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155" windowHeight="8700" firstSheet="8" activeTab="13"/>
  </bookViews>
  <sheets>
    <sheet name="Část_1" sheetId="1" r:id="rId1"/>
    <sheet name="Část_2" sheetId="2" r:id="rId2"/>
    <sheet name="Část_3" sheetId="3" r:id="rId3"/>
    <sheet name="Část_4" sheetId="4" r:id="rId4"/>
    <sheet name="Část_5" sheetId="5" r:id="rId5"/>
    <sheet name="Část_6" sheetId="6" r:id="rId6"/>
    <sheet name="Část_7" sheetId="7" r:id="rId7"/>
    <sheet name="Část_8" sheetId="8" r:id="rId8"/>
    <sheet name="Část_9" sheetId="9" r:id="rId9"/>
    <sheet name="Část_10" sheetId="10" r:id="rId10"/>
    <sheet name="Část_11" sheetId="11" r:id="rId11"/>
    <sheet name="Část_12" sheetId="12" r:id="rId12"/>
    <sheet name="Část_13" sheetId="13" r:id="rId13"/>
    <sheet name="Část_14" sheetId="14" r:id="rId14"/>
    <sheet name="List1" sheetId="15" r:id="rId15"/>
  </sheets>
  <definedNames/>
  <calcPr calcId="145621"/>
</workbook>
</file>

<file path=xl/sharedStrings.xml><?xml version="1.0" encoding="utf-8"?>
<sst xmlns="http://schemas.openxmlformats.org/spreadsheetml/2006/main" count="1034" uniqueCount="126">
  <si>
    <t xml:space="preserve">Síla </t>
  </si>
  <si>
    <t>Jehla</t>
  </si>
  <si>
    <t>Délka návleku</t>
  </si>
  <si>
    <t>Kat. číslo</t>
  </si>
  <si>
    <t>4/0</t>
  </si>
  <si>
    <t>3/0</t>
  </si>
  <si>
    <t>2/0</t>
  </si>
  <si>
    <t>22mm, 1/2 kulatá</t>
  </si>
  <si>
    <t>70CM</t>
  </si>
  <si>
    <t>26mm, 1/2 kulatá</t>
  </si>
  <si>
    <t>30mm, 1/2 kulatá</t>
  </si>
  <si>
    <t>22mm, 1/2 kulatá, zesílená</t>
  </si>
  <si>
    <t>5/0</t>
  </si>
  <si>
    <t>12mm, 3/8 řezací</t>
  </si>
  <si>
    <t>16mm, 3/8 řezací</t>
  </si>
  <si>
    <t>19mm, 3/8 řezací</t>
  </si>
  <si>
    <t>45CM</t>
  </si>
  <si>
    <t>23mm, 1/2 řezací</t>
  </si>
  <si>
    <t>24mm, 3/8 řezací</t>
  </si>
  <si>
    <t>30mm, 3/8 řezací</t>
  </si>
  <si>
    <t>90CM</t>
  </si>
  <si>
    <t>43mm, 1/2 kulatá, řezací hrot</t>
  </si>
  <si>
    <t>45cm</t>
  </si>
  <si>
    <t>40mm, 1/2 kulatá, zesílená</t>
  </si>
  <si>
    <t>37mm, 1/2 kulatá, zesílená</t>
  </si>
  <si>
    <t>6/0</t>
  </si>
  <si>
    <t>11mm, 3/8 řezací, mikrohrot</t>
  </si>
  <si>
    <t>37mm, 1/2 kulatá, řezací hrot</t>
  </si>
  <si>
    <t>76mm, 1/2 kulatá</t>
  </si>
  <si>
    <t>37mm, 1/2 kulatá, řezací hrot, zesílená</t>
  </si>
  <si>
    <t>37mm, 1/2 kulatá</t>
  </si>
  <si>
    <t>48mm, 1/2 kulatá</t>
  </si>
  <si>
    <t>250CM</t>
  </si>
  <si>
    <t>43mm, 1/2 kulatá, řezací hrot, zesílená</t>
  </si>
  <si>
    <t>48mm, 1/2 kulatá, řezací hrot</t>
  </si>
  <si>
    <t>60mm, 1/2 kulatá</t>
  </si>
  <si>
    <t>65mm, 1/2 kulatá</t>
  </si>
  <si>
    <t>26mm, 1/2 kulatá, zesílená</t>
  </si>
  <si>
    <t>140CM</t>
  </si>
  <si>
    <t>17mm, 1/2 kulatá</t>
  </si>
  <si>
    <t>26mm, 1/2 kulatá, 2x zesílená</t>
  </si>
  <si>
    <t>17mm, 1/2 kulatá, zesílená</t>
  </si>
  <si>
    <t>21mm, 1/2 řezací</t>
  </si>
  <si>
    <t>22mm, 1/2 kulatá, řezací hrot</t>
  </si>
  <si>
    <t>26mm, 1/2 kulatá, řezací hrot</t>
  </si>
  <si>
    <t>30mm, 1/2 kulatá, řezací hrot</t>
  </si>
  <si>
    <t>26mm, 5/8 kulatá</t>
  </si>
  <si>
    <t>13mm, 1/2 kulatá</t>
  </si>
  <si>
    <t>30mm, tvar rybářského háčku, kulatá</t>
  </si>
  <si>
    <t>30mm, tvar rybářského háčku, kulatá, ostrý hrot, zesílená</t>
  </si>
  <si>
    <t>40mm, tvar rybářského háčku, kulatá, zesílená</t>
  </si>
  <si>
    <t>37mm, 1/2 řezací</t>
  </si>
  <si>
    <t>50mm, 1/2 kulatá, tupý hrot</t>
  </si>
  <si>
    <t>7/0</t>
  </si>
  <si>
    <t>6mm, 3/8 lanceta s mikrohrotem, zesílená</t>
  </si>
  <si>
    <t>30CM</t>
  </si>
  <si>
    <t>8/0</t>
  </si>
  <si>
    <t>2 x 6mm, 3/8 lanceta s mikrohrotem, zesílená</t>
  </si>
  <si>
    <t>2 x 8mm, 1/4 lanceta s mikrohrotem</t>
  </si>
  <si>
    <t>2 x 8mm, 1/2 lanceta s mikrohrotem</t>
  </si>
  <si>
    <t>2 x 30mm, 1/2 kulatá</t>
  </si>
  <si>
    <t>2 x 17mm, 1/2 kulatá</t>
  </si>
  <si>
    <t>51mm, rovná, řezazí</t>
  </si>
  <si>
    <t>60mm, rovná, řezací</t>
  </si>
  <si>
    <t>19mm, 3/8 řezací s mikrohrotem</t>
  </si>
  <si>
    <t>23mm, 1/2 řezací, 2x zesílená</t>
  </si>
  <si>
    <t>2 x 26mm, 1/2 kulatá</t>
  </si>
  <si>
    <t>Požadavek na vzorky  ks</t>
  </si>
  <si>
    <t xml:space="preserve">Cena  / návlek </t>
  </si>
  <si>
    <t>Cena / 24měsíců</t>
  </si>
  <si>
    <t>Cena bez DPH</t>
  </si>
  <si>
    <t>Cena vč. DPH</t>
  </si>
  <si>
    <t>2 x 17mm, 1/2 kulatá s krátkým řezacím hrotem</t>
  </si>
  <si>
    <t>2 X 22mm, 1/2 kulatá s krátkým řezacím hrotem</t>
  </si>
  <si>
    <t>2 x 10mm, 3/8 kulatá</t>
  </si>
  <si>
    <t>60CM</t>
  </si>
  <si>
    <t>2 x 13mm, 1/2 kulatá</t>
  </si>
  <si>
    <t>3 x 17mm, 1/2 kulatá</t>
  </si>
  <si>
    <t>4 x 17mm, 1/2 kulatá</t>
  </si>
  <si>
    <t>3 x 26mm, 1/2 kulatá</t>
  </si>
  <si>
    <t>75CM</t>
  </si>
  <si>
    <t>3 x 13mm, 1/2 kulatá</t>
  </si>
  <si>
    <t>2 x 22mm, 1/2 kulatá</t>
  </si>
  <si>
    <t>2 x 13mm, 1/2 kulatá s krátkým řezacím hrotem</t>
  </si>
  <si>
    <t>39mm, 3/8 řezací</t>
  </si>
  <si>
    <t>26mm, 1/2 kulatá s řezacím hrotem</t>
  </si>
  <si>
    <t>13mm, 3/8 řezací s mikrohrotem</t>
  </si>
  <si>
    <t>24mm, 3/8 řezací s mikrohrotem</t>
  </si>
  <si>
    <t>150CM</t>
  </si>
  <si>
    <t>40mm, 1/2 kulatá</t>
  </si>
  <si>
    <t>9mm, 3/8 řezací</t>
  </si>
  <si>
    <t>37mm, 1/2 kulatá, ostrý hrot</t>
  </si>
  <si>
    <t>26mm, 1/2 řezací</t>
  </si>
  <si>
    <t>37mm, 1/2 řezací, zesílená</t>
  </si>
  <si>
    <t>48mm, 3/8 řezací</t>
  </si>
  <si>
    <t>75mm, rovná, řezací</t>
  </si>
  <si>
    <t>16mm, 3/8 řezací s mikrohrotem</t>
  </si>
  <si>
    <t>6mm, 3/8 kulatá s mikrohrotem</t>
  </si>
  <si>
    <t>15CM</t>
  </si>
  <si>
    <t>10/0</t>
  </si>
  <si>
    <t>6mm, 3/8 lanceta s mikrohrotem</t>
  </si>
  <si>
    <t>250 - 300CM</t>
  </si>
  <si>
    <t>10mm, 3/8 kulatá</t>
  </si>
  <si>
    <t>12mm, 3/8 kulatá</t>
  </si>
  <si>
    <t>15mm, 1/2 řezací</t>
  </si>
  <si>
    <t>2 x 6mm, 3/8 lanceta s mikrohrotem</t>
  </si>
  <si>
    <t>Celkem</t>
  </si>
  <si>
    <t>xxx</t>
  </si>
  <si>
    <t>150CM loop</t>
  </si>
  <si>
    <t>240CM loop</t>
  </si>
  <si>
    <t>Část 1 - Krátkodobě vstřebatelné pletené vlákno - bezjehlové návleky (50% pevnost 5 - 10 dnů, vstřebatelnost do 50 dnů/</t>
  </si>
  <si>
    <t>Část 2 - Krátkodobě vstřebatelné pletené vlákno - traumatické návleky (50% pevnost 5 - 10 dnů, vstřebatelnost do 50 dnů/</t>
  </si>
  <si>
    <t>Část 4 - Střednědobě vstřebatelné pletené vlákno potahované - atraumatické návleky (50% pevnost 14 - 21 dnů, vstřebatelnost 56 - 90 dnů)</t>
  </si>
  <si>
    <t>Část 5 - Střednědobě vstřebatelné monofilamentní vlákno (50% pevnost 14 - 20 dnů, vstřebatelnost 60 - 90 dnů)</t>
  </si>
  <si>
    <t>Část 6 - Dlouhodobě vstřebatelné monofilamentní vlákno (50% pevnost 28 - 40 dnů, vstřebatelnost 180 - 210 dnů/</t>
  </si>
  <si>
    <t>Část 3 - Střednědobě vstřebatelné pletené vlákno potahované - bezjehlové návleky (50% pevnost 14 - 21 dnů, vstřebatelnost 56 - 90 dnů)</t>
  </si>
  <si>
    <t>Část 7 - Nevstřebatelný monofilamentní polypropylen</t>
  </si>
  <si>
    <t>Část 8 - Nevstřebatelný pletený polyester potahovaný - bezjehlové návlaky</t>
  </si>
  <si>
    <t>Část 9 - Nevstřebatelný pletený polyester potahovaný - atraumatické návlaky</t>
  </si>
  <si>
    <t>Část 10 - Nevstřebatelný monofilamentní polyamid</t>
  </si>
  <si>
    <t>Část 11 - Nevstřebatelný pletený polyamid potahovavý</t>
  </si>
  <si>
    <t>Část 12 - Nevstřebatelný pletený polyester nepotahovaný - bezjehlové návleky</t>
  </si>
  <si>
    <t>Část 13 - Nevstřebatelný pletený polyester nepotahovaný - atraumatické návleky</t>
  </si>
  <si>
    <t>Část 14 - Nevstřebatelné pletené hedvábí potahované</t>
  </si>
  <si>
    <t xml:space="preserve">Spotřeba             ks / 24 měsíců </t>
  </si>
  <si>
    <t xml:space="preserve"> 45CM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</si>
</sst>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>
        <color indexed="54"/>
      </top>
      <bottom/>
    </border>
    <border>
      <left style="medium"/>
      <right/>
      <top/>
      <bottom style="thin">
        <color indexed="54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7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7" borderId="8" applyNumberFormat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0" xfId="0" applyFill="1"/>
    <xf numFmtId="0" fontId="0" fillId="0" borderId="16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19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/>
    </xf>
    <xf numFmtId="0" fontId="24" fillId="0" borderId="21" xfId="0" applyFont="1" applyFill="1" applyBorder="1"/>
    <xf numFmtId="0" fontId="24" fillId="0" borderId="15" xfId="0" applyFont="1" applyFill="1" applyBorder="1"/>
    <xf numFmtId="0" fontId="24" fillId="0" borderId="0" xfId="0" applyFont="1" applyFill="1"/>
    <xf numFmtId="0" fontId="24" fillId="0" borderId="22" xfId="0" applyFont="1" applyFill="1" applyBorder="1" applyAlignment="1">
      <alignment horizontal="left"/>
    </xf>
    <xf numFmtId="0" fontId="24" fillId="0" borderId="18" xfId="0" applyFont="1" applyFill="1" applyBorder="1"/>
    <xf numFmtId="0" fontId="24" fillId="0" borderId="23" xfId="0" applyFont="1" applyFill="1" applyBorder="1"/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/>
    <xf numFmtId="0" fontId="24" fillId="0" borderId="16" xfId="0" applyFont="1" applyFill="1" applyBorder="1"/>
    <xf numFmtId="0" fontId="24" fillId="0" borderId="25" xfId="0" applyFont="1" applyFill="1" applyBorder="1" applyAlignment="1">
      <alignment horizontal="left"/>
    </xf>
    <xf numFmtId="0" fontId="24" fillId="0" borderId="13" xfId="0" applyFont="1" applyFill="1" applyBorder="1"/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24" fillId="0" borderId="26" xfId="0" applyFont="1" applyFill="1" applyBorder="1"/>
    <xf numFmtId="0" fontId="24" fillId="0" borderId="17" xfId="0" applyFont="1" applyFill="1" applyBorder="1"/>
    <xf numFmtId="0" fontId="19" fillId="0" borderId="27" xfId="0" applyFont="1" applyBorder="1" applyAlignment="1">
      <alignment horizontal="left"/>
    </xf>
    <xf numFmtId="0" fontId="19" fillId="0" borderId="28" xfId="0" applyFont="1" applyBorder="1"/>
    <xf numFmtId="0" fontId="19" fillId="0" borderId="28" xfId="0" applyFont="1" applyBorder="1" applyAlignment="1">
      <alignment horizontal="center"/>
    </xf>
    <xf numFmtId="0" fontId="19" fillId="0" borderId="29" xfId="0" applyFont="1" applyBorder="1"/>
    <xf numFmtId="0" fontId="25" fillId="0" borderId="28" xfId="0" applyFont="1" applyBorder="1"/>
    <xf numFmtId="0" fontId="24" fillId="0" borderId="0" xfId="0" applyFont="1"/>
    <xf numFmtId="0" fontId="24" fillId="0" borderId="30" xfId="0" applyFont="1" applyFill="1" applyBorder="1" applyAlignment="1">
      <alignment horizontal="left"/>
    </xf>
    <xf numFmtId="3" fontId="24" fillId="0" borderId="23" xfId="0" applyNumberFormat="1" applyFont="1" applyFill="1" applyBorder="1"/>
    <xf numFmtId="3" fontId="24" fillId="0" borderId="10" xfId="0" applyNumberFormat="1" applyFont="1" applyFill="1" applyBorder="1"/>
    <xf numFmtId="0" fontId="24" fillId="0" borderId="1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/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/>
    <xf numFmtId="0" fontId="28" fillId="0" borderId="10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17" xfId="0" applyFont="1" applyFill="1" applyBorder="1"/>
    <xf numFmtId="0" fontId="28" fillId="0" borderId="0" xfId="0" applyFont="1" applyFill="1"/>
    <xf numFmtId="0" fontId="29" fillId="0" borderId="13" xfId="0" applyFont="1" applyFill="1" applyBorder="1" applyAlignment="1">
      <alignment horizontal="left"/>
    </xf>
    <xf numFmtId="0" fontId="29" fillId="0" borderId="10" xfId="0" applyFont="1" applyFill="1" applyBorder="1"/>
    <xf numFmtId="0" fontId="27" fillId="0" borderId="34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vertical="center" wrapText="1"/>
    </xf>
    <xf numFmtId="3" fontId="27" fillId="0" borderId="34" xfId="0" applyNumberFormat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left" vertical="center" wrapText="1"/>
    </xf>
    <xf numFmtId="3" fontId="27" fillId="0" borderId="35" xfId="0" applyNumberFormat="1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/>
    </xf>
    <xf numFmtId="0" fontId="24" fillId="0" borderId="35" xfId="0" applyFont="1" applyFill="1" applyBorder="1"/>
    <xf numFmtId="0" fontId="24" fillId="0" borderId="3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left"/>
    </xf>
    <xf numFmtId="0" fontId="24" fillId="0" borderId="23" xfId="0" applyFont="1" applyFill="1" applyBorder="1"/>
    <xf numFmtId="0" fontId="24" fillId="0" borderId="24" xfId="0" applyFont="1" applyFill="1" applyBorder="1"/>
    <xf numFmtId="3" fontId="24" fillId="0" borderId="23" xfId="0" applyNumberFormat="1" applyFont="1" applyFill="1" applyBorder="1"/>
    <xf numFmtId="0" fontId="24" fillId="0" borderId="23" xfId="0" applyFont="1" applyFill="1" applyBorder="1" applyAlignment="1">
      <alignment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vertical="center" wrapText="1"/>
    </xf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27" fillId="0" borderId="3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/>
    </xf>
    <xf numFmtId="0" fontId="24" fillId="0" borderId="36" xfId="0" applyFont="1" applyFill="1" applyBorder="1"/>
    <xf numFmtId="0" fontId="27" fillId="0" borderId="39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1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1" fillId="26" borderId="27" xfId="0" applyFon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B17" sqref="B17"/>
    </sheetView>
  </sheetViews>
  <sheetFormatPr defaultColWidth="9.140625" defaultRowHeight="15"/>
  <cols>
    <col min="1" max="1" width="5.28125" style="4" customWidth="1"/>
    <col min="2" max="2" width="38.7109375" style="1" customWidth="1"/>
    <col min="3" max="3" width="11.7109375" style="1" customWidth="1"/>
    <col min="4" max="4" width="9.7109375" style="1" customWidth="1"/>
    <col min="5" max="5" width="9.7109375" style="2" customWidth="1"/>
    <col min="6" max="6" width="19.7109375" style="1" customWidth="1"/>
    <col min="7" max="10" width="10.7109375" style="1" customWidth="1"/>
    <col min="11" max="16384" width="9.140625" style="1" customWidth="1"/>
  </cols>
  <sheetData>
    <row r="1" spans="1:10" ht="30" customHeight="1" thickBot="1">
      <c r="A1" s="98" t="s">
        <v>110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ht="30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22">
        <v>0</v>
      </c>
      <c r="B4" s="23" t="s">
        <v>107</v>
      </c>
      <c r="C4" s="24" t="s">
        <v>16</v>
      </c>
      <c r="D4" s="24">
        <f>864*6</f>
        <v>5184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4</v>
      </c>
      <c r="B5" s="30" t="s">
        <v>107</v>
      </c>
      <c r="C5" s="31" t="s">
        <v>16</v>
      </c>
      <c r="D5" s="31">
        <f>144*6</f>
        <v>864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5</v>
      </c>
      <c r="B6" s="30" t="s">
        <v>107</v>
      </c>
      <c r="C6" s="31" t="s">
        <v>16</v>
      </c>
      <c r="D6" s="31">
        <f>360*6</f>
        <v>2160</v>
      </c>
      <c r="E6" s="32"/>
      <c r="F6" s="31"/>
      <c r="G6" s="31"/>
      <c r="H6" s="33"/>
      <c r="I6" s="31"/>
      <c r="J6" s="34"/>
    </row>
    <row r="7" spans="1:10" s="28" customFormat="1" ht="20.1" customHeight="1">
      <c r="A7" s="29" t="s">
        <v>6</v>
      </c>
      <c r="B7" s="30" t="s">
        <v>107</v>
      </c>
      <c r="C7" s="31" t="s">
        <v>16</v>
      </c>
      <c r="D7" s="31">
        <f>1512*6</f>
        <v>9072</v>
      </c>
      <c r="E7" s="32">
        <v>4</v>
      </c>
      <c r="F7" s="31"/>
      <c r="G7" s="31"/>
      <c r="H7" s="33"/>
      <c r="I7" s="31"/>
      <c r="J7" s="34"/>
    </row>
    <row r="8" spans="1:10" s="28" customFormat="1" ht="20.1" customHeight="1" thickBot="1">
      <c r="A8" s="35" t="s">
        <v>5</v>
      </c>
      <c r="B8" s="36" t="s">
        <v>107</v>
      </c>
      <c r="C8" s="37" t="s">
        <v>16</v>
      </c>
      <c r="D8" s="37">
        <f>936*3</f>
        <v>2808</v>
      </c>
      <c r="E8" s="38"/>
      <c r="F8" s="37"/>
      <c r="G8" s="37"/>
      <c r="H8" s="39"/>
      <c r="I8" s="37"/>
      <c r="J8" s="40"/>
    </row>
    <row r="9" spans="1:10" ht="20.1" customHeight="1" thickBot="1">
      <c r="A9" s="41"/>
      <c r="B9" s="42"/>
      <c r="C9" s="42"/>
      <c r="D9" s="42"/>
      <c r="E9" s="43"/>
      <c r="F9" s="42"/>
      <c r="G9" s="42"/>
      <c r="H9" s="45" t="s">
        <v>106</v>
      </c>
      <c r="I9" s="44"/>
      <c r="J9" s="44"/>
    </row>
  </sheetData>
  <mergeCells count="9">
    <mergeCell ref="F2:F3"/>
    <mergeCell ref="G2:H2"/>
    <mergeCell ref="I2:J2"/>
    <mergeCell ref="A1:J1"/>
    <mergeCell ref="A2:A3"/>
    <mergeCell ref="B2:B3"/>
    <mergeCell ref="C2:C3"/>
    <mergeCell ref="D2:D3"/>
    <mergeCell ref="E2:E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  <headerFooter alignWithMargins="0"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13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119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25</v>
      </c>
      <c r="B4" s="24" t="s">
        <v>13</v>
      </c>
      <c r="C4" s="24" t="s">
        <v>16</v>
      </c>
      <c r="D4" s="24">
        <v>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12</v>
      </c>
      <c r="B5" s="31" t="s">
        <v>13</v>
      </c>
      <c r="C5" s="31" t="s">
        <v>16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4</v>
      </c>
      <c r="B6" s="31" t="s">
        <v>13</v>
      </c>
      <c r="C6" s="31" t="s">
        <v>16</v>
      </c>
      <c r="D6" s="31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25</v>
      </c>
      <c r="B7" s="31" t="s">
        <v>14</v>
      </c>
      <c r="C7" s="31" t="s">
        <v>16</v>
      </c>
      <c r="D7" s="31">
        <v>360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12</v>
      </c>
      <c r="B8" s="31" t="s">
        <v>14</v>
      </c>
      <c r="C8" s="31" t="s">
        <v>16</v>
      </c>
      <c r="D8" s="31">
        <v>792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12</v>
      </c>
      <c r="B9" s="31" t="s">
        <v>15</v>
      </c>
      <c r="C9" s="31" t="s">
        <v>16</v>
      </c>
      <c r="D9" s="31">
        <v>1656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4</v>
      </c>
      <c r="B10" s="31" t="s">
        <v>15</v>
      </c>
      <c r="C10" s="31" t="s">
        <v>16</v>
      </c>
      <c r="D10" s="48">
        <v>7776</v>
      </c>
      <c r="E10" s="32">
        <v>4</v>
      </c>
      <c r="F10" s="31"/>
      <c r="G10" s="31"/>
      <c r="H10" s="31"/>
      <c r="I10" s="31"/>
      <c r="J10" s="34"/>
    </row>
    <row r="11" spans="1:10" s="28" customFormat="1" ht="20.1" customHeight="1">
      <c r="A11" s="50" t="s">
        <v>5</v>
      </c>
      <c r="B11" s="31" t="s">
        <v>15</v>
      </c>
      <c r="C11" s="31" t="s">
        <v>16</v>
      </c>
      <c r="D11" s="48">
        <v>10152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4</v>
      </c>
      <c r="B12" s="31" t="s">
        <v>18</v>
      </c>
      <c r="C12" s="31" t="s">
        <v>16</v>
      </c>
      <c r="D12" s="31">
        <v>1368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 t="s">
        <v>5</v>
      </c>
      <c r="B13" s="31" t="s">
        <v>18</v>
      </c>
      <c r="C13" s="31" t="s">
        <v>16</v>
      </c>
      <c r="D13" s="48">
        <v>18432</v>
      </c>
      <c r="E13" s="32">
        <v>4</v>
      </c>
      <c r="F13" s="31"/>
      <c r="G13" s="31"/>
      <c r="H13" s="31"/>
      <c r="I13" s="31"/>
      <c r="J13" s="34"/>
    </row>
    <row r="14" spans="1:10" s="28" customFormat="1" ht="20.1" customHeight="1">
      <c r="A14" s="50" t="s">
        <v>6</v>
      </c>
      <c r="B14" s="31" t="s">
        <v>18</v>
      </c>
      <c r="C14" s="31" t="s">
        <v>16</v>
      </c>
      <c r="D14" s="48">
        <v>3816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 t="s">
        <v>5</v>
      </c>
      <c r="B15" s="31" t="s">
        <v>19</v>
      </c>
      <c r="C15" s="31" t="s">
        <v>16</v>
      </c>
      <c r="D15" s="48">
        <v>3672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50" t="s">
        <v>6</v>
      </c>
      <c r="B16" s="31" t="s">
        <v>19</v>
      </c>
      <c r="C16" s="31" t="s">
        <v>16</v>
      </c>
      <c r="D16" s="48">
        <v>2088</v>
      </c>
      <c r="E16" s="32"/>
      <c r="F16" s="31"/>
      <c r="G16" s="31"/>
      <c r="H16" s="31"/>
      <c r="I16" s="31"/>
      <c r="J16" s="34"/>
    </row>
    <row r="17" spans="1:10" s="28" customFormat="1" ht="20.1" customHeight="1">
      <c r="A17" s="50">
        <v>0</v>
      </c>
      <c r="B17" s="31" t="s">
        <v>19</v>
      </c>
      <c r="C17" s="31" t="s">
        <v>16</v>
      </c>
      <c r="D17" s="31">
        <v>288</v>
      </c>
      <c r="E17" s="32"/>
      <c r="F17" s="31"/>
      <c r="G17" s="31"/>
      <c r="H17" s="31"/>
      <c r="I17" s="31"/>
      <c r="J17" s="34"/>
    </row>
    <row r="18" spans="1:10" s="28" customFormat="1" ht="20.1" customHeight="1">
      <c r="A18" s="50" t="s">
        <v>5</v>
      </c>
      <c r="B18" s="31" t="s">
        <v>84</v>
      </c>
      <c r="C18" s="31" t="s">
        <v>80</v>
      </c>
      <c r="D18" s="31">
        <v>792</v>
      </c>
      <c r="E18" s="32"/>
      <c r="F18" s="31"/>
      <c r="G18" s="31"/>
      <c r="H18" s="31"/>
      <c r="I18" s="31"/>
      <c r="J18" s="34"/>
    </row>
    <row r="19" spans="1:10" s="28" customFormat="1" ht="20.1" customHeight="1">
      <c r="A19" s="50" t="s">
        <v>6</v>
      </c>
      <c r="B19" s="31" t="s">
        <v>84</v>
      </c>
      <c r="C19" s="31" t="s">
        <v>80</v>
      </c>
      <c r="D19" s="31">
        <v>1584</v>
      </c>
      <c r="E19" s="32"/>
      <c r="F19" s="31"/>
      <c r="G19" s="31"/>
      <c r="H19" s="31"/>
      <c r="I19" s="31"/>
      <c r="J19" s="34"/>
    </row>
    <row r="20" spans="1:10" s="28" customFormat="1" ht="20.1" customHeight="1">
      <c r="A20" s="50" t="s">
        <v>6</v>
      </c>
      <c r="B20" s="31" t="s">
        <v>94</v>
      </c>
      <c r="C20" s="31" t="s">
        <v>80</v>
      </c>
      <c r="D20" s="31">
        <v>216</v>
      </c>
      <c r="E20" s="32"/>
      <c r="F20" s="31"/>
      <c r="G20" s="31"/>
      <c r="H20" s="31"/>
      <c r="I20" s="31"/>
      <c r="J20" s="34"/>
    </row>
    <row r="21" spans="1:10" s="28" customFormat="1" ht="20.1" customHeight="1">
      <c r="A21" s="50">
        <v>1</v>
      </c>
      <c r="B21" s="31" t="s">
        <v>31</v>
      </c>
      <c r="C21" s="31" t="s">
        <v>80</v>
      </c>
      <c r="D21" s="31">
        <v>144</v>
      </c>
      <c r="E21" s="32"/>
      <c r="F21" s="31"/>
      <c r="G21" s="31"/>
      <c r="H21" s="31"/>
      <c r="I21" s="31"/>
      <c r="J21" s="34"/>
    </row>
    <row r="22" spans="1:10" s="28" customFormat="1" ht="20.1" customHeight="1">
      <c r="A22" s="50" t="s">
        <v>5</v>
      </c>
      <c r="B22" s="31" t="s">
        <v>63</v>
      </c>
      <c r="C22" s="31" t="s">
        <v>80</v>
      </c>
      <c r="D22" s="31">
        <v>216</v>
      </c>
      <c r="E22" s="32"/>
      <c r="F22" s="31"/>
      <c r="G22" s="31"/>
      <c r="H22" s="31"/>
      <c r="I22" s="31"/>
      <c r="J22" s="34"/>
    </row>
    <row r="23" spans="1:10" s="28" customFormat="1" ht="20.1" customHeight="1">
      <c r="A23" s="50" t="s">
        <v>6</v>
      </c>
      <c r="B23" s="31" t="s">
        <v>63</v>
      </c>
      <c r="C23" s="31" t="s">
        <v>80</v>
      </c>
      <c r="D23" s="31">
        <v>144</v>
      </c>
      <c r="E23" s="32"/>
      <c r="F23" s="31"/>
      <c r="G23" s="31"/>
      <c r="H23" s="31"/>
      <c r="I23" s="31"/>
      <c r="J23" s="34"/>
    </row>
    <row r="24" spans="1:10" s="28" customFormat="1" ht="20.1" customHeight="1">
      <c r="A24" s="50">
        <v>0</v>
      </c>
      <c r="B24" s="31" t="s">
        <v>95</v>
      </c>
      <c r="C24" s="31" t="s">
        <v>80</v>
      </c>
      <c r="D24" s="31">
        <v>216</v>
      </c>
      <c r="E24" s="32"/>
      <c r="F24" s="31"/>
      <c r="G24" s="31"/>
      <c r="H24" s="31"/>
      <c r="I24" s="31"/>
      <c r="J24" s="34"/>
    </row>
    <row r="25" spans="1:10" s="28" customFormat="1" ht="20.1" customHeight="1">
      <c r="A25" s="50" t="s">
        <v>5</v>
      </c>
      <c r="B25" s="31" t="s">
        <v>15</v>
      </c>
      <c r="C25" s="31" t="s">
        <v>80</v>
      </c>
      <c r="D25" s="31">
        <v>504</v>
      </c>
      <c r="E25" s="32"/>
      <c r="F25" s="31"/>
      <c r="G25" s="31"/>
      <c r="H25" s="31"/>
      <c r="I25" s="31"/>
      <c r="J25" s="34"/>
    </row>
    <row r="26" spans="1:10" s="28" customFormat="1" ht="20.1" customHeight="1">
      <c r="A26" s="50" t="s">
        <v>5</v>
      </c>
      <c r="B26" s="31" t="s">
        <v>18</v>
      </c>
      <c r="C26" s="31" t="s">
        <v>80</v>
      </c>
      <c r="D26" s="48">
        <v>6984</v>
      </c>
      <c r="E26" s="32"/>
      <c r="F26" s="31"/>
      <c r="G26" s="31"/>
      <c r="H26" s="31"/>
      <c r="I26" s="31"/>
      <c r="J26" s="34"/>
    </row>
    <row r="27" spans="1:10" s="28" customFormat="1" ht="20.1" customHeight="1">
      <c r="A27" s="50" t="s">
        <v>6</v>
      </c>
      <c r="B27" s="31" t="s">
        <v>18</v>
      </c>
      <c r="C27" s="31" t="s">
        <v>80</v>
      </c>
      <c r="D27" s="31">
        <v>504</v>
      </c>
      <c r="E27" s="32"/>
      <c r="F27" s="31"/>
      <c r="G27" s="31"/>
      <c r="H27" s="31"/>
      <c r="I27" s="31"/>
      <c r="J27" s="34"/>
    </row>
    <row r="28" spans="1:10" s="28" customFormat="1" ht="20.1" customHeight="1">
      <c r="A28" s="50" t="s">
        <v>5</v>
      </c>
      <c r="B28" s="31" t="s">
        <v>19</v>
      </c>
      <c r="C28" s="31" t="s">
        <v>80</v>
      </c>
      <c r="D28" s="31">
        <v>936</v>
      </c>
      <c r="E28" s="32"/>
      <c r="F28" s="31"/>
      <c r="G28" s="31"/>
      <c r="H28" s="31"/>
      <c r="I28" s="31"/>
      <c r="J28" s="34"/>
    </row>
    <row r="29" spans="1:10" s="28" customFormat="1" ht="20.1" customHeight="1">
      <c r="A29" s="50" t="s">
        <v>6</v>
      </c>
      <c r="B29" s="31" t="s">
        <v>19</v>
      </c>
      <c r="C29" s="31" t="s">
        <v>80</v>
      </c>
      <c r="D29" s="48">
        <v>7272</v>
      </c>
      <c r="E29" s="32"/>
      <c r="F29" s="31"/>
      <c r="G29" s="31"/>
      <c r="H29" s="31"/>
      <c r="I29" s="31"/>
      <c r="J29" s="34"/>
    </row>
    <row r="30" spans="1:10" s="28" customFormat="1" ht="20.1" customHeight="1">
      <c r="A30" s="50" t="s">
        <v>12</v>
      </c>
      <c r="B30" s="31" t="s">
        <v>96</v>
      </c>
      <c r="C30" s="31" t="s">
        <v>16</v>
      </c>
      <c r="D30" s="31">
        <v>648</v>
      </c>
      <c r="E30" s="32"/>
      <c r="F30" s="31"/>
      <c r="G30" s="31"/>
      <c r="H30" s="31"/>
      <c r="I30" s="31"/>
      <c r="J30" s="34"/>
    </row>
    <row r="31" spans="1:10" s="28" customFormat="1" ht="20.1" customHeight="1">
      <c r="A31" s="50" t="s">
        <v>4</v>
      </c>
      <c r="B31" s="31" t="s">
        <v>96</v>
      </c>
      <c r="C31" s="31" t="s">
        <v>16</v>
      </c>
      <c r="D31" s="31">
        <v>144</v>
      </c>
      <c r="E31" s="32"/>
      <c r="F31" s="31"/>
      <c r="G31" s="31"/>
      <c r="H31" s="31"/>
      <c r="I31" s="31"/>
      <c r="J31" s="34"/>
    </row>
    <row r="32" spans="1:10" s="28" customFormat="1" ht="20.1" customHeight="1">
      <c r="A32" s="50" t="s">
        <v>4</v>
      </c>
      <c r="B32" s="31" t="s">
        <v>64</v>
      </c>
      <c r="C32" s="31" t="s">
        <v>16</v>
      </c>
      <c r="D32" s="31">
        <v>1584</v>
      </c>
      <c r="E32" s="32"/>
      <c r="F32" s="31"/>
      <c r="G32" s="31"/>
      <c r="H32" s="31"/>
      <c r="I32" s="31"/>
      <c r="J32" s="34"/>
    </row>
    <row r="33" spans="1:10" s="28" customFormat="1" ht="20.1" customHeight="1">
      <c r="A33" s="50" t="s">
        <v>5</v>
      </c>
      <c r="B33" s="31" t="s">
        <v>64</v>
      </c>
      <c r="C33" s="31" t="s">
        <v>16</v>
      </c>
      <c r="D33" s="31">
        <v>576</v>
      </c>
      <c r="E33" s="32"/>
      <c r="F33" s="31"/>
      <c r="G33" s="31"/>
      <c r="H33" s="31"/>
      <c r="I33" s="31"/>
      <c r="J33" s="34"/>
    </row>
    <row r="34" spans="1:10" s="28" customFormat="1" ht="20.1" customHeight="1">
      <c r="A34" s="50" t="s">
        <v>5</v>
      </c>
      <c r="B34" s="31" t="s">
        <v>87</v>
      </c>
      <c r="C34" s="31" t="s">
        <v>16</v>
      </c>
      <c r="D34" s="48">
        <v>2160</v>
      </c>
      <c r="E34" s="32"/>
      <c r="F34" s="31"/>
      <c r="G34" s="31"/>
      <c r="H34" s="31"/>
      <c r="I34" s="31"/>
      <c r="J34" s="34"/>
    </row>
    <row r="35" spans="1:10" s="28" customFormat="1" ht="20.1" customHeight="1">
      <c r="A35" s="50" t="s">
        <v>5</v>
      </c>
      <c r="B35" s="31" t="s">
        <v>87</v>
      </c>
      <c r="C35" s="31" t="s">
        <v>80</v>
      </c>
      <c r="D35" s="31">
        <v>504</v>
      </c>
      <c r="E35" s="32"/>
      <c r="F35" s="31"/>
      <c r="G35" s="31"/>
      <c r="H35" s="31"/>
      <c r="I35" s="31"/>
      <c r="J35" s="34"/>
    </row>
    <row r="36" spans="1:10" s="28" customFormat="1" ht="20.1" customHeight="1">
      <c r="A36" s="50" t="s">
        <v>6</v>
      </c>
      <c r="B36" s="31" t="s">
        <v>87</v>
      </c>
      <c r="C36" s="31" t="s">
        <v>80</v>
      </c>
      <c r="D36" s="31">
        <v>720</v>
      </c>
      <c r="E36" s="32"/>
      <c r="F36" s="31"/>
      <c r="G36" s="31"/>
      <c r="H36" s="31"/>
      <c r="I36" s="31"/>
      <c r="J36" s="34"/>
    </row>
    <row r="37" spans="1:10" s="28" customFormat="1" ht="20.1" customHeight="1">
      <c r="A37" s="50" t="s">
        <v>56</v>
      </c>
      <c r="B37" s="31" t="s">
        <v>97</v>
      </c>
      <c r="C37" s="31" t="s">
        <v>98</v>
      </c>
      <c r="D37" s="31">
        <v>24</v>
      </c>
      <c r="E37" s="32"/>
      <c r="F37" s="31"/>
      <c r="G37" s="31"/>
      <c r="H37" s="31"/>
      <c r="I37" s="31"/>
      <c r="J37" s="34"/>
    </row>
    <row r="38" spans="1:10" s="28" customFormat="1" ht="20.1" customHeight="1">
      <c r="A38" s="50" t="s">
        <v>56</v>
      </c>
      <c r="B38" s="31" t="s">
        <v>97</v>
      </c>
      <c r="C38" s="31" t="s">
        <v>98</v>
      </c>
      <c r="D38" s="31">
        <v>48</v>
      </c>
      <c r="E38" s="32"/>
      <c r="F38" s="31"/>
      <c r="G38" s="31"/>
      <c r="H38" s="31"/>
      <c r="I38" s="31"/>
      <c r="J38" s="34"/>
    </row>
    <row r="39" spans="1:10" s="28" customFormat="1" ht="20.1" customHeight="1" thickBot="1">
      <c r="A39" s="21" t="s">
        <v>99</v>
      </c>
      <c r="B39" s="37" t="s">
        <v>100</v>
      </c>
      <c r="C39" s="37" t="s">
        <v>98</v>
      </c>
      <c r="D39" s="37">
        <v>48</v>
      </c>
      <c r="E39" s="38"/>
      <c r="F39" s="37"/>
      <c r="G39" s="37"/>
      <c r="H39" s="37"/>
      <c r="I39" s="37"/>
      <c r="J39" s="40"/>
    </row>
    <row r="40" spans="1:10" s="46" customFormat="1" ht="20.1" customHeight="1" thickBot="1">
      <c r="A40" s="41"/>
      <c r="B40" s="42"/>
      <c r="C40" s="42"/>
      <c r="D40" s="42"/>
      <c r="E40" s="43"/>
      <c r="F40" s="42"/>
      <c r="G40" s="42"/>
      <c r="H40" s="45" t="s">
        <v>106</v>
      </c>
      <c r="I40" s="44"/>
      <c r="J4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C7" sqref="C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120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6">
        <v>3</v>
      </c>
      <c r="B4" s="57" t="s">
        <v>107</v>
      </c>
      <c r="C4" s="57" t="s">
        <v>80</v>
      </c>
      <c r="D4" s="57">
        <f>240*2</f>
        <v>480</v>
      </c>
      <c r="E4" s="58"/>
      <c r="F4" s="57"/>
      <c r="G4" s="57"/>
      <c r="H4" s="57"/>
      <c r="I4" s="57"/>
      <c r="J4" s="59"/>
    </row>
    <row r="5" spans="1:10" s="28" customFormat="1" ht="20.1" customHeight="1">
      <c r="A5" s="50" t="s">
        <v>6</v>
      </c>
      <c r="B5" s="31" t="s">
        <v>107</v>
      </c>
      <c r="C5" s="31" t="s">
        <v>80</v>
      </c>
      <c r="D5" s="31">
        <f>144*10</f>
        <v>1440</v>
      </c>
      <c r="E5" s="32"/>
      <c r="F5" s="31"/>
      <c r="G5" s="31"/>
      <c r="H5" s="31"/>
      <c r="I5" s="31"/>
      <c r="J5" s="34"/>
    </row>
    <row r="6" spans="1:10" s="28" customFormat="1" ht="20.1" customHeight="1">
      <c r="A6" s="50">
        <v>2</v>
      </c>
      <c r="B6" s="31" t="s">
        <v>107</v>
      </c>
      <c r="C6" s="31" t="s">
        <v>80</v>
      </c>
      <c r="D6" s="31">
        <f>72*2</f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4</v>
      </c>
      <c r="B7" s="31" t="s">
        <v>107</v>
      </c>
      <c r="C7" s="31" t="s">
        <v>16</v>
      </c>
      <c r="D7" s="31">
        <f>72*3</f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6</v>
      </c>
      <c r="B8" s="31" t="s">
        <v>107</v>
      </c>
      <c r="C8" s="31" t="s">
        <v>16</v>
      </c>
      <c r="D8" s="31">
        <f>216*3</f>
        <v>648</v>
      </c>
      <c r="E8" s="32"/>
      <c r="F8" s="31"/>
      <c r="G8" s="31"/>
      <c r="H8" s="31"/>
      <c r="I8" s="31"/>
      <c r="J8" s="34"/>
    </row>
    <row r="9" spans="1:10" s="28" customFormat="1" ht="20.1" customHeight="1">
      <c r="A9" s="50">
        <v>0</v>
      </c>
      <c r="B9" s="31" t="s">
        <v>107</v>
      </c>
      <c r="C9" s="31" t="s">
        <v>125</v>
      </c>
      <c r="D9" s="31">
        <f>1080*3</f>
        <v>3240</v>
      </c>
      <c r="E9" s="32">
        <v>4</v>
      </c>
      <c r="F9" s="31"/>
      <c r="G9" s="31"/>
      <c r="H9" s="31"/>
      <c r="I9" s="31"/>
      <c r="J9" s="34"/>
    </row>
    <row r="10" spans="1:10" s="28" customFormat="1" ht="20.1" customHeight="1">
      <c r="A10" s="50" t="s">
        <v>4</v>
      </c>
      <c r="B10" s="31" t="s">
        <v>107</v>
      </c>
      <c r="C10" s="31" t="s">
        <v>32</v>
      </c>
      <c r="D10" s="31">
        <v>24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50" t="s">
        <v>5</v>
      </c>
      <c r="B11" s="31" t="s">
        <v>107</v>
      </c>
      <c r="C11" s="31" t="s">
        <v>32</v>
      </c>
      <c r="D11" s="31">
        <v>408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6</v>
      </c>
      <c r="B12" s="31" t="s">
        <v>107</v>
      </c>
      <c r="C12" s="31" t="s">
        <v>32</v>
      </c>
      <c r="D12" s="31">
        <v>936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>
        <v>0</v>
      </c>
      <c r="B13" s="31" t="s">
        <v>107</v>
      </c>
      <c r="C13" s="31" t="s">
        <v>32</v>
      </c>
      <c r="D13" s="31">
        <v>168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50">
        <v>1</v>
      </c>
      <c r="B14" s="31" t="s">
        <v>107</v>
      </c>
      <c r="C14" s="31" t="s">
        <v>32</v>
      </c>
      <c r="D14" s="31">
        <v>840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>
        <v>2</v>
      </c>
      <c r="B15" s="31" t="s">
        <v>107</v>
      </c>
      <c r="C15" s="31" t="s">
        <v>32</v>
      </c>
      <c r="D15" s="31">
        <v>144</v>
      </c>
      <c r="E15" s="32"/>
      <c r="F15" s="31"/>
      <c r="G15" s="31"/>
      <c r="H15" s="31"/>
      <c r="I15" s="31"/>
      <c r="J15" s="34"/>
    </row>
    <row r="16" spans="1:10" s="63" customFormat="1" ht="20.1" customHeight="1" thickBot="1">
      <c r="A16" s="64" t="s">
        <v>6</v>
      </c>
      <c r="B16" s="65" t="s">
        <v>9</v>
      </c>
      <c r="C16" s="65" t="s">
        <v>16</v>
      </c>
      <c r="D16" s="65">
        <f>240*8</f>
        <v>1920</v>
      </c>
      <c r="E16" s="61"/>
      <c r="F16" s="60"/>
      <c r="G16" s="60"/>
      <c r="H16" s="60"/>
      <c r="I16" s="60"/>
      <c r="J16" s="62"/>
    </row>
    <row r="17" spans="1:10" s="46" customFormat="1" ht="20.1" customHeight="1" thickBot="1">
      <c r="A17" s="41"/>
      <c r="B17" s="42"/>
      <c r="C17" s="42"/>
      <c r="D17" s="42"/>
      <c r="E17" s="43"/>
      <c r="F17" s="42"/>
      <c r="G17" s="42"/>
      <c r="H17" s="45" t="s">
        <v>106</v>
      </c>
      <c r="I17" s="44"/>
      <c r="J17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 topLeftCell="A1">
      <selection activeCell="D18" sqref="D18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5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 t="s">
        <v>6</v>
      </c>
      <c r="B4" s="66" t="s">
        <v>107</v>
      </c>
      <c r="C4" s="66" t="s">
        <v>16</v>
      </c>
      <c r="D4" s="68">
        <f>504*3</f>
        <v>1512</v>
      </c>
      <c r="E4" s="90"/>
      <c r="F4" s="31"/>
      <c r="G4" s="31"/>
      <c r="H4" s="31"/>
      <c r="I4" s="31"/>
      <c r="J4" s="34"/>
    </row>
    <row r="5" spans="1:10" s="28" customFormat="1" ht="20.1" customHeight="1">
      <c r="A5" s="85">
        <v>1</v>
      </c>
      <c r="B5" s="69" t="s">
        <v>107</v>
      </c>
      <c r="C5" s="69" t="s">
        <v>16</v>
      </c>
      <c r="D5" s="70">
        <f>648*3</f>
        <v>1944</v>
      </c>
      <c r="E5" s="32"/>
      <c r="F5" s="31"/>
      <c r="G5" s="31"/>
      <c r="H5" s="31"/>
      <c r="I5" s="31"/>
      <c r="J5" s="34"/>
    </row>
    <row r="6" spans="1:10" s="28" customFormat="1" ht="20.1" customHeight="1">
      <c r="A6" s="85">
        <v>2</v>
      </c>
      <c r="B6" s="69" t="s">
        <v>107</v>
      </c>
      <c r="C6" s="69" t="s">
        <v>16</v>
      </c>
      <c r="D6" s="70">
        <f>72*3</f>
        <v>216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6</v>
      </c>
      <c r="B7" s="69" t="s">
        <v>107</v>
      </c>
      <c r="C7" s="69" t="s">
        <v>16</v>
      </c>
      <c r="D7" s="70">
        <f>288*5</f>
        <v>1440</v>
      </c>
      <c r="E7" s="32"/>
      <c r="F7" s="31"/>
      <c r="G7" s="31"/>
      <c r="H7" s="31"/>
      <c r="I7" s="31"/>
      <c r="J7" s="34"/>
    </row>
    <row r="8" spans="1:10" s="28" customFormat="1" ht="20.1" customHeight="1">
      <c r="A8" s="85">
        <v>1</v>
      </c>
      <c r="B8" s="69" t="s">
        <v>107</v>
      </c>
      <c r="C8" s="69" t="s">
        <v>16</v>
      </c>
      <c r="D8" s="70">
        <f>504*5</f>
        <v>2520</v>
      </c>
      <c r="E8" s="32"/>
      <c r="F8" s="31"/>
      <c r="G8" s="31"/>
      <c r="H8" s="31"/>
      <c r="I8" s="31"/>
      <c r="J8" s="34"/>
    </row>
    <row r="9" spans="1:10" s="28" customFormat="1" ht="20.1" customHeight="1">
      <c r="A9" s="85" t="s">
        <v>5</v>
      </c>
      <c r="B9" s="69" t="s">
        <v>107</v>
      </c>
      <c r="C9" s="69" t="s">
        <v>101</v>
      </c>
      <c r="D9" s="70">
        <v>1400</v>
      </c>
      <c r="E9" s="32"/>
      <c r="F9" s="31"/>
      <c r="G9" s="31"/>
      <c r="H9" s="31"/>
      <c r="I9" s="31"/>
      <c r="J9" s="34"/>
    </row>
    <row r="10" spans="1:10" s="28" customFormat="1" ht="20.1" customHeight="1">
      <c r="A10" s="85" t="s">
        <v>6</v>
      </c>
      <c r="B10" s="69" t="s">
        <v>107</v>
      </c>
      <c r="C10" s="69" t="s">
        <v>101</v>
      </c>
      <c r="D10" s="70">
        <v>1000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85">
        <v>0</v>
      </c>
      <c r="B11" s="69" t="s">
        <v>107</v>
      </c>
      <c r="C11" s="69" t="s">
        <v>101</v>
      </c>
      <c r="D11" s="70">
        <v>3040</v>
      </c>
      <c r="E11" s="32">
        <v>4</v>
      </c>
      <c r="F11" s="31"/>
      <c r="G11" s="31"/>
      <c r="H11" s="31"/>
      <c r="I11" s="31"/>
      <c r="J11" s="34"/>
    </row>
    <row r="12" spans="1:10" s="28" customFormat="1" ht="20.1" customHeight="1" thickBot="1">
      <c r="A12" s="92">
        <v>1</v>
      </c>
      <c r="B12" s="71" t="s">
        <v>107</v>
      </c>
      <c r="C12" s="71" t="s">
        <v>101</v>
      </c>
      <c r="D12" s="72">
        <v>2200</v>
      </c>
      <c r="E12" s="58"/>
      <c r="F12" s="31"/>
      <c r="G12" s="31"/>
      <c r="H12" s="31"/>
      <c r="I12" s="31"/>
      <c r="J12" s="34"/>
    </row>
    <row r="13" spans="1:10" s="46" customFormat="1" ht="20.1" customHeight="1" thickBot="1">
      <c r="A13" s="41"/>
      <c r="B13" s="42"/>
      <c r="C13" s="42"/>
      <c r="D13" s="42"/>
      <c r="E13" s="43"/>
      <c r="F13" s="42"/>
      <c r="G13" s="42"/>
      <c r="H13" s="45" t="s">
        <v>106</v>
      </c>
      <c r="I13" s="44"/>
      <c r="J13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 t="s">
        <v>5</v>
      </c>
      <c r="B4" s="66" t="s">
        <v>7</v>
      </c>
      <c r="C4" s="66" t="s">
        <v>80</v>
      </c>
      <c r="D4" s="68">
        <v>216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5</v>
      </c>
      <c r="B5" s="69" t="s">
        <v>18</v>
      </c>
      <c r="C5" s="69" t="s">
        <v>80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6</v>
      </c>
      <c r="B6" s="69" t="s">
        <v>18</v>
      </c>
      <c r="C6" s="69" t="s">
        <v>80</v>
      </c>
      <c r="D6" s="70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85">
        <v>0</v>
      </c>
      <c r="B7" s="69" t="s">
        <v>19</v>
      </c>
      <c r="C7" s="69" t="s">
        <v>80</v>
      </c>
      <c r="D7" s="70">
        <v>2160</v>
      </c>
      <c r="E7" s="32">
        <v>4</v>
      </c>
      <c r="F7" s="31"/>
      <c r="G7" s="31"/>
      <c r="H7" s="31"/>
      <c r="I7" s="31"/>
      <c r="J7" s="34"/>
    </row>
    <row r="8" spans="1:10" s="28" customFormat="1" ht="20.1" customHeight="1" thickBot="1">
      <c r="A8" s="92">
        <v>1</v>
      </c>
      <c r="B8" s="71" t="s">
        <v>19</v>
      </c>
      <c r="C8" s="71" t="s">
        <v>80</v>
      </c>
      <c r="D8" s="72">
        <v>1080</v>
      </c>
      <c r="E8" s="58"/>
      <c r="F8" s="57"/>
      <c r="G8" s="31"/>
      <c r="H8" s="31"/>
      <c r="I8" s="31"/>
      <c r="J8" s="34"/>
    </row>
    <row r="9" spans="1:10" s="46" customFormat="1" ht="20.1" customHeight="1" thickBot="1">
      <c r="A9" s="41"/>
      <c r="B9" s="42"/>
      <c r="C9" s="42"/>
      <c r="D9" s="42"/>
      <c r="E9" s="43"/>
      <c r="F9" s="42"/>
      <c r="G9" s="42"/>
      <c r="H9" s="45" t="s">
        <v>106</v>
      </c>
      <c r="I9" s="44"/>
      <c r="J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 topLeftCell="A1">
      <selection activeCell="D10" sqref="D1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6</v>
      </c>
      <c r="B4" s="24" t="s">
        <v>107</v>
      </c>
      <c r="C4" s="24" t="s">
        <v>16</v>
      </c>
      <c r="D4" s="24">
        <f>216*17</f>
        <v>3672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25</v>
      </c>
      <c r="B5" s="31" t="s">
        <v>102</v>
      </c>
      <c r="C5" s="31" t="s">
        <v>16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12</v>
      </c>
      <c r="B6" s="31" t="s">
        <v>103</v>
      </c>
      <c r="C6" s="31" t="s">
        <v>16</v>
      </c>
      <c r="D6" s="31">
        <v>792</v>
      </c>
      <c r="E6" s="32">
        <v>4</v>
      </c>
      <c r="F6" s="31"/>
      <c r="G6" s="31"/>
      <c r="H6" s="31"/>
      <c r="I6" s="31"/>
      <c r="J6" s="34"/>
    </row>
    <row r="7" spans="1:10" s="28" customFormat="1" ht="20.1" customHeight="1">
      <c r="A7" s="50" t="s">
        <v>12</v>
      </c>
      <c r="B7" s="31" t="s">
        <v>104</v>
      </c>
      <c r="C7" s="31" t="s">
        <v>16</v>
      </c>
      <c r="D7" s="31">
        <v>72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25</v>
      </c>
      <c r="B8" s="31" t="s">
        <v>13</v>
      </c>
      <c r="C8" s="31" t="s">
        <v>16</v>
      </c>
      <c r="D8" s="31">
        <v>216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12</v>
      </c>
      <c r="B9" s="31" t="s">
        <v>13</v>
      </c>
      <c r="C9" s="31" t="s">
        <v>16</v>
      </c>
      <c r="D9" s="31">
        <v>288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12</v>
      </c>
      <c r="B10" s="31" t="s">
        <v>26</v>
      </c>
      <c r="C10" s="31" t="s">
        <v>16</v>
      </c>
      <c r="D10" s="31">
        <v>144</v>
      </c>
      <c r="E10" s="32"/>
      <c r="F10" s="31"/>
      <c r="G10" s="31"/>
      <c r="H10" s="31"/>
      <c r="I10" s="31"/>
      <c r="J10" s="34"/>
    </row>
    <row r="11" spans="1:10" s="28" customFormat="1" ht="20.1" customHeight="1" thickBot="1">
      <c r="A11" s="21" t="s">
        <v>56</v>
      </c>
      <c r="B11" s="37" t="s">
        <v>105</v>
      </c>
      <c r="C11" s="37" t="s">
        <v>55</v>
      </c>
      <c r="D11" s="37">
        <v>48</v>
      </c>
      <c r="E11" s="38"/>
      <c r="F11" s="37"/>
      <c r="G11" s="37"/>
      <c r="H11" s="37"/>
      <c r="I11" s="37"/>
      <c r="J11" s="40"/>
    </row>
    <row r="12" spans="1:10" s="46" customFormat="1" ht="20.1" customHeight="1" thickBot="1">
      <c r="A12" s="41"/>
      <c r="B12" s="42"/>
      <c r="C12" s="42"/>
      <c r="D12" s="42"/>
      <c r="E12" s="43"/>
      <c r="F12" s="42"/>
      <c r="G12" s="42"/>
      <c r="H12" s="45" t="s">
        <v>106</v>
      </c>
      <c r="I12" s="44"/>
      <c r="J1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46" customWidth="1"/>
    <col min="2" max="2" width="38.7109375" style="46" customWidth="1"/>
    <col min="3" max="3" width="11.7109375" style="46" customWidth="1"/>
    <col min="4" max="5" width="9.7109375" style="46" customWidth="1"/>
    <col min="6" max="6" width="19.7109375" style="46" customWidth="1"/>
    <col min="7" max="10" width="10.7109375" style="46" customWidth="1"/>
    <col min="11" max="16384" width="9.140625" style="46" customWidth="1"/>
  </cols>
  <sheetData>
    <row r="1" spans="1:10" ht="30" customHeight="1" thickBot="1">
      <c r="A1" s="98" t="s">
        <v>111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1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107"/>
      <c r="I2" s="95" t="s">
        <v>69</v>
      </c>
      <c r="J2" s="108"/>
    </row>
    <row r="3" spans="1:10" ht="24.75" thickBot="1">
      <c r="A3" s="105"/>
      <c r="B3" s="106"/>
      <c r="C3" s="106"/>
      <c r="D3" s="94"/>
      <c r="E3" s="106"/>
      <c r="F3" s="106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47" t="s">
        <v>4</v>
      </c>
      <c r="B4" s="23" t="s">
        <v>7</v>
      </c>
      <c r="C4" s="24" t="s">
        <v>8</v>
      </c>
      <c r="D4" s="24">
        <v>72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5</v>
      </c>
      <c r="B5" s="30" t="s">
        <v>7</v>
      </c>
      <c r="C5" s="31" t="s">
        <v>8</v>
      </c>
      <c r="D5" s="31">
        <v>576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5</v>
      </c>
      <c r="B6" s="30" t="s">
        <v>9</v>
      </c>
      <c r="C6" s="31" t="s">
        <v>8</v>
      </c>
      <c r="D6" s="31">
        <v>144</v>
      </c>
      <c r="E6" s="32"/>
      <c r="F6" s="31"/>
      <c r="G6" s="31"/>
      <c r="H6" s="33"/>
      <c r="I6" s="31"/>
      <c r="J6" s="34"/>
    </row>
    <row r="7" spans="1:10" s="28" customFormat="1" ht="20.1" customHeight="1">
      <c r="A7" s="29" t="s">
        <v>6</v>
      </c>
      <c r="B7" s="30" t="s">
        <v>9</v>
      </c>
      <c r="C7" s="31" t="s">
        <v>8</v>
      </c>
      <c r="D7" s="31">
        <v>144</v>
      </c>
      <c r="E7" s="32"/>
      <c r="F7" s="31"/>
      <c r="G7" s="31"/>
      <c r="H7" s="33"/>
      <c r="I7" s="31"/>
      <c r="J7" s="34"/>
    </row>
    <row r="8" spans="1:10" s="28" customFormat="1" ht="20.1" customHeight="1">
      <c r="A8" s="29" t="s">
        <v>6</v>
      </c>
      <c r="B8" s="30" t="s">
        <v>10</v>
      </c>
      <c r="C8" s="31" t="s">
        <v>8</v>
      </c>
      <c r="D8" s="31">
        <v>72</v>
      </c>
      <c r="E8" s="32"/>
      <c r="F8" s="31"/>
      <c r="G8" s="31"/>
      <c r="H8" s="33"/>
      <c r="I8" s="31"/>
      <c r="J8" s="34"/>
    </row>
    <row r="9" spans="1:10" s="28" customFormat="1" ht="20.1" customHeight="1">
      <c r="A9" s="29">
        <v>0</v>
      </c>
      <c r="B9" s="30" t="s">
        <v>10</v>
      </c>
      <c r="C9" s="31" t="s">
        <v>8</v>
      </c>
      <c r="D9" s="31">
        <v>72</v>
      </c>
      <c r="E9" s="32"/>
      <c r="F9" s="31"/>
      <c r="G9" s="31"/>
      <c r="H9" s="33"/>
      <c r="I9" s="31"/>
      <c r="J9" s="34"/>
    </row>
    <row r="10" spans="1:10" s="28" customFormat="1" ht="20.1" customHeight="1">
      <c r="A10" s="29" t="s">
        <v>6</v>
      </c>
      <c r="B10" s="30" t="s">
        <v>11</v>
      </c>
      <c r="C10" s="31" t="s">
        <v>8</v>
      </c>
      <c r="D10" s="31">
        <v>72</v>
      </c>
      <c r="E10" s="32"/>
      <c r="F10" s="31"/>
      <c r="G10" s="31"/>
      <c r="H10" s="33"/>
      <c r="I10" s="31"/>
      <c r="J10" s="34"/>
    </row>
    <row r="11" spans="1:10" s="28" customFormat="1" ht="20.1" customHeight="1">
      <c r="A11" s="29" t="s">
        <v>12</v>
      </c>
      <c r="B11" s="30" t="s">
        <v>13</v>
      </c>
      <c r="C11" s="31" t="s">
        <v>8</v>
      </c>
      <c r="D11" s="31">
        <v>288</v>
      </c>
      <c r="E11" s="32"/>
      <c r="F11" s="31"/>
      <c r="G11" s="31"/>
      <c r="H11" s="33"/>
      <c r="I11" s="31"/>
      <c r="J11" s="34"/>
    </row>
    <row r="12" spans="1:10" s="28" customFormat="1" ht="20.1" customHeight="1">
      <c r="A12" s="29" t="s">
        <v>4</v>
      </c>
      <c r="B12" s="30" t="s">
        <v>14</v>
      </c>
      <c r="C12" s="31" t="s">
        <v>8</v>
      </c>
      <c r="D12" s="31">
        <v>288</v>
      </c>
      <c r="E12" s="32"/>
      <c r="F12" s="31"/>
      <c r="G12" s="31"/>
      <c r="H12" s="33"/>
      <c r="I12" s="31"/>
      <c r="J12" s="34"/>
    </row>
    <row r="13" spans="1:10" s="28" customFormat="1" ht="20.1" customHeight="1">
      <c r="A13" s="29" t="s">
        <v>4</v>
      </c>
      <c r="B13" s="30" t="s">
        <v>15</v>
      </c>
      <c r="C13" s="31" t="s">
        <v>16</v>
      </c>
      <c r="D13" s="31">
        <v>1872</v>
      </c>
      <c r="E13" s="32"/>
      <c r="F13" s="31"/>
      <c r="G13" s="31"/>
      <c r="H13" s="33"/>
      <c r="I13" s="31"/>
      <c r="J13" s="34"/>
    </row>
    <row r="14" spans="1:10" s="28" customFormat="1" ht="20.1" customHeight="1">
      <c r="A14" s="29" t="s">
        <v>5</v>
      </c>
      <c r="B14" s="30" t="s">
        <v>15</v>
      </c>
      <c r="C14" s="31" t="s">
        <v>16</v>
      </c>
      <c r="D14" s="31">
        <v>720</v>
      </c>
      <c r="E14" s="32"/>
      <c r="F14" s="31"/>
      <c r="G14" s="31"/>
      <c r="H14" s="33"/>
      <c r="I14" s="31"/>
      <c r="J14" s="34"/>
    </row>
    <row r="15" spans="1:10" s="28" customFormat="1" ht="20.1" customHeight="1">
      <c r="A15" s="29" t="s">
        <v>5</v>
      </c>
      <c r="B15" s="30" t="s">
        <v>17</v>
      </c>
      <c r="C15" s="31" t="s">
        <v>16</v>
      </c>
      <c r="D15" s="31">
        <v>432</v>
      </c>
      <c r="E15" s="32"/>
      <c r="F15" s="31"/>
      <c r="G15" s="31"/>
      <c r="H15" s="33"/>
      <c r="I15" s="31"/>
      <c r="J15" s="34"/>
    </row>
    <row r="16" spans="1:10" s="28" customFormat="1" ht="20.1" customHeight="1">
      <c r="A16" s="29" t="s">
        <v>5</v>
      </c>
      <c r="B16" s="30" t="s">
        <v>18</v>
      </c>
      <c r="C16" s="31" t="s">
        <v>8</v>
      </c>
      <c r="D16" s="48">
        <v>2592</v>
      </c>
      <c r="E16" s="32">
        <v>4</v>
      </c>
      <c r="F16" s="31"/>
      <c r="G16" s="31"/>
      <c r="H16" s="33"/>
      <c r="I16" s="31"/>
      <c r="J16" s="34"/>
    </row>
    <row r="17" spans="1:10" s="28" customFormat="1" ht="20.1" customHeight="1">
      <c r="A17" s="29" t="s">
        <v>6</v>
      </c>
      <c r="B17" s="30" t="s">
        <v>18</v>
      </c>
      <c r="C17" s="31" t="s">
        <v>8</v>
      </c>
      <c r="D17" s="31">
        <v>504</v>
      </c>
      <c r="E17" s="32"/>
      <c r="F17" s="31"/>
      <c r="G17" s="31"/>
      <c r="H17" s="33"/>
      <c r="I17" s="31"/>
      <c r="J17" s="34"/>
    </row>
    <row r="18" spans="1:10" s="28" customFormat="1" ht="20.1" customHeight="1">
      <c r="A18" s="29" t="s">
        <v>6</v>
      </c>
      <c r="B18" s="30" t="s">
        <v>19</v>
      </c>
      <c r="C18" s="31" t="s">
        <v>20</v>
      </c>
      <c r="D18" s="31">
        <v>648</v>
      </c>
      <c r="E18" s="32"/>
      <c r="F18" s="31"/>
      <c r="G18" s="31"/>
      <c r="H18" s="33"/>
      <c r="I18" s="31"/>
      <c r="J18" s="34"/>
    </row>
    <row r="19" spans="1:10" s="28" customFormat="1" ht="20.1" customHeight="1">
      <c r="A19" s="29">
        <v>1</v>
      </c>
      <c r="B19" s="30" t="s">
        <v>21</v>
      </c>
      <c r="C19" s="31" t="s">
        <v>20</v>
      </c>
      <c r="D19" s="31">
        <v>360</v>
      </c>
      <c r="E19" s="32"/>
      <c r="F19" s="31"/>
      <c r="G19" s="31"/>
      <c r="H19" s="33"/>
      <c r="I19" s="31"/>
      <c r="J19" s="34"/>
    </row>
    <row r="20" spans="1:10" s="28" customFormat="1" ht="20.1" customHeight="1">
      <c r="A20" s="29" t="s">
        <v>4</v>
      </c>
      <c r="B20" s="30" t="s">
        <v>15</v>
      </c>
      <c r="C20" s="31" t="s">
        <v>8</v>
      </c>
      <c r="D20" s="48">
        <v>2088</v>
      </c>
      <c r="E20" s="32"/>
      <c r="F20" s="31"/>
      <c r="G20" s="31"/>
      <c r="H20" s="33"/>
      <c r="I20" s="31"/>
      <c r="J20" s="34"/>
    </row>
    <row r="21" spans="1:10" s="28" customFormat="1" ht="20.1" customHeight="1">
      <c r="A21" s="29" t="s">
        <v>5</v>
      </c>
      <c r="B21" s="30" t="s">
        <v>15</v>
      </c>
      <c r="C21" s="31" t="s">
        <v>8</v>
      </c>
      <c r="D21" s="31">
        <v>1440</v>
      </c>
      <c r="E21" s="32"/>
      <c r="F21" s="31"/>
      <c r="G21" s="31"/>
      <c r="H21" s="33"/>
      <c r="I21" s="31"/>
      <c r="J21" s="34"/>
    </row>
    <row r="22" spans="1:10" s="28" customFormat="1" ht="20.1" customHeight="1">
      <c r="A22" s="29" t="s">
        <v>5</v>
      </c>
      <c r="B22" s="30" t="s">
        <v>18</v>
      </c>
      <c r="C22" s="31" t="s">
        <v>22</v>
      </c>
      <c r="D22" s="31">
        <v>864</v>
      </c>
      <c r="E22" s="32"/>
      <c r="F22" s="31"/>
      <c r="G22" s="31"/>
      <c r="H22" s="33"/>
      <c r="I22" s="31"/>
      <c r="J22" s="34"/>
    </row>
    <row r="23" spans="1:10" s="28" customFormat="1" ht="20.1" customHeight="1">
      <c r="A23" s="29" t="s">
        <v>6</v>
      </c>
      <c r="B23" s="30" t="s">
        <v>18</v>
      </c>
      <c r="C23" s="31" t="s">
        <v>16</v>
      </c>
      <c r="D23" s="31">
        <v>72</v>
      </c>
      <c r="E23" s="32"/>
      <c r="F23" s="31"/>
      <c r="G23" s="31"/>
      <c r="H23" s="33"/>
      <c r="I23" s="31"/>
      <c r="J23" s="34"/>
    </row>
    <row r="24" spans="1:10" s="28" customFormat="1" ht="20.1" customHeight="1">
      <c r="A24" s="29">
        <v>0</v>
      </c>
      <c r="B24" s="30" t="s">
        <v>23</v>
      </c>
      <c r="C24" s="31" t="s">
        <v>20</v>
      </c>
      <c r="D24" s="31">
        <v>72</v>
      </c>
      <c r="E24" s="32"/>
      <c r="F24" s="31"/>
      <c r="G24" s="31"/>
      <c r="H24" s="33"/>
      <c r="I24" s="31"/>
      <c r="J24" s="34"/>
    </row>
    <row r="25" spans="1:10" s="28" customFormat="1" ht="20.1" customHeight="1">
      <c r="A25" s="29">
        <v>2</v>
      </c>
      <c r="B25" s="30" t="s">
        <v>23</v>
      </c>
      <c r="C25" s="31" t="s">
        <v>8</v>
      </c>
      <c r="D25" s="31">
        <v>72</v>
      </c>
      <c r="E25" s="32"/>
      <c r="F25" s="31"/>
      <c r="G25" s="31"/>
      <c r="H25" s="33"/>
      <c r="I25" s="31"/>
      <c r="J25" s="34"/>
    </row>
    <row r="26" spans="1:10" s="28" customFormat="1" ht="20.1" customHeight="1">
      <c r="A26" s="29">
        <v>0</v>
      </c>
      <c r="B26" s="30" t="s">
        <v>24</v>
      </c>
      <c r="C26" s="31" t="s">
        <v>20</v>
      </c>
      <c r="D26" s="48">
        <v>2448</v>
      </c>
      <c r="E26" s="32"/>
      <c r="F26" s="31"/>
      <c r="G26" s="31"/>
      <c r="H26" s="33"/>
      <c r="I26" s="31"/>
      <c r="J26" s="34"/>
    </row>
    <row r="27" spans="1:10" s="28" customFormat="1" ht="20.1" customHeight="1">
      <c r="A27" s="29">
        <v>1</v>
      </c>
      <c r="B27" s="30" t="s">
        <v>24</v>
      </c>
      <c r="C27" s="31" t="s">
        <v>20</v>
      </c>
      <c r="D27" s="31">
        <v>1008</v>
      </c>
      <c r="E27" s="32"/>
      <c r="F27" s="31"/>
      <c r="G27" s="31"/>
      <c r="H27" s="33"/>
      <c r="I27" s="31"/>
      <c r="J27" s="34"/>
    </row>
    <row r="28" spans="1:10" s="28" customFormat="1" ht="20.1" customHeight="1">
      <c r="A28" s="29" t="s">
        <v>25</v>
      </c>
      <c r="B28" s="30" t="s">
        <v>26</v>
      </c>
      <c r="C28" s="31" t="s">
        <v>16</v>
      </c>
      <c r="D28" s="31">
        <v>216</v>
      </c>
      <c r="E28" s="32"/>
      <c r="F28" s="31"/>
      <c r="G28" s="31"/>
      <c r="H28" s="33"/>
      <c r="I28" s="31"/>
      <c r="J28" s="34"/>
    </row>
    <row r="29" spans="1:10" s="28" customFormat="1" ht="20.1" customHeight="1">
      <c r="A29" s="29" t="s">
        <v>6</v>
      </c>
      <c r="B29" s="30" t="s">
        <v>27</v>
      </c>
      <c r="C29" s="31" t="s">
        <v>20</v>
      </c>
      <c r="D29" s="31">
        <v>936</v>
      </c>
      <c r="E29" s="32"/>
      <c r="F29" s="31"/>
      <c r="G29" s="31"/>
      <c r="H29" s="33"/>
      <c r="I29" s="31"/>
      <c r="J29" s="34"/>
    </row>
    <row r="30" spans="1:10" s="28" customFormat="1" ht="20.1" customHeight="1" thickBot="1">
      <c r="A30" s="79">
        <v>0</v>
      </c>
      <c r="B30" s="36" t="s">
        <v>21</v>
      </c>
      <c r="C30" s="37" t="s">
        <v>20</v>
      </c>
      <c r="D30" s="49">
        <v>4176</v>
      </c>
      <c r="E30" s="38">
        <v>4</v>
      </c>
      <c r="F30" s="37"/>
      <c r="G30" s="37"/>
      <c r="H30" s="39"/>
      <c r="I30" s="37"/>
      <c r="J30" s="40"/>
    </row>
    <row r="31" spans="1:10" ht="20.1" customHeight="1" thickBot="1">
      <c r="A31" s="41"/>
      <c r="B31" s="42"/>
      <c r="C31" s="42"/>
      <c r="D31" s="42"/>
      <c r="E31" s="43"/>
      <c r="F31" s="42"/>
      <c r="G31" s="42"/>
      <c r="H31" s="45" t="s">
        <v>106</v>
      </c>
      <c r="I31" s="44"/>
      <c r="J31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 topLeftCell="A16">
      <selection activeCell="F21" sqref="F2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115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50">
        <v>1</v>
      </c>
      <c r="B4" s="80" t="s">
        <v>107</v>
      </c>
      <c r="C4" s="80" t="s">
        <v>32</v>
      </c>
      <c r="D4" s="80">
        <v>456</v>
      </c>
      <c r="E4" s="78"/>
      <c r="F4" s="80"/>
      <c r="G4" s="80"/>
      <c r="H4" s="81"/>
      <c r="I4" s="81"/>
      <c r="J4" s="34"/>
    </row>
    <row r="5" spans="1:10" s="28" customFormat="1" ht="20.1" customHeight="1">
      <c r="A5" s="50">
        <v>2</v>
      </c>
      <c r="B5" s="80" t="s">
        <v>107</v>
      </c>
      <c r="C5" s="80" t="s">
        <v>32</v>
      </c>
      <c r="D5" s="80">
        <v>432</v>
      </c>
      <c r="E5" s="78"/>
      <c r="F5" s="80"/>
      <c r="G5" s="80"/>
      <c r="H5" s="81"/>
      <c r="I5" s="81"/>
      <c r="J5" s="34"/>
    </row>
    <row r="6" spans="1:10" s="28" customFormat="1" ht="20.1" customHeight="1">
      <c r="A6" s="50">
        <v>1</v>
      </c>
      <c r="B6" s="80" t="s">
        <v>107</v>
      </c>
      <c r="C6" s="80" t="s">
        <v>8</v>
      </c>
      <c r="D6" s="80">
        <v>96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107</v>
      </c>
      <c r="C7" s="80" t="s">
        <v>16</v>
      </c>
      <c r="D7" s="82">
        <f>2544*6</f>
        <v>15264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107</v>
      </c>
      <c r="C8" s="80" t="s">
        <v>16</v>
      </c>
      <c r="D8" s="82">
        <f>2304*6</f>
        <v>13824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107</v>
      </c>
      <c r="C9" s="80" t="s">
        <v>16</v>
      </c>
      <c r="D9" s="80">
        <f>240*6</f>
        <v>1440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>
        <v>0</v>
      </c>
      <c r="B10" s="80" t="s">
        <v>107</v>
      </c>
      <c r="C10" s="80" t="s">
        <v>125</v>
      </c>
      <c r="D10" s="80">
        <f>480*12</f>
        <v>5760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>
        <v>1</v>
      </c>
      <c r="B11" s="80" t="s">
        <v>107</v>
      </c>
      <c r="C11" s="80" t="s">
        <v>16</v>
      </c>
      <c r="D11" s="80">
        <f>1440*12</f>
        <v>17280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2</v>
      </c>
      <c r="B12" s="80" t="s">
        <v>107</v>
      </c>
      <c r="C12" s="80" t="s">
        <v>16</v>
      </c>
      <c r="D12" s="80">
        <f>192*12</f>
        <v>2304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 t="s">
        <v>6</v>
      </c>
      <c r="B13" s="80" t="s">
        <v>107</v>
      </c>
      <c r="C13" s="80" t="s">
        <v>20</v>
      </c>
      <c r="D13" s="80">
        <f>72*4</f>
        <v>288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107</v>
      </c>
      <c r="C14" s="80" t="s">
        <v>38</v>
      </c>
      <c r="D14" s="80">
        <v>288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>
        <v>2</v>
      </c>
      <c r="B15" s="80" t="s">
        <v>107</v>
      </c>
      <c r="C15" s="80" t="s">
        <v>38</v>
      </c>
      <c r="D15" s="80">
        <v>72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 t="s">
        <v>6</v>
      </c>
      <c r="B16" s="80" t="s">
        <v>107</v>
      </c>
      <c r="C16" s="80" t="s">
        <v>8</v>
      </c>
      <c r="D16" s="80">
        <f>72*2</f>
        <v>144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0</v>
      </c>
      <c r="B17" s="80" t="s">
        <v>107</v>
      </c>
      <c r="C17" s="80" t="s">
        <v>8</v>
      </c>
      <c r="D17" s="80">
        <f>216*2</f>
        <v>432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>
        <v>1</v>
      </c>
      <c r="B18" s="80" t="s">
        <v>107</v>
      </c>
      <c r="C18" s="80" t="s">
        <v>8</v>
      </c>
      <c r="D18" s="80">
        <f>144*2</f>
        <v>288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 t="s">
        <v>5</v>
      </c>
      <c r="B19" s="80" t="s">
        <v>107</v>
      </c>
      <c r="C19" s="80" t="s">
        <v>8</v>
      </c>
      <c r="D19" s="80">
        <f>144*5</f>
        <v>720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 t="s">
        <v>6</v>
      </c>
      <c r="B20" s="80" t="s">
        <v>107</v>
      </c>
      <c r="C20" s="80" t="s">
        <v>8</v>
      </c>
      <c r="D20" s="80">
        <f>1368*5</f>
        <v>6840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>
        <v>0</v>
      </c>
      <c r="B21" s="80" t="s">
        <v>107</v>
      </c>
      <c r="C21" s="80" t="s">
        <v>8</v>
      </c>
      <c r="D21" s="80">
        <f>360*5</f>
        <v>1800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5</v>
      </c>
      <c r="B22" s="80" t="s">
        <v>107</v>
      </c>
      <c r="C22" s="80" t="s">
        <v>16</v>
      </c>
      <c r="D22" s="80">
        <f>1584*3</f>
        <v>4752</v>
      </c>
      <c r="E22" s="78"/>
      <c r="F22" s="80"/>
      <c r="G22" s="80"/>
      <c r="H22" s="81"/>
      <c r="I22" s="81"/>
      <c r="J22" s="34"/>
    </row>
    <row r="23" spans="1:10" s="28" customFormat="1" ht="20.1" customHeight="1">
      <c r="A23" s="50" t="s">
        <v>6</v>
      </c>
      <c r="B23" s="80" t="s">
        <v>107</v>
      </c>
      <c r="C23" s="80" t="s">
        <v>16</v>
      </c>
      <c r="D23" s="80">
        <f>2016*3</f>
        <v>6048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>
        <v>0</v>
      </c>
      <c r="B24" s="80" t="s">
        <v>107</v>
      </c>
      <c r="C24" s="80" t="s">
        <v>16</v>
      </c>
      <c r="D24" s="80">
        <f>72*3</f>
        <v>216</v>
      </c>
      <c r="E24" s="78"/>
      <c r="F24" s="80"/>
      <c r="G24" s="80"/>
      <c r="H24" s="81"/>
      <c r="I24" s="81"/>
      <c r="J24" s="34"/>
    </row>
    <row r="25" spans="1:10" s="28" customFormat="1" ht="20.1" customHeight="1">
      <c r="A25" s="50">
        <v>1</v>
      </c>
      <c r="B25" s="80" t="s">
        <v>107</v>
      </c>
      <c r="C25" s="80" t="s">
        <v>16</v>
      </c>
      <c r="D25" s="80">
        <f>936*3</f>
        <v>2808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>
        <v>2</v>
      </c>
      <c r="B26" s="80" t="s">
        <v>107</v>
      </c>
      <c r="C26" s="80" t="s">
        <v>16</v>
      </c>
      <c r="D26" s="80">
        <f>288*3</f>
        <v>864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4</v>
      </c>
      <c r="B27" s="80" t="s">
        <v>107</v>
      </c>
      <c r="C27" s="80" t="s">
        <v>16</v>
      </c>
      <c r="D27" s="80">
        <f>216*6</f>
        <v>1296</v>
      </c>
      <c r="E27" s="78"/>
      <c r="F27" s="80"/>
      <c r="G27" s="80"/>
      <c r="H27" s="81"/>
      <c r="I27" s="81"/>
      <c r="J27" s="34"/>
    </row>
    <row r="28" spans="1:10" s="28" customFormat="1" ht="20.1" customHeight="1">
      <c r="A28" s="50" t="s">
        <v>5</v>
      </c>
      <c r="B28" s="80" t="s">
        <v>107</v>
      </c>
      <c r="C28" s="80" t="s">
        <v>16</v>
      </c>
      <c r="D28" s="82">
        <f>4680*6</f>
        <v>28080</v>
      </c>
      <c r="E28" s="78"/>
      <c r="F28" s="80"/>
      <c r="G28" s="80"/>
      <c r="H28" s="81"/>
      <c r="I28" s="81"/>
      <c r="J28" s="34"/>
    </row>
    <row r="29" spans="1:10" s="28" customFormat="1" ht="20.1" customHeight="1">
      <c r="A29" s="50" t="s">
        <v>6</v>
      </c>
      <c r="B29" s="80" t="s">
        <v>107</v>
      </c>
      <c r="C29" s="80" t="s">
        <v>16</v>
      </c>
      <c r="D29" s="82">
        <f>9576*6</f>
        <v>57456</v>
      </c>
      <c r="E29" s="78">
        <v>4</v>
      </c>
      <c r="F29" s="80"/>
      <c r="G29" s="80"/>
      <c r="H29" s="81"/>
      <c r="I29" s="81"/>
      <c r="J29" s="34"/>
    </row>
    <row r="30" spans="1:10" s="28" customFormat="1" ht="20.1" customHeight="1">
      <c r="A30" s="50" t="s">
        <v>4</v>
      </c>
      <c r="B30" s="80" t="s">
        <v>107</v>
      </c>
      <c r="C30" s="80" t="s">
        <v>16</v>
      </c>
      <c r="D30" s="80">
        <f>216*12</f>
        <v>2592</v>
      </c>
      <c r="E30" s="78"/>
      <c r="F30" s="80"/>
      <c r="G30" s="80"/>
      <c r="H30" s="81"/>
      <c r="I30" s="81"/>
      <c r="J30" s="34"/>
    </row>
    <row r="31" spans="1:10" s="28" customFormat="1" ht="20.1" customHeight="1">
      <c r="A31" s="50" t="s">
        <v>5</v>
      </c>
      <c r="B31" s="80" t="s">
        <v>107</v>
      </c>
      <c r="C31" s="80" t="s">
        <v>16</v>
      </c>
      <c r="D31" s="82">
        <f>6192*12</f>
        <v>74304</v>
      </c>
      <c r="E31" s="78">
        <v>4</v>
      </c>
      <c r="F31" s="80"/>
      <c r="G31" s="80"/>
      <c r="H31" s="81"/>
      <c r="I31" s="81"/>
      <c r="J31" s="34"/>
    </row>
    <row r="32" spans="1:10" s="28" customFormat="1" ht="20.1" customHeight="1">
      <c r="A32" s="50" t="s">
        <v>6</v>
      </c>
      <c r="B32" s="80" t="s">
        <v>107</v>
      </c>
      <c r="C32" s="80" t="s">
        <v>16</v>
      </c>
      <c r="D32" s="82">
        <f>6984*12</f>
        <v>83808</v>
      </c>
      <c r="E32" s="78"/>
      <c r="F32" s="80"/>
      <c r="G32" s="80"/>
      <c r="H32" s="81"/>
      <c r="I32" s="81"/>
      <c r="J32" s="34"/>
    </row>
    <row r="33" spans="1:10" s="28" customFormat="1" ht="20.1" customHeight="1">
      <c r="A33" s="50" t="s">
        <v>5</v>
      </c>
      <c r="B33" s="80" t="s">
        <v>107</v>
      </c>
      <c r="C33" s="80" t="s">
        <v>32</v>
      </c>
      <c r="D33" s="80">
        <v>144</v>
      </c>
      <c r="E33" s="78"/>
      <c r="F33" s="80"/>
      <c r="G33" s="80"/>
      <c r="H33" s="81"/>
      <c r="I33" s="81"/>
      <c r="J33" s="34"/>
    </row>
    <row r="34" spans="1:10" s="28" customFormat="1" ht="20.1" customHeight="1">
      <c r="A34" s="50" t="s">
        <v>6</v>
      </c>
      <c r="B34" s="80" t="s">
        <v>107</v>
      </c>
      <c r="C34" s="80" t="s">
        <v>32</v>
      </c>
      <c r="D34" s="80">
        <v>1080</v>
      </c>
      <c r="E34" s="78"/>
      <c r="F34" s="80"/>
      <c r="G34" s="80"/>
      <c r="H34" s="81"/>
      <c r="I34" s="81"/>
      <c r="J34" s="34"/>
    </row>
    <row r="35" spans="1:10" s="28" customFormat="1" ht="20.1" customHeight="1">
      <c r="A35" s="50">
        <v>0</v>
      </c>
      <c r="B35" s="80" t="s">
        <v>107</v>
      </c>
      <c r="C35" s="80" t="s">
        <v>32</v>
      </c>
      <c r="D35" s="80">
        <v>216</v>
      </c>
      <c r="E35" s="78"/>
      <c r="F35" s="80"/>
      <c r="G35" s="80"/>
      <c r="H35" s="81"/>
      <c r="I35" s="81"/>
      <c r="J35" s="34"/>
    </row>
    <row r="36" spans="1:10" s="28" customFormat="1" ht="20.1" customHeight="1">
      <c r="A36" s="50">
        <v>1</v>
      </c>
      <c r="B36" s="80" t="s">
        <v>107</v>
      </c>
      <c r="C36" s="80" t="s">
        <v>32</v>
      </c>
      <c r="D36" s="80">
        <v>888</v>
      </c>
      <c r="E36" s="78"/>
      <c r="F36" s="80"/>
      <c r="G36" s="80"/>
      <c r="H36" s="81"/>
      <c r="I36" s="81"/>
      <c r="J36" s="34"/>
    </row>
    <row r="37" spans="1:10" s="28" customFormat="1" ht="20.1" customHeight="1" thickBot="1">
      <c r="A37" s="50">
        <v>2</v>
      </c>
      <c r="B37" s="80" t="s">
        <v>107</v>
      </c>
      <c r="C37" s="80" t="s">
        <v>32</v>
      </c>
      <c r="D37" s="80">
        <v>840</v>
      </c>
      <c r="E37" s="78"/>
      <c r="F37" s="80"/>
      <c r="G37" s="80"/>
      <c r="H37" s="81"/>
      <c r="I37" s="81"/>
      <c r="J37" s="34"/>
    </row>
    <row r="38" spans="1:10" s="46" customFormat="1" ht="20.1" customHeight="1" thickBot="1">
      <c r="A38" s="41"/>
      <c r="B38" s="42"/>
      <c r="C38" s="42"/>
      <c r="D38" s="42"/>
      <c r="E38" s="43"/>
      <c r="F38" s="42"/>
      <c r="G38" s="42"/>
      <c r="H38" s="45" t="s">
        <v>106</v>
      </c>
      <c r="I38" s="44"/>
      <c r="J38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workbookViewId="0" topLeftCell="A67">
      <selection activeCell="C10" sqref="C1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112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51" t="s">
        <v>6</v>
      </c>
      <c r="B4" s="24" t="s">
        <v>28</v>
      </c>
      <c r="C4" s="24" t="s">
        <v>8</v>
      </c>
      <c r="D4" s="24">
        <v>192</v>
      </c>
      <c r="E4" s="25"/>
      <c r="F4" s="24"/>
      <c r="G4" s="24"/>
      <c r="H4" s="26"/>
      <c r="I4" s="26"/>
      <c r="J4" s="27"/>
    </row>
    <row r="5" spans="1:10" s="28" customFormat="1" ht="20.1" customHeight="1">
      <c r="A5" s="50" t="s">
        <v>5</v>
      </c>
      <c r="B5" s="80" t="s">
        <v>9</v>
      </c>
      <c r="C5" s="80" t="s">
        <v>8</v>
      </c>
      <c r="D5" s="80">
        <v>216</v>
      </c>
      <c r="E5" s="78"/>
      <c r="F5" s="80"/>
      <c r="G5" s="80"/>
      <c r="H5" s="81"/>
      <c r="I5" s="81"/>
      <c r="J5" s="34"/>
    </row>
    <row r="6" spans="1:10" s="28" customFormat="1" ht="20.1" customHeight="1">
      <c r="A6" s="50" t="s">
        <v>5</v>
      </c>
      <c r="B6" s="80" t="s">
        <v>10</v>
      </c>
      <c r="C6" s="80" t="s">
        <v>8</v>
      </c>
      <c r="D6" s="80">
        <v>288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30</v>
      </c>
      <c r="C7" s="80" t="s">
        <v>20</v>
      </c>
      <c r="D7" s="80">
        <v>216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30</v>
      </c>
      <c r="C8" s="80" t="s">
        <v>20</v>
      </c>
      <c r="D8" s="80">
        <v>216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31</v>
      </c>
      <c r="C9" s="80" t="s">
        <v>20</v>
      </c>
      <c r="D9" s="80">
        <v>72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 t="s">
        <v>6</v>
      </c>
      <c r="B10" s="80" t="s">
        <v>24</v>
      </c>
      <c r="C10" s="80" t="s">
        <v>20</v>
      </c>
      <c r="D10" s="80">
        <v>288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 t="s">
        <v>6</v>
      </c>
      <c r="B11" s="80" t="s">
        <v>28</v>
      </c>
      <c r="C11" s="80" t="s">
        <v>8</v>
      </c>
      <c r="D11" s="80">
        <v>576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0</v>
      </c>
      <c r="B12" s="80" t="s">
        <v>28</v>
      </c>
      <c r="C12" s="80" t="s">
        <v>8</v>
      </c>
      <c r="D12" s="80">
        <v>384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>
        <v>1</v>
      </c>
      <c r="B13" s="80" t="s">
        <v>28</v>
      </c>
      <c r="C13" s="80" t="s">
        <v>8</v>
      </c>
      <c r="D13" s="80">
        <v>480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33</v>
      </c>
      <c r="C14" s="80" t="s">
        <v>108</v>
      </c>
      <c r="D14" s="80">
        <v>144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>
        <v>1</v>
      </c>
      <c r="B15" s="80" t="s">
        <v>34</v>
      </c>
      <c r="C15" s="80" t="s">
        <v>108</v>
      </c>
      <c r="D15" s="80">
        <v>864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>
        <v>1</v>
      </c>
      <c r="B16" s="80" t="s">
        <v>35</v>
      </c>
      <c r="C16" s="80" t="s">
        <v>108</v>
      </c>
      <c r="D16" s="80">
        <v>1056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2</v>
      </c>
      <c r="B17" s="80" t="s">
        <v>36</v>
      </c>
      <c r="C17" s="80" t="s">
        <v>109</v>
      </c>
      <c r="D17" s="80">
        <v>240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>
        <v>1</v>
      </c>
      <c r="B18" s="80" t="s">
        <v>37</v>
      </c>
      <c r="C18" s="80" t="s">
        <v>8</v>
      </c>
      <c r="D18" s="80">
        <f>288*4</f>
        <v>1152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>
        <v>1</v>
      </c>
      <c r="B19" s="80" t="s">
        <v>24</v>
      </c>
      <c r="C19" s="80" t="s">
        <v>8</v>
      </c>
      <c r="D19" s="80">
        <f>96*4</f>
        <v>384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>
        <v>1</v>
      </c>
      <c r="B20" s="80" t="s">
        <v>31</v>
      </c>
      <c r="C20" s="80" t="s">
        <v>16</v>
      </c>
      <c r="D20" s="80">
        <f>576*4</f>
        <v>2304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 t="s">
        <v>12</v>
      </c>
      <c r="B21" s="80" t="s">
        <v>39</v>
      </c>
      <c r="C21" s="80" t="s">
        <v>8</v>
      </c>
      <c r="D21" s="80">
        <v>288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4</v>
      </c>
      <c r="B22" s="80" t="s">
        <v>39</v>
      </c>
      <c r="C22" s="80" t="s">
        <v>8</v>
      </c>
      <c r="D22" s="80">
        <v>432</v>
      </c>
      <c r="E22" s="78"/>
      <c r="F22" s="80"/>
      <c r="G22" s="80"/>
      <c r="H22" s="81"/>
      <c r="I22" s="81"/>
      <c r="J22" s="34"/>
    </row>
    <row r="23" spans="1:10" s="28" customFormat="1" ht="20.1" customHeight="1">
      <c r="A23" s="50" t="s">
        <v>5</v>
      </c>
      <c r="B23" s="80" t="s">
        <v>39</v>
      </c>
      <c r="C23" s="80" t="s">
        <v>8</v>
      </c>
      <c r="D23" s="80">
        <v>288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 t="s">
        <v>4</v>
      </c>
      <c r="B24" s="80" t="s">
        <v>7</v>
      </c>
      <c r="C24" s="80" t="s">
        <v>8</v>
      </c>
      <c r="D24" s="80">
        <v>1512</v>
      </c>
      <c r="E24" s="78">
        <v>4</v>
      </c>
      <c r="F24" s="80"/>
      <c r="G24" s="80"/>
      <c r="H24" s="81"/>
      <c r="I24" s="81"/>
      <c r="J24" s="34"/>
    </row>
    <row r="25" spans="1:10" s="28" customFormat="1" ht="20.1" customHeight="1">
      <c r="A25" s="50" t="s">
        <v>5</v>
      </c>
      <c r="B25" s="80" t="s">
        <v>7</v>
      </c>
      <c r="C25" s="80" t="s">
        <v>8</v>
      </c>
      <c r="D25" s="82">
        <v>3744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 t="s">
        <v>6</v>
      </c>
      <c r="B26" s="80" t="s">
        <v>7</v>
      </c>
      <c r="C26" s="80" t="s">
        <v>8</v>
      </c>
      <c r="D26" s="80">
        <v>72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4</v>
      </c>
      <c r="B27" s="80" t="s">
        <v>9</v>
      </c>
      <c r="C27" s="80" t="s">
        <v>8</v>
      </c>
      <c r="D27" s="80">
        <v>432</v>
      </c>
      <c r="E27" s="78"/>
      <c r="F27" s="80"/>
      <c r="G27" s="80"/>
      <c r="H27" s="81"/>
      <c r="I27" s="81"/>
      <c r="J27" s="34"/>
    </row>
    <row r="28" spans="1:10" s="28" customFormat="1" ht="20.1" customHeight="1">
      <c r="A28" s="50" t="s">
        <v>5</v>
      </c>
      <c r="B28" s="80" t="s">
        <v>9</v>
      </c>
      <c r="C28" s="80" t="s">
        <v>8</v>
      </c>
      <c r="D28" s="82">
        <v>4536</v>
      </c>
      <c r="E28" s="78">
        <v>4</v>
      </c>
      <c r="F28" s="80"/>
      <c r="G28" s="80"/>
      <c r="H28" s="81"/>
      <c r="I28" s="81"/>
      <c r="J28" s="34"/>
    </row>
    <row r="29" spans="1:10" s="28" customFormat="1" ht="20.1" customHeight="1">
      <c r="A29" s="50" t="s">
        <v>6</v>
      </c>
      <c r="B29" s="80" t="s">
        <v>9</v>
      </c>
      <c r="C29" s="80" t="s">
        <v>8</v>
      </c>
      <c r="D29" s="80">
        <v>432</v>
      </c>
      <c r="E29" s="78"/>
      <c r="F29" s="80"/>
      <c r="G29" s="80"/>
      <c r="H29" s="81"/>
      <c r="I29" s="81"/>
      <c r="J29" s="34"/>
    </row>
    <row r="30" spans="1:10" s="28" customFormat="1" ht="20.1" customHeight="1">
      <c r="A30" s="50" t="s">
        <v>5</v>
      </c>
      <c r="B30" s="80" t="s">
        <v>10</v>
      </c>
      <c r="C30" s="80" t="s">
        <v>8</v>
      </c>
      <c r="D30" s="82">
        <v>2304</v>
      </c>
      <c r="E30" s="78"/>
      <c r="F30" s="80"/>
      <c r="G30" s="80"/>
      <c r="H30" s="81"/>
      <c r="I30" s="81"/>
      <c r="J30" s="34"/>
    </row>
    <row r="31" spans="1:10" s="28" customFormat="1" ht="20.1" customHeight="1">
      <c r="A31" s="50" t="s">
        <v>6</v>
      </c>
      <c r="B31" s="80" t="s">
        <v>10</v>
      </c>
      <c r="C31" s="80" t="s">
        <v>8</v>
      </c>
      <c r="D31" s="80">
        <v>1008</v>
      </c>
      <c r="E31" s="78"/>
      <c r="F31" s="80"/>
      <c r="G31" s="80"/>
      <c r="H31" s="81"/>
      <c r="I31" s="81"/>
      <c r="J31" s="34"/>
    </row>
    <row r="32" spans="1:10" s="28" customFormat="1" ht="20.1" customHeight="1">
      <c r="A32" s="50">
        <v>0</v>
      </c>
      <c r="B32" s="80" t="s">
        <v>10</v>
      </c>
      <c r="C32" s="80" t="s">
        <v>8</v>
      </c>
      <c r="D32" s="80">
        <v>144</v>
      </c>
      <c r="E32" s="78"/>
      <c r="F32" s="80"/>
      <c r="G32" s="80"/>
      <c r="H32" s="81"/>
      <c r="I32" s="81"/>
      <c r="J32" s="34"/>
    </row>
    <row r="33" spans="1:10" s="28" customFormat="1" ht="20.1" customHeight="1">
      <c r="A33" s="50">
        <v>1</v>
      </c>
      <c r="B33" s="80" t="s">
        <v>10</v>
      </c>
      <c r="C33" s="80" t="s">
        <v>8</v>
      </c>
      <c r="D33" s="80">
        <v>144</v>
      </c>
      <c r="E33" s="78"/>
      <c r="F33" s="80"/>
      <c r="G33" s="80"/>
      <c r="H33" s="81"/>
      <c r="I33" s="81"/>
      <c r="J33" s="34"/>
    </row>
    <row r="34" spans="1:10" s="28" customFormat="1" ht="20.1" customHeight="1">
      <c r="A34" s="50" t="s">
        <v>6</v>
      </c>
      <c r="B34" s="80" t="s">
        <v>30</v>
      </c>
      <c r="C34" s="80" t="s">
        <v>8</v>
      </c>
      <c r="D34" s="82">
        <v>2952</v>
      </c>
      <c r="E34" s="78"/>
      <c r="F34" s="80"/>
      <c r="G34" s="80"/>
      <c r="H34" s="81"/>
      <c r="I34" s="81"/>
      <c r="J34" s="34"/>
    </row>
    <row r="35" spans="1:10" s="28" customFormat="1" ht="20.1" customHeight="1">
      <c r="A35" s="50">
        <v>0</v>
      </c>
      <c r="B35" s="80" t="s">
        <v>30</v>
      </c>
      <c r="C35" s="80" t="s">
        <v>8</v>
      </c>
      <c r="D35" s="80">
        <v>216</v>
      </c>
      <c r="E35" s="78"/>
      <c r="F35" s="80"/>
      <c r="G35" s="80"/>
      <c r="H35" s="81"/>
      <c r="I35" s="81"/>
      <c r="J35" s="34"/>
    </row>
    <row r="36" spans="1:10" s="28" customFormat="1" ht="20.1" customHeight="1">
      <c r="A36" s="50">
        <v>1</v>
      </c>
      <c r="B36" s="80" t="s">
        <v>30</v>
      </c>
      <c r="C36" s="80" t="s">
        <v>8</v>
      </c>
      <c r="D36" s="80">
        <v>72</v>
      </c>
      <c r="E36" s="78"/>
      <c r="F36" s="80"/>
      <c r="G36" s="80"/>
      <c r="H36" s="81"/>
      <c r="I36" s="81"/>
      <c r="J36" s="34"/>
    </row>
    <row r="37" spans="1:10" s="28" customFormat="1" ht="20.1" customHeight="1">
      <c r="A37" s="50">
        <v>0</v>
      </c>
      <c r="B37" s="80" t="s">
        <v>23</v>
      </c>
      <c r="C37" s="80" t="s">
        <v>8</v>
      </c>
      <c r="D37" s="80">
        <v>792</v>
      </c>
      <c r="E37" s="78"/>
      <c r="F37" s="80"/>
      <c r="G37" s="80"/>
      <c r="H37" s="81"/>
      <c r="I37" s="81"/>
      <c r="J37" s="34"/>
    </row>
    <row r="38" spans="1:10" s="28" customFormat="1" ht="20.1" customHeight="1">
      <c r="A38" s="50">
        <v>1</v>
      </c>
      <c r="B38" s="80" t="s">
        <v>23</v>
      </c>
      <c r="C38" s="80" t="s">
        <v>8</v>
      </c>
      <c r="D38" s="80">
        <v>1512</v>
      </c>
      <c r="E38" s="78"/>
      <c r="F38" s="80"/>
      <c r="G38" s="80"/>
      <c r="H38" s="81"/>
      <c r="I38" s="81"/>
      <c r="J38" s="34"/>
    </row>
    <row r="39" spans="1:10" s="28" customFormat="1" ht="20.1" customHeight="1">
      <c r="A39" s="50">
        <v>0</v>
      </c>
      <c r="B39" s="80" t="s">
        <v>31</v>
      </c>
      <c r="C39" s="80" t="s">
        <v>8</v>
      </c>
      <c r="D39" s="80">
        <v>216</v>
      </c>
      <c r="E39" s="78"/>
      <c r="F39" s="80"/>
      <c r="G39" s="80"/>
      <c r="H39" s="81"/>
      <c r="I39" s="81"/>
      <c r="J39" s="34"/>
    </row>
    <row r="40" spans="1:10" s="28" customFormat="1" ht="20.1" customHeight="1">
      <c r="A40" s="50">
        <v>1</v>
      </c>
      <c r="B40" s="80" t="s">
        <v>35</v>
      </c>
      <c r="C40" s="80" t="s">
        <v>8</v>
      </c>
      <c r="D40" s="80">
        <v>144</v>
      </c>
      <c r="E40" s="78"/>
      <c r="F40" s="80"/>
      <c r="G40" s="80"/>
      <c r="H40" s="81"/>
      <c r="I40" s="81"/>
      <c r="J40" s="34"/>
    </row>
    <row r="41" spans="1:10" s="28" customFormat="1" ht="20.1" customHeight="1">
      <c r="A41" s="50" t="s">
        <v>5</v>
      </c>
      <c r="B41" s="80" t="s">
        <v>37</v>
      </c>
      <c r="C41" s="80" t="s">
        <v>8</v>
      </c>
      <c r="D41" s="80">
        <v>216</v>
      </c>
      <c r="E41" s="78"/>
      <c r="F41" s="80"/>
      <c r="G41" s="80"/>
      <c r="H41" s="81"/>
      <c r="I41" s="81"/>
      <c r="J41" s="34"/>
    </row>
    <row r="42" spans="1:10" s="28" customFormat="1" ht="20.1" customHeight="1">
      <c r="A42" s="50">
        <v>1</v>
      </c>
      <c r="B42" s="80" t="s">
        <v>37</v>
      </c>
      <c r="C42" s="80" t="s">
        <v>8</v>
      </c>
      <c r="D42" s="80">
        <v>648</v>
      </c>
      <c r="E42" s="78"/>
      <c r="F42" s="80"/>
      <c r="G42" s="80"/>
      <c r="H42" s="81"/>
      <c r="I42" s="81"/>
      <c r="J42" s="34"/>
    </row>
    <row r="43" spans="1:10" s="28" customFormat="1" ht="20.1" customHeight="1">
      <c r="A43" s="50">
        <v>1</v>
      </c>
      <c r="B43" s="80" t="s">
        <v>40</v>
      </c>
      <c r="C43" s="80" t="s">
        <v>8</v>
      </c>
      <c r="D43" s="80">
        <v>288</v>
      </c>
      <c r="E43" s="78"/>
      <c r="F43" s="80"/>
      <c r="G43" s="80"/>
      <c r="H43" s="81"/>
      <c r="I43" s="81"/>
      <c r="J43" s="34"/>
    </row>
    <row r="44" spans="1:10" s="28" customFormat="1" ht="20.1" customHeight="1">
      <c r="A44" s="50" t="s">
        <v>4</v>
      </c>
      <c r="B44" s="80" t="s">
        <v>41</v>
      </c>
      <c r="C44" s="80" t="s">
        <v>8</v>
      </c>
      <c r="D44" s="80">
        <v>216</v>
      </c>
      <c r="E44" s="78"/>
      <c r="F44" s="80"/>
      <c r="G44" s="80"/>
      <c r="H44" s="81"/>
      <c r="I44" s="81"/>
      <c r="J44" s="34"/>
    </row>
    <row r="45" spans="1:10" s="28" customFormat="1" ht="20.1" customHeight="1">
      <c r="A45" s="50" t="s">
        <v>4</v>
      </c>
      <c r="B45" s="80" t="s">
        <v>13</v>
      </c>
      <c r="C45" s="80" t="s">
        <v>16</v>
      </c>
      <c r="D45" s="80">
        <v>144</v>
      </c>
      <c r="E45" s="78"/>
      <c r="F45" s="80"/>
      <c r="G45" s="80"/>
      <c r="H45" s="81"/>
      <c r="I45" s="81"/>
      <c r="J45" s="34"/>
    </row>
    <row r="46" spans="1:10" s="28" customFormat="1" ht="20.1" customHeight="1">
      <c r="A46" s="50" t="s">
        <v>4</v>
      </c>
      <c r="B46" s="80" t="s">
        <v>14</v>
      </c>
      <c r="C46" s="80" t="s">
        <v>16</v>
      </c>
      <c r="D46" s="80">
        <v>72</v>
      </c>
      <c r="E46" s="78"/>
      <c r="F46" s="80"/>
      <c r="G46" s="80"/>
      <c r="H46" s="81"/>
      <c r="I46" s="81"/>
      <c r="J46" s="34"/>
    </row>
    <row r="47" spans="1:10" s="28" customFormat="1" ht="20.1" customHeight="1">
      <c r="A47" s="50" t="s">
        <v>5</v>
      </c>
      <c r="B47" s="80" t="s">
        <v>42</v>
      </c>
      <c r="C47" s="80" t="s">
        <v>16</v>
      </c>
      <c r="D47" s="80">
        <v>144</v>
      </c>
      <c r="E47" s="78"/>
      <c r="F47" s="80"/>
      <c r="G47" s="80"/>
      <c r="H47" s="81"/>
      <c r="I47" s="81"/>
      <c r="J47" s="34"/>
    </row>
    <row r="48" spans="1:10" s="28" customFormat="1" ht="20.1" customHeight="1">
      <c r="A48" s="50" t="s">
        <v>4</v>
      </c>
      <c r="B48" s="80" t="s">
        <v>18</v>
      </c>
      <c r="C48" s="80" t="s">
        <v>8</v>
      </c>
      <c r="D48" s="80">
        <v>72</v>
      </c>
      <c r="E48" s="78"/>
      <c r="F48" s="80"/>
      <c r="G48" s="80"/>
      <c r="H48" s="81"/>
      <c r="I48" s="81"/>
      <c r="J48" s="34"/>
    </row>
    <row r="49" spans="1:10" s="28" customFormat="1" ht="20.1" customHeight="1">
      <c r="A49" s="50" t="s">
        <v>5</v>
      </c>
      <c r="B49" s="80" t="s">
        <v>18</v>
      </c>
      <c r="C49" s="80" t="s">
        <v>8</v>
      </c>
      <c r="D49" s="80">
        <v>432</v>
      </c>
      <c r="E49" s="78"/>
      <c r="F49" s="80"/>
      <c r="G49" s="80"/>
      <c r="H49" s="81"/>
      <c r="I49" s="81"/>
      <c r="J49" s="34"/>
    </row>
    <row r="50" spans="1:10" s="28" customFormat="1" ht="20.1" customHeight="1">
      <c r="A50" s="50" t="s">
        <v>5</v>
      </c>
      <c r="B50" s="80" t="s">
        <v>43</v>
      </c>
      <c r="C50" s="80" t="s">
        <v>8</v>
      </c>
      <c r="D50" s="80">
        <v>504</v>
      </c>
      <c r="E50" s="78"/>
      <c r="F50" s="80"/>
      <c r="G50" s="80"/>
      <c r="H50" s="81"/>
      <c r="I50" s="81"/>
      <c r="J50" s="34"/>
    </row>
    <row r="51" spans="1:10" s="28" customFormat="1" ht="20.1" customHeight="1">
      <c r="A51" s="50" t="s">
        <v>6</v>
      </c>
      <c r="B51" s="80" t="s">
        <v>43</v>
      </c>
      <c r="C51" s="80" t="s">
        <v>8</v>
      </c>
      <c r="D51" s="80">
        <v>72</v>
      </c>
      <c r="E51" s="78"/>
      <c r="F51" s="80"/>
      <c r="G51" s="80"/>
      <c r="H51" s="81"/>
      <c r="I51" s="81"/>
      <c r="J51" s="34"/>
    </row>
    <row r="52" spans="1:10" s="28" customFormat="1" ht="20.1" customHeight="1">
      <c r="A52" s="50" t="s">
        <v>5</v>
      </c>
      <c r="B52" s="80" t="s">
        <v>44</v>
      </c>
      <c r="C52" s="80" t="s">
        <v>8</v>
      </c>
      <c r="D52" s="80">
        <v>1512</v>
      </c>
      <c r="E52" s="78"/>
      <c r="F52" s="80"/>
      <c r="G52" s="80"/>
      <c r="H52" s="81"/>
      <c r="I52" s="81"/>
      <c r="J52" s="34"/>
    </row>
    <row r="53" spans="1:10" s="28" customFormat="1" ht="20.1" customHeight="1">
      <c r="A53" s="50" t="s">
        <v>6</v>
      </c>
      <c r="B53" s="80" t="s">
        <v>44</v>
      </c>
      <c r="C53" s="80" t="s">
        <v>8</v>
      </c>
      <c r="D53" s="80">
        <v>288</v>
      </c>
      <c r="E53" s="78"/>
      <c r="F53" s="80"/>
      <c r="G53" s="80"/>
      <c r="H53" s="81"/>
      <c r="I53" s="81"/>
      <c r="J53" s="34"/>
    </row>
    <row r="54" spans="1:10" s="28" customFormat="1" ht="20.1" customHeight="1">
      <c r="A54" s="50" t="s">
        <v>6</v>
      </c>
      <c r="B54" s="80" t="s">
        <v>45</v>
      </c>
      <c r="C54" s="80" t="s">
        <v>8</v>
      </c>
      <c r="D54" s="80">
        <v>1152</v>
      </c>
      <c r="E54" s="78"/>
      <c r="F54" s="80"/>
      <c r="G54" s="80"/>
      <c r="H54" s="81"/>
      <c r="I54" s="81"/>
      <c r="J54" s="34"/>
    </row>
    <row r="55" spans="1:10" s="28" customFormat="1" ht="20.1" customHeight="1">
      <c r="A55" s="50" t="s">
        <v>6</v>
      </c>
      <c r="B55" s="80" t="s">
        <v>27</v>
      </c>
      <c r="C55" s="80" t="s">
        <v>8</v>
      </c>
      <c r="D55" s="80">
        <v>936</v>
      </c>
      <c r="E55" s="78"/>
      <c r="F55" s="80"/>
      <c r="G55" s="80"/>
      <c r="H55" s="81"/>
      <c r="I55" s="81"/>
      <c r="J55" s="34"/>
    </row>
    <row r="56" spans="1:10" s="28" customFormat="1" ht="20.1" customHeight="1">
      <c r="A56" s="50">
        <v>0</v>
      </c>
      <c r="B56" s="80" t="s">
        <v>29</v>
      </c>
      <c r="C56" s="80" t="s">
        <v>8</v>
      </c>
      <c r="D56" s="80">
        <v>216</v>
      </c>
      <c r="E56" s="78"/>
      <c r="F56" s="80"/>
      <c r="G56" s="80"/>
      <c r="H56" s="81"/>
      <c r="I56" s="81"/>
      <c r="J56" s="34"/>
    </row>
    <row r="57" spans="1:10" s="28" customFormat="1" ht="20.1" customHeight="1">
      <c r="A57" s="50">
        <v>1</v>
      </c>
      <c r="B57" s="80" t="s">
        <v>29</v>
      </c>
      <c r="C57" s="80" t="s">
        <v>8</v>
      </c>
      <c r="D57" s="80">
        <v>288</v>
      </c>
      <c r="E57" s="78"/>
      <c r="F57" s="80"/>
      <c r="G57" s="80"/>
      <c r="H57" s="81"/>
      <c r="I57" s="81"/>
      <c r="J57" s="34"/>
    </row>
    <row r="58" spans="1:10" s="28" customFormat="1" ht="20.1" customHeight="1">
      <c r="A58" s="50">
        <v>1</v>
      </c>
      <c r="B58" s="80" t="s">
        <v>34</v>
      </c>
      <c r="C58" s="80" t="s">
        <v>8</v>
      </c>
      <c r="D58" s="80">
        <v>936</v>
      </c>
      <c r="E58" s="78"/>
      <c r="F58" s="80"/>
      <c r="G58" s="80"/>
      <c r="H58" s="81"/>
      <c r="I58" s="81"/>
      <c r="J58" s="34"/>
    </row>
    <row r="59" spans="1:10" s="28" customFormat="1" ht="20.1" customHeight="1">
      <c r="A59" s="50">
        <v>0</v>
      </c>
      <c r="B59" s="80" t="s">
        <v>46</v>
      </c>
      <c r="C59" s="80" t="s">
        <v>8</v>
      </c>
      <c r="D59" s="80">
        <v>1512</v>
      </c>
      <c r="E59" s="78"/>
      <c r="F59" s="80"/>
      <c r="G59" s="80"/>
      <c r="H59" s="81"/>
      <c r="I59" s="81"/>
      <c r="J59" s="34"/>
    </row>
    <row r="60" spans="1:10" s="28" customFormat="1" ht="20.1" customHeight="1">
      <c r="A60" s="50" t="s">
        <v>12</v>
      </c>
      <c r="B60" s="80" t="s">
        <v>47</v>
      </c>
      <c r="C60" s="80" t="s">
        <v>16</v>
      </c>
      <c r="D60" s="80">
        <v>216</v>
      </c>
      <c r="E60" s="78"/>
      <c r="F60" s="80"/>
      <c r="G60" s="80"/>
      <c r="H60" s="81"/>
      <c r="I60" s="81"/>
      <c r="J60" s="34"/>
    </row>
    <row r="61" spans="1:10" s="28" customFormat="1" ht="20.1" customHeight="1">
      <c r="A61" s="50">
        <v>2</v>
      </c>
      <c r="B61" s="80" t="s">
        <v>33</v>
      </c>
      <c r="C61" s="80" t="s">
        <v>20</v>
      </c>
      <c r="D61" s="80">
        <v>504</v>
      </c>
      <c r="E61" s="78"/>
      <c r="F61" s="80"/>
      <c r="G61" s="80"/>
      <c r="H61" s="81"/>
      <c r="I61" s="81"/>
      <c r="J61" s="34"/>
    </row>
    <row r="62" spans="1:10" s="28" customFormat="1" ht="20.1" customHeight="1">
      <c r="A62" s="50" t="s">
        <v>6</v>
      </c>
      <c r="B62" s="80" t="s">
        <v>48</v>
      </c>
      <c r="C62" s="80" t="s">
        <v>8</v>
      </c>
      <c r="D62" s="80">
        <v>72</v>
      </c>
      <c r="E62" s="78"/>
      <c r="F62" s="80"/>
      <c r="G62" s="80"/>
      <c r="H62" s="81"/>
      <c r="I62" s="81"/>
      <c r="J62" s="34"/>
    </row>
    <row r="63" spans="1:10" s="28" customFormat="1" ht="30.75" customHeight="1">
      <c r="A63" s="50">
        <v>1</v>
      </c>
      <c r="B63" s="83" t="s">
        <v>49</v>
      </c>
      <c r="C63" s="80" t="s">
        <v>8</v>
      </c>
      <c r="D63" s="80">
        <v>720</v>
      </c>
      <c r="E63" s="78"/>
      <c r="F63" s="80"/>
      <c r="G63" s="80"/>
      <c r="H63" s="81"/>
      <c r="I63" s="81"/>
      <c r="J63" s="34"/>
    </row>
    <row r="64" spans="1:10" s="28" customFormat="1" ht="20.1" customHeight="1">
      <c r="A64" s="50">
        <v>1</v>
      </c>
      <c r="B64" s="80" t="s">
        <v>50</v>
      </c>
      <c r="C64" s="80" t="s">
        <v>8</v>
      </c>
      <c r="D64" s="80">
        <v>72</v>
      </c>
      <c r="E64" s="78"/>
      <c r="F64" s="80"/>
      <c r="G64" s="80"/>
      <c r="H64" s="81"/>
      <c r="I64" s="81"/>
      <c r="J64" s="34"/>
    </row>
    <row r="65" spans="1:10" s="28" customFormat="1" ht="20.1" customHeight="1">
      <c r="A65" s="50">
        <v>1</v>
      </c>
      <c r="B65" s="80" t="s">
        <v>51</v>
      </c>
      <c r="C65" s="80" t="s">
        <v>20</v>
      </c>
      <c r="D65" s="80">
        <v>216</v>
      </c>
      <c r="E65" s="78"/>
      <c r="F65" s="80"/>
      <c r="G65" s="80"/>
      <c r="H65" s="81"/>
      <c r="I65" s="81"/>
      <c r="J65" s="34"/>
    </row>
    <row r="66" spans="1:10" s="28" customFormat="1" ht="20.1" customHeight="1">
      <c r="A66" s="50">
        <v>2</v>
      </c>
      <c r="B66" s="80" t="s">
        <v>29</v>
      </c>
      <c r="C66" s="80" t="s">
        <v>20</v>
      </c>
      <c r="D66" s="80">
        <v>936</v>
      </c>
      <c r="E66" s="78"/>
      <c r="F66" s="80"/>
      <c r="G66" s="80"/>
      <c r="H66" s="81"/>
      <c r="I66" s="81"/>
      <c r="J66" s="34"/>
    </row>
    <row r="67" spans="1:10" s="28" customFormat="1" ht="20.1" customHeight="1">
      <c r="A67" s="50" t="s">
        <v>5</v>
      </c>
      <c r="B67" s="80" t="s">
        <v>9</v>
      </c>
      <c r="C67" s="80" t="s">
        <v>20</v>
      </c>
      <c r="D67" s="80">
        <v>792</v>
      </c>
      <c r="E67" s="78"/>
      <c r="F67" s="80"/>
      <c r="G67" s="80"/>
      <c r="H67" s="81"/>
      <c r="I67" s="81"/>
      <c r="J67" s="34"/>
    </row>
    <row r="68" spans="1:10" s="28" customFormat="1" ht="20.1" customHeight="1">
      <c r="A68" s="50" t="s">
        <v>6</v>
      </c>
      <c r="B68" s="80" t="s">
        <v>9</v>
      </c>
      <c r="C68" s="80" t="s">
        <v>20</v>
      </c>
      <c r="D68" s="80">
        <v>720</v>
      </c>
      <c r="E68" s="78"/>
      <c r="F68" s="80"/>
      <c r="G68" s="80"/>
      <c r="H68" s="81"/>
      <c r="I68" s="81"/>
      <c r="J68" s="34"/>
    </row>
    <row r="69" spans="1:10" s="28" customFormat="1" ht="20.1" customHeight="1">
      <c r="A69" s="50" t="s">
        <v>5</v>
      </c>
      <c r="B69" s="80" t="s">
        <v>30</v>
      </c>
      <c r="C69" s="80" t="s">
        <v>20</v>
      </c>
      <c r="D69" s="80">
        <v>144</v>
      </c>
      <c r="E69" s="78"/>
      <c r="F69" s="80"/>
      <c r="G69" s="80"/>
      <c r="H69" s="81"/>
      <c r="I69" s="81"/>
      <c r="J69" s="34"/>
    </row>
    <row r="70" spans="1:10" s="28" customFormat="1" ht="20.1" customHeight="1">
      <c r="A70" s="50" t="s">
        <v>6</v>
      </c>
      <c r="B70" s="80" t="s">
        <v>30</v>
      </c>
      <c r="C70" s="80" t="s">
        <v>20</v>
      </c>
      <c r="D70" s="82">
        <v>2088</v>
      </c>
      <c r="E70" s="78"/>
      <c r="F70" s="80"/>
      <c r="G70" s="80"/>
      <c r="H70" s="81"/>
      <c r="I70" s="81"/>
      <c r="J70" s="34"/>
    </row>
    <row r="71" spans="1:10" s="28" customFormat="1" ht="20.1" customHeight="1">
      <c r="A71" s="50">
        <v>0</v>
      </c>
      <c r="B71" s="80" t="s">
        <v>30</v>
      </c>
      <c r="C71" s="80" t="s">
        <v>20</v>
      </c>
      <c r="D71" s="80">
        <v>144</v>
      </c>
      <c r="E71" s="78"/>
      <c r="F71" s="80"/>
      <c r="G71" s="80"/>
      <c r="H71" s="81"/>
      <c r="I71" s="81"/>
      <c r="J71" s="34"/>
    </row>
    <row r="72" spans="1:10" s="28" customFormat="1" ht="20.1" customHeight="1">
      <c r="A72" s="50">
        <v>1</v>
      </c>
      <c r="B72" s="80" t="s">
        <v>30</v>
      </c>
      <c r="C72" s="80" t="s">
        <v>20</v>
      </c>
      <c r="D72" s="80">
        <v>72</v>
      </c>
      <c r="E72" s="78"/>
      <c r="F72" s="80"/>
      <c r="G72" s="80"/>
      <c r="H72" s="81"/>
      <c r="I72" s="81"/>
      <c r="J72" s="34"/>
    </row>
    <row r="73" spans="1:10" s="28" customFormat="1" ht="20.1" customHeight="1">
      <c r="A73" s="50">
        <v>0</v>
      </c>
      <c r="B73" s="80" t="s">
        <v>23</v>
      </c>
      <c r="C73" s="80" t="s">
        <v>20</v>
      </c>
      <c r="D73" s="80">
        <v>288</v>
      </c>
      <c r="E73" s="78"/>
      <c r="F73" s="80"/>
      <c r="G73" s="80"/>
      <c r="H73" s="81"/>
      <c r="I73" s="81"/>
      <c r="J73" s="34"/>
    </row>
    <row r="74" spans="1:10" s="28" customFormat="1" ht="20.1" customHeight="1">
      <c r="A74" s="50">
        <v>1</v>
      </c>
      <c r="B74" s="80" t="s">
        <v>23</v>
      </c>
      <c r="C74" s="80" t="s">
        <v>20</v>
      </c>
      <c r="D74" s="80">
        <v>648</v>
      </c>
      <c r="E74" s="78"/>
      <c r="F74" s="80"/>
      <c r="G74" s="80"/>
      <c r="H74" s="81"/>
      <c r="I74" s="81"/>
      <c r="J74" s="34"/>
    </row>
    <row r="75" spans="1:10" s="28" customFormat="1" ht="20.1" customHeight="1">
      <c r="A75" s="50" t="s">
        <v>6</v>
      </c>
      <c r="B75" s="80" t="s">
        <v>31</v>
      </c>
      <c r="C75" s="80" t="s">
        <v>20</v>
      </c>
      <c r="D75" s="80">
        <v>216</v>
      </c>
      <c r="E75" s="78"/>
      <c r="F75" s="80"/>
      <c r="G75" s="80"/>
      <c r="H75" s="81"/>
      <c r="I75" s="81"/>
      <c r="J75" s="34"/>
    </row>
    <row r="76" spans="1:10" s="28" customFormat="1" ht="20.1" customHeight="1">
      <c r="A76" s="50">
        <v>0</v>
      </c>
      <c r="B76" s="80" t="s">
        <v>31</v>
      </c>
      <c r="C76" s="80" t="s">
        <v>20</v>
      </c>
      <c r="D76" s="80">
        <v>72</v>
      </c>
      <c r="E76" s="78"/>
      <c r="F76" s="80"/>
      <c r="G76" s="80"/>
      <c r="H76" s="81"/>
      <c r="I76" s="81"/>
      <c r="J76" s="34"/>
    </row>
    <row r="77" spans="1:10" s="28" customFormat="1" ht="20.1" customHeight="1">
      <c r="A77" s="50">
        <v>1</v>
      </c>
      <c r="B77" s="80" t="s">
        <v>31</v>
      </c>
      <c r="C77" s="80" t="s">
        <v>20</v>
      </c>
      <c r="D77" s="82">
        <v>2520</v>
      </c>
      <c r="E77" s="78"/>
      <c r="F77" s="80"/>
      <c r="G77" s="80"/>
      <c r="H77" s="81"/>
      <c r="I77" s="81"/>
      <c r="J77" s="34"/>
    </row>
    <row r="78" spans="1:10" s="28" customFormat="1" ht="20.1" customHeight="1">
      <c r="A78" s="50">
        <v>2</v>
      </c>
      <c r="B78" s="80" t="s">
        <v>31</v>
      </c>
      <c r="C78" s="80" t="s">
        <v>20</v>
      </c>
      <c r="D78" s="80">
        <v>1008</v>
      </c>
      <c r="E78" s="78"/>
      <c r="F78" s="80"/>
      <c r="G78" s="80"/>
      <c r="H78" s="81"/>
      <c r="I78" s="81"/>
      <c r="J78" s="34"/>
    </row>
    <row r="79" spans="1:10" s="28" customFormat="1" ht="20.1" customHeight="1">
      <c r="A79" s="50" t="s">
        <v>5</v>
      </c>
      <c r="B79" s="80" t="s">
        <v>37</v>
      </c>
      <c r="C79" s="80" t="s">
        <v>20</v>
      </c>
      <c r="D79" s="80">
        <v>72</v>
      </c>
      <c r="E79" s="78"/>
      <c r="F79" s="80"/>
      <c r="G79" s="80"/>
      <c r="H79" s="81"/>
      <c r="I79" s="81"/>
      <c r="J79" s="34"/>
    </row>
    <row r="80" spans="1:10" s="28" customFormat="1" ht="20.1" customHeight="1">
      <c r="A80" s="50" t="s">
        <v>6</v>
      </c>
      <c r="B80" s="80" t="s">
        <v>37</v>
      </c>
      <c r="C80" s="80" t="s">
        <v>20</v>
      </c>
      <c r="D80" s="80">
        <v>360</v>
      </c>
      <c r="E80" s="78"/>
      <c r="F80" s="80"/>
      <c r="G80" s="80"/>
      <c r="H80" s="81"/>
      <c r="I80" s="81"/>
      <c r="J80" s="34"/>
    </row>
    <row r="81" spans="1:10" s="28" customFormat="1" ht="20.1" customHeight="1">
      <c r="A81" s="50" t="s">
        <v>6</v>
      </c>
      <c r="B81" s="80" t="s">
        <v>24</v>
      </c>
      <c r="C81" s="80" t="s">
        <v>20</v>
      </c>
      <c r="D81" s="80">
        <v>144</v>
      </c>
      <c r="E81" s="78"/>
      <c r="F81" s="80"/>
      <c r="G81" s="80"/>
      <c r="H81" s="81"/>
      <c r="I81" s="81"/>
      <c r="J81" s="34"/>
    </row>
    <row r="82" spans="1:10" s="28" customFormat="1" ht="20.1" customHeight="1">
      <c r="A82" s="50">
        <v>1</v>
      </c>
      <c r="B82" s="80" t="s">
        <v>52</v>
      </c>
      <c r="C82" s="80" t="s">
        <v>20</v>
      </c>
      <c r="D82" s="80">
        <v>72</v>
      </c>
      <c r="E82" s="78"/>
      <c r="F82" s="80"/>
      <c r="G82" s="80"/>
      <c r="H82" s="81"/>
      <c r="I82" s="81"/>
      <c r="J82" s="34"/>
    </row>
    <row r="83" spans="1:10" s="28" customFormat="1" ht="20.1" customHeight="1">
      <c r="A83" s="50" t="s">
        <v>6</v>
      </c>
      <c r="B83" s="80" t="s">
        <v>46</v>
      </c>
      <c r="C83" s="80" t="s">
        <v>20</v>
      </c>
      <c r="D83" s="80">
        <v>1008</v>
      </c>
      <c r="E83" s="78"/>
      <c r="F83" s="80"/>
      <c r="G83" s="80"/>
      <c r="H83" s="81"/>
      <c r="I83" s="81"/>
      <c r="J83" s="34"/>
    </row>
    <row r="84" spans="1:10" s="28" customFormat="1" ht="20.1" customHeight="1">
      <c r="A84" s="50">
        <v>0</v>
      </c>
      <c r="B84" s="80" t="s">
        <v>24</v>
      </c>
      <c r="C84" s="80" t="s">
        <v>20</v>
      </c>
      <c r="D84" s="80">
        <v>576</v>
      </c>
      <c r="E84" s="78"/>
      <c r="F84" s="80"/>
      <c r="G84" s="80"/>
      <c r="H84" s="81"/>
      <c r="I84" s="81"/>
      <c r="J84" s="34"/>
    </row>
    <row r="85" spans="1:10" s="28" customFormat="1" ht="20.1" customHeight="1">
      <c r="A85" s="50" t="s">
        <v>53</v>
      </c>
      <c r="B85" s="80" t="s">
        <v>54</v>
      </c>
      <c r="C85" s="80" t="s">
        <v>55</v>
      </c>
      <c r="D85" s="80">
        <v>264</v>
      </c>
      <c r="E85" s="78"/>
      <c r="F85" s="80"/>
      <c r="G85" s="80"/>
      <c r="H85" s="81"/>
      <c r="I85" s="81"/>
      <c r="J85" s="34"/>
    </row>
    <row r="86" spans="1:10" s="28" customFormat="1" ht="20.1" customHeight="1">
      <c r="A86" s="50" t="s">
        <v>56</v>
      </c>
      <c r="B86" s="80" t="s">
        <v>57</v>
      </c>
      <c r="C86" s="80" t="s">
        <v>55</v>
      </c>
      <c r="D86" s="80">
        <v>72</v>
      </c>
      <c r="E86" s="78"/>
      <c r="F86" s="80"/>
      <c r="G86" s="80"/>
      <c r="H86" s="81"/>
      <c r="I86" s="81"/>
      <c r="J86" s="34"/>
    </row>
    <row r="87" spans="1:10" s="28" customFormat="1" ht="20.1" customHeight="1">
      <c r="A87" s="50" t="s">
        <v>25</v>
      </c>
      <c r="B87" s="80" t="s">
        <v>58</v>
      </c>
      <c r="C87" s="80" t="s">
        <v>16</v>
      </c>
      <c r="D87" s="80">
        <v>24</v>
      </c>
      <c r="E87" s="78"/>
      <c r="F87" s="80"/>
      <c r="G87" s="80"/>
      <c r="H87" s="81"/>
      <c r="I87" s="81"/>
      <c r="J87" s="34"/>
    </row>
    <row r="88" spans="1:10" s="28" customFormat="1" ht="20.1" customHeight="1">
      <c r="A88" s="50" t="s">
        <v>12</v>
      </c>
      <c r="B88" s="80" t="s">
        <v>58</v>
      </c>
      <c r="C88" s="80" t="s">
        <v>16</v>
      </c>
      <c r="D88" s="80">
        <v>120</v>
      </c>
      <c r="E88" s="78"/>
      <c r="F88" s="80"/>
      <c r="G88" s="80"/>
      <c r="H88" s="81"/>
      <c r="I88" s="81"/>
      <c r="J88" s="34"/>
    </row>
    <row r="89" spans="1:10" s="28" customFormat="1" ht="20.1" customHeight="1" thickBot="1">
      <c r="A89" s="21" t="s">
        <v>25</v>
      </c>
      <c r="B89" s="37" t="s">
        <v>59</v>
      </c>
      <c r="C89" s="37" t="s">
        <v>16</v>
      </c>
      <c r="D89" s="37">
        <v>96</v>
      </c>
      <c r="E89" s="38"/>
      <c r="F89" s="37"/>
      <c r="G89" s="37"/>
      <c r="H89" s="39"/>
      <c r="I89" s="39"/>
      <c r="J89" s="40"/>
    </row>
    <row r="90" spans="1:10" ht="20.1" customHeight="1" thickBot="1">
      <c r="A90" s="41"/>
      <c r="B90" s="42"/>
      <c r="C90" s="42"/>
      <c r="D90" s="42"/>
      <c r="E90" s="43"/>
      <c r="F90" s="42"/>
      <c r="G90" s="42"/>
      <c r="H90" s="45" t="s">
        <v>106</v>
      </c>
      <c r="I90" s="44"/>
      <c r="J9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113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84" t="s">
        <v>4</v>
      </c>
      <c r="B4" s="66" t="s">
        <v>39</v>
      </c>
      <c r="C4" s="67" t="s">
        <v>8</v>
      </c>
      <c r="D4" s="68">
        <v>144</v>
      </c>
      <c r="E4" s="75"/>
      <c r="F4" s="80"/>
      <c r="G4" s="80"/>
      <c r="H4" s="80"/>
      <c r="I4" s="80"/>
      <c r="J4" s="34"/>
    </row>
    <row r="5" spans="1:10" s="28" customFormat="1" ht="20.1" customHeight="1">
      <c r="A5" s="85" t="s">
        <v>5</v>
      </c>
      <c r="B5" s="76" t="s">
        <v>39</v>
      </c>
      <c r="C5" s="86" t="s">
        <v>8</v>
      </c>
      <c r="D5" s="77">
        <v>72</v>
      </c>
      <c r="E5" s="78"/>
      <c r="F5" s="80"/>
      <c r="G5" s="80"/>
      <c r="H5" s="80"/>
      <c r="I5" s="80"/>
      <c r="J5" s="34"/>
    </row>
    <row r="6" spans="1:10" s="28" customFormat="1" ht="20.1" customHeight="1">
      <c r="A6" s="85" t="s">
        <v>25</v>
      </c>
      <c r="B6" s="76" t="s">
        <v>47</v>
      </c>
      <c r="C6" s="86" t="s">
        <v>8</v>
      </c>
      <c r="D6" s="77">
        <v>72</v>
      </c>
      <c r="E6" s="78"/>
      <c r="F6" s="80"/>
      <c r="G6" s="80"/>
      <c r="H6" s="80"/>
      <c r="I6" s="80"/>
      <c r="J6" s="34"/>
    </row>
    <row r="7" spans="1:10" s="28" customFormat="1" ht="20.1" customHeight="1">
      <c r="A7" s="85" t="s">
        <v>4</v>
      </c>
      <c r="B7" s="76" t="s">
        <v>7</v>
      </c>
      <c r="C7" s="86" t="s">
        <v>8</v>
      </c>
      <c r="D7" s="77">
        <v>360</v>
      </c>
      <c r="E7" s="78"/>
      <c r="F7" s="80"/>
      <c r="G7" s="80"/>
      <c r="H7" s="80"/>
      <c r="I7" s="80"/>
      <c r="J7" s="34"/>
    </row>
    <row r="8" spans="1:10" s="28" customFormat="1" ht="20.1" customHeight="1">
      <c r="A8" s="85" t="s">
        <v>4</v>
      </c>
      <c r="B8" s="76" t="s">
        <v>9</v>
      </c>
      <c r="C8" s="86" t="s">
        <v>8</v>
      </c>
      <c r="D8" s="77">
        <v>288</v>
      </c>
      <c r="E8" s="78"/>
      <c r="F8" s="80"/>
      <c r="G8" s="80"/>
      <c r="H8" s="80"/>
      <c r="I8" s="80"/>
      <c r="J8" s="34"/>
    </row>
    <row r="9" spans="1:10" s="28" customFormat="1" ht="20.1" customHeight="1">
      <c r="A9" s="85" t="s">
        <v>5</v>
      </c>
      <c r="B9" s="76" t="s">
        <v>9</v>
      </c>
      <c r="C9" s="86" t="s">
        <v>8</v>
      </c>
      <c r="D9" s="77">
        <v>2016</v>
      </c>
      <c r="E9" s="78">
        <v>4</v>
      </c>
      <c r="F9" s="80"/>
      <c r="G9" s="80"/>
      <c r="H9" s="80"/>
      <c r="I9" s="80"/>
      <c r="J9" s="34"/>
    </row>
    <row r="10" spans="1:10" s="28" customFormat="1" ht="20.1" customHeight="1">
      <c r="A10" s="85" t="s">
        <v>5</v>
      </c>
      <c r="B10" s="76" t="s">
        <v>10</v>
      </c>
      <c r="C10" s="86" t="s">
        <v>8</v>
      </c>
      <c r="D10" s="77">
        <v>792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85" t="s">
        <v>6</v>
      </c>
      <c r="B11" s="76" t="s">
        <v>30</v>
      </c>
      <c r="C11" s="86" t="s">
        <v>8</v>
      </c>
      <c r="D11" s="77">
        <v>72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29">
        <v>1</v>
      </c>
      <c r="B12" s="80" t="s">
        <v>23</v>
      </c>
      <c r="C12" s="80" t="s">
        <v>20</v>
      </c>
      <c r="D12" s="80">
        <v>144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29" t="s">
        <v>6</v>
      </c>
      <c r="B13" s="80" t="s">
        <v>60</v>
      </c>
      <c r="C13" s="80" t="s">
        <v>20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29" t="s">
        <v>5</v>
      </c>
      <c r="B14" s="80" t="s">
        <v>15</v>
      </c>
      <c r="C14" s="80" t="s">
        <v>16</v>
      </c>
      <c r="D14" s="80">
        <v>792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29" t="s">
        <v>5</v>
      </c>
      <c r="B15" s="80" t="s">
        <v>18</v>
      </c>
      <c r="C15" s="80" t="s">
        <v>8</v>
      </c>
      <c r="D15" s="80">
        <v>720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29" t="s">
        <v>5</v>
      </c>
      <c r="B16" s="80" t="s">
        <v>62</v>
      </c>
      <c r="C16" s="80" t="s">
        <v>8</v>
      </c>
      <c r="D16" s="80">
        <v>432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29" t="s">
        <v>5</v>
      </c>
      <c r="B17" s="80" t="s">
        <v>63</v>
      </c>
      <c r="C17" s="80" t="s">
        <v>8</v>
      </c>
      <c r="D17" s="80">
        <v>720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29" t="s">
        <v>6</v>
      </c>
      <c r="B18" s="80" t="s">
        <v>19</v>
      </c>
      <c r="C18" s="80" t="s">
        <v>8</v>
      </c>
      <c r="D18" s="80">
        <v>288</v>
      </c>
      <c r="E18" s="78"/>
      <c r="F18" s="80"/>
      <c r="G18" s="80"/>
      <c r="H18" s="80"/>
      <c r="I18" s="80"/>
      <c r="J18" s="34"/>
    </row>
    <row r="19" spans="1:10" s="28" customFormat="1" ht="20.1" customHeight="1" thickBot="1">
      <c r="A19" s="35" t="s">
        <v>5</v>
      </c>
      <c r="B19" s="37" t="s">
        <v>64</v>
      </c>
      <c r="C19" s="37" t="s">
        <v>16</v>
      </c>
      <c r="D19" s="37">
        <v>144</v>
      </c>
      <c r="E19" s="38"/>
      <c r="F19" s="37"/>
      <c r="G19" s="37"/>
      <c r="H19" s="37"/>
      <c r="I19" s="37"/>
      <c r="J19" s="40"/>
    </row>
    <row r="20" spans="1:10" s="46" customFormat="1" ht="20.1" customHeight="1" thickBot="1">
      <c r="A20" s="41"/>
      <c r="B20" s="42"/>
      <c r="C20" s="42"/>
      <c r="D20" s="42"/>
      <c r="E20" s="43"/>
      <c r="F20" s="42"/>
      <c r="G20" s="42"/>
      <c r="H20" s="45" t="s">
        <v>106</v>
      </c>
      <c r="I20" s="44"/>
      <c r="J2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114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14" customFormat="1" ht="20.1" customHeight="1">
      <c r="A4" s="20">
        <v>1</v>
      </c>
      <c r="B4" s="11" t="s">
        <v>31</v>
      </c>
      <c r="C4" s="11" t="s">
        <v>108</v>
      </c>
      <c r="D4" s="11">
        <v>1344</v>
      </c>
      <c r="E4" s="12">
        <v>4</v>
      </c>
      <c r="F4" s="11"/>
      <c r="G4" s="11"/>
      <c r="H4" s="11"/>
      <c r="I4" s="11"/>
      <c r="J4" s="13"/>
    </row>
    <row r="5" spans="1:10" s="14" customFormat="1" ht="20.1" customHeight="1">
      <c r="A5" s="19">
        <v>1</v>
      </c>
      <c r="B5" s="87" t="s">
        <v>28</v>
      </c>
      <c r="C5" s="87" t="s">
        <v>108</v>
      </c>
      <c r="D5" s="87">
        <v>336</v>
      </c>
      <c r="E5" s="88"/>
      <c r="F5" s="87"/>
      <c r="G5" s="87"/>
      <c r="H5" s="87"/>
      <c r="I5" s="87"/>
      <c r="J5" s="15"/>
    </row>
    <row r="6" spans="1:10" s="14" customFormat="1" ht="20.1" customHeight="1">
      <c r="A6" s="19">
        <v>1</v>
      </c>
      <c r="B6" s="87" t="s">
        <v>34</v>
      </c>
      <c r="C6" s="87" t="s">
        <v>108</v>
      </c>
      <c r="D6" s="87">
        <v>1200</v>
      </c>
      <c r="E6" s="88"/>
      <c r="F6" s="87"/>
      <c r="G6" s="87"/>
      <c r="H6" s="87"/>
      <c r="I6" s="87"/>
      <c r="J6" s="15"/>
    </row>
    <row r="7" spans="1:10" s="14" customFormat="1" ht="20.1" customHeight="1">
      <c r="A7" s="19" t="s">
        <v>4</v>
      </c>
      <c r="B7" s="87" t="s">
        <v>39</v>
      </c>
      <c r="C7" s="87" t="s">
        <v>8</v>
      </c>
      <c r="D7" s="87">
        <v>144</v>
      </c>
      <c r="E7" s="88"/>
      <c r="F7" s="87"/>
      <c r="G7" s="87"/>
      <c r="H7" s="87"/>
      <c r="I7" s="87"/>
      <c r="J7" s="15"/>
    </row>
    <row r="8" spans="1:10" s="14" customFormat="1" ht="20.1" customHeight="1">
      <c r="A8" s="19" t="s">
        <v>5</v>
      </c>
      <c r="B8" s="87" t="s">
        <v>9</v>
      </c>
      <c r="C8" s="87" t="s">
        <v>8</v>
      </c>
      <c r="D8" s="87">
        <v>432</v>
      </c>
      <c r="E8" s="88"/>
      <c r="F8" s="87"/>
      <c r="G8" s="87"/>
      <c r="H8" s="87"/>
      <c r="I8" s="87"/>
      <c r="J8" s="15"/>
    </row>
    <row r="9" spans="1:10" s="14" customFormat="1" ht="20.1" customHeight="1">
      <c r="A9" s="19" t="s">
        <v>6</v>
      </c>
      <c r="B9" s="87" t="s">
        <v>9</v>
      </c>
      <c r="C9" s="87" t="s">
        <v>8</v>
      </c>
      <c r="D9" s="87">
        <v>576</v>
      </c>
      <c r="E9" s="88"/>
      <c r="F9" s="87"/>
      <c r="G9" s="87"/>
      <c r="H9" s="87"/>
      <c r="I9" s="87"/>
      <c r="J9" s="15"/>
    </row>
    <row r="10" spans="1:10" s="14" customFormat="1" ht="20.1" customHeight="1">
      <c r="A10" s="19" t="s">
        <v>5</v>
      </c>
      <c r="B10" s="87" t="s">
        <v>10</v>
      </c>
      <c r="C10" s="87" t="s">
        <v>8</v>
      </c>
      <c r="D10" s="87">
        <v>144</v>
      </c>
      <c r="E10" s="88"/>
      <c r="F10" s="87"/>
      <c r="G10" s="87"/>
      <c r="H10" s="87"/>
      <c r="I10" s="87"/>
      <c r="J10" s="15"/>
    </row>
    <row r="11" spans="1:10" s="14" customFormat="1" ht="20.1" customHeight="1">
      <c r="A11" s="19" t="s">
        <v>6</v>
      </c>
      <c r="B11" s="87" t="s">
        <v>10</v>
      </c>
      <c r="C11" s="87" t="s">
        <v>8</v>
      </c>
      <c r="D11" s="87">
        <v>216</v>
      </c>
      <c r="E11" s="88"/>
      <c r="F11" s="87"/>
      <c r="G11" s="87"/>
      <c r="H11" s="87"/>
      <c r="I11" s="87"/>
      <c r="J11" s="15"/>
    </row>
    <row r="12" spans="1:10" s="14" customFormat="1" ht="20.1" customHeight="1">
      <c r="A12" s="19">
        <v>1</v>
      </c>
      <c r="B12" s="87" t="s">
        <v>31</v>
      </c>
      <c r="C12" s="87" t="s">
        <v>20</v>
      </c>
      <c r="D12" s="87">
        <v>72</v>
      </c>
      <c r="E12" s="88"/>
      <c r="F12" s="87"/>
      <c r="G12" s="87"/>
      <c r="H12" s="87"/>
      <c r="I12" s="87"/>
      <c r="J12" s="15"/>
    </row>
    <row r="13" spans="1:10" s="14" customFormat="1" ht="20.1" customHeight="1">
      <c r="A13" s="19">
        <v>0</v>
      </c>
      <c r="B13" s="87" t="s">
        <v>37</v>
      </c>
      <c r="C13" s="87" t="s">
        <v>8</v>
      </c>
      <c r="D13" s="87">
        <v>72</v>
      </c>
      <c r="E13" s="88"/>
      <c r="F13" s="87"/>
      <c r="G13" s="87"/>
      <c r="H13" s="87"/>
      <c r="I13" s="87"/>
      <c r="J13" s="15"/>
    </row>
    <row r="14" spans="1:10" s="14" customFormat="1" ht="20.1" customHeight="1">
      <c r="A14" s="19">
        <v>1</v>
      </c>
      <c r="B14" s="87" t="s">
        <v>37</v>
      </c>
      <c r="C14" s="87" t="s">
        <v>8</v>
      </c>
      <c r="D14" s="87">
        <v>72</v>
      </c>
      <c r="E14" s="88"/>
      <c r="F14" s="87"/>
      <c r="G14" s="87"/>
      <c r="H14" s="87"/>
      <c r="I14" s="87"/>
      <c r="J14" s="15"/>
    </row>
    <row r="15" spans="1:10" s="14" customFormat="1" ht="20.1" customHeight="1">
      <c r="A15" s="19">
        <v>1</v>
      </c>
      <c r="B15" s="87" t="s">
        <v>65</v>
      </c>
      <c r="C15" s="87" t="s">
        <v>8</v>
      </c>
      <c r="D15" s="87">
        <v>72</v>
      </c>
      <c r="E15" s="88"/>
      <c r="F15" s="87"/>
      <c r="G15" s="87"/>
      <c r="H15" s="87"/>
      <c r="I15" s="87"/>
      <c r="J15" s="15"/>
    </row>
    <row r="16" spans="1:10" s="14" customFormat="1" ht="20.1" customHeight="1">
      <c r="A16" s="19" t="s">
        <v>4</v>
      </c>
      <c r="B16" s="87" t="s">
        <v>7</v>
      </c>
      <c r="C16" s="87" t="s">
        <v>8</v>
      </c>
      <c r="D16" s="87">
        <v>72</v>
      </c>
      <c r="E16" s="88"/>
      <c r="F16" s="87"/>
      <c r="G16" s="87"/>
      <c r="H16" s="87"/>
      <c r="I16" s="87"/>
      <c r="J16" s="15"/>
    </row>
    <row r="17" spans="1:10" s="14" customFormat="1" ht="20.1" customHeight="1">
      <c r="A17" s="19" t="s">
        <v>5</v>
      </c>
      <c r="B17" s="87" t="s">
        <v>7</v>
      </c>
      <c r="C17" s="87" t="s">
        <v>8</v>
      </c>
      <c r="D17" s="87">
        <v>432</v>
      </c>
      <c r="E17" s="88"/>
      <c r="F17" s="87"/>
      <c r="G17" s="87"/>
      <c r="H17" s="87"/>
      <c r="I17" s="87"/>
      <c r="J17" s="15"/>
    </row>
    <row r="18" spans="1:10" s="14" customFormat="1" ht="20.1" customHeight="1">
      <c r="A18" s="19">
        <v>1</v>
      </c>
      <c r="B18" s="87" t="s">
        <v>30</v>
      </c>
      <c r="C18" s="87" t="s">
        <v>20</v>
      </c>
      <c r="D18" s="87">
        <v>72</v>
      </c>
      <c r="E18" s="88"/>
      <c r="F18" s="87"/>
      <c r="G18" s="87"/>
      <c r="H18" s="87"/>
      <c r="I18" s="87"/>
      <c r="J18" s="15"/>
    </row>
    <row r="19" spans="1:10" s="14" customFormat="1" ht="20.1" customHeight="1">
      <c r="A19" s="19">
        <v>1</v>
      </c>
      <c r="B19" s="87" t="s">
        <v>24</v>
      </c>
      <c r="C19" s="87" t="s">
        <v>20</v>
      </c>
      <c r="D19" s="87">
        <v>720</v>
      </c>
      <c r="E19" s="88">
        <v>4</v>
      </c>
      <c r="F19" s="87"/>
      <c r="G19" s="87"/>
      <c r="H19" s="87"/>
      <c r="I19" s="87"/>
      <c r="J19" s="15"/>
    </row>
    <row r="20" spans="1:10" s="14" customFormat="1" ht="20.1" customHeight="1">
      <c r="A20" s="19">
        <v>0</v>
      </c>
      <c r="B20" s="87" t="s">
        <v>27</v>
      </c>
      <c r="C20" s="87" t="s">
        <v>20</v>
      </c>
      <c r="D20" s="87">
        <v>432</v>
      </c>
      <c r="E20" s="88"/>
      <c r="F20" s="87"/>
      <c r="G20" s="87"/>
      <c r="H20" s="87"/>
      <c r="I20" s="87"/>
      <c r="J20" s="15"/>
    </row>
    <row r="21" spans="1:10" s="14" customFormat="1" ht="20.1" customHeight="1" thickBot="1">
      <c r="A21" s="10" t="s">
        <v>5</v>
      </c>
      <c r="B21" s="16" t="s">
        <v>66</v>
      </c>
      <c r="C21" s="16" t="s">
        <v>8</v>
      </c>
      <c r="D21" s="16">
        <v>216</v>
      </c>
      <c r="E21" s="17"/>
      <c r="F21" s="16"/>
      <c r="G21" s="16"/>
      <c r="H21" s="16"/>
      <c r="I21" s="16"/>
      <c r="J21" s="18"/>
    </row>
    <row r="22" spans="1:10" s="46" customFormat="1" ht="20.1" customHeight="1" thickBot="1">
      <c r="A22" s="41"/>
      <c r="B22" s="42"/>
      <c r="C22" s="42"/>
      <c r="D22" s="42"/>
      <c r="E22" s="43"/>
      <c r="F22" s="42"/>
      <c r="G22" s="42"/>
      <c r="H22" s="45" t="s">
        <v>106</v>
      </c>
      <c r="I22" s="44"/>
      <c r="J2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40.7109375" style="0" customWidth="1"/>
    <col min="3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116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12</v>
      </c>
      <c r="B4" s="24" t="s">
        <v>72</v>
      </c>
      <c r="C4" s="24" t="s">
        <v>20</v>
      </c>
      <c r="D4" s="24">
        <v>144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4</v>
      </c>
      <c r="B5" s="80" t="s">
        <v>73</v>
      </c>
      <c r="C5" s="80" t="s">
        <v>20</v>
      </c>
      <c r="D5" s="80">
        <v>144</v>
      </c>
      <c r="E5" s="78"/>
      <c r="F5" s="80"/>
      <c r="G5" s="80"/>
      <c r="H5" s="80"/>
      <c r="I5" s="80"/>
      <c r="J5" s="34"/>
    </row>
    <row r="6" spans="1:10" s="28" customFormat="1" ht="20.1" customHeight="1">
      <c r="A6" s="50" t="s">
        <v>25</v>
      </c>
      <c r="B6" s="80" t="s">
        <v>74</v>
      </c>
      <c r="C6" s="80" t="s">
        <v>75</v>
      </c>
      <c r="D6" s="80">
        <v>432</v>
      </c>
      <c r="E6" s="78"/>
      <c r="F6" s="80"/>
      <c r="G6" s="80"/>
      <c r="H6" s="80"/>
      <c r="I6" s="80"/>
      <c r="J6" s="34"/>
    </row>
    <row r="7" spans="1:10" s="28" customFormat="1" ht="20.1" customHeight="1">
      <c r="A7" s="50" t="s">
        <v>4</v>
      </c>
      <c r="B7" s="80" t="s">
        <v>76</v>
      </c>
      <c r="C7" s="80" t="s">
        <v>75</v>
      </c>
      <c r="D7" s="80">
        <v>432</v>
      </c>
      <c r="E7" s="78"/>
      <c r="F7" s="80"/>
      <c r="G7" s="80"/>
      <c r="H7" s="80"/>
      <c r="I7" s="80"/>
      <c r="J7" s="34"/>
    </row>
    <row r="8" spans="1:10" s="28" customFormat="1" ht="20.1" customHeight="1">
      <c r="A8" s="50" t="s">
        <v>12</v>
      </c>
      <c r="B8" s="80" t="s">
        <v>61</v>
      </c>
      <c r="C8" s="80" t="s">
        <v>75</v>
      </c>
      <c r="D8" s="80">
        <v>576</v>
      </c>
      <c r="E8" s="78">
        <v>4</v>
      </c>
      <c r="F8" s="80"/>
      <c r="G8" s="80"/>
      <c r="H8" s="80"/>
      <c r="I8" s="80"/>
      <c r="J8" s="34"/>
    </row>
    <row r="9" spans="1:10" s="28" customFormat="1" ht="20.1" customHeight="1">
      <c r="A9" s="50" t="s">
        <v>4</v>
      </c>
      <c r="B9" s="80" t="s">
        <v>77</v>
      </c>
      <c r="C9" s="80" t="s">
        <v>75</v>
      </c>
      <c r="D9" s="80">
        <v>144</v>
      </c>
      <c r="E9" s="78"/>
      <c r="F9" s="80"/>
      <c r="G9" s="80"/>
      <c r="H9" s="80"/>
      <c r="I9" s="80"/>
      <c r="J9" s="34"/>
    </row>
    <row r="10" spans="1:10" s="28" customFormat="1" ht="20.1" customHeight="1">
      <c r="A10" s="50" t="s">
        <v>5</v>
      </c>
      <c r="B10" s="80" t="s">
        <v>78</v>
      </c>
      <c r="C10" s="80" t="s">
        <v>75</v>
      </c>
      <c r="D10" s="80">
        <v>144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50" t="s">
        <v>5</v>
      </c>
      <c r="B11" s="80" t="s">
        <v>66</v>
      </c>
      <c r="C11" s="80" t="s">
        <v>75</v>
      </c>
      <c r="D11" s="80">
        <v>360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50" t="s">
        <v>6</v>
      </c>
      <c r="B12" s="80" t="s">
        <v>79</v>
      </c>
      <c r="C12" s="80" t="s">
        <v>75</v>
      </c>
      <c r="D12" s="80">
        <v>360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50" t="s">
        <v>25</v>
      </c>
      <c r="B13" s="80" t="s">
        <v>76</v>
      </c>
      <c r="C13" s="80" t="s">
        <v>80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50" t="s">
        <v>12</v>
      </c>
      <c r="B14" s="80" t="s">
        <v>81</v>
      </c>
      <c r="C14" s="80" t="s">
        <v>80</v>
      </c>
      <c r="D14" s="80">
        <v>360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50" t="s">
        <v>4</v>
      </c>
      <c r="B15" s="80" t="s">
        <v>82</v>
      </c>
      <c r="C15" s="80" t="s">
        <v>20</v>
      </c>
      <c r="D15" s="80">
        <v>72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50" t="s">
        <v>4</v>
      </c>
      <c r="B16" s="80" t="s">
        <v>83</v>
      </c>
      <c r="C16" s="80" t="s">
        <v>80</v>
      </c>
      <c r="D16" s="80">
        <v>24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50" t="s">
        <v>6</v>
      </c>
      <c r="B17" s="80" t="s">
        <v>60</v>
      </c>
      <c r="C17" s="80" t="s">
        <v>20</v>
      </c>
      <c r="D17" s="80">
        <v>144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50" t="s">
        <v>5</v>
      </c>
      <c r="B18" s="80" t="s">
        <v>9</v>
      </c>
      <c r="C18" s="80" t="s">
        <v>80</v>
      </c>
      <c r="D18" s="80">
        <v>72</v>
      </c>
      <c r="E18" s="78"/>
      <c r="F18" s="80"/>
      <c r="G18" s="80"/>
      <c r="H18" s="80"/>
      <c r="I18" s="80"/>
      <c r="J18" s="34"/>
    </row>
    <row r="19" spans="1:10" s="28" customFormat="1" ht="20.1" customHeight="1">
      <c r="A19" s="50" t="s">
        <v>6</v>
      </c>
      <c r="B19" s="80" t="s">
        <v>10</v>
      </c>
      <c r="C19" s="80" t="s">
        <v>80</v>
      </c>
      <c r="D19" s="80">
        <v>72</v>
      </c>
      <c r="E19" s="78"/>
      <c r="F19" s="80"/>
      <c r="G19" s="80"/>
      <c r="H19" s="80"/>
      <c r="I19" s="80"/>
      <c r="J19" s="34"/>
    </row>
    <row r="20" spans="1:10" s="28" customFormat="1" ht="20.1" customHeight="1">
      <c r="A20" s="50">
        <v>1</v>
      </c>
      <c r="B20" s="80" t="s">
        <v>23</v>
      </c>
      <c r="C20" s="80" t="s">
        <v>80</v>
      </c>
      <c r="D20" s="80">
        <v>144</v>
      </c>
      <c r="E20" s="78"/>
      <c r="F20" s="80"/>
      <c r="G20" s="80"/>
      <c r="H20" s="80"/>
      <c r="I20" s="80"/>
      <c r="J20" s="34"/>
    </row>
    <row r="21" spans="1:10" s="28" customFormat="1" ht="20.1" customHeight="1">
      <c r="A21" s="50" t="s">
        <v>12</v>
      </c>
      <c r="B21" s="80" t="s">
        <v>14</v>
      </c>
      <c r="C21" s="80" t="s">
        <v>16</v>
      </c>
      <c r="D21" s="80">
        <v>72</v>
      </c>
      <c r="E21" s="78"/>
      <c r="F21" s="80"/>
      <c r="G21" s="80"/>
      <c r="H21" s="80"/>
      <c r="I21" s="80"/>
      <c r="J21" s="34"/>
    </row>
    <row r="22" spans="1:10" s="28" customFormat="1" ht="20.1" customHeight="1">
      <c r="A22" s="50" t="s">
        <v>5</v>
      </c>
      <c r="B22" s="80" t="s">
        <v>15</v>
      </c>
      <c r="C22" s="80" t="s">
        <v>16</v>
      </c>
      <c r="D22" s="80">
        <v>576</v>
      </c>
      <c r="E22" s="78">
        <v>4</v>
      </c>
      <c r="F22" s="80"/>
      <c r="G22" s="80"/>
      <c r="H22" s="80"/>
      <c r="I22" s="80"/>
      <c r="J22" s="34"/>
    </row>
    <row r="23" spans="1:10" s="28" customFormat="1" ht="20.1" customHeight="1">
      <c r="A23" s="50" t="s">
        <v>5</v>
      </c>
      <c r="B23" s="80" t="s">
        <v>18</v>
      </c>
      <c r="C23" s="80" t="s">
        <v>80</v>
      </c>
      <c r="D23" s="80">
        <v>288</v>
      </c>
      <c r="E23" s="78"/>
      <c r="F23" s="80"/>
      <c r="G23" s="80"/>
      <c r="H23" s="80"/>
      <c r="I23" s="80"/>
      <c r="J23" s="34"/>
    </row>
    <row r="24" spans="1:10" s="28" customFormat="1" ht="20.1" customHeight="1">
      <c r="A24" s="50" t="s">
        <v>6</v>
      </c>
      <c r="B24" s="80" t="s">
        <v>84</v>
      </c>
      <c r="C24" s="80" t="s">
        <v>80</v>
      </c>
      <c r="D24" s="80">
        <v>216</v>
      </c>
      <c r="E24" s="78"/>
      <c r="F24" s="80"/>
      <c r="G24" s="80"/>
      <c r="H24" s="80"/>
      <c r="I24" s="80"/>
      <c r="J24" s="34"/>
    </row>
    <row r="25" spans="1:10" s="28" customFormat="1" ht="20.1" customHeight="1">
      <c r="A25" s="50" t="s">
        <v>6</v>
      </c>
      <c r="B25" s="80" t="s">
        <v>63</v>
      </c>
      <c r="C25" s="80" t="s">
        <v>80</v>
      </c>
      <c r="D25" s="80">
        <v>144</v>
      </c>
      <c r="E25" s="78"/>
      <c r="F25" s="80"/>
      <c r="G25" s="80"/>
      <c r="H25" s="80"/>
      <c r="I25" s="80"/>
      <c r="J25" s="34"/>
    </row>
    <row r="26" spans="1:10" s="28" customFormat="1" ht="20.1" customHeight="1">
      <c r="A26" s="50" t="s">
        <v>6</v>
      </c>
      <c r="B26" s="80" t="s">
        <v>85</v>
      </c>
      <c r="C26" s="80" t="s">
        <v>80</v>
      </c>
      <c r="D26" s="80">
        <v>144</v>
      </c>
      <c r="E26" s="78"/>
      <c r="F26" s="80"/>
      <c r="G26" s="80"/>
      <c r="H26" s="80"/>
      <c r="I26" s="80"/>
      <c r="J26" s="34"/>
    </row>
    <row r="27" spans="1:10" s="28" customFormat="1" ht="20.1" customHeight="1">
      <c r="A27" s="50" t="s">
        <v>25</v>
      </c>
      <c r="B27" s="80" t="s">
        <v>86</v>
      </c>
      <c r="C27" s="80" t="s">
        <v>16</v>
      </c>
      <c r="D27" s="80">
        <v>144</v>
      </c>
      <c r="E27" s="78"/>
      <c r="F27" s="80"/>
      <c r="G27" s="80"/>
      <c r="H27" s="80"/>
      <c r="I27" s="80"/>
      <c r="J27" s="34"/>
    </row>
    <row r="28" spans="1:10" s="28" customFormat="1" ht="20.1" customHeight="1" thickBot="1">
      <c r="A28" s="21" t="s">
        <v>5</v>
      </c>
      <c r="B28" s="37" t="s">
        <v>87</v>
      </c>
      <c r="C28" s="37" t="s">
        <v>16</v>
      </c>
      <c r="D28" s="37">
        <v>144</v>
      </c>
      <c r="E28" s="38"/>
      <c r="F28" s="37"/>
      <c r="G28" s="37"/>
      <c r="H28" s="37"/>
      <c r="I28" s="37"/>
      <c r="J28" s="40"/>
    </row>
    <row r="29" spans="1:10" s="46" customFormat="1" ht="20.1" customHeight="1" thickBot="1">
      <c r="A29" s="41"/>
      <c r="B29" s="42"/>
      <c r="C29" s="42"/>
      <c r="D29" s="42"/>
      <c r="E29" s="43"/>
      <c r="F29" s="42"/>
      <c r="G29" s="42"/>
      <c r="H29" s="45" t="s">
        <v>106</v>
      </c>
      <c r="I29" s="44"/>
      <c r="J2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 topLeftCell="A1">
      <selection activeCell="B8" sqref="B8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18.95" customHeight="1">
      <c r="A4" s="89">
        <v>0</v>
      </c>
      <c r="B4" s="66" t="s">
        <v>107</v>
      </c>
      <c r="C4" s="66" t="s">
        <v>16</v>
      </c>
      <c r="D4" s="68">
        <f>48*10</f>
        <v>480</v>
      </c>
      <c r="E4" s="90"/>
      <c r="F4" s="91"/>
      <c r="G4" s="31"/>
      <c r="H4" s="31"/>
      <c r="I4" s="31"/>
      <c r="J4" s="34"/>
    </row>
    <row r="5" spans="1:10" s="28" customFormat="1" ht="18.95" customHeight="1">
      <c r="A5" s="85">
        <v>3</v>
      </c>
      <c r="B5" s="69" t="s">
        <v>107</v>
      </c>
      <c r="C5" s="69" t="s">
        <v>88</v>
      </c>
      <c r="D5" s="70">
        <v>816</v>
      </c>
      <c r="E5" s="32"/>
      <c r="F5" s="31"/>
      <c r="G5" s="31"/>
      <c r="H5" s="31"/>
      <c r="I5" s="31"/>
      <c r="J5" s="34"/>
    </row>
    <row r="6" spans="1:10" s="28" customFormat="1" ht="18.95" customHeight="1">
      <c r="A6" s="85">
        <v>1</v>
      </c>
      <c r="B6" s="69" t="s">
        <v>107</v>
      </c>
      <c r="C6" s="69" t="s">
        <v>16</v>
      </c>
      <c r="D6" s="70">
        <f>336*5</f>
        <v>1680</v>
      </c>
      <c r="E6" s="32"/>
      <c r="F6" s="31"/>
      <c r="G6" s="31"/>
      <c r="H6" s="31"/>
      <c r="I6" s="31"/>
      <c r="J6" s="34"/>
    </row>
    <row r="7" spans="1:10" s="28" customFormat="1" ht="18.95" customHeight="1">
      <c r="A7" s="85">
        <v>1</v>
      </c>
      <c r="B7" s="69" t="s">
        <v>107</v>
      </c>
      <c r="C7" s="69" t="s">
        <v>88</v>
      </c>
      <c r="D7" s="70">
        <v>288</v>
      </c>
      <c r="E7" s="32"/>
      <c r="F7" s="31"/>
      <c r="G7" s="31"/>
      <c r="H7" s="31"/>
      <c r="I7" s="31"/>
      <c r="J7" s="34"/>
    </row>
    <row r="8" spans="1:10" s="28" customFormat="1" ht="18.95" customHeight="1">
      <c r="A8" s="85">
        <v>3</v>
      </c>
      <c r="B8" s="69" t="s">
        <v>107</v>
      </c>
      <c r="C8" s="69" t="s">
        <v>88</v>
      </c>
      <c r="D8" s="70">
        <v>72</v>
      </c>
      <c r="E8" s="32"/>
      <c r="F8" s="31"/>
      <c r="G8" s="31"/>
      <c r="H8" s="31"/>
      <c r="I8" s="31"/>
      <c r="J8" s="34"/>
    </row>
    <row r="9" spans="1:10" s="28" customFormat="1" ht="18.95" customHeight="1">
      <c r="A9" s="85" t="s">
        <v>5</v>
      </c>
      <c r="B9" s="69" t="s">
        <v>107</v>
      </c>
      <c r="C9" s="69" t="s">
        <v>16</v>
      </c>
      <c r="D9" s="70">
        <f>72*10</f>
        <v>720</v>
      </c>
      <c r="E9" s="32"/>
      <c r="F9" s="31"/>
      <c r="G9" s="31"/>
      <c r="H9" s="31"/>
      <c r="I9" s="31"/>
      <c r="J9" s="34"/>
    </row>
    <row r="10" spans="1:10" s="28" customFormat="1" ht="18.95" customHeight="1">
      <c r="A10" s="85" t="s">
        <v>5</v>
      </c>
      <c r="B10" s="69" t="s">
        <v>107</v>
      </c>
      <c r="C10" s="69" t="s">
        <v>88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18.95" customHeight="1">
      <c r="A11" s="85" t="s">
        <v>6</v>
      </c>
      <c r="B11" s="69" t="s">
        <v>107</v>
      </c>
      <c r="C11" s="69" t="s">
        <v>88</v>
      </c>
      <c r="D11" s="70">
        <v>72</v>
      </c>
      <c r="E11" s="32"/>
      <c r="F11" s="31"/>
      <c r="G11" s="31"/>
      <c r="H11" s="31"/>
      <c r="I11" s="31"/>
      <c r="J11" s="34"/>
    </row>
    <row r="12" spans="1:10" s="28" customFormat="1" ht="18.95" customHeight="1">
      <c r="A12" s="85">
        <v>0</v>
      </c>
      <c r="B12" s="69" t="s">
        <v>107</v>
      </c>
      <c r="C12" s="69" t="s">
        <v>88</v>
      </c>
      <c r="D12" s="70">
        <v>288</v>
      </c>
      <c r="E12" s="32"/>
      <c r="F12" s="31"/>
      <c r="G12" s="31"/>
      <c r="H12" s="31"/>
      <c r="I12" s="31"/>
      <c r="J12" s="34"/>
    </row>
    <row r="13" spans="1:10" s="28" customFormat="1" ht="18.95" customHeight="1">
      <c r="A13" s="85">
        <v>2</v>
      </c>
      <c r="B13" s="69" t="s">
        <v>107</v>
      </c>
      <c r="C13" s="69" t="s">
        <v>88</v>
      </c>
      <c r="D13" s="70">
        <v>432</v>
      </c>
      <c r="E13" s="32"/>
      <c r="F13" s="31"/>
      <c r="G13" s="31"/>
      <c r="H13" s="31"/>
      <c r="I13" s="31"/>
      <c r="J13" s="34"/>
    </row>
    <row r="14" spans="1:10" s="28" customFormat="1" ht="18.95" customHeight="1">
      <c r="A14" s="85" t="s">
        <v>5</v>
      </c>
      <c r="B14" s="69" t="s">
        <v>107</v>
      </c>
      <c r="C14" s="69" t="s">
        <v>16</v>
      </c>
      <c r="D14" s="70">
        <f>72*17</f>
        <v>1224</v>
      </c>
      <c r="E14" s="32"/>
      <c r="F14" s="31"/>
      <c r="G14" s="31"/>
      <c r="H14" s="31"/>
      <c r="I14" s="31"/>
      <c r="J14" s="34"/>
    </row>
    <row r="15" spans="1:10" s="28" customFormat="1" ht="18.95" customHeight="1">
      <c r="A15" s="85" t="s">
        <v>6</v>
      </c>
      <c r="B15" s="69" t="s">
        <v>107</v>
      </c>
      <c r="C15" s="69" t="s">
        <v>80</v>
      </c>
      <c r="D15" s="70">
        <f>144*2</f>
        <v>288</v>
      </c>
      <c r="E15" s="32"/>
      <c r="F15" s="31"/>
      <c r="G15" s="31"/>
      <c r="H15" s="31"/>
      <c r="I15" s="31"/>
      <c r="J15" s="34"/>
    </row>
    <row r="16" spans="1:10" s="28" customFormat="1" ht="18.95" customHeight="1">
      <c r="A16" s="85">
        <v>2</v>
      </c>
      <c r="B16" s="69" t="s">
        <v>107</v>
      </c>
      <c r="C16" s="69" t="s">
        <v>80</v>
      </c>
      <c r="D16" s="70">
        <f>72*2</f>
        <v>144</v>
      </c>
      <c r="E16" s="32"/>
      <c r="F16" s="31"/>
      <c r="G16" s="31"/>
      <c r="H16" s="31"/>
      <c r="I16" s="31"/>
      <c r="J16" s="34"/>
    </row>
    <row r="17" spans="1:10" s="28" customFormat="1" ht="18.95" customHeight="1">
      <c r="A17" s="85" t="s">
        <v>5</v>
      </c>
      <c r="B17" s="69" t="s">
        <v>107</v>
      </c>
      <c r="C17" s="69" t="s">
        <v>16</v>
      </c>
      <c r="D17" s="70">
        <f>216*3</f>
        <v>648</v>
      </c>
      <c r="E17" s="32"/>
      <c r="F17" s="31"/>
      <c r="G17" s="31"/>
      <c r="H17" s="31"/>
      <c r="I17" s="31"/>
      <c r="J17" s="34"/>
    </row>
    <row r="18" spans="1:10" s="28" customFormat="1" ht="18.95" customHeight="1">
      <c r="A18" s="85" t="s">
        <v>6</v>
      </c>
      <c r="B18" s="69" t="s">
        <v>107</v>
      </c>
      <c r="C18" s="69" t="s">
        <v>16</v>
      </c>
      <c r="D18" s="70">
        <f>72*3</f>
        <v>216</v>
      </c>
      <c r="E18" s="32"/>
      <c r="F18" s="31"/>
      <c r="G18" s="31"/>
      <c r="H18" s="31"/>
      <c r="I18" s="31"/>
      <c r="J18" s="34"/>
    </row>
    <row r="19" spans="1:10" s="28" customFormat="1" ht="18.95" customHeight="1">
      <c r="A19" s="85">
        <v>0</v>
      </c>
      <c r="B19" s="69" t="s">
        <v>107</v>
      </c>
      <c r="C19" s="69" t="s">
        <v>16</v>
      </c>
      <c r="D19" s="70">
        <f>288*3</f>
        <v>864</v>
      </c>
      <c r="E19" s="32"/>
      <c r="F19" s="31"/>
      <c r="G19" s="31"/>
      <c r="H19" s="31"/>
      <c r="I19" s="31"/>
      <c r="J19" s="34"/>
    </row>
    <row r="20" spans="1:10" s="28" customFormat="1" ht="18.95" customHeight="1">
      <c r="A20" s="85">
        <v>1</v>
      </c>
      <c r="B20" s="69" t="s">
        <v>107</v>
      </c>
      <c r="C20" s="69" t="s">
        <v>16</v>
      </c>
      <c r="D20" s="70">
        <f>2232*3</f>
        <v>6696</v>
      </c>
      <c r="E20" s="32">
        <v>4</v>
      </c>
      <c r="F20" s="31"/>
      <c r="G20" s="31"/>
      <c r="H20" s="31"/>
      <c r="I20" s="31"/>
      <c r="J20" s="34"/>
    </row>
    <row r="21" spans="1:10" s="28" customFormat="1" ht="18.95" customHeight="1">
      <c r="A21" s="85">
        <v>2</v>
      </c>
      <c r="B21" s="69" t="s">
        <v>107</v>
      </c>
      <c r="C21" s="69" t="s">
        <v>16</v>
      </c>
      <c r="D21" s="70">
        <f>72*3</f>
        <v>216</v>
      </c>
      <c r="E21" s="32"/>
      <c r="F21" s="31"/>
      <c r="G21" s="31"/>
      <c r="H21" s="31"/>
      <c r="I21" s="31"/>
      <c r="J21" s="34"/>
    </row>
    <row r="22" spans="1:10" s="28" customFormat="1" ht="18.95" customHeight="1">
      <c r="A22" s="85" t="s">
        <v>6</v>
      </c>
      <c r="B22" s="69" t="s">
        <v>107</v>
      </c>
      <c r="C22" s="69" t="s">
        <v>16</v>
      </c>
      <c r="D22" s="70">
        <f>576*5</f>
        <v>2880</v>
      </c>
      <c r="E22" s="32"/>
      <c r="F22" s="31"/>
      <c r="G22" s="31"/>
      <c r="H22" s="31"/>
      <c r="I22" s="31"/>
      <c r="J22" s="34"/>
    </row>
    <row r="23" spans="1:10" s="28" customFormat="1" ht="18.95" customHeight="1">
      <c r="A23" s="85" t="s">
        <v>6</v>
      </c>
      <c r="B23" s="69" t="s">
        <v>107</v>
      </c>
      <c r="C23" s="69" t="s">
        <v>32</v>
      </c>
      <c r="D23" s="70">
        <v>48</v>
      </c>
      <c r="E23" s="32"/>
      <c r="F23" s="31"/>
      <c r="G23" s="31"/>
      <c r="H23" s="31"/>
      <c r="I23" s="31"/>
      <c r="J23" s="34"/>
    </row>
    <row r="24" spans="1:10" s="28" customFormat="1" ht="18.95" customHeight="1" thickBot="1">
      <c r="A24" s="92">
        <v>1</v>
      </c>
      <c r="B24" s="71" t="s">
        <v>107</v>
      </c>
      <c r="C24" s="71" t="s">
        <v>32</v>
      </c>
      <c r="D24" s="72">
        <v>240</v>
      </c>
      <c r="E24" s="58"/>
      <c r="F24" s="57"/>
      <c r="G24" s="31"/>
      <c r="H24" s="31"/>
      <c r="I24" s="31"/>
      <c r="J24" s="34"/>
    </row>
    <row r="25" spans="1:10" s="46" customFormat="1" ht="18.95" customHeight="1" thickBot="1">
      <c r="A25" s="41"/>
      <c r="B25" s="42"/>
      <c r="C25" s="42"/>
      <c r="D25" s="42"/>
      <c r="E25" s="43"/>
      <c r="F25" s="42"/>
      <c r="G25" s="42"/>
      <c r="H25" s="45" t="s">
        <v>106</v>
      </c>
      <c r="I25" s="44"/>
      <c r="J25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>
        <v>2</v>
      </c>
      <c r="B4" s="66" t="s">
        <v>89</v>
      </c>
      <c r="C4" s="66" t="s">
        <v>20</v>
      </c>
      <c r="D4" s="68">
        <v>48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12</v>
      </c>
      <c r="B5" s="69" t="s">
        <v>39</v>
      </c>
      <c r="C5" s="69" t="s">
        <v>80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6</v>
      </c>
      <c r="B6" s="69" t="s">
        <v>7</v>
      </c>
      <c r="C6" s="69" t="s">
        <v>80</v>
      </c>
      <c r="D6" s="70"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25</v>
      </c>
      <c r="B7" s="69" t="s">
        <v>13</v>
      </c>
      <c r="C7" s="69" t="s">
        <v>16</v>
      </c>
      <c r="D7" s="70"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85" t="s">
        <v>6</v>
      </c>
      <c r="B8" s="69" t="s">
        <v>18</v>
      </c>
      <c r="C8" s="69" t="s">
        <v>16</v>
      </c>
      <c r="D8" s="70">
        <v>936</v>
      </c>
      <c r="E8" s="32"/>
      <c r="F8" s="31"/>
      <c r="G8" s="31"/>
      <c r="H8" s="31"/>
      <c r="I8" s="31"/>
      <c r="J8" s="34"/>
    </row>
    <row r="9" spans="1:10" s="28" customFormat="1" ht="20.1" customHeight="1">
      <c r="A9" s="85" t="s">
        <v>25</v>
      </c>
      <c r="B9" s="69" t="s">
        <v>90</v>
      </c>
      <c r="C9" s="69" t="s">
        <v>16</v>
      </c>
      <c r="D9" s="70">
        <v>72</v>
      </c>
      <c r="E9" s="32"/>
      <c r="F9" s="31"/>
      <c r="G9" s="31"/>
      <c r="H9" s="31"/>
      <c r="I9" s="31"/>
      <c r="J9" s="34"/>
    </row>
    <row r="10" spans="1:10" s="28" customFormat="1" ht="20.1" customHeight="1">
      <c r="A10" s="85">
        <v>2</v>
      </c>
      <c r="B10" s="69" t="s">
        <v>91</v>
      </c>
      <c r="C10" s="69" t="s">
        <v>80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85" t="s">
        <v>6</v>
      </c>
      <c r="B11" s="69" t="s">
        <v>92</v>
      </c>
      <c r="C11" s="69" t="s">
        <v>80</v>
      </c>
      <c r="D11" s="70">
        <v>144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85">
        <v>1</v>
      </c>
      <c r="B12" s="69" t="s">
        <v>93</v>
      </c>
      <c r="C12" s="69" t="s">
        <v>80</v>
      </c>
      <c r="D12" s="70">
        <v>144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85" t="s">
        <v>5</v>
      </c>
      <c r="B13" s="69" t="s">
        <v>18</v>
      </c>
      <c r="C13" s="69" t="s">
        <v>80</v>
      </c>
      <c r="D13" s="70">
        <v>576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85" t="s">
        <v>6</v>
      </c>
      <c r="B14" s="69" t="s">
        <v>18</v>
      </c>
      <c r="C14" s="69" t="s">
        <v>80</v>
      </c>
      <c r="D14" s="70">
        <v>3960</v>
      </c>
      <c r="E14" s="32">
        <v>4</v>
      </c>
      <c r="F14" s="31"/>
      <c r="G14" s="31"/>
      <c r="H14" s="31"/>
      <c r="I14" s="31"/>
      <c r="J14" s="34"/>
    </row>
    <row r="15" spans="1:10" s="28" customFormat="1" ht="20.1" customHeight="1">
      <c r="A15" s="85">
        <v>0</v>
      </c>
      <c r="B15" s="69" t="s">
        <v>18</v>
      </c>
      <c r="C15" s="69" t="s">
        <v>80</v>
      </c>
      <c r="D15" s="70">
        <v>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85">
        <v>0</v>
      </c>
      <c r="B16" s="69" t="s">
        <v>19</v>
      </c>
      <c r="C16" s="69" t="s">
        <v>80</v>
      </c>
      <c r="D16" s="70">
        <v>432</v>
      </c>
      <c r="E16" s="32"/>
      <c r="F16" s="31"/>
      <c r="G16" s="31"/>
      <c r="H16" s="31"/>
      <c r="I16" s="31"/>
      <c r="J16" s="34"/>
    </row>
    <row r="17" spans="1:10" s="28" customFormat="1" ht="20.1" customHeight="1" thickBot="1">
      <c r="A17" s="92" t="s">
        <v>5</v>
      </c>
      <c r="B17" s="71" t="s">
        <v>66</v>
      </c>
      <c r="C17" s="71" t="s">
        <v>20</v>
      </c>
      <c r="D17" s="72">
        <v>360</v>
      </c>
      <c r="E17" s="73"/>
      <c r="F17" s="74"/>
      <c r="G17" s="37"/>
      <c r="H17" s="37"/>
      <c r="I17" s="37"/>
      <c r="J17" s="40"/>
    </row>
    <row r="18" spans="1:10" s="46" customFormat="1" ht="20.1" customHeight="1" thickBot="1">
      <c r="A18" s="41"/>
      <c r="B18" s="42"/>
      <c r="C18" s="42"/>
      <c r="D18" s="42"/>
      <c r="E18" s="43"/>
      <c r="F18" s="42"/>
      <c r="G18" s="42"/>
      <c r="H18" s="45" t="s">
        <v>106</v>
      </c>
      <c r="I18" s="44"/>
      <c r="J18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Veselá Žaneta</cp:lastModifiedBy>
  <cp:lastPrinted>2014-08-04T13:05:21Z</cp:lastPrinted>
  <dcterms:created xsi:type="dcterms:W3CDTF">2014-01-03T10:20:11Z</dcterms:created>
  <dcterms:modified xsi:type="dcterms:W3CDTF">2014-08-04T13:07:23Z</dcterms:modified>
  <cp:category/>
  <cp:version/>
  <cp:contentType/>
  <cp:contentStatus/>
</cp:coreProperties>
</file>