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a - Architektonicko-..." sheetId="2" r:id="rId2"/>
    <sheet name="D.1.1.b - Architektonicko..." sheetId="3" r:id="rId3"/>
    <sheet name="D.1.1.c - Elektroinstalace" sheetId="4" r:id="rId4"/>
    <sheet name="99 - Vedlejší a ostatní n...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'D.1.1a - Architektonicko-...'!$C$96:$K$181</definedName>
    <definedName name="_xlnm.Print_Area" localSheetId="1">'D.1.1a - Architektonicko-...'!$C$4:$J$41,'D.1.1a - Architektonicko-...'!$C$47:$J$76,'D.1.1a - Architektonicko-...'!$C$82:$K$181</definedName>
    <definedName name="_xlnm.Print_Titles" localSheetId="1">'D.1.1a - Architektonicko-...'!$96:$96</definedName>
    <definedName name="_xlnm._FilterDatabase" localSheetId="2" hidden="1">'D.1.1.b - Architektonicko...'!$C$98:$K$344</definedName>
    <definedName name="_xlnm.Print_Area" localSheetId="2">'D.1.1.b - Architektonicko...'!$C$4:$J$41,'D.1.1.b - Architektonicko...'!$C$47:$J$78,'D.1.1.b - Architektonicko...'!$C$84:$K$344</definedName>
    <definedName name="_xlnm.Print_Titles" localSheetId="2">'D.1.1.b - Architektonicko...'!$98:$98</definedName>
    <definedName name="_xlnm._FilterDatabase" localSheetId="3" hidden="1">'D.1.1.c - Elektroinstalace'!$C$92:$K$154</definedName>
    <definedName name="_xlnm.Print_Area" localSheetId="3">'D.1.1.c - Elektroinstalace'!$C$4:$J$41,'D.1.1.c - Elektroinstalace'!$C$47:$J$72,'D.1.1.c - Elektroinstalace'!$C$78:$K$154</definedName>
    <definedName name="_xlnm.Print_Titles" localSheetId="3">'D.1.1.c - Elektroinstalace'!$92:$92</definedName>
    <definedName name="_xlnm._FilterDatabase" localSheetId="4" hidden="1">'99 - Vedlejší a ostatní n...'!$C$81:$K$88</definedName>
    <definedName name="_xlnm.Print_Area" localSheetId="4">'99 - Vedlejší a ostatní n...'!$C$4:$J$39,'99 - Vedlejší a ostatní n...'!$C$45:$J$63,'99 - Vedlejší a ostatní n...'!$C$69:$K$88</definedName>
    <definedName name="_xlnm.Print_Titles" localSheetId="4">'99 - Vedlejší a ostatní n...'!$81:$81</definedName>
    <definedName name="_xlnm.Print_Area" localSheetId="5">'Seznam figur'!$C$4:$G$68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9"/>
  <c i="5" r="J35"/>
  <c i="1" r="AX59"/>
  <c i="5" r="BI88"/>
  <c r="BH88"/>
  <c r="BG88"/>
  <c r="BF88"/>
  <c r="T88"/>
  <c r="T87"/>
  <c r="R88"/>
  <c r="R87"/>
  <c r="P88"/>
  <c r="P87"/>
  <c r="BI85"/>
  <c r="BH85"/>
  <c r="BG85"/>
  <c r="BF85"/>
  <c r="T85"/>
  <c r="T84"/>
  <c r="T83"/>
  <c r="T82"/>
  <c r="R85"/>
  <c r="R84"/>
  <c r="R83"/>
  <c r="R82"/>
  <c r="P85"/>
  <c r="P84"/>
  <c r="P83"/>
  <c r="P82"/>
  <c i="1" r="AU59"/>
  <c i="5" r="J79"/>
  <c r="F78"/>
  <c r="F76"/>
  <c r="E74"/>
  <c r="J55"/>
  <c r="F54"/>
  <c r="F52"/>
  <c r="E50"/>
  <c r="J21"/>
  <c r="E21"/>
  <c r="J78"/>
  <c r="J20"/>
  <c r="J18"/>
  <c r="E18"/>
  <c r="F79"/>
  <c r="J17"/>
  <c r="J12"/>
  <c r="J76"/>
  <c r="E7"/>
  <c r="E48"/>
  <c i="4" r="J39"/>
  <c r="J38"/>
  <c i="1" r="AY58"/>
  <c i="4" r="J37"/>
  <c i="1" r="AX58"/>
  <c i="4"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1"/>
  <c r="BH111"/>
  <c r="BG111"/>
  <c r="BF111"/>
  <c r="T111"/>
  <c r="T110"/>
  <c r="R111"/>
  <c r="R110"/>
  <c r="P111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T99"/>
  <c r="R100"/>
  <c r="R99"/>
  <c r="P100"/>
  <c r="P99"/>
  <c r="BI96"/>
  <c r="BH96"/>
  <c r="BG96"/>
  <c r="BF96"/>
  <c r="T96"/>
  <c r="T95"/>
  <c r="R96"/>
  <c r="R95"/>
  <c r="P96"/>
  <c r="P95"/>
  <c r="J90"/>
  <c r="F89"/>
  <c r="F87"/>
  <c r="E85"/>
  <c r="J59"/>
  <c r="F58"/>
  <c r="F56"/>
  <c r="E54"/>
  <c r="J23"/>
  <c r="E23"/>
  <c r="J89"/>
  <c r="J22"/>
  <c r="J20"/>
  <c r="E20"/>
  <c r="F90"/>
  <c r="J19"/>
  <c r="J14"/>
  <c r="J87"/>
  <c r="E7"/>
  <c r="E81"/>
  <c i="3" r="J39"/>
  <c r="J38"/>
  <c i="1" r="AY57"/>
  <c i="3" r="J37"/>
  <c i="1" r="AX57"/>
  <c i="3" r="BI338"/>
  <c r="BH338"/>
  <c r="BG338"/>
  <c r="BF338"/>
  <c r="T338"/>
  <c r="R338"/>
  <c r="P338"/>
  <c r="BI332"/>
  <c r="BH332"/>
  <c r="BG332"/>
  <c r="BF332"/>
  <c r="T332"/>
  <c r="R332"/>
  <c r="P332"/>
  <c r="BI326"/>
  <c r="BH326"/>
  <c r="BG326"/>
  <c r="BF326"/>
  <c r="T326"/>
  <c r="R326"/>
  <c r="P326"/>
  <c r="BI319"/>
  <c r="BH319"/>
  <c r="BG319"/>
  <c r="BF319"/>
  <c r="T319"/>
  <c r="R319"/>
  <c r="P319"/>
  <c r="BI311"/>
  <c r="BH311"/>
  <c r="BG311"/>
  <c r="BF311"/>
  <c r="T311"/>
  <c r="R311"/>
  <c r="P311"/>
  <c r="BI303"/>
  <c r="BH303"/>
  <c r="BG303"/>
  <c r="BF303"/>
  <c r="T303"/>
  <c r="R303"/>
  <c r="P303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0"/>
  <c r="BH280"/>
  <c r="BG280"/>
  <c r="BF280"/>
  <c r="T280"/>
  <c r="R280"/>
  <c r="P280"/>
  <c r="BI274"/>
  <c r="BH274"/>
  <c r="BG274"/>
  <c r="BF274"/>
  <c r="T274"/>
  <c r="R274"/>
  <c r="P274"/>
  <c r="BI268"/>
  <c r="BH268"/>
  <c r="BG268"/>
  <c r="BF268"/>
  <c r="T268"/>
  <c r="R268"/>
  <c r="P268"/>
  <c r="BI262"/>
  <c r="BH262"/>
  <c r="BG262"/>
  <c r="BF262"/>
  <c r="T262"/>
  <c r="R262"/>
  <c r="P262"/>
  <c r="BI257"/>
  <c r="BH257"/>
  <c r="BG257"/>
  <c r="BF257"/>
  <c r="T257"/>
  <c r="R257"/>
  <c r="P257"/>
  <c r="BI254"/>
  <c r="BH254"/>
  <c r="BG254"/>
  <c r="BF254"/>
  <c r="T254"/>
  <c r="R254"/>
  <c r="P254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86"/>
  <c r="BH186"/>
  <c r="BG186"/>
  <c r="BF186"/>
  <c r="T186"/>
  <c r="R186"/>
  <c r="P186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6"/>
  <c r="BH166"/>
  <c r="BG166"/>
  <c r="BF166"/>
  <c r="T166"/>
  <c r="R166"/>
  <c r="P166"/>
  <c r="BI163"/>
  <c r="BH163"/>
  <c r="BG163"/>
  <c r="BF163"/>
  <c r="T163"/>
  <c r="R163"/>
  <c r="P163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4"/>
  <c r="BH134"/>
  <c r="BG134"/>
  <c r="BF134"/>
  <c r="T134"/>
  <c r="R134"/>
  <c r="P134"/>
  <c r="BI128"/>
  <c r="BH128"/>
  <c r="BG128"/>
  <c r="BF128"/>
  <c r="T128"/>
  <c r="R128"/>
  <c r="P128"/>
  <c r="BI124"/>
  <c r="BH124"/>
  <c r="BG124"/>
  <c r="BF124"/>
  <c r="T124"/>
  <c r="T123"/>
  <c r="R124"/>
  <c r="R123"/>
  <c r="P124"/>
  <c r="P123"/>
  <c r="BI120"/>
  <c r="BH120"/>
  <c r="BG120"/>
  <c r="BF120"/>
  <c r="T120"/>
  <c r="T119"/>
  <c r="R120"/>
  <c r="R119"/>
  <c r="P120"/>
  <c r="P119"/>
  <c r="BI117"/>
  <c r="BH117"/>
  <c r="BG117"/>
  <c r="BF117"/>
  <c r="T117"/>
  <c r="R117"/>
  <c r="P117"/>
  <c r="BI114"/>
  <c r="BH114"/>
  <c r="BG114"/>
  <c r="BF114"/>
  <c r="T114"/>
  <c r="R114"/>
  <c r="P114"/>
  <c r="BI108"/>
  <c r="BH108"/>
  <c r="BG108"/>
  <c r="BF108"/>
  <c r="T108"/>
  <c r="R108"/>
  <c r="P108"/>
  <c r="BI102"/>
  <c r="BH102"/>
  <c r="BG102"/>
  <c r="BF102"/>
  <c r="T102"/>
  <c r="R102"/>
  <c r="P102"/>
  <c r="J96"/>
  <c r="F95"/>
  <c r="F93"/>
  <c r="E91"/>
  <c r="J59"/>
  <c r="F58"/>
  <c r="F56"/>
  <c r="E54"/>
  <c r="J23"/>
  <c r="E23"/>
  <c r="J95"/>
  <c r="J22"/>
  <c r="J20"/>
  <c r="E20"/>
  <c r="F96"/>
  <c r="J19"/>
  <c r="J14"/>
  <c r="J56"/>
  <c r="E7"/>
  <c r="E50"/>
  <c i="2" r="J39"/>
  <c r="J38"/>
  <c i="1" r="AY56"/>
  <c i="2" r="J37"/>
  <c i="1" r="AX56"/>
  <c i="2" r="BI176"/>
  <c r="BH176"/>
  <c r="BG176"/>
  <c r="BF176"/>
  <c r="T176"/>
  <c r="T175"/>
  <c r="R176"/>
  <c r="R175"/>
  <c r="P176"/>
  <c r="P175"/>
  <c r="BI169"/>
  <c r="BH169"/>
  <c r="BG169"/>
  <c r="BF169"/>
  <c r="T169"/>
  <c r="R169"/>
  <c r="P169"/>
  <c r="BI163"/>
  <c r="BH163"/>
  <c r="BG163"/>
  <c r="BF163"/>
  <c r="T163"/>
  <c r="R163"/>
  <c r="P163"/>
  <c r="BI155"/>
  <c r="BH155"/>
  <c r="BG155"/>
  <c r="BF155"/>
  <c r="T155"/>
  <c r="T154"/>
  <c r="R155"/>
  <c r="R154"/>
  <c r="P155"/>
  <c r="P154"/>
  <c r="BI151"/>
  <c r="BH151"/>
  <c r="BG151"/>
  <c r="BF151"/>
  <c r="T151"/>
  <c r="T150"/>
  <c r="R151"/>
  <c r="R150"/>
  <c r="P151"/>
  <c r="P150"/>
  <c r="BI145"/>
  <c r="BH145"/>
  <c r="BG145"/>
  <c r="BF145"/>
  <c r="T145"/>
  <c r="R145"/>
  <c r="P145"/>
  <c r="BI140"/>
  <c r="BH140"/>
  <c r="BG140"/>
  <c r="BF140"/>
  <c r="T140"/>
  <c r="R140"/>
  <c r="P140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T125"/>
  <c r="R126"/>
  <c r="R125"/>
  <c r="P126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0"/>
  <c r="BH100"/>
  <c r="BG100"/>
  <c r="BF100"/>
  <c r="T100"/>
  <c r="T99"/>
  <c r="R100"/>
  <c r="R99"/>
  <c r="P100"/>
  <c r="P99"/>
  <c r="J94"/>
  <c r="F93"/>
  <c r="F91"/>
  <c r="E89"/>
  <c r="J59"/>
  <c r="F58"/>
  <c r="F56"/>
  <c r="E54"/>
  <c r="J23"/>
  <c r="E23"/>
  <c r="J93"/>
  <c r="J22"/>
  <c r="J20"/>
  <c r="E20"/>
  <c r="F94"/>
  <c r="J19"/>
  <c r="J14"/>
  <c r="J91"/>
  <c r="E7"/>
  <c r="E50"/>
  <c i="1" r="L50"/>
  <c r="AM50"/>
  <c r="AM49"/>
  <c r="L49"/>
  <c r="AM47"/>
  <c r="L47"/>
  <c r="L45"/>
  <c r="L44"/>
  <c i="4" r="J120"/>
  <c i="3" r="J274"/>
  <c r="J254"/>
  <c r="J225"/>
  <c r="BK280"/>
  <c r="J219"/>
  <c r="BK198"/>
  <c r="BK114"/>
  <c i="2" r="BK133"/>
  <c i="4" r="BK138"/>
  <c r="J105"/>
  <c i="3" r="J295"/>
  <c r="BK186"/>
  <c i="2" r="J105"/>
  <c i="4" r="J149"/>
  <c r="BK123"/>
  <c i="3" r="J332"/>
  <c r="BK199"/>
  <c r="BK174"/>
  <c r="J146"/>
  <c i="2" r="BK105"/>
  <c i="4" r="BK142"/>
  <c i="3" r="BK219"/>
  <c r="J149"/>
  <c i="2" r="BK151"/>
  <c r="BK126"/>
  <c i="4" r="J111"/>
  <c i="3" r="BK286"/>
  <c r="J231"/>
  <c r="J216"/>
  <c r="J186"/>
  <c r="J155"/>
  <c r="BK140"/>
  <c i="2" r="BK176"/>
  <c r="J118"/>
  <c i="4" r="BK139"/>
  <c r="J126"/>
  <c i="3" r="J280"/>
  <c r="BK257"/>
  <c r="J213"/>
  <c r="J177"/>
  <c r="BK124"/>
  <c i="2" r="J126"/>
  <c i="5" r="BK85"/>
  <c i="4" r="J128"/>
  <c r="J108"/>
  <c i="3" r="BK319"/>
  <c r="BK245"/>
  <c r="BK213"/>
  <c r="BK149"/>
  <c r="J102"/>
  <c i="4" r="BK118"/>
  <c i="3" r="BK303"/>
  <c r="J242"/>
  <c r="J166"/>
  <c i="2" r="J116"/>
  <c i="4" r="J152"/>
  <c r="J138"/>
  <c r="J115"/>
  <c i="3" r="J234"/>
  <c r="BK192"/>
  <c r="J152"/>
  <c r="BK102"/>
  <c i="4" r="BK154"/>
  <c r="BK103"/>
  <c i="3" r="J248"/>
  <c r="BK179"/>
  <c r="J143"/>
  <c i="2" r="BK130"/>
  <c i="1" r="AS55"/>
  <c i="4" r="BK105"/>
  <c i="3" r="J228"/>
  <c r="BK146"/>
  <c i="2" r="J111"/>
  <c i="4" r="J103"/>
  <c i="3" r="BK222"/>
  <c r="BK134"/>
  <c i="4" r="J146"/>
  <c i="3" r="BK332"/>
  <c r="BK203"/>
  <c i="2" r="BK116"/>
  <c i="3" r="J319"/>
  <c r="J262"/>
  <c i="4" r="J154"/>
  <c i="3" r="J237"/>
  <c r="BK177"/>
  <c i="2" r="BK118"/>
  <c i="4" r="BK100"/>
  <c i="3" r="J174"/>
  <c r="J124"/>
  <c i="2" r="J100"/>
  <c i="4" r="J130"/>
  <c i="3" r="J311"/>
  <c r="BK237"/>
  <c r="J211"/>
  <c r="BK200"/>
  <c r="J158"/>
  <c r="J134"/>
  <c i="2" r="J151"/>
  <c r="BK123"/>
  <c i="5" r="J88"/>
  <c i="4" r="BK136"/>
  <c r="BK108"/>
  <c i="3" r="BK274"/>
  <c r="J245"/>
  <c r="J205"/>
  <c r="J192"/>
  <c r="J171"/>
  <c r="BK128"/>
  <c i="2" r="J133"/>
  <c r="BK108"/>
  <c i="4" r="J136"/>
  <c r="BK115"/>
  <c r="J100"/>
  <c i="3" r="J292"/>
  <c r="BK248"/>
  <c r="J208"/>
  <c r="J199"/>
  <c r="BK143"/>
  <c i="2" r="BK163"/>
  <c i="4" r="BK130"/>
  <c r="BK96"/>
  <c i="3" r="BK289"/>
  <c i="2" r="BK155"/>
  <c r="BK111"/>
  <c i="4" r="J144"/>
  <c r="BK120"/>
  <c i="3" r="BK295"/>
  <c r="BK242"/>
  <c r="J195"/>
  <c r="BK163"/>
  <c r="J108"/>
  <c i="2" r="J176"/>
  <c i="4" r="BK152"/>
  <c r="J96"/>
  <c i="3" r="BK234"/>
  <c r="J200"/>
  <c r="BK155"/>
  <c r="J128"/>
  <c i="2" r="J169"/>
  <c r="J108"/>
  <c i="4" r="J123"/>
  <c i="3" r="J268"/>
  <c r="BK208"/>
  <c r="J163"/>
  <c r="BK120"/>
  <c i="2" r="J163"/>
  <c r="J130"/>
  <c i="4" r="J142"/>
  <c r="BK133"/>
  <c i="3" r="J303"/>
  <c r="BK262"/>
  <c r="BK231"/>
  <c r="BK196"/>
  <c r="BK158"/>
  <c i="2" r="BK169"/>
  <c r="BK120"/>
  <c i="4" r="BK149"/>
  <c r="J118"/>
  <c i="3" r="J326"/>
  <c r="BK254"/>
  <c r="BK216"/>
  <c r="BK205"/>
  <c r="J117"/>
  <c i="2" r="J120"/>
  <c i="4" r="J133"/>
  <c r="BK111"/>
  <c i="3" r="BK268"/>
  <c r="J194"/>
  <c i="2" r="BK145"/>
  <c r="BK100"/>
  <c i="4" r="BK128"/>
  <c i="3" r="BK338"/>
  <c r="BK292"/>
  <c r="J222"/>
  <c r="BK194"/>
  <c r="BK171"/>
  <c r="J114"/>
  <c i="2" r="J123"/>
  <c i="4" r="BK146"/>
  <c r="J139"/>
  <c i="3" r="J289"/>
  <c r="BK228"/>
  <c r="BK166"/>
  <c r="J140"/>
  <c i="2" r="J145"/>
  <c i="3" r="BK326"/>
  <c r="J203"/>
  <c r="BK152"/>
  <c r="BK117"/>
  <c i="5" r="BK88"/>
  <c i="3" r="J286"/>
  <c r="J198"/>
  <c r="BK108"/>
  <c i="5" r="J85"/>
  <c i="3" r="J338"/>
  <c r="BK225"/>
  <c r="BK195"/>
  <c i="2" r="J155"/>
  <c i="3" r="BK311"/>
  <c r="J196"/>
  <c i="2" r="BK140"/>
  <c i="4" r="BK126"/>
  <c i="3" r="J257"/>
  <c r="J179"/>
  <c r="J120"/>
  <c i="4" r="BK144"/>
  <c i="3" r="BK211"/>
  <c i="2" r="J140"/>
  <c i="5" l="1" r="J52"/>
  <c i="2" r="R104"/>
  <c r="P129"/>
  <c r="T139"/>
  <c r="T162"/>
  <c i="3" r="BK101"/>
  <c r="J101"/>
  <c r="J65"/>
  <c r="T127"/>
  <c r="BK148"/>
  <c r="J148"/>
  <c r="J71"/>
  <c r="P148"/>
  <c r="BK173"/>
  <c r="J173"/>
  <c r="J73"/>
  <c r="P215"/>
  <c r="R294"/>
  <c r="R325"/>
  <c i="4" r="R114"/>
  <c i="2" r="P104"/>
  <c r="P98"/>
  <c r="P115"/>
  <c r="BK139"/>
  <c r="J139"/>
  <c r="J71"/>
  <c i="3" r="P101"/>
  <c r="P100"/>
  <c r="P127"/>
  <c r="T142"/>
  <c r="BK157"/>
  <c r="J157"/>
  <c r="J72"/>
  <c r="P173"/>
  <c r="R215"/>
  <c r="P325"/>
  <c i="4" r="BK114"/>
  <c i="2" r="T104"/>
  <c r="BK129"/>
  <c r="J129"/>
  <c r="J70"/>
  <c r="R139"/>
  <c r="P162"/>
  <c i="3" r="T101"/>
  <c r="T100"/>
  <c r="BK127"/>
  <c r="J127"/>
  <c r="J69"/>
  <c r="P142"/>
  <c r="T148"/>
  <c r="R173"/>
  <c r="T215"/>
  <c r="T294"/>
  <c i="4" r="T102"/>
  <c r="T94"/>
  <c i="2" r="T115"/>
  <c r="P139"/>
  <c r="BK162"/>
  <c r="J162"/>
  <c r="J74"/>
  <c i="3" r="R127"/>
  <c r="R142"/>
  <c r="P157"/>
  <c r="T173"/>
  <c r="BK207"/>
  <c r="J207"/>
  <c r="J74"/>
  <c r="P207"/>
  <c r="R207"/>
  <c r="T207"/>
  <c r="P294"/>
  <c r="T325"/>
  <c i="4" r="P114"/>
  <c i="2" r="BK104"/>
  <c r="J104"/>
  <c r="J66"/>
  <c r="R115"/>
  <c r="R129"/>
  <c i="4" r="BK102"/>
  <c r="J102"/>
  <c r="J67"/>
  <c r="P102"/>
  <c r="P94"/>
  <c r="R102"/>
  <c r="R94"/>
  <c i="2" r="BK115"/>
  <c r="J115"/>
  <c r="J67"/>
  <c r="T129"/>
  <c r="T128"/>
  <c r="R162"/>
  <c i="3" r="R101"/>
  <c r="R100"/>
  <c r="BK142"/>
  <c r="J142"/>
  <c r="J70"/>
  <c r="R148"/>
  <c r="R157"/>
  <c r="T157"/>
  <c r="BK215"/>
  <c r="J215"/>
  <c r="J75"/>
  <c r="BK294"/>
  <c r="J294"/>
  <c r="J76"/>
  <c r="BK325"/>
  <c r="J325"/>
  <c r="J77"/>
  <c i="4" r="T114"/>
  <c r="BK151"/>
  <c r="J151"/>
  <c r="J71"/>
  <c r="P151"/>
  <c r="R151"/>
  <c r="T151"/>
  <c i="2" r="J56"/>
  <c r="E85"/>
  <c r="BE155"/>
  <c r="BE163"/>
  <c r="BK99"/>
  <c r="BK154"/>
  <c r="J154"/>
  <c r="J73"/>
  <c i="3" r="F59"/>
  <c r="BE128"/>
  <c r="BE134"/>
  <c r="BE143"/>
  <c r="BE196"/>
  <c r="BE208"/>
  <c r="BE225"/>
  <c r="BE231"/>
  <c r="BE237"/>
  <c r="BE245"/>
  <c r="BE257"/>
  <c r="BE292"/>
  <c r="BK119"/>
  <c r="J119"/>
  <c r="J66"/>
  <c i="4" r="E50"/>
  <c r="J56"/>
  <c r="BE123"/>
  <c r="BE130"/>
  <c r="BE149"/>
  <c i="5" r="J54"/>
  <c r="E72"/>
  <c r="BE85"/>
  <c i="2" r="BE169"/>
  <c i="3" r="J58"/>
  <c r="E87"/>
  <c r="BE117"/>
  <c r="BE149"/>
  <c r="BE158"/>
  <c r="BE174"/>
  <c r="BE192"/>
  <c r="BE205"/>
  <c r="BE216"/>
  <c r="BE219"/>
  <c r="BE248"/>
  <c r="BE254"/>
  <c r="BE289"/>
  <c r="BE319"/>
  <c i="4" r="BE118"/>
  <c r="BE136"/>
  <c r="BE154"/>
  <c i="5" r="BE88"/>
  <c i="2" r="F59"/>
  <c r="BE120"/>
  <c r="BE126"/>
  <c r="BE133"/>
  <c r="BE145"/>
  <c r="BE151"/>
  <c r="BK125"/>
  <c r="J125"/>
  <c r="J68"/>
  <c i="3" r="BE114"/>
  <c r="BE124"/>
  <c r="BE163"/>
  <c r="BE171"/>
  <c r="BE268"/>
  <c r="BE286"/>
  <c r="BE326"/>
  <c r="BE338"/>
  <c r="BK123"/>
  <c r="J123"/>
  <c r="J67"/>
  <c i="4" r="J58"/>
  <c r="BE100"/>
  <c r="BE108"/>
  <c r="BE126"/>
  <c r="BE128"/>
  <c r="BE146"/>
  <c r="BK110"/>
  <c r="J110"/>
  <c r="J68"/>
  <c i="5" r="BK84"/>
  <c r="J84"/>
  <c r="J61"/>
  <c i="2" r="J58"/>
  <c r="BE105"/>
  <c r="BE108"/>
  <c r="BE118"/>
  <c r="BE140"/>
  <c i="3" r="J93"/>
  <c r="BE108"/>
  <c r="BE146"/>
  <c r="BE262"/>
  <c r="BE274"/>
  <c r="BE303"/>
  <c r="BE332"/>
  <c i="4" r="F59"/>
  <c r="BE96"/>
  <c r="BE120"/>
  <c i="5" r="F55"/>
  <c r="BK87"/>
  <c r="J87"/>
  <c r="J62"/>
  <c i="2" r="BE100"/>
  <c r="BE111"/>
  <c r="BE123"/>
  <c r="BK175"/>
  <c r="J175"/>
  <c r="J75"/>
  <c i="3" r="BE102"/>
  <c r="BE120"/>
  <c r="BE140"/>
  <c r="BE152"/>
  <c r="BE186"/>
  <c r="BE195"/>
  <c r="BE200"/>
  <c r="BE211"/>
  <c r="BE234"/>
  <c i="4" r="BE105"/>
  <c r="BE115"/>
  <c r="BE142"/>
  <c r="BE144"/>
  <c r="BK95"/>
  <c r="J95"/>
  <c r="J65"/>
  <c r="BK99"/>
  <c r="J99"/>
  <c r="J66"/>
  <c i="2" r="BE116"/>
  <c r="BE130"/>
  <c r="BE176"/>
  <c r="BK150"/>
  <c r="J150"/>
  <c r="J72"/>
  <c i="3" r="BE155"/>
  <c r="BE166"/>
  <c r="BE177"/>
  <c r="BE179"/>
  <c r="BE194"/>
  <c r="BE198"/>
  <c r="BE199"/>
  <c r="BE203"/>
  <c r="BE213"/>
  <c r="BE222"/>
  <c r="BE228"/>
  <c r="BE242"/>
  <c r="BE280"/>
  <c r="BE295"/>
  <c r="BE311"/>
  <c i="4" r="BE103"/>
  <c r="BE111"/>
  <c r="BE133"/>
  <c r="BE138"/>
  <c r="BE139"/>
  <c r="BE152"/>
  <c r="F37"/>
  <c i="1" r="BB58"/>
  <c i="5" r="F34"/>
  <c i="1" r="BA59"/>
  <c i="5" r="F35"/>
  <c i="1" r="BB59"/>
  <c i="5" r="F37"/>
  <c i="1" r="BD59"/>
  <c i="4" r="F39"/>
  <c i="1" r="BD58"/>
  <c i="5" r="J34"/>
  <c i="1" r="AW59"/>
  <c i="3" r="J36"/>
  <c i="1" r="AW57"/>
  <c i="4" r="F38"/>
  <c i="1" r="BC58"/>
  <c i="2" r="F39"/>
  <c i="1" r="BD56"/>
  <c i="4" r="J36"/>
  <c i="1" r="AW58"/>
  <c i="2" r="F38"/>
  <c i="1" r="BC56"/>
  <c i="2" r="F37"/>
  <c i="1" r="BB56"/>
  <c i="4" r="F36"/>
  <c i="1" r="BA58"/>
  <c i="3" r="F39"/>
  <c i="1" r="BD57"/>
  <c r="AS54"/>
  <c i="2" r="F36"/>
  <c i="1" r="BA56"/>
  <c i="3" r="F36"/>
  <c i="1" r="BA57"/>
  <c i="5" r="F36"/>
  <c i="1" r="BC59"/>
  <c i="3" r="F37"/>
  <c i="1" r="BB57"/>
  <c i="3" r="F38"/>
  <c i="1" r="BC57"/>
  <c i="2" r="J36"/>
  <c i="1" r="AW56"/>
  <c i="4" l="1" r="T113"/>
  <c r="T93"/>
  <c i="2" r="T98"/>
  <c r="T97"/>
  <c r="R98"/>
  <c r="R128"/>
  <c r="R97"/>
  <c i="4" r="BK113"/>
  <c r="J113"/>
  <c r="J69"/>
  <c i="3" r="P126"/>
  <c r="P99"/>
  <c i="1" r="AU57"/>
  <c i="4" r="R113"/>
  <c r="R93"/>
  <c i="3" r="T126"/>
  <c r="T99"/>
  <c i="2" r="P128"/>
  <c r="P97"/>
  <c i="1" r="AU56"/>
  <c i="3" r="R126"/>
  <c r="R99"/>
  <c i="2" r="BK98"/>
  <c i="4" r="P113"/>
  <c r="P93"/>
  <c i="1" r="AU58"/>
  <c i="2" r="J99"/>
  <c r="J65"/>
  <c r="BK128"/>
  <c r="J128"/>
  <c r="J69"/>
  <c i="4" r="J114"/>
  <c r="J70"/>
  <c i="5" r="BK83"/>
  <c r="J83"/>
  <c r="J60"/>
  <c i="3" r="BK100"/>
  <c r="J100"/>
  <c r="J64"/>
  <c i="4" r="BK94"/>
  <c r="J94"/>
  <c r="J64"/>
  <c i="3" r="BK126"/>
  <c r="J126"/>
  <c r="J68"/>
  <c i="4" r="F35"/>
  <c i="1" r="AZ58"/>
  <c i="5" r="J33"/>
  <c i="1" r="AV59"/>
  <c r="AT59"/>
  <c r="BD55"/>
  <c r="BD54"/>
  <c r="W33"/>
  <c i="3" r="J35"/>
  <c i="1" r="AV57"/>
  <c r="AT57"/>
  <c i="5" r="F33"/>
  <c i="1" r="AZ59"/>
  <c i="3" r="F35"/>
  <c i="1" r="AZ57"/>
  <c i="4" r="J35"/>
  <c i="1" r="AV58"/>
  <c r="AT58"/>
  <c r="BB55"/>
  <c r="BB54"/>
  <c r="W31"/>
  <c i="2" r="F35"/>
  <c i="1" r="AZ56"/>
  <c r="BC55"/>
  <c r="AY55"/>
  <c r="BA55"/>
  <c r="AW55"/>
  <c i="2" r="J35"/>
  <c i="1" r="AV56"/>
  <c r="AT56"/>
  <c i="2" l="1" r="BK97"/>
  <c r="J97"/>
  <c r="J63"/>
  <c i="3" r="BK99"/>
  <c r="J99"/>
  <c r="J63"/>
  <c i="5" r="BK82"/>
  <c r="J82"/>
  <c r="J59"/>
  <c i="2" r="J98"/>
  <c r="J64"/>
  <c i="4" r="BK93"/>
  <c r="J93"/>
  <c r="J63"/>
  <c i="1" r="AZ55"/>
  <c r="AV55"/>
  <c r="AT55"/>
  <c r="BA54"/>
  <c r="W30"/>
  <c r="AU55"/>
  <c r="AU54"/>
  <c r="BC54"/>
  <c r="W32"/>
  <c r="AX55"/>
  <c r="AX54"/>
  <c i="3" l="1" r="J32"/>
  <c i="1" r="AG57"/>
  <c r="AN57"/>
  <c r="AY54"/>
  <c i="5" r="J30"/>
  <c i="1" r="AG59"/>
  <c r="AN59"/>
  <c r="AW54"/>
  <c r="AK30"/>
  <c i="2" r="J32"/>
  <c i="1" r="AG56"/>
  <c r="AN56"/>
  <c i="4" r="J32"/>
  <c i="1" r="AG58"/>
  <c r="AN58"/>
  <c r="AZ54"/>
  <c r="AV54"/>
  <c r="AK29"/>
  <c i="3" l="1" r="J41"/>
  <c i="4" r="J41"/>
  <c i="5" r="J39"/>
  <c i="2" r="J41"/>
  <c i="1" r="W29"/>
  <c r="AT54"/>
  <c r="AG55"/>
  <c r="AN55"/>
  <c l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<sst xmlns="http://schemas.openxmlformats.org/spreadsheetml/2006/main">
  <si>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</si>
  <si>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</si>
  <si>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</si>
  <si>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</si>
  <si>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</si>
  <si>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{a4451ccd-fc06-41cc-8364-e458e6a1a775}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</si>
  <si>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</si>
  <si>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</si>
  <si>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</si>
  <si>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</si>
  <si>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</si>
  <si>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</si>
  <si>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</si>
  <si>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</si>
  <si>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2026_02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</si>
  <si>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</si>
  <si>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</si>
  <si>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Budova D - úprava ordinací ve 3.NP UČOCH</t>
  </si>
  <si>
    <t>KSO:</t>
  </si>
  <si>
    <t/>
  </si>
  <si>
    <t>CC-CZ:</t>
  </si>
  <si>
    <t>Místo:</t>
  </si>
  <si>
    <t>Masarykova nemocnice</t>
  </si>
  <si>
    <t>Datum:</t>
  </si>
  <si>
    <t>13. 4. 2026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</si>
  <si>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</si>
  <si>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</si>
  <si>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</si>
  <si>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</si>
  <si>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</si>
  <si>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</si>
  <si>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</si>
  <si>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</si>
  <si>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</si>
  <si>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</si>
  <si>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</si>
  <si>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</si>
  <si>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</si>
  <si>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</si>
  <si>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</si>
  <si>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</si>
  <si>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</si>
  <si>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</si>
  <si>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</si>
  <si>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</si>
  <si>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</si>
  <si>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</si>
  <si>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</si>
  <si>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</si>
  <si>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</si>
  <si>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</si>
  <si>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</si>
  <si>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</si>
  <si>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</si>
  <si>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</si>
  <si>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</si>
  <si>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</si>
  <si>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</si>
  <si>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</si>
  <si>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</si>
  <si>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</si>
  <si>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</si>
  <si>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</si>
  <si>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</si>
  <si>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</si>
  <si>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</si>
  <si>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</si>
  <si>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</si>
  <si>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</si>
  <si>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</si>
  <si>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</si>
  <si>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</si>
  <si>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</si>
  <si>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</si>
  <si>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</si>
  <si>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</si>
  <si>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</si>
  <si>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</si>
  <si>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</t>
  </si>
  <si>
    <t>Stavební objekty</t>
  </si>
  <si>
    <t>STA</t>
  </si>
  <si>
    <t>1</t>
  </si>
  <si>
    <t>{216d8bd0-81ca-4af1-bb20-573ab69f114b}</t>
  </si>
  <si>
    <t>2</t>
  </si>
  <si>
    <t>/</t>
  </si>
  <si>
    <t>D.1.1a</t>
  </si>
  <si>
    <t>Architektonicko-stavební řešení - Bourací prace</t>
  </si>
  <si>
    <t>Soupis</t>
  </si>
  <si>
    <t>{8de8cb29-5f14-4a82-8963-d782b72eeb5d}</t>
  </si>
  <si>
    <t>D.1.1.b</t>
  </si>
  <si>
    <t>Architektonicko-stavební řešení - Stavební úpravy</t>
  </si>
  <si>
    <t>{40c51e0c-892a-46d7-a196-86d5c3436294}</t>
  </si>
  <si>
    <t>D.1.1.c</t>
  </si>
  <si>
    <t>Elektroinstalace</t>
  </si>
  <si>
    <t>{11953bdf-1262-40ba-9657-391119339525}</t>
  </si>
  <si>
    <t>99</t>
  </si>
  <si>
    <t>Vedlejší a ostatní náklady</t>
  </si>
  <si>
    <t>{b9828354-3c5e-489f-a00f-e97943d53d61}</t>
  </si>
  <si>
    <t>KRYCÍ LIST SOUPISU PRACÍ</t>
  </si>
  <si>
    <t>Objekt:</t>
  </si>
  <si>
    <t>D.1 - Stavební objekty</t>
  </si>
  <si>
    <t>Soupis:</t>
  </si>
  <si>
    <t>D.1.1a - Architektonicko-stavební řešení - Bourací prace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</si>
  <si>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</si>
  <si>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</si>
  <si>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</si>
  <si>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</si>
  <si>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</si>
  <si>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</si>
  <si>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</si>
  <si>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</si>
  <si>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</si>
  <si>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</si>
  <si>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</si>
  <si>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</si>
  <si>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</si>
  <si>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</si>
  <si>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776 - Podlahy povlakové</t>
  </si>
  <si>
    <t xml:space="preserve">    781 - Dokončovací práce - obklady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</si>
  <si>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</si>
  <si>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</si>
  <si>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</si>
  <si>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</si>
  <si>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</si>
  <si>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</si>
  <si>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</si>
  <si>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</si>
  <si>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</si>
  <si>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</si>
  <si>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</si>
  <si>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</si>
  <si>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</si>
  <si>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</si>
  <si>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</si>
  <si>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</si>
  <si>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</si>
  <si>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</si>
  <si>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</si>
  <si>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317944321</t>
  </si>
  <si>
    <t>Válcované nosníky dodatečně osazované do připravených otvorů bez zazdění hlav, výšky do 120 mm</t>
  </si>
  <si>
    <t>t</t>
  </si>
  <si>
    <t>CS ÚRS 2026 01</t>
  </si>
  <si>
    <t>4</t>
  </si>
  <si>
    <t>1823413229</t>
  </si>
  <si>
    <t>Online PSC</t>
  </si>
  <si>
    <t>https://podminky.urs.cz/item/CS_URS_2026_01/317944321</t>
  </si>
  <si>
    <t>VV</t>
  </si>
  <si>
    <t>"překlad nad vybouraným otvorem"</t>
  </si>
  <si>
    <t xml:space="preserve">"L60x40x5"    ((1,4*3,76)*2)/1000</t>
  </si>
  <si>
    <t>9</t>
  </si>
  <si>
    <t>Ostatní konstrukce a práce, bourání</t>
  </si>
  <si>
    <t>949101111</t>
  </si>
  <si>
    <t>Lešení pomocné pracovní pro objekty pozemních staveb pro zatížení do 150 kg/m2, o výšce lešeňové podlahy do 1,9 m</t>
  </si>
  <si>
    <t>m2</t>
  </si>
  <si>
    <t>1142093832</t>
  </si>
  <si>
    <t>https://podminky.urs.cz/item/CS_URS_2026_01/949101111</t>
  </si>
  <si>
    <t>21,81+20,42+22,86</t>
  </si>
  <si>
    <t>968072455</t>
  </si>
  <si>
    <t>Vybourání kovových rámů oken s křídly, dveřních zárubní, vrat, stěn, ostění nebo obkladů dveřních zárubní, plochy do 2 m2</t>
  </si>
  <si>
    <t>1141376197</t>
  </si>
  <si>
    <t>https://podminky.urs.cz/item/CS_URS_2026_01/968072455</t>
  </si>
  <si>
    <t xml:space="preserve">"m.č. 1.01"      1,0*2,0</t>
  </si>
  <si>
    <t>971038531</t>
  </si>
  <si>
    <t>Vybourání otvorů ve zdivu a příčkách z cihel, tvárnic, lehkých betonů z lehkých betonů, dutých cihel a tvárnic plochy do 1 m2, tl. do 150 mm</t>
  </si>
  <si>
    <t>-1872550826</t>
  </si>
  <si>
    <t>https://podminky.urs.cz/item/CS_URS_2026_01/971038531</t>
  </si>
  <si>
    <t>"m.č. 1.01"</t>
  </si>
  <si>
    <t>0,9*0,6</t>
  </si>
  <si>
    <t>997</t>
  </si>
  <si>
    <t>Přesun sutě</t>
  </si>
  <si>
    <t>5</t>
  </si>
  <si>
    <t>997013213</t>
  </si>
  <si>
    <t>Vnitrostaveništní doprava suti a vybouraných hmot vodorovně do 50 m s naložením ručně pro budovy a haly výšky přes 9 do 12 m</t>
  </si>
  <si>
    <t>-402830836</t>
  </si>
  <si>
    <t>https://podminky.urs.cz/item/CS_URS_2026_01/997013213</t>
  </si>
  <si>
    <t>6</t>
  </si>
  <si>
    <t>997013501</t>
  </si>
  <si>
    <t>Odvoz suti a vybouraných hmot na skládku nebo meziskládku se složením, na vzdálenost do 1 km</t>
  </si>
  <si>
    <t>1550962513</t>
  </si>
  <si>
    <t>https://podminky.urs.cz/item/CS_URS_2026_01/997013501</t>
  </si>
  <si>
    <t>7</t>
  </si>
  <si>
    <t>997013509</t>
  </si>
  <si>
    <t>Odvoz suti a vybouraných hmot na skládku nebo meziskládku se složením, na vzdálenost Příplatek k ceně za každý další započatý 1 km přes 1 km</t>
  </si>
  <si>
    <t>-1729330917</t>
  </si>
  <si>
    <t>https://podminky.urs.cz/item/CS_URS_2026_01/997013509</t>
  </si>
  <si>
    <t>1,114*10</t>
  </si>
  <si>
    <t>8</t>
  </si>
  <si>
    <t>997013631</t>
  </si>
  <si>
    <t>Poplatek za uložení stavebního odpadu na skládce (skládkovné) směsného stavebního a demoličního zatříděného do Katalogu odpadů pod kódem 17 09 04</t>
  </si>
  <si>
    <t>-645903532</t>
  </si>
  <si>
    <t>https://podminky.urs.cz/item/CS_URS_2026_01/997013631</t>
  </si>
  <si>
    <t>998</t>
  </si>
  <si>
    <t>Přesun hmot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</si>
  <si>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</si>
  <si>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</si>
  <si>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1235492682</t>
  </si>
  <si>
    <t>https://podminky.urs.cz/item/CS_URS_2026_01/998011002</t>
  </si>
  <si>
    <t>PSV</t>
  </si>
  <si>
    <t>Práce a dodávky PSV</t>
  </si>
  <si>
    <t>721</t>
  </si>
  <si>
    <t>Zdravotechnika - vnitřní kanalizace</t>
  </si>
  <si>
    <t>10</t>
  </si>
  <si>
    <t>721171803</t>
  </si>
  <si>
    <t>Demontáž potrubí z novodurových trub odpadních nebo připojovacích do D 75</t>
  </si>
  <si>
    <t>m</t>
  </si>
  <si>
    <t>16</t>
  </si>
  <si>
    <t>-1500308382</t>
  </si>
  <si>
    <t>https://podminky.urs.cz/item/CS_URS_2026_01/721171803</t>
  </si>
  <si>
    <t xml:space="preserve">"od umyadla a dřezu"    2,0</t>
  </si>
  <si>
    <t>11</t>
  </si>
  <si>
    <t>721220801</t>
  </si>
  <si>
    <t>Demontáž zápachových uzávěrek do DN 70</t>
  </si>
  <si>
    <t>kus</t>
  </si>
  <si>
    <t>-1386361731</t>
  </si>
  <si>
    <t>https://podminky.urs.cz/item/CS_URS_2026_01/721220801</t>
  </si>
  <si>
    <t xml:space="preserve">"m.č. 1.01"    1</t>
  </si>
  <si>
    <t xml:space="preserve">"m.č. 1.02"    1</t>
  </si>
  <si>
    <t xml:space="preserve">"m.č. 1.03"    2</t>
  </si>
  <si>
    <t>Součet</t>
  </si>
  <si>
    <t>725</t>
  </si>
  <si>
    <t>Zdravotechnika - zařizovací předměty</t>
  </si>
  <si>
    <t>725210821</t>
  </si>
  <si>
    <t>Demontáž umyvadel bez výtokových armatur umyvadel</t>
  </si>
  <si>
    <t>soubor</t>
  </si>
  <si>
    <t>239243471</t>
  </si>
  <si>
    <t>https://podminky.urs.cz/item/CS_URS_2026_01/725210821</t>
  </si>
  <si>
    <t>13</t>
  </si>
  <si>
    <t>725820801</t>
  </si>
  <si>
    <t>Demontáž baterií nástěnných do G 3/4</t>
  </si>
  <si>
    <t>36335865</t>
  </si>
  <si>
    <t>https://podminky.urs.cz/item/CS_URS_2026_01/725820801</t>
  </si>
  <si>
    <t>763</t>
  </si>
  <si>
    <t>Konstrukce suché výstavby</t>
  </si>
  <si>
    <t>14</t>
  </si>
  <si>
    <t>763431871</t>
  </si>
  <si>
    <t>Demontáž podhledu minerálního demontáž panelů připevněných na zavěšeném roštu vyjímatelných</t>
  </si>
  <si>
    <t>-534475855</t>
  </si>
  <si>
    <t>https://podminky.urs.cz/item/CS_URS_2026_01/763431871</t>
  </si>
  <si>
    <t xml:space="preserve">"odhad"    15,0</t>
  </si>
  <si>
    <t>766</t>
  </si>
  <si>
    <t>Konstrukce truhlářské</t>
  </si>
  <si>
    <t>15</t>
  </si>
  <si>
    <t>766691914</t>
  </si>
  <si>
    <t>Ostatní práce vyvěšení nebo zavěšení křídel dřevěných dveřních, plochy do 2 m2</t>
  </si>
  <si>
    <t>-1128757457</t>
  </si>
  <si>
    <t>https://podminky.urs.cz/item/CS_URS_2026_01/766691914</t>
  </si>
  <si>
    <t xml:space="preserve">"m.č. 101"    2</t>
  </si>
  <si>
    <t xml:space="preserve">"m.č. 102"    1</t>
  </si>
  <si>
    <t xml:space="preserve">"m.č. 103"    1</t>
  </si>
  <si>
    <t xml:space="preserve">"sousedící ordinace"   1 </t>
  </si>
  <si>
    <t>776</t>
  </si>
  <si>
    <t>Podlahy povlakové</t>
  </si>
  <si>
    <t>776201811</t>
  </si>
  <si>
    <t>Demontáž povlakových podlahovin lepených ručně bez podložky</t>
  </si>
  <si>
    <t>-184910369</t>
  </si>
  <si>
    <t>https://podminky.urs.cz/item/CS_URS_2026_01/776201811</t>
  </si>
  <si>
    <t xml:space="preserve">"m.č. 101"    21,81</t>
  </si>
  <si>
    <t xml:space="preserve">"m.č. 102"    20,42</t>
  </si>
  <si>
    <t xml:space="preserve">"m.č. 103"    22,86</t>
  </si>
  <si>
    <t>17</t>
  </si>
  <si>
    <t>776410811</t>
  </si>
  <si>
    <t>Demontáž soklíků nebo lišt pryžových nebo plastových</t>
  </si>
  <si>
    <t>-1898516901</t>
  </si>
  <si>
    <t>https://podminky.urs.cz/item/CS_URS_2026_01/776410811</t>
  </si>
  <si>
    <t xml:space="preserve">"m.č. 101"    (6,47+3,43)*2</t>
  </si>
  <si>
    <t xml:space="preserve">"m.č. 102"    (6,47+3,45)*2</t>
  </si>
  <si>
    <t xml:space="preserve">"m.č. 103"    (6,47+3,57)*2</t>
  </si>
  <si>
    <t>781</t>
  </si>
  <si>
    <t>Dokončovací práce - obklady</t>
  </si>
  <si>
    <t>18</t>
  </si>
  <si>
    <t>781473810</t>
  </si>
  <si>
    <t>Demontáž obkladů z dlaždic keramických lepených</t>
  </si>
  <si>
    <t>1358059361</t>
  </si>
  <si>
    <t>https://podminky.urs.cz/item/CS_URS_2026_01/781473810</t>
  </si>
  <si>
    <t xml:space="preserve">"m.č. 101"    2,75*2,0</t>
  </si>
  <si>
    <t xml:space="preserve">"m.č. 102"    2,39*2,0+0,65*2,0</t>
  </si>
  <si>
    <t xml:space="preserve">"m.č. 103"    2,87*2,04</t>
  </si>
  <si>
    <t>F01</t>
  </si>
  <si>
    <t>Plocha PVC</t>
  </si>
  <si>
    <t>21,81</t>
  </si>
  <si>
    <t>F02</t>
  </si>
  <si>
    <t>Plocha PVC 2</t>
  </si>
  <si>
    <t>43,28</t>
  </si>
  <si>
    <t>F04</t>
  </si>
  <si>
    <t>Plocha emailu stěn</t>
  </si>
  <si>
    <t>119,44</t>
  </si>
  <si>
    <t>D.1.1.b - Architektonicko-stavební řešení - Stavební úpravy</t>
  </si>
  <si>
    <t xml:space="preserve">    6 - Úpravy povrchů, podlahy a osazování výplní</t>
  </si>
  <si>
    <t xml:space="preserve">    711 - Izolace proti vodě, vlhkosti a plynům</t>
  </si>
  <si>
    <t xml:space="preserve">    722 - Zdravotechnika - vnitřní vodovod</t>
  </si>
  <si>
    <t xml:space="preserve">    767 - Konstrukce zámečnické</t>
  </si>
  <si>
    <t xml:space="preserve">    783 - Dokončovací práce - nátěry </t>
  </si>
  <si>
    <t xml:space="preserve">    784 - Dokončovací práce - malby a tapety</t>
  </si>
  <si>
    <t>Úpravy povrchů, podlahy a osazování výplní</t>
  </si>
  <si>
    <t>612142001</t>
  </si>
  <si>
    <t>Pletivo vnitřních ploch v ploše nebo pruzích, na plném podkladu sklovláknité vtlačené do tmelu včetně tmelu stěn</t>
  </si>
  <si>
    <t>1661547777</t>
  </si>
  <si>
    <t>https://podminky.urs.cz/item/CS_URS_2026_01/612142001</t>
  </si>
  <si>
    <t xml:space="preserve">"m.č. 1.01"     (2*2,94*(6,47+3,43))-(0,9*2,0)*2-(1,0*2,0)-(2,1*1,78)</t>
  </si>
  <si>
    <t xml:space="preserve">"m.č. 1.02"    (2*2,97*(6,47+3,45))-(0,9*2,0)-(1,0*2,0)-(2,1*1,78)</t>
  </si>
  <si>
    <t xml:space="preserve">"m.č. 1.03"    (2*2,95*(6,47+3,57))-(1,0*2,0)-(1,22*1,8)-(2,1*2,08)</t>
  </si>
  <si>
    <t>612311131</t>
  </si>
  <si>
    <t>Vápenný štuk vnitřních ploch tloušťky do 3 mm svislých konstrukcí stěn</t>
  </si>
  <si>
    <t>1053850332</t>
  </si>
  <si>
    <t>https://podminky.urs.cz/item/CS_URS_2026_01/612311131</t>
  </si>
  <si>
    <t>642944121</t>
  </si>
  <si>
    <t>Osazení ocelových dveřních zárubní lisovaných nebo z úhelníků dodatečně s vybetonováním prahu, plochy do 2,5 m2</t>
  </si>
  <si>
    <t>-1742553369</t>
  </si>
  <si>
    <t>https://podminky.urs.cz/item/CS_URS_2026_01/642944121</t>
  </si>
  <si>
    <t>M</t>
  </si>
  <si>
    <t>55331443</t>
  </si>
  <si>
    <t>zárubeň jednokřídlá ocelová pro dodatečnou montáž tl stěny 160-200mm rozměru 900/1970, 2100mm</t>
  </si>
  <si>
    <t>-1628281998</t>
  </si>
  <si>
    <t>952901111</t>
  </si>
  <si>
    <t>Vyčištění budov nebo objektů před předáním do užívání budov bytové nebo občanské výstavby, světlé výšky podlaží do 4 m</t>
  </si>
  <si>
    <t>-440721831</t>
  </si>
  <si>
    <t>https://podminky.urs.cz/item/CS_URS_2026_01/952901111</t>
  </si>
  <si>
    <t>-189322849</t>
  </si>
  <si>
    <t>711</t>
  </si>
  <si>
    <t>Izolace proti vodě, vlhkosti a plynům</t>
  </si>
  <si>
    <t>711191011</t>
  </si>
  <si>
    <t>Provedení nátěru adhezního můstku na ploše svislé S</t>
  </si>
  <si>
    <t>2034039408</t>
  </si>
  <si>
    <t>https://podminky.urs.cz/item/CS_URS_2026_01/711191011</t>
  </si>
  <si>
    <t>58585000</t>
  </si>
  <si>
    <t>adhezní můstek pro savé i nesavé podklady</t>
  </si>
  <si>
    <t>kg</t>
  </si>
  <si>
    <t>32</t>
  </si>
  <si>
    <t>-495154811</t>
  </si>
  <si>
    <t>150,933*0,1265 'Přepočtené koeficientem množství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</si>
  <si>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</si>
  <si>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</si>
  <si>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-148499637</t>
  </si>
  <si>
    <t>https://podminky.urs.cz/item/CS_URS_2026_01/998711102</t>
  </si>
  <si>
    <t>721174043</t>
  </si>
  <si>
    <t>Potrubí z trub polypropylenových připojovací DN 50</t>
  </si>
  <si>
    <t>1291336420</t>
  </si>
  <si>
    <t>https://podminky.urs.cz/item/CS_URS_2026_01/721174043</t>
  </si>
  <si>
    <t xml:space="preserve">"pro dřez a umyvadlo"   2,0</t>
  </si>
  <si>
    <t>998721102</t>
  </si>
  <si>
    <t>Přesun hmot pro vnitřní kanalizaci stanovený z hmotnosti přesunovaného materiálu vodorovná dopravní vzdálenost do 50 m základní v objektech výšky přes 6 do 12 m</t>
  </si>
  <si>
    <t>-1131271919</t>
  </si>
  <si>
    <t>https://podminky.urs.cz/item/CS_URS_2026_01/998721102</t>
  </si>
  <si>
    <t>722</t>
  </si>
  <si>
    <t>Zdravotechnika - vnitřní vodovod</t>
  </si>
  <si>
    <t>722174002</t>
  </si>
  <si>
    <t>Potrubí z trubek polypropylenových spojovaných svařováním z jednovrstvého PP-R S3,2 (PN 16) D 20/2,8</t>
  </si>
  <si>
    <t>768597331</t>
  </si>
  <si>
    <t>https://podminky.urs.cz/item/CS_URS_2026_01/722174002</t>
  </si>
  <si>
    <t xml:space="preserve">"pro dřez a umyvadlo"   2,0+2,0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</si>
  <si>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</si>
  <si>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</si>
  <si>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597664858</t>
  </si>
  <si>
    <t>https://podminky.urs.cz/item/CS_URS_2026_01/722181221</t>
  </si>
  <si>
    <t>998722102</t>
  </si>
  <si>
    <t>Přesun hmot pro vnitřní vodovod stanovený z hmotnosti přesunovaného materiálu vodorovná dopravní vzdálenost do 50 m základní v objektech výšky přes 6 do 12 m</t>
  </si>
  <si>
    <t>954638214</t>
  </si>
  <si>
    <t>https://podminky.urs.cz/item/CS_URS_2026_01/998722102</t>
  </si>
  <si>
    <t>725211603</t>
  </si>
  <si>
    <t>Umyvadla keramická bílá bez výtokových armatur připevněná na stěnu šrouby bez sloupu nebo krytu na sifon, šířka umyvadla 600 mm</t>
  </si>
  <si>
    <t>1402979916</t>
  </si>
  <si>
    <t>https://podminky.urs.cz/item/CS_URS_2026_01/725211603</t>
  </si>
  <si>
    <t xml:space="preserve">"m.č. 1.03"    1</t>
  </si>
  <si>
    <t>725813111</t>
  </si>
  <si>
    <t>Ventily rohové bez připojovací trubičky nebo flexi hadičky G 1/2"</t>
  </si>
  <si>
    <t>-1747720886</t>
  </si>
  <si>
    <t>https://podminky.urs.cz/item/CS_URS_2026_01/725813111</t>
  </si>
  <si>
    <t xml:space="preserve">"pro  umyvadlo"   2</t>
  </si>
  <si>
    <t>725822611</t>
  </si>
  <si>
    <t>Baterie umyvadlové stojánkové pákové bez výpusti</t>
  </si>
  <si>
    <t>-1678249363</t>
  </si>
  <si>
    <t>https://podminky.urs.cz/item/CS_URS_2026_01/725822611</t>
  </si>
  <si>
    <t>998725102</t>
  </si>
  <si>
    <t>Přesun hmot pro zařizovací předměty stanovený z hmotnosti přesunovaného materiálu vodorovná dopravní vzdálenost do 50 m základní v objektech výšky přes 6 do 12 m</t>
  </si>
  <si>
    <t>1546699783</t>
  </si>
  <si>
    <t>https://podminky.urs.cz/item/CS_URS_2026_01/998725102</t>
  </si>
  <si>
    <t>19</t>
  </si>
  <si>
    <t>766660001</t>
  </si>
  <si>
    <t>Montáž dveřních křídel dřevěných nebo plastových otevíravých do ocelové zárubně povrchově upravených jednokřídlových, šířky do 800 mm</t>
  </si>
  <si>
    <t>-1507729765</t>
  </si>
  <si>
    <t>https://podminky.urs.cz/item/CS_URS_2026_01/766660001</t>
  </si>
  <si>
    <t xml:space="preserve">"m.č. 1.01"     1</t>
  </si>
  <si>
    <t>20</t>
  </si>
  <si>
    <t>766R01</t>
  </si>
  <si>
    <t>dveře jednokřídlé 800x1970mm, rám z masivního dřeva, výplň odlehčená DTD deska, povrch CPL</t>
  </si>
  <si>
    <t>-914890009</t>
  </si>
  <si>
    <t>766660002</t>
  </si>
  <si>
    <t>Montáž dveřních křídel dřevěných nebo plastových otevíravých do ocelové zárubně povrchově upravených jednokřídlových, šířky přes 800 mm</t>
  </si>
  <si>
    <t>67151047</t>
  </si>
  <si>
    <t>https://podminky.urs.cz/item/CS_URS_2026_01/766660002</t>
  </si>
  <si>
    <t xml:space="preserve">"m.č. 1.02"     1</t>
  </si>
  <si>
    <t xml:space="preserve">"m.č. 1.03"     1</t>
  </si>
  <si>
    <t xml:space="preserve">"sousední ordinace"     1</t>
  </si>
  <si>
    <t>22</t>
  </si>
  <si>
    <t>766R06</t>
  </si>
  <si>
    <t>dveře jednokřídlé 900x1970mm, rám z masivního dřeva, výplň odlehčená DTD deska, povrch CPL</t>
  </si>
  <si>
    <t>-299077618</t>
  </si>
  <si>
    <t>23</t>
  </si>
  <si>
    <t>766660728</t>
  </si>
  <si>
    <t>Montáž dveřních doplňků dveřního kování interiérového zámku</t>
  </si>
  <si>
    <t>340033867</t>
  </si>
  <si>
    <t>https://podminky.urs.cz/item/CS_URS_2026_01/766660728</t>
  </si>
  <si>
    <t>24</t>
  </si>
  <si>
    <t>54924006</t>
  </si>
  <si>
    <t>zámek zadlabací mezipokojový pravý pro cylindrickou vložku rozteč 72x55mm</t>
  </si>
  <si>
    <t>-751304311</t>
  </si>
  <si>
    <t>25</t>
  </si>
  <si>
    <t>54964117</t>
  </si>
  <si>
    <t>vložka cylindrická bezpečnostní 30+50</t>
  </si>
  <si>
    <t>8183949</t>
  </si>
  <si>
    <t>26</t>
  </si>
  <si>
    <t>766660729</t>
  </si>
  <si>
    <t>Montáž dveřních doplňků dveřního kování interiérového štítku s klikou</t>
  </si>
  <si>
    <t>1948979387</t>
  </si>
  <si>
    <t>https://podminky.urs.cz/item/CS_URS_2026_01/766660729</t>
  </si>
  <si>
    <t>27</t>
  </si>
  <si>
    <t>54914123</t>
  </si>
  <si>
    <t>dveřní kování interiérové rozetové klika/klika</t>
  </si>
  <si>
    <t>-715086835</t>
  </si>
  <si>
    <t>28</t>
  </si>
  <si>
    <t>54914124</t>
  </si>
  <si>
    <t>dveřní kování interiérové rozetové koule/klika</t>
  </si>
  <si>
    <t>1498336793</t>
  </si>
  <si>
    <t>29</t>
  </si>
  <si>
    <t>766694116</t>
  </si>
  <si>
    <t>Montáž ostatních truhlářských konstrukcí parapetních desek dřevěných nebo plastových šířky do 300 mm</t>
  </si>
  <si>
    <t>1728465445</t>
  </si>
  <si>
    <t>https://podminky.urs.cz/item/CS_URS_2026_01/766694116</t>
  </si>
  <si>
    <t xml:space="preserve">"m.č. 1.01"     0,9</t>
  </si>
  <si>
    <t>30</t>
  </si>
  <si>
    <t>60794102</t>
  </si>
  <si>
    <t>parapet dřevotřískový vnitřní povrch laminátový š 250mm</t>
  </si>
  <si>
    <t>1389030611</t>
  </si>
  <si>
    <t>31</t>
  </si>
  <si>
    <t>998766102</t>
  </si>
  <si>
    <t>Přesun hmot pro konstrukce truhlářské stanovený z hmotnosti přesunovaného materiálu vodorovná dopravní vzdálenost do 50 m základní v objektech výšky přes 6 do 12 m</t>
  </si>
  <si>
    <t>436003425</t>
  </si>
  <si>
    <t>https://podminky.urs.cz/item/CS_URS_2026_01/998766102</t>
  </si>
  <si>
    <t>767</t>
  </si>
  <si>
    <t>Konstrukce zámečnické</t>
  </si>
  <si>
    <t>767620251</t>
  </si>
  <si>
    <t>Montáž oken s izolačními skly z hliníkových nebo ocelových profilů na polyuretanovou pěnu s dvojskly otevíravých do zdiva, plochy do 0,6 m2</t>
  </si>
  <si>
    <t>-1367725646</t>
  </si>
  <si>
    <t>https://podminky.urs.cz/item/CS_URS_2026_01/767620251</t>
  </si>
  <si>
    <t xml:space="preserve">"m.č. 1.01"    0,9*0,6</t>
  </si>
  <si>
    <t>33</t>
  </si>
  <si>
    <t>55341008</t>
  </si>
  <si>
    <t>Interiérové výdejní okno 900x600mm, posuvné do vrchu, z hliníkových profilů v bílé barvě, zasklení bezpečnostním sklem Connex 33.1 (mléčné), těsnící kartáček. Varianta bez spodní části obvodového rámu (osazení přímo na parapet)</t>
  </si>
  <si>
    <t>-1521745498</t>
  </si>
  <si>
    <t>34</t>
  </si>
  <si>
    <t>998767102</t>
  </si>
  <si>
    <t>Přesun hmot pro zámečnické konstrukce stanovený z hmotnosti přesunovaného materiálu vodorovná dopravní vzdálenost do 50 m základní v objektech výšky přes 6 do 12 m</t>
  </si>
  <si>
    <t>401569568</t>
  </si>
  <si>
    <t>https://podminky.urs.cz/item/CS_URS_2026_01/998767102</t>
  </si>
  <si>
    <t>35</t>
  </si>
  <si>
    <t>776111112</t>
  </si>
  <si>
    <t>Příprava podkladu povlakových podlah a stěn broušení podlah nového podkladu betonového</t>
  </si>
  <si>
    <t>1058621270</t>
  </si>
  <si>
    <t>https://podminky.urs.cz/item/CS_URS_2026_01/776111112</t>
  </si>
  <si>
    <t>F01+F02</t>
  </si>
  <si>
    <t>36</t>
  </si>
  <si>
    <t>776111116</t>
  </si>
  <si>
    <t>Příprava podkladu povlakových podlah a stěn broušení podlah stávajícího podkladu pro odstranění lepidla (po starých krytinách)</t>
  </si>
  <si>
    <t>1232117580</t>
  </si>
  <si>
    <t>https://podminky.urs.cz/item/CS_URS_2026_01/776111116</t>
  </si>
  <si>
    <t>37</t>
  </si>
  <si>
    <t>776111311</t>
  </si>
  <si>
    <t>Příprava podkladu povlakových podlah a stěn vysátí podlah</t>
  </si>
  <si>
    <t>991652568</t>
  </si>
  <si>
    <t>https://podminky.urs.cz/item/CS_URS_2026_01/776111311</t>
  </si>
  <si>
    <t>(F01+F02)*2</t>
  </si>
  <si>
    <t>38</t>
  </si>
  <si>
    <t>776121321</t>
  </si>
  <si>
    <t>Příprava podkladu povlakových podlah a stěn penetrace neředěná podlah</t>
  </si>
  <si>
    <t>1982441595</t>
  </si>
  <si>
    <t>https://podminky.urs.cz/item/CS_URS_2026_01/776121321</t>
  </si>
  <si>
    <t>39</t>
  </si>
  <si>
    <t>776141112</t>
  </si>
  <si>
    <t>Příprava podkladu povlakových podlah a stěn vyrovnání samonivelační stěrkou podlah pevnosti 20 MPa, tloušťky přes 3 do 5 mm</t>
  </si>
  <si>
    <t>550712415</t>
  </si>
  <si>
    <t>https://podminky.urs.cz/item/CS_URS_2026_01/776141112</t>
  </si>
  <si>
    <t>40</t>
  </si>
  <si>
    <t>776221111</t>
  </si>
  <si>
    <t>Montáž podlahovin z PVC lepením standardním lepidlem z pásů</t>
  </si>
  <si>
    <t>30529212</t>
  </si>
  <si>
    <t>https://podminky.urs.cz/item/CS_URS_2026_01/776221111</t>
  </si>
  <si>
    <t xml:space="preserve">"m.č. 1.01"     21,81</t>
  </si>
  <si>
    <t>41</t>
  </si>
  <si>
    <t>28411148</t>
  </si>
  <si>
    <t>podlahovina vinylová homogenní protiskluzná se vsypem a výztuž. vrstvou, třída zátěže 34/43, hořlavost Bfl-s1 tl 2,00mm</t>
  </si>
  <si>
    <t>-217452727</t>
  </si>
  <si>
    <t>21,81*1,1 'Přepočtené koeficientem množství</t>
  </si>
  <si>
    <t>42</t>
  </si>
  <si>
    <t>776221121</t>
  </si>
  <si>
    <t>Montáž podlahovin z PVC lepením lepidlem pro elektrostaticky vodivé podlahoviny z pásů</t>
  </si>
  <si>
    <t>306489302</t>
  </si>
  <si>
    <t>https://podminky.urs.cz/item/CS_URS_2026_01/776221121</t>
  </si>
  <si>
    <t xml:space="preserve">"m.č. 1.02"     20,42</t>
  </si>
  <si>
    <t xml:space="preserve">"m.č. 1.03"     22,86</t>
  </si>
  <si>
    <t>43</t>
  </si>
  <si>
    <t>28411125</t>
  </si>
  <si>
    <t>podlahovina vinylová homogenní elektrostatická třída zátěže 34/43, hořlavost Bfl-s1, odpor krytiny &lt;=10^6 tl 2mm</t>
  </si>
  <si>
    <t>1903749645</t>
  </si>
  <si>
    <t>43,28*1,1 'Přepočtené koeficientem množství</t>
  </si>
  <si>
    <t>44</t>
  </si>
  <si>
    <t>776223111</t>
  </si>
  <si>
    <t>Montáž podlahovin z PVC spoj podlah svařováním za tepla (včetně frézování)</t>
  </si>
  <si>
    <t>-692655462</t>
  </si>
  <si>
    <t>https://podminky.urs.cz/item/CS_URS_2026_01/776223111</t>
  </si>
  <si>
    <t xml:space="preserve">"odhad"   80,0</t>
  </si>
  <si>
    <t>45</t>
  </si>
  <si>
    <t>776411212</t>
  </si>
  <si>
    <t>Montáž soklíků tahaných (fabiony) z PVC obvodových, výšky přes 80 do 100 mm</t>
  </si>
  <si>
    <t>1648845428</t>
  </si>
  <si>
    <t>https://podminky.urs.cz/item/CS_URS_2026_01/776411212</t>
  </si>
  <si>
    <t xml:space="preserve">"m.č. 101"    (6,47+3,43)*2-(0,9*2)-1,0</t>
  </si>
  <si>
    <t xml:space="preserve">"m.č. 102"    (6,47+3,45)*2-(1,0+0,9)</t>
  </si>
  <si>
    <t xml:space="preserve">"m.č. 103"    (6,47+3,57)*2-(1,0)</t>
  </si>
  <si>
    <t>46</t>
  </si>
  <si>
    <t>1205163894</t>
  </si>
  <si>
    <t xml:space="preserve">"m.č. 101"    ((6,47+3,43)*2-(0,9*2)-1,0)*0,1</t>
  </si>
  <si>
    <t>1,7*1,1 'Přepočtené koeficientem množství</t>
  </si>
  <si>
    <t>47</t>
  </si>
  <si>
    <t>551843014</t>
  </si>
  <si>
    <t xml:space="preserve">"m.č. 102"    ((6,47+3,45)*2-(1,0+0,9))*0,1</t>
  </si>
  <si>
    <t xml:space="preserve">"m.č. 103"    ((6,47+3,57)*2-(1,0))*0,1</t>
  </si>
  <si>
    <t>3,702*1,1 'Přepočtené koeficientem množství</t>
  </si>
  <si>
    <t>48</t>
  </si>
  <si>
    <t>776411213</t>
  </si>
  <si>
    <t>Montáž soklíků tahaných (fabiony) z PVC vnitřních rohů</t>
  </si>
  <si>
    <t>-1624724501</t>
  </si>
  <si>
    <t>https://podminky.urs.cz/item/CS_URS_2026_01/776411213</t>
  </si>
  <si>
    <t xml:space="preserve">"m.č. 101"    6</t>
  </si>
  <si>
    <t xml:space="preserve">"m.č. 102"    7</t>
  </si>
  <si>
    <t xml:space="preserve">"m.č. 103"    6</t>
  </si>
  <si>
    <t>49</t>
  </si>
  <si>
    <t>776411214</t>
  </si>
  <si>
    <t>Montáž soklíků tahaných (fabiony) z PVC vnějších rohů</t>
  </si>
  <si>
    <t>-496864645</t>
  </si>
  <si>
    <t>https://podminky.urs.cz/item/CS_URS_2026_01/776411214</t>
  </si>
  <si>
    <t xml:space="preserve">"m.č. 102"    3</t>
  </si>
  <si>
    <t xml:space="preserve">"m.č. 103"    2</t>
  </si>
  <si>
    <t>50</t>
  </si>
  <si>
    <t>776421111</t>
  </si>
  <si>
    <t>Montáž lišt obvodových lepených</t>
  </si>
  <si>
    <t>-1786365756</t>
  </si>
  <si>
    <t>https://podminky.urs.cz/item/CS_URS_2026_01/776421111</t>
  </si>
  <si>
    <t>51</t>
  </si>
  <si>
    <t>59054182</t>
  </si>
  <si>
    <t>profil těsnicí tvar čepec š 4.5 mm, h 42.0 mm</t>
  </si>
  <si>
    <t>-963933647</t>
  </si>
  <si>
    <t>54,02*1,02 'Přepočtené koeficientem množství</t>
  </si>
  <si>
    <t>52</t>
  </si>
  <si>
    <t>776421312</t>
  </si>
  <si>
    <t>Montáž lišt přechodových šroubovaných</t>
  </si>
  <si>
    <t>-1974796211</t>
  </si>
  <si>
    <t>https://podminky.urs.cz/item/CS_URS_2026_01/776421312</t>
  </si>
  <si>
    <t>0,9*3+0,8</t>
  </si>
  <si>
    <t>53</t>
  </si>
  <si>
    <t>55343120</t>
  </si>
  <si>
    <t>profil přechodový Al vrtaný 30mm stříbro</t>
  </si>
  <si>
    <t>852991859</t>
  </si>
  <si>
    <t>3,5*1,15 'Přepočtené koeficientem množství</t>
  </si>
  <si>
    <t>54</t>
  </si>
  <si>
    <t>998776102</t>
  </si>
  <si>
    <t>Přesun hmot pro podlahy povlakové stanovený z hmotnosti přesunovaného materiálu vodorovná dopravní vzdálenost do 50 m základní v objektech výšky přes 6 do 12 m</t>
  </si>
  <si>
    <t>-257779095</t>
  </si>
  <si>
    <t>https://podminky.urs.cz/item/CS_URS_2026_01/998776102</t>
  </si>
  <si>
    <t>783</t>
  </si>
  <si>
    <t xml:space="preserve">Dokončovací práce - nátěry </t>
  </si>
  <si>
    <t>55</t>
  </si>
  <si>
    <t>783314201</t>
  </si>
  <si>
    <t>Základní antikorozní nátěr zámečnických konstrukcí jednonásobný syntetický standardní</t>
  </si>
  <si>
    <t>1217119141</t>
  </si>
  <si>
    <t>https://podminky.urs.cz/item/CS_URS_2026_01/783314201</t>
  </si>
  <si>
    <t>"zárubně - š 150mm"</t>
  </si>
  <si>
    <t xml:space="preserve">"900/1970-150mm"     ((2*1,97+0,9)*(0,15+2*0,05))*4</t>
  </si>
  <si>
    <t xml:space="preserve">"800/1970-150mm"     ((2*1,97+0,8)*(0,15+2*0,05))*2</t>
  </si>
  <si>
    <t>"žebrových radiátorů"</t>
  </si>
  <si>
    <t>(0,6*0,6*3,0)*5</t>
  </si>
  <si>
    <t>56</t>
  </si>
  <si>
    <t>783315101</t>
  </si>
  <si>
    <t>Mezinátěr zámečnických konstrukcí jednonásobný syntetický standardní</t>
  </si>
  <si>
    <t>-1721172904</t>
  </si>
  <si>
    <t>https://podminky.urs.cz/item/CS_URS_2026_01/783315101</t>
  </si>
  <si>
    <t>57</t>
  </si>
  <si>
    <t>783317101</t>
  </si>
  <si>
    <t>Krycí nátěr (email) zámečnických konstrukcí jednonásobný syntetický standardní</t>
  </si>
  <si>
    <t>-1205967792</t>
  </si>
  <si>
    <t>https://podminky.urs.cz/item/CS_URS_2026_01/783317101</t>
  </si>
  <si>
    <t>58</t>
  </si>
  <si>
    <t>783827421</t>
  </si>
  <si>
    <t>Krycí (ochranný) nátěr omítek dvojnásobný hladkých omítek hladkých, zrnitých tenkovrstvých nebo štukových stupně členitosti 1 a 2 akrylátový</t>
  </si>
  <si>
    <t>-820455788</t>
  </si>
  <si>
    <t>https://podminky.urs.cz/item/CS_URS_2026_01/783827421</t>
  </si>
  <si>
    <t xml:space="preserve">"m.č. 1.01"    (2*2,0*(6,47+3,43))</t>
  </si>
  <si>
    <t xml:space="preserve">"m.č. 1.02"    (2*2,0*(6,47+3,45))</t>
  </si>
  <si>
    <t xml:space="preserve">"m.č. 1.03"    (2*2,0*(6,47+3,57))</t>
  </si>
  <si>
    <t>784</t>
  </si>
  <si>
    <t>Dokončovací práce - malby a tapety</t>
  </si>
  <si>
    <t>59</t>
  </si>
  <si>
    <t>784111001</t>
  </si>
  <si>
    <t>Oprášení (ometení) podkladu v místnostech výšky do 3,80 m</t>
  </si>
  <si>
    <t>1526923423</t>
  </si>
  <si>
    <t>https://podminky.urs.cz/item/CS_URS_2026_01/784111001</t>
  </si>
  <si>
    <t xml:space="preserve">"m.č. 1.01"    (2*2,94*(6,47+3,43))</t>
  </si>
  <si>
    <t xml:space="preserve">"m.č. 1.02"    (2*2,97*(6,47+3,45))</t>
  </si>
  <si>
    <t xml:space="preserve">"m.č. 1.03"    (2*2,97*(6,47+3,57))</t>
  </si>
  <si>
    <t>60</t>
  </si>
  <si>
    <t>784181101</t>
  </si>
  <si>
    <t>Penetrace podkladu jednonásobná základní akrylátová bezbarvá v místnostech výšky do 3,80 m</t>
  </si>
  <si>
    <t>2066509422</t>
  </si>
  <si>
    <t>https://podminky.urs.cz/item/CS_URS_2026_01/784181101</t>
  </si>
  <si>
    <t>61</t>
  </si>
  <si>
    <t>784211101</t>
  </si>
  <si>
    <t>Malby z malířských směsí oděruvzdorných za mokra dvojnásobné, bílé za mokra oděruvzdorné výborně v místnostech výšky do 3,80 m</t>
  </si>
  <si>
    <t>-1835799978</t>
  </si>
  <si>
    <t>https://podminky.urs.cz/item/CS_URS_2026_01/784211101</t>
  </si>
  <si>
    <t xml:space="preserve">"m.č. 1.02"    (2*2,97*(6,47+3,57))</t>
  </si>
  <si>
    <t>-F04</t>
  </si>
  <si>
    <t>D.1.1.c - Elektroinstalace</t>
  </si>
  <si>
    <t xml:space="preserve">    741 - Elektroinstalace - silnoproud</t>
  </si>
  <si>
    <t xml:space="preserve">    742 - Elektroinstalace - slaboproud</t>
  </si>
  <si>
    <t>612135101</t>
  </si>
  <si>
    <t>Hrubá výplň rýh maltou jakékoli šířky rýhy ve stěnách</t>
  </si>
  <si>
    <t>CS ÚRS 2024 02</t>
  </si>
  <si>
    <t>1581249218</t>
  </si>
  <si>
    <t>https://podminky.urs.cz/item/CS_URS_2024_02/612135101</t>
  </si>
  <si>
    <t>40,0*0,03</t>
  </si>
  <si>
    <t>974031121</t>
  </si>
  <si>
    <t>Vysekání rýh ve zdivu cihelném na maltu vápennou nebo vápenocementovou do hl. 30 mm a šířky do 30 mm</t>
  </si>
  <si>
    <t>1621671688</t>
  </si>
  <si>
    <t>https://podminky.urs.cz/item/CS_URS_2026_01/974031121</t>
  </si>
  <si>
    <t>850059618</t>
  </si>
  <si>
    <t>https://podminky.urs.cz/item/CS_URS_2024_02/997013501</t>
  </si>
  <si>
    <t>-97218455</t>
  </si>
  <si>
    <t>https://podminky.urs.cz/item/CS_URS_2024_02/997013509</t>
  </si>
  <si>
    <t>0,08*10</t>
  </si>
  <si>
    <t>1540839359</t>
  </si>
  <si>
    <t>1878346634</t>
  </si>
  <si>
    <t>https://podminky.urs.cz/item/CS_URS_2024_02/998011002</t>
  </si>
  <si>
    <t>741</t>
  </si>
  <si>
    <t>Elektroinstalace - silnoproud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</si>
  <si>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</si>
  <si>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</si>
  <si>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-1385363341</t>
  </si>
  <si>
    <t>https://podminky.urs.cz/item/CS_URS_2024_02/741112001</t>
  </si>
  <si>
    <t xml:space="preserve">"pro antistatickou podlahu"    2</t>
  </si>
  <si>
    <t>34571521</t>
  </si>
  <si>
    <t>krabice pod omítku PVC odbočná kruhová D 70mm s víčkem a svorkovnicí</t>
  </si>
  <si>
    <t>79462070</t>
  </si>
  <si>
    <t>741120001</t>
  </si>
  <si>
    <t>Montáž vodičů izolovaných měděných bez ukončení uložených pod omítku plných a laněných (např. CY), průřezu žíly 0,35 až 6 mm2</t>
  </si>
  <si>
    <t>-466408065</t>
  </si>
  <si>
    <t>https://podminky.urs.cz/item/CS_URS_2024_02/741120001</t>
  </si>
  <si>
    <t xml:space="preserve">"pro antistatickou podlahu"    24,0</t>
  </si>
  <si>
    <t>34141027</t>
  </si>
  <si>
    <t>vodič propojovací flexibilní jádro Cu lanované izolace PVC 450/750V (H07V-K) 1x6mm2</t>
  </si>
  <si>
    <t>1981564581</t>
  </si>
  <si>
    <t>24*1,15 'Přepočtené koeficientem množství</t>
  </si>
  <si>
    <t>741122011</t>
  </si>
  <si>
    <t>Montáž kabelů měděných bez ukončení uložených pod omítku plných kulatých (např. CYKY, CYKFY), počtu a průřezu žil 2x1,5 až 2,5 mm2</t>
  </si>
  <si>
    <t>-474849932</t>
  </si>
  <si>
    <t>https://podminky.urs.cz/item/CS_URS_2026_01/741122011</t>
  </si>
  <si>
    <t>34111005</t>
  </si>
  <si>
    <t>kabel instalační jádro Cu plné izolace PVC plášť PVC 450/750V (CYKY) 2x1,5mm2</t>
  </si>
  <si>
    <t>1322318624</t>
  </si>
  <si>
    <t>8,69565217391304*1,15 'Přepočtené koeficientem množství</t>
  </si>
  <si>
    <t>741122016</t>
  </si>
  <si>
    <t>Montáž kabelů měděných bez ukončení uložených pod omítku plných kulatých (např. CYKY), počtu a průřezu žil 3x2,5 až 6 mm2</t>
  </si>
  <si>
    <t>-2063955396</t>
  </si>
  <si>
    <t>https://podminky.urs.cz/item/CS_URS_2024_02/741122016</t>
  </si>
  <si>
    <t xml:space="preserve">"Pro zásuvky"  20,0</t>
  </si>
  <si>
    <t>34111036</t>
  </si>
  <si>
    <t>kabel instalační jádro Cu plné izolace PVC plášť PVC 450/750V (CYKY) 3x2,5mm2</t>
  </si>
  <si>
    <t>-1355841437</t>
  </si>
  <si>
    <t>20*1,15 'Přepočtené koeficientem množství</t>
  </si>
  <si>
    <t>741310011</t>
  </si>
  <si>
    <t>Montáž spínačů jedno nebo dvoupólových nástěnných se zapojením vodičů, pro prostředí normální ovladačů, řazení 1/0-tlačítkových zapínacích</t>
  </si>
  <si>
    <t>-21532698</t>
  </si>
  <si>
    <t>https://podminky.urs.cz/item/CS_URS_2026_01/741310011</t>
  </si>
  <si>
    <t>34535023</t>
  </si>
  <si>
    <t>ovládač nástěnný zapínací, řazení 1/0, IP44, šroubové svorky</t>
  </si>
  <si>
    <t>1736489224</t>
  </si>
  <si>
    <t>741313004</t>
  </si>
  <si>
    <t>Montáž zásuvek domovních se zapojením vodičů bezšroubové připojení polozapuštěných nebo zapuštěných 10/16 A, provedení 2x (2P + PE) dvojnásobná šikmá</t>
  </si>
  <si>
    <t>539927960</t>
  </si>
  <si>
    <t>https://podminky.urs.cz/item/CS_URS_2024_02/741313004</t>
  </si>
  <si>
    <t>34555242</t>
  </si>
  <si>
    <t>zásuvka zápustná dvojnásobná, šikmá, s clonkami, bezšroubové svorky</t>
  </si>
  <si>
    <t>-200714117</t>
  </si>
  <si>
    <t>34539060</t>
  </si>
  <si>
    <t>rámeček dvojnásobný</t>
  </si>
  <si>
    <t>1083010090</t>
  </si>
  <si>
    <t>741813001</t>
  </si>
  <si>
    <t>Zkoušky a prohlídky elektrických přístrojů měření impedance nulové smyčky okruhu vedení jednofázového 220 V</t>
  </si>
  <si>
    <t>-847178701</t>
  </si>
  <si>
    <t>https://podminky.urs.cz/item/CS_URS_2024_02/741813001</t>
  </si>
  <si>
    <t>998741102</t>
  </si>
  <si>
    <t>Přesun hmot pro silnoproud stanovený z hmotnosti přesunovaného materiálu vodorovná dopravní vzdálenost do 50 m základní v objektech výšky přes 6 do 12 m</t>
  </si>
  <si>
    <t>387602194</t>
  </si>
  <si>
    <t>https://podminky.urs.cz/item/CS_URS_2024_02/998741102</t>
  </si>
  <si>
    <t>742</t>
  </si>
  <si>
    <t>Elektroinstalace - slaboproud</t>
  </si>
  <si>
    <t>742320032</t>
  </si>
  <si>
    <t>Montáž elektricky ovládaných zámků ostatní prvky elektrického otvírače 12 V a stavitelnou střelkou</t>
  </si>
  <si>
    <t>-1722467309</t>
  </si>
  <si>
    <t>https://podminky.urs.cz/item/CS_URS_2026_01/742320032</t>
  </si>
  <si>
    <t>54978028</t>
  </si>
  <si>
    <t>otvírač elektrický 12 V s lištou</t>
  </si>
  <si>
    <t>-573168810</t>
  </si>
  <si>
    <t>99 - Vedlejší a ostatní náklady</t>
  </si>
  <si>
    <t>VRN - Vedlejší rozpočtové náklady</t>
  </si>
  <si>
    <t xml:space="preserve">    VRN3 - Zařízení staveniště</t>
  </si>
  <si>
    <t xml:space="preserve">    VRN7 - Územní a provozní vlivy</t>
  </si>
  <si>
    <t>VRN</t>
  </si>
  <si>
    <t>Vedlejší rozpočtové náklady</t>
  </si>
  <si>
    <t>VRN3</t>
  </si>
  <si>
    <t>Zařízení staveniště</t>
  </si>
  <si>
    <t>03030</t>
  </si>
  <si>
    <t xml:space="preserve">Zařízení staveniště </t>
  </si>
  <si>
    <t>2,8%</t>
  </si>
  <si>
    <t>1024</t>
  </si>
  <si>
    <t>-1773789807</t>
  </si>
  <si>
    <t>P</t>
  </si>
  <si>
    <t>Poznámka k položce:_x000d_
energie, značení, zajištění staveniště - SDK předstěny, protihluk. opatření apod. včetně likvidace po skončení stavby</t>
  </si>
  <si>
    <t>VRN7</t>
  </si>
  <si>
    <t>Územní a provozní vlivy</t>
  </si>
  <si>
    <t>000010</t>
  </si>
  <si>
    <t>1,5%</t>
  </si>
  <si>
    <t>-833895601</t>
  </si>
  <si>
    <t>SEZNAM FIGUR</t>
  </si>
  <si>
    <t>Výměra</t>
  </si>
  <si>
    <t>D.1/ D.1.1a</t>
  </si>
  <si>
    <t>VV0001</t>
  </si>
  <si>
    <t>Nový výkaz (1)</t>
  </si>
  <si>
    <t>41,020</t>
  </si>
  <si>
    <t>VV0002</t>
  </si>
  <si>
    <t>Nový výkaz (2)</t>
  </si>
  <si>
    <t>VV0003</t>
  </si>
  <si>
    <t>Nový výkaz (3)</t>
  </si>
  <si>
    <t>VV0004</t>
  </si>
  <si>
    <t>Nový výkaz (4)</t>
  </si>
  <si>
    <t>2,000</t>
  </si>
  <si>
    <t>VV0005</t>
  </si>
  <si>
    <t>Nový výkaz (5)</t>
  </si>
  <si>
    <t>VV0006</t>
  </si>
  <si>
    <t>Nový výkaz (6)</t>
  </si>
  <si>
    <t>VV0007</t>
  </si>
  <si>
    <t>Nový výkaz (7)</t>
  </si>
  <si>
    <t>VV0008</t>
  </si>
  <si>
    <t>Nový výkaz (8)</t>
  </si>
  <si>
    <t>36,800</t>
  </si>
  <si>
    <t>VV0009</t>
  </si>
  <si>
    <t>Nový výkaz (9)</t>
  </si>
  <si>
    <t>8,768</t>
  </si>
  <si>
    <t>D.1/ D.1.1.b</t>
  </si>
  <si>
    <t>Použití figury:</t>
  </si>
  <si>
    <t>Lepení pásů z PVC standardním lepidlem</t>
  </si>
  <si>
    <t>Broušení betonového podkladu povlakových podlah</t>
  </si>
  <si>
    <t>Odstranění zbytků lepidla z podkladu povlakových podlah broušením</t>
  </si>
  <si>
    <t>Vysátí podkladu povlakových podlah</t>
  </si>
  <si>
    <t>Neředěná penetrace savého podkladu povlakových podlah</t>
  </si>
  <si>
    <t>Stěrka podlahová nivelační pro vyrovnání podkladu povlakových podlah pevnosti 20 MPa tl přes 3 do 5 mm</t>
  </si>
  <si>
    <t>Lepení elektrostaticky vodivých pásů z PVC</t>
  </si>
  <si>
    <t>Krycí dvojnásobný akrylátový nátěr omítek stupně členitosti 1 a 2</t>
  </si>
  <si>
    <t>Dvojnásobné bílé malby ze směsí za mokra výborně oděruvzdorných v místnostech v do 3,80 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</si>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</sst>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8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39" fillId="2" borderId="20" xfId="0" applyFont="1" applyFill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41" fillId="0" borderId="0" xfId="0" applyFont="1" applyAlignment="1" applyProtection="1">
      <alignment vertical="center" wrapText="1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bmp" /><Relationship Id="rId2" Type="http://schemas.openxmlformats.org/officeDocument/2006/relationships/image" Target="../media/image13.bmp" /><Relationship Id="rId3" Type="http://schemas.openxmlformats.org/officeDocument/2006/relationships/image" Target="../media/image14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bmp" /><Relationship Id="rId2" Type="http://schemas.openxmlformats.org/officeDocument/2006/relationships/image" Target="../media/image17.bmp" /><Relationship Id="rId3" Type="http://schemas.openxmlformats.org/officeDocument/2006/relationships/image" Target="../media/image18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83</xdr:row>
      <xdr:rowOff>0</xdr:rowOff>
    </xdr:from>
    <xdr:to>
      <xdr:col>9</xdr:col>
      <xdr:colOff>1215390</xdr:colOff>
      <xdr:row>83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77</xdr:row>
      <xdr:rowOff>0</xdr:rowOff>
    </xdr:from>
    <xdr:to>
      <xdr:col>9</xdr:col>
      <xdr:colOff>1215390</xdr:colOff>
      <xdr:row>77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68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317944321" TargetMode="External" /><Relationship Id="rId2" Type="http://schemas.openxmlformats.org/officeDocument/2006/relationships/hyperlink" Target="https://podminky.urs.cz/item/CS_URS_2026_01/949101111" TargetMode="External" /><Relationship Id="rId3" Type="http://schemas.openxmlformats.org/officeDocument/2006/relationships/hyperlink" Target="https://podminky.urs.cz/item/CS_URS_2026_01/968072455" TargetMode="External" /><Relationship Id="rId4" Type="http://schemas.openxmlformats.org/officeDocument/2006/relationships/hyperlink" Target="https://podminky.urs.cz/item/CS_URS_2026_01/971038531" TargetMode="External" /><Relationship Id="rId5" Type="http://schemas.openxmlformats.org/officeDocument/2006/relationships/hyperlink" Target="https://podminky.urs.cz/item/CS_URS_2026_01/997013213" TargetMode="External" /><Relationship Id="rId6" Type="http://schemas.openxmlformats.org/officeDocument/2006/relationships/hyperlink" Target="https://podminky.urs.cz/item/CS_URS_2026_01/997013501" TargetMode="External" /><Relationship Id="rId7" Type="http://schemas.openxmlformats.org/officeDocument/2006/relationships/hyperlink" Target="https://podminky.urs.cz/item/CS_URS_2026_01/997013509" TargetMode="External" /><Relationship Id="rId8" Type="http://schemas.openxmlformats.org/officeDocument/2006/relationships/hyperlink" Target="https://podminky.urs.cz/item/CS_URS_2026_01/997013631" TargetMode="External" /><Relationship Id="rId9" Type="http://schemas.openxmlformats.org/officeDocument/2006/relationships/hyperlink" Target="https://podminky.urs.cz/item/CS_URS_2026_01/998011002" TargetMode="External" /><Relationship Id="rId10" Type="http://schemas.openxmlformats.org/officeDocument/2006/relationships/hyperlink" Target="https://podminky.urs.cz/item/CS_URS_2026_01/721171803" TargetMode="External" /><Relationship Id="rId11" Type="http://schemas.openxmlformats.org/officeDocument/2006/relationships/hyperlink" Target="https://podminky.urs.cz/item/CS_URS_2026_01/721220801" TargetMode="External" /><Relationship Id="rId12" Type="http://schemas.openxmlformats.org/officeDocument/2006/relationships/hyperlink" Target="https://podminky.urs.cz/item/CS_URS_2026_01/725210821" TargetMode="External" /><Relationship Id="rId13" Type="http://schemas.openxmlformats.org/officeDocument/2006/relationships/hyperlink" Target="https://podminky.urs.cz/item/CS_URS_2026_01/725820801" TargetMode="External" /><Relationship Id="rId14" Type="http://schemas.openxmlformats.org/officeDocument/2006/relationships/hyperlink" Target="https://podminky.urs.cz/item/CS_URS_2026_01/763431871" TargetMode="External" /><Relationship Id="rId15" Type="http://schemas.openxmlformats.org/officeDocument/2006/relationships/hyperlink" Target="https://podminky.urs.cz/item/CS_URS_2026_01/766691914" TargetMode="External" /><Relationship Id="rId16" Type="http://schemas.openxmlformats.org/officeDocument/2006/relationships/hyperlink" Target="https://podminky.urs.cz/item/CS_URS_2026_01/776201811" TargetMode="External" /><Relationship Id="rId17" Type="http://schemas.openxmlformats.org/officeDocument/2006/relationships/hyperlink" Target="https://podminky.urs.cz/item/CS_URS_2026_01/776410811" TargetMode="External" /><Relationship Id="rId18" Type="http://schemas.openxmlformats.org/officeDocument/2006/relationships/hyperlink" Target="https://podminky.urs.cz/item/CS_URS_2026_01/781473810" TargetMode="External" /><Relationship Id="rId1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612142001" TargetMode="External" /><Relationship Id="rId2" Type="http://schemas.openxmlformats.org/officeDocument/2006/relationships/hyperlink" Target="https://podminky.urs.cz/item/CS_URS_2026_01/612311131" TargetMode="External" /><Relationship Id="rId3" Type="http://schemas.openxmlformats.org/officeDocument/2006/relationships/hyperlink" Target="https://podminky.urs.cz/item/CS_URS_2026_01/642944121" TargetMode="External" /><Relationship Id="rId4" Type="http://schemas.openxmlformats.org/officeDocument/2006/relationships/hyperlink" Target="https://podminky.urs.cz/item/CS_URS_2026_01/952901111" TargetMode="External" /><Relationship Id="rId5" Type="http://schemas.openxmlformats.org/officeDocument/2006/relationships/hyperlink" Target="https://podminky.urs.cz/item/CS_URS_2026_01/998011002" TargetMode="External" /><Relationship Id="rId6" Type="http://schemas.openxmlformats.org/officeDocument/2006/relationships/hyperlink" Target="https://podminky.urs.cz/item/CS_URS_2026_01/711191011" TargetMode="External" /><Relationship Id="rId7" Type="http://schemas.openxmlformats.org/officeDocument/2006/relationships/hyperlink" Target="https://podminky.urs.cz/item/CS_URS_2026_01/998711102" TargetMode="External" /><Relationship Id="rId8" Type="http://schemas.openxmlformats.org/officeDocument/2006/relationships/hyperlink" Target="https://podminky.urs.cz/item/CS_URS_2026_01/721174043" TargetMode="External" /><Relationship Id="rId9" Type="http://schemas.openxmlformats.org/officeDocument/2006/relationships/hyperlink" Target="https://podminky.urs.cz/item/CS_URS_2026_01/998721102" TargetMode="External" /><Relationship Id="rId10" Type="http://schemas.openxmlformats.org/officeDocument/2006/relationships/hyperlink" Target="https://podminky.urs.cz/item/CS_URS_2026_01/722174002" TargetMode="External" /><Relationship Id="rId11" Type="http://schemas.openxmlformats.org/officeDocument/2006/relationships/hyperlink" Target="https://podminky.urs.cz/item/CS_URS_2026_01/722181221" TargetMode="External" /><Relationship Id="rId12" Type="http://schemas.openxmlformats.org/officeDocument/2006/relationships/hyperlink" Target="https://podminky.urs.cz/item/CS_URS_2026_01/998722102" TargetMode="External" /><Relationship Id="rId13" Type="http://schemas.openxmlformats.org/officeDocument/2006/relationships/hyperlink" Target="https://podminky.urs.cz/item/CS_URS_2026_01/725211603" TargetMode="External" /><Relationship Id="rId14" Type="http://schemas.openxmlformats.org/officeDocument/2006/relationships/hyperlink" Target="https://podminky.urs.cz/item/CS_URS_2026_01/725813111" TargetMode="External" /><Relationship Id="rId15" Type="http://schemas.openxmlformats.org/officeDocument/2006/relationships/hyperlink" Target="https://podminky.urs.cz/item/CS_URS_2026_01/725822611" TargetMode="External" /><Relationship Id="rId16" Type="http://schemas.openxmlformats.org/officeDocument/2006/relationships/hyperlink" Target="https://podminky.urs.cz/item/CS_URS_2026_01/998725102" TargetMode="External" /><Relationship Id="rId17" Type="http://schemas.openxmlformats.org/officeDocument/2006/relationships/hyperlink" Target="https://podminky.urs.cz/item/CS_URS_2026_01/766660001" TargetMode="External" /><Relationship Id="rId18" Type="http://schemas.openxmlformats.org/officeDocument/2006/relationships/hyperlink" Target="https://podminky.urs.cz/item/CS_URS_2026_01/766660002" TargetMode="External" /><Relationship Id="rId19" Type="http://schemas.openxmlformats.org/officeDocument/2006/relationships/hyperlink" Target="https://podminky.urs.cz/item/CS_URS_2026_01/766660728" TargetMode="External" /><Relationship Id="rId20" Type="http://schemas.openxmlformats.org/officeDocument/2006/relationships/hyperlink" Target="https://podminky.urs.cz/item/CS_URS_2026_01/766660729" TargetMode="External" /><Relationship Id="rId21" Type="http://schemas.openxmlformats.org/officeDocument/2006/relationships/hyperlink" Target="https://podminky.urs.cz/item/CS_URS_2026_01/766694116" TargetMode="External" /><Relationship Id="rId22" Type="http://schemas.openxmlformats.org/officeDocument/2006/relationships/hyperlink" Target="https://podminky.urs.cz/item/CS_URS_2026_01/998766102" TargetMode="External" /><Relationship Id="rId23" Type="http://schemas.openxmlformats.org/officeDocument/2006/relationships/hyperlink" Target="https://podminky.urs.cz/item/CS_URS_2026_01/767620251" TargetMode="External" /><Relationship Id="rId24" Type="http://schemas.openxmlformats.org/officeDocument/2006/relationships/hyperlink" Target="https://podminky.urs.cz/item/CS_URS_2026_01/998767102" TargetMode="External" /><Relationship Id="rId25" Type="http://schemas.openxmlformats.org/officeDocument/2006/relationships/hyperlink" Target="https://podminky.urs.cz/item/CS_URS_2026_01/776111112" TargetMode="External" /><Relationship Id="rId26" Type="http://schemas.openxmlformats.org/officeDocument/2006/relationships/hyperlink" Target="https://podminky.urs.cz/item/CS_URS_2026_01/776111116" TargetMode="External" /><Relationship Id="rId27" Type="http://schemas.openxmlformats.org/officeDocument/2006/relationships/hyperlink" Target="https://podminky.urs.cz/item/CS_URS_2026_01/776111311" TargetMode="External" /><Relationship Id="rId28" Type="http://schemas.openxmlformats.org/officeDocument/2006/relationships/hyperlink" Target="https://podminky.urs.cz/item/CS_URS_2026_01/776121321" TargetMode="External" /><Relationship Id="rId29" Type="http://schemas.openxmlformats.org/officeDocument/2006/relationships/hyperlink" Target="https://podminky.urs.cz/item/CS_URS_2026_01/776141112" TargetMode="External" /><Relationship Id="rId30" Type="http://schemas.openxmlformats.org/officeDocument/2006/relationships/hyperlink" Target="https://podminky.urs.cz/item/CS_URS_2026_01/776221111" TargetMode="External" /><Relationship Id="rId31" Type="http://schemas.openxmlformats.org/officeDocument/2006/relationships/hyperlink" Target="https://podminky.urs.cz/item/CS_URS_2026_01/776221121" TargetMode="External" /><Relationship Id="rId32" Type="http://schemas.openxmlformats.org/officeDocument/2006/relationships/hyperlink" Target="https://podminky.urs.cz/item/CS_URS_2026_01/776223111" TargetMode="External" /><Relationship Id="rId33" Type="http://schemas.openxmlformats.org/officeDocument/2006/relationships/hyperlink" Target="https://podminky.urs.cz/item/CS_URS_2026_01/776411212" TargetMode="External" /><Relationship Id="rId34" Type="http://schemas.openxmlformats.org/officeDocument/2006/relationships/hyperlink" Target="https://podminky.urs.cz/item/CS_URS_2026_01/776411213" TargetMode="External" /><Relationship Id="rId35" Type="http://schemas.openxmlformats.org/officeDocument/2006/relationships/hyperlink" Target="https://podminky.urs.cz/item/CS_URS_2026_01/776411214" TargetMode="External" /><Relationship Id="rId36" Type="http://schemas.openxmlformats.org/officeDocument/2006/relationships/hyperlink" Target="https://podminky.urs.cz/item/CS_URS_2026_01/776421111" TargetMode="External" /><Relationship Id="rId37" Type="http://schemas.openxmlformats.org/officeDocument/2006/relationships/hyperlink" Target="https://podminky.urs.cz/item/CS_URS_2026_01/776421312" TargetMode="External" /><Relationship Id="rId38" Type="http://schemas.openxmlformats.org/officeDocument/2006/relationships/hyperlink" Target="https://podminky.urs.cz/item/CS_URS_2026_01/998776102" TargetMode="External" /><Relationship Id="rId39" Type="http://schemas.openxmlformats.org/officeDocument/2006/relationships/hyperlink" Target="https://podminky.urs.cz/item/CS_URS_2026_01/783314201" TargetMode="External" /><Relationship Id="rId40" Type="http://schemas.openxmlformats.org/officeDocument/2006/relationships/hyperlink" Target="https://podminky.urs.cz/item/CS_URS_2026_01/783315101" TargetMode="External" /><Relationship Id="rId41" Type="http://schemas.openxmlformats.org/officeDocument/2006/relationships/hyperlink" Target="https://podminky.urs.cz/item/CS_URS_2026_01/783317101" TargetMode="External" /><Relationship Id="rId42" Type="http://schemas.openxmlformats.org/officeDocument/2006/relationships/hyperlink" Target="https://podminky.urs.cz/item/CS_URS_2026_01/783827421" TargetMode="External" /><Relationship Id="rId43" Type="http://schemas.openxmlformats.org/officeDocument/2006/relationships/hyperlink" Target="https://podminky.urs.cz/item/CS_URS_2026_01/784111001" TargetMode="External" /><Relationship Id="rId44" Type="http://schemas.openxmlformats.org/officeDocument/2006/relationships/hyperlink" Target="https://podminky.urs.cz/item/CS_URS_2026_01/784181101" TargetMode="External" /><Relationship Id="rId45" Type="http://schemas.openxmlformats.org/officeDocument/2006/relationships/hyperlink" Target="https://podminky.urs.cz/item/CS_URS_2026_01/784211101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12135101" TargetMode="External" /><Relationship Id="rId2" Type="http://schemas.openxmlformats.org/officeDocument/2006/relationships/hyperlink" Target="https://podminky.urs.cz/item/CS_URS_2026_01/974031121" TargetMode="External" /><Relationship Id="rId3" Type="http://schemas.openxmlformats.org/officeDocument/2006/relationships/hyperlink" Target="https://podminky.urs.cz/item/CS_URS_2024_02/997013501" TargetMode="External" /><Relationship Id="rId4" Type="http://schemas.openxmlformats.org/officeDocument/2006/relationships/hyperlink" Target="https://podminky.urs.cz/item/CS_URS_2024_02/997013509" TargetMode="External" /><Relationship Id="rId5" Type="http://schemas.openxmlformats.org/officeDocument/2006/relationships/hyperlink" Target="https://podminky.urs.cz/item/CS_URS_2026_01/997013631" TargetMode="External" /><Relationship Id="rId6" Type="http://schemas.openxmlformats.org/officeDocument/2006/relationships/hyperlink" Target="https://podminky.urs.cz/item/CS_URS_2024_02/998011002" TargetMode="External" /><Relationship Id="rId7" Type="http://schemas.openxmlformats.org/officeDocument/2006/relationships/hyperlink" Target="https://podminky.urs.cz/item/CS_URS_2024_02/741112001" TargetMode="External" /><Relationship Id="rId8" Type="http://schemas.openxmlformats.org/officeDocument/2006/relationships/hyperlink" Target="https://podminky.urs.cz/item/CS_URS_2024_02/741120001" TargetMode="External" /><Relationship Id="rId9" Type="http://schemas.openxmlformats.org/officeDocument/2006/relationships/hyperlink" Target="https://podminky.urs.cz/item/CS_URS_2026_01/741122011" TargetMode="External" /><Relationship Id="rId10" Type="http://schemas.openxmlformats.org/officeDocument/2006/relationships/hyperlink" Target="https://podminky.urs.cz/item/CS_URS_2024_02/741122016" TargetMode="External" /><Relationship Id="rId11" Type="http://schemas.openxmlformats.org/officeDocument/2006/relationships/hyperlink" Target="https://podminky.urs.cz/item/CS_URS_2026_01/741310011" TargetMode="External" /><Relationship Id="rId12" Type="http://schemas.openxmlformats.org/officeDocument/2006/relationships/hyperlink" Target="https://podminky.urs.cz/item/CS_URS_2024_02/741313004" TargetMode="External" /><Relationship Id="rId13" Type="http://schemas.openxmlformats.org/officeDocument/2006/relationships/hyperlink" Target="https://podminky.urs.cz/item/CS_URS_2024_02/741813001" TargetMode="External" /><Relationship Id="rId14" Type="http://schemas.openxmlformats.org/officeDocument/2006/relationships/hyperlink" Target="https://podminky.urs.cz/item/CS_URS_2024_02/998741102" TargetMode="External" /><Relationship Id="rId15" Type="http://schemas.openxmlformats.org/officeDocument/2006/relationships/hyperlink" Target="https://podminky.urs.cz/item/CS_URS_2026_01/742320032" TargetMode="External" /><Relationship Id="rId1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2026_02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Budova D - úprava ordinací ve 3.NP UČOCH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Masarykova nemocnice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13. 4. 2026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Krajská zdravotní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Milan Křehla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ROUND(AG55+AG59,2)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ROUND(AS55+AS59,2)</f>
        <v>0</v>
      </c>
      <c r="AT54" s="108">
        <f>ROUND(SUM(AV54:AW54),2)</f>
        <v>0</v>
      </c>
      <c r="AU54" s="109">
        <f>ROUND(AU55+AU59,5)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ROUND(AZ55+AZ59,2)</f>
        <v>0</v>
      </c>
      <c r="BA54" s="108">
        <f>ROUND(BA55+BA59,2)</f>
        <v>0</v>
      </c>
      <c r="BB54" s="108">
        <f>ROUND(BB55+BB59,2)</f>
        <v>0</v>
      </c>
      <c r="BC54" s="108">
        <f>ROUND(BC55+BC59,2)</f>
        <v>0</v>
      </c>
      <c r="BD54" s="110">
        <f>ROUND(BD55+BD59,2)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7"/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ROUND(SUM(AG56:AG58),2)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80</v>
      </c>
      <c r="AR55" s="120"/>
      <c r="AS55" s="121">
        <f>ROUND(SUM(AS56:AS58),2)</f>
        <v>0</v>
      </c>
      <c r="AT55" s="122">
        <f>ROUND(SUM(AV55:AW55),2)</f>
        <v>0</v>
      </c>
      <c r="AU55" s="123">
        <f>ROUND(SUM(AU56:AU58),5)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ROUND(SUM(AZ56:AZ58),2)</f>
        <v>0</v>
      </c>
      <c r="BA55" s="122">
        <f>ROUND(SUM(BA56:BA58),2)</f>
        <v>0</v>
      </c>
      <c r="BB55" s="122">
        <f>ROUND(SUM(BB56:BB58),2)</f>
        <v>0</v>
      </c>
      <c r="BC55" s="122">
        <f>ROUND(SUM(BC56:BC58),2)</f>
        <v>0</v>
      </c>
      <c r="BD55" s="124">
        <f>ROUND(SUM(BD56:BD58),2)</f>
        <v>0</v>
      </c>
      <c r="BE55" s="7"/>
      <c r="BS55" s="125" t="s">
        <v>73</v>
      </c>
      <c r="BT55" s="125" t="s">
        <v>81</v>
      </c>
      <c r="BU55" s="125" t="s">
        <v>75</v>
      </c>
      <c r="BV55" s="125" t="s">
        <v>76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4" customFormat="1" ht="23.25" customHeight="1">
      <c r="A56" s="126" t="s">
        <v>84</v>
      </c>
      <c r="B56" s="65"/>
      <c r="C56" s="127"/>
      <c r="D56" s="127"/>
      <c r="E56" s="128" t="s">
        <v>85</v>
      </c>
      <c r="F56" s="128"/>
      <c r="G56" s="128"/>
      <c r="H56" s="128"/>
      <c r="I56" s="128"/>
      <c r="J56" s="127"/>
      <c r="K56" s="128" t="s">
        <v>86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'D.1.1a - Architektonicko-...'!J32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87</v>
      </c>
      <c r="AR56" s="67"/>
      <c r="AS56" s="131">
        <v>0</v>
      </c>
      <c r="AT56" s="132">
        <f>ROUND(SUM(AV56:AW56),2)</f>
        <v>0</v>
      </c>
      <c r="AU56" s="133">
        <f>'D.1.1a - Architektonicko-...'!P97</f>
        <v>0</v>
      </c>
      <c r="AV56" s="132">
        <f>'D.1.1a - Architektonicko-...'!J35</f>
        <v>0</v>
      </c>
      <c r="AW56" s="132">
        <f>'D.1.1a - Architektonicko-...'!J36</f>
        <v>0</v>
      </c>
      <c r="AX56" s="132">
        <f>'D.1.1a - Architektonicko-...'!J37</f>
        <v>0</v>
      </c>
      <c r="AY56" s="132">
        <f>'D.1.1a - Architektonicko-...'!J38</f>
        <v>0</v>
      </c>
      <c r="AZ56" s="132">
        <f>'D.1.1a - Architektonicko-...'!F35</f>
        <v>0</v>
      </c>
      <c r="BA56" s="132">
        <f>'D.1.1a - Architektonicko-...'!F36</f>
        <v>0</v>
      </c>
      <c r="BB56" s="132">
        <f>'D.1.1a - Architektonicko-...'!F37</f>
        <v>0</v>
      </c>
      <c r="BC56" s="132">
        <f>'D.1.1a - Architektonicko-...'!F38</f>
        <v>0</v>
      </c>
      <c r="BD56" s="134">
        <f>'D.1.1a - Architektonicko-...'!F39</f>
        <v>0</v>
      </c>
      <c r="BE56" s="4"/>
      <c r="BT56" s="135" t="s">
        <v>83</v>
      </c>
      <c r="BV56" s="135" t="s">
        <v>76</v>
      </c>
      <c r="BW56" s="135" t="s">
        <v>88</v>
      </c>
      <c r="BX56" s="135" t="s">
        <v>82</v>
      </c>
      <c r="CL56" s="135" t="s">
        <v>19</v>
      </c>
    </row>
    <row r="57" s="4" customFormat="1" ht="23.25" customHeight="1">
      <c r="A57" s="126" t="s">
        <v>84</v>
      </c>
      <c r="B57" s="65"/>
      <c r="C57" s="127"/>
      <c r="D57" s="127"/>
      <c r="E57" s="128" t="s">
        <v>89</v>
      </c>
      <c r="F57" s="128"/>
      <c r="G57" s="128"/>
      <c r="H57" s="128"/>
      <c r="I57" s="128"/>
      <c r="J57" s="127"/>
      <c r="K57" s="128" t="s">
        <v>90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'D.1.1.b - Architektonicko...'!J32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87</v>
      </c>
      <c r="AR57" s="67"/>
      <c r="AS57" s="131">
        <v>0</v>
      </c>
      <c r="AT57" s="132">
        <f>ROUND(SUM(AV57:AW57),2)</f>
        <v>0</v>
      </c>
      <c r="AU57" s="133">
        <f>'D.1.1.b - Architektonicko...'!P99</f>
        <v>0</v>
      </c>
      <c r="AV57" s="132">
        <f>'D.1.1.b - Architektonicko...'!J35</f>
        <v>0</v>
      </c>
      <c r="AW57" s="132">
        <f>'D.1.1.b - Architektonicko...'!J36</f>
        <v>0</v>
      </c>
      <c r="AX57" s="132">
        <f>'D.1.1.b - Architektonicko...'!J37</f>
        <v>0</v>
      </c>
      <c r="AY57" s="132">
        <f>'D.1.1.b - Architektonicko...'!J38</f>
        <v>0</v>
      </c>
      <c r="AZ57" s="132">
        <f>'D.1.1.b - Architektonicko...'!F35</f>
        <v>0</v>
      </c>
      <c r="BA57" s="132">
        <f>'D.1.1.b - Architektonicko...'!F36</f>
        <v>0</v>
      </c>
      <c r="BB57" s="132">
        <f>'D.1.1.b - Architektonicko...'!F37</f>
        <v>0</v>
      </c>
      <c r="BC57" s="132">
        <f>'D.1.1.b - Architektonicko...'!F38</f>
        <v>0</v>
      </c>
      <c r="BD57" s="134">
        <f>'D.1.1.b - Architektonicko...'!F39</f>
        <v>0</v>
      </c>
      <c r="BE57" s="4"/>
      <c r="BT57" s="135" t="s">
        <v>83</v>
      </c>
      <c r="BV57" s="135" t="s">
        <v>76</v>
      </c>
      <c r="BW57" s="135" t="s">
        <v>91</v>
      </c>
      <c r="BX57" s="135" t="s">
        <v>82</v>
      </c>
      <c r="CL57" s="135" t="s">
        <v>19</v>
      </c>
    </row>
    <row r="58" s="4" customFormat="1" ht="16.5" customHeight="1">
      <c r="A58" s="126" t="s">
        <v>84</v>
      </c>
      <c r="B58" s="65"/>
      <c r="C58" s="127"/>
      <c r="D58" s="127"/>
      <c r="E58" s="128" t="s">
        <v>92</v>
      </c>
      <c r="F58" s="128"/>
      <c r="G58" s="128"/>
      <c r="H58" s="128"/>
      <c r="I58" s="128"/>
      <c r="J58" s="127"/>
      <c r="K58" s="128" t="s">
        <v>93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'D.1.1.c - Elektroinstalace'!J32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87</v>
      </c>
      <c r="AR58" s="67"/>
      <c r="AS58" s="131">
        <v>0</v>
      </c>
      <c r="AT58" s="132">
        <f>ROUND(SUM(AV58:AW58),2)</f>
        <v>0</v>
      </c>
      <c r="AU58" s="133">
        <f>'D.1.1.c - Elektroinstalace'!P93</f>
        <v>0</v>
      </c>
      <c r="AV58" s="132">
        <f>'D.1.1.c - Elektroinstalace'!J35</f>
        <v>0</v>
      </c>
      <c r="AW58" s="132">
        <f>'D.1.1.c - Elektroinstalace'!J36</f>
        <v>0</v>
      </c>
      <c r="AX58" s="132">
        <f>'D.1.1.c - Elektroinstalace'!J37</f>
        <v>0</v>
      </c>
      <c r="AY58" s="132">
        <f>'D.1.1.c - Elektroinstalace'!J38</f>
        <v>0</v>
      </c>
      <c r="AZ58" s="132">
        <f>'D.1.1.c - Elektroinstalace'!F35</f>
        <v>0</v>
      </c>
      <c r="BA58" s="132">
        <f>'D.1.1.c - Elektroinstalace'!F36</f>
        <v>0</v>
      </c>
      <c r="BB58" s="132">
        <f>'D.1.1.c - Elektroinstalace'!F37</f>
        <v>0</v>
      </c>
      <c r="BC58" s="132">
        <f>'D.1.1.c - Elektroinstalace'!F38</f>
        <v>0</v>
      </c>
      <c r="BD58" s="134">
        <f>'D.1.1.c - Elektroinstalace'!F39</f>
        <v>0</v>
      </c>
      <c r="BE58" s="4"/>
      <c r="BT58" s="135" t="s">
        <v>83</v>
      </c>
      <c r="BV58" s="135" t="s">
        <v>76</v>
      </c>
      <c r="BW58" s="135" t="s">
        <v>94</v>
      </c>
      <c r="BX58" s="135" t="s">
        <v>82</v>
      </c>
      <c r="CL58" s="135" t="s">
        <v>19</v>
      </c>
    </row>
    <row r="59" s="7" customFormat="1" ht="16.5" customHeight="1">
      <c r="A59" s="126" t="s">
        <v>84</v>
      </c>
      <c r="B59" s="113"/>
      <c r="C59" s="114"/>
      <c r="D59" s="115" t="s">
        <v>95</v>
      </c>
      <c r="E59" s="115"/>
      <c r="F59" s="115"/>
      <c r="G59" s="115"/>
      <c r="H59" s="115"/>
      <c r="I59" s="116"/>
      <c r="J59" s="115" t="s">
        <v>96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8">
        <f>'99 - Vedlejší a ostatní n...'!J30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80</v>
      </c>
      <c r="AR59" s="120"/>
      <c r="AS59" s="136">
        <v>0</v>
      </c>
      <c r="AT59" s="137">
        <f>ROUND(SUM(AV59:AW59),2)</f>
        <v>0</v>
      </c>
      <c r="AU59" s="138">
        <f>'99 - Vedlejší a ostatní n...'!P82</f>
        <v>0</v>
      </c>
      <c r="AV59" s="137">
        <f>'99 - Vedlejší a ostatní n...'!J33</f>
        <v>0</v>
      </c>
      <c r="AW59" s="137">
        <f>'99 - Vedlejší a ostatní n...'!J34</f>
        <v>0</v>
      </c>
      <c r="AX59" s="137">
        <f>'99 - Vedlejší a ostatní n...'!J35</f>
        <v>0</v>
      </c>
      <c r="AY59" s="137">
        <f>'99 - Vedlejší a ostatní n...'!J36</f>
        <v>0</v>
      </c>
      <c r="AZ59" s="137">
        <f>'99 - Vedlejší a ostatní n...'!F33</f>
        <v>0</v>
      </c>
      <c r="BA59" s="137">
        <f>'99 - Vedlejší a ostatní n...'!F34</f>
        <v>0</v>
      </c>
      <c r="BB59" s="137">
        <f>'99 - Vedlejší a ostatní n...'!F35</f>
        <v>0</v>
      </c>
      <c r="BC59" s="137">
        <f>'99 - Vedlejší a ostatní n...'!F36</f>
        <v>0</v>
      </c>
      <c r="BD59" s="139">
        <f>'99 - Vedlejší a ostatní n...'!F37</f>
        <v>0</v>
      </c>
      <c r="BE59" s="7"/>
      <c r="BT59" s="125" t="s">
        <v>81</v>
      </c>
      <c r="BV59" s="125" t="s">
        <v>76</v>
      </c>
      <c r="BW59" s="125" t="s">
        <v>97</v>
      </c>
      <c r="BX59" s="125" t="s">
        <v>5</v>
      </c>
      <c r="CL59" s="125" t="s">
        <v>19</v>
      </c>
      <c r="CM59" s="125" t="s">
        <v>83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6kFKXkrAcxVw3BzOl7CQZGtIatM/+5z1RcojxrIyuO6En0VbgAiUAX9AKEx3+2x/sI3l43V8k/Jt2M3B1chbHg==" hashValue="fG8yjwFzLMC2fdZ2KJ/ux6EnB75Ra5ghp3cxngytNo2hKTm77TtN4WP93mh3uBsv7++Nw+DYcI/qt5vRaS5LmA==" algorithmName="SHA-512" password="CC35"/>
  <mergeCells count="58">
    <mergeCell ref="L45:AJ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D.1.1a - Architektonicko-...'!C2" display="/"/>
    <hyperlink ref="A57" location="'D.1.1.b - Architektonicko...'!C2" display="/"/>
    <hyperlink ref="A58" location="'D.1.1.c - Elektroinstalace'!C2" display="/"/>
    <hyperlink ref="A59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98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Budova D - úprava ordinací ve 3.NP UČOCH</v>
      </c>
      <c r="F7" s="144"/>
      <c r="G7" s="144"/>
      <c r="H7" s="144"/>
      <c r="L7" s="22"/>
    </row>
    <row r="8" s="1" customFormat="1" ht="12" customHeight="1">
      <c r="B8" s="22"/>
      <c r="D8" s="144" t="s">
        <v>99</v>
      </c>
      <c r="L8" s="22"/>
    </row>
    <row r="9" s="2" customFormat="1" ht="16.5" customHeight="1">
      <c r="A9" s="40"/>
      <c r="B9" s="46"/>
      <c r="C9" s="40"/>
      <c r="D9" s="40"/>
      <c r="E9" s="145" t="s">
        <v>100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13. 4. 2026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30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ROUND((SUM(BE97:BE181)),  2)</f>
        <v>0</v>
      </c>
      <c r="G35" s="40"/>
      <c r="H35" s="40"/>
      <c r="I35" s="159">
        <v>0.20999999999999999</v>
      </c>
      <c r="J35" s="158">
        <f>ROUND(((SUM(BE97:BE181))*I35),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ROUND((SUM(BF97:BF181)),  2)</f>
        <v>0</v>
      </c>
      <c r="G36" s="40"/>
      <c r="H36" s="40"/>
      <c r="I36" s="159">
        <v>0.12</v>
      </c>
      <c r="J36" s="158">
        <f>ROUND(((SUM(BF97:BF181))*I36),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ROUND((SUM(BG97:BG181)),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ROUND((SUM(BH97:BH181)),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ROUND((SUM(BI97:BI181)),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Budova D - úprava ordinací ve 3.NP UČOCH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D.1.1a - Architektonicko-stavební řešení - Bourací prace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Masarykova nemocnice</v>
      </c>
      <c r="G56" s="42"/>
      <c r="H56" s="42"/>
      <c r="I56" s="34" t="s">
        <v>23</v>
      </c>
      <c r="J56" s="74" t="str">
        <f>IF(J14="","",J14)</f>
        <v>13. 4. 2026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Krajská zdravotní a.s.</v>
      </c>
      <c r="G58" s="42"/>
      <c r="H58" s="42"/>
      <c r="I58" s="34" t="s">
        <v>33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Milan Křehla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107</v>
      </c>
      <c r="E64" s="179"/>
      <c r="F64" s="179"/>
      <c r="G64" s="179"/>
      <c r="H64" s="179"/>
      <c r="I64" s="179"/>
      <c r="J64" s="180">
        <f>J98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108</v>
      </c>
      <c r="E65" s="184"/>
      <c r="F65" s="184"/>
      <c r="G65" s="184"/>
      <c r="H65" s="184"/>
      <c r="I65" s="184"/>
      <c r="J65" s="185">
        <f>J99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109</v>
      </c>
      <c r="E66" s="184"/>
      <c r="F66" s="184"/>
      <c r="G66" s="184"/>
      <c r="H66" s="184"/>
      <c r="I66" s="184"/>
      <c r="J66" s="185">
        <f>J104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110</v>
      </c>
      <c r="E67" s="184"/>
      <c r="F67" s="184"/>
      <c r="G67" s="184"/>
      <c r="H67" s="184"/>
      <c r="I67" s="184"/>
      <c r="J67" s="185">
        <f>J115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111</v>
      </c>
      <c r="E68" s="184"/>
      <c r="F68" s="184"/>
      <c r="G68" s="184"/>
      <c r="H68" s="184"/>
      <c r="I68" s="184"/>
      <c r="J68" s="185">
        <f>J125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112</v>
      </c>
      <c r="E69" s="179"/>
      <c r="F69" s="179"/>
      <c r="G69" s="179"/>
      <c r="H69" s="179"/>
      <c r="I69" s="179"/>
      <c r="J69" s="180">
        <f>J128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2"/>
      <c r="C70" s="127"/>
      <c r="D70" s="183" t="s">
        <v>113</v>
      </c>
      <c r="E70" s="184"/>
      <c r="F70" s="184"/>
      <c r="G70" s="184"/>
      <c r="H70" s="184"/>
      <c r="I70" s="184"/>
      <c r="J70" s="185">
        <f>J129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114</v>
      </c>
      <c r="E71" s="184"/>
      <c r="F71" s="184"/>
      <c r="G71" s="184"/>
      <c r="H71" s="184"/>
      <c r="I71" s="184"/>
      <c r="J71" s="185">
        <f>J139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115</v>
      </c>
      <c r="E72" s="184"/>
      <c r="F72" s="184"/>
      <c r="G72" s="184"/>
      <c r="H72" s="184"/>
      <c r="I72" s="184"/>
      <c r="J72" s="185">
        <f>J150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116</v>
      </c>
      <c r="E73" s="184"/>
      <c r="F73" s="184"/>
      <c r="G73" s="184"/>
      <c r="H73" s="184"/>
      <c r="I73" s="184"/>
      <c r="J73" s="185">
        <f>J154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117</v>
      </c>
      <c r="E74" s="184"/>
      <c r="F74" s="184"/>
      <c r="G74" s="184"/>
      <c r="H74" s="184"/>
      <c r="I74" s="184"/>
      <c r="J74" s="185">
        <f>J162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118</v>
      </c>
      <c r="E75" s="184"/>
      <c r="F75" s="184"/>
      <c r="G75" s="184"/>
      <c r="H75" s="184"/>
      <c r="I75" s="184"/>
      <c r="J75" s="185">
        <f>J175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119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1" t="str">
        <f>E7</f>
        <v>Budova D - úprava ordinací ve 3.NP UČOCH</v>
      </c>
      <c r="F85" s="34"/>
      <c r="G85" s="34"/>
      <c r="H85" s="34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99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71" t="s">
        <v>100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101</v>
      </c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E11</f>
        <v>D.1.1a - Architektonicko-stavební řešení - Bourací prace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F14</f>
        <v>Masarykova nemocnice</v>
      </c>
      <c r="G91" s="42"/>
      <c r="H91" s="42"/>
      <c r="I91" s="34" t="s">
        <v>23</v>
      </c>
      <c r="J91" s="74" t="str">
        <f>IF(J14="","",J14)</f>
        <v>13. 4. 2026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E17</f>
        <v>Krajská zdravotní a.s.</v>
      </c>
      <c r="G93" s="42"/>
      <c r="H93" s="42"/>
      <c r="I93" s="34" t="s">
        <v>33</v>
      </c>
      <c r="J93" s="38" t="str">
        <f>E23</f>
        <v xml:space="preserve"> 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31</v>
      </c>
      <c r="D94" s="42"/>
      <c r="E94" s="42"/>
      <c r="F94" s="29" t="str">
        <f>IF(E20="","",E20)</f>
        <v>Vyplň údaj</v>
      </c>
      <c r="G94" s="42"/>
      <c r="H94" s="42"/>
      <c r="I94" s="34" t="s">
        <v>36</v>
      </c>
      <c r="J94" s="38" t="str">
        <f>E26</f>
        <v>Milan Křehla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7"/>
      <c r="B96" s="188"/>
      <c r="C96" s="189" t="s">
        <v>120</v>
      </c>
      <c r="D96" s="190" t="s">
        <v>59</v>
      </c>
      <c r="E96" s="190" t="s">
        <v>55</v>
      </c>
      <c r="F96" s="190" t="s">
        <v>56</v>
      </c>
      <c r="G96" s="190" t="s">
        <v>121</v>
      </c>
      <c r="H96" s="190" t="s">
        <v>122</v>
      </c>
      <c r="I96" s="190" t="s">
        <v>123</v>
      </c>
      <c r="J96" s="190" t="s">
        <v>105</v>
      </c>
      <c r="K96" s="191" t="s">
        <v>124</v>
      </c>
      <c r="L96" s="192"/>
      <c r="M96" s="94" t="s">
        <v>19</v>
      </c>
      <c r="N96" s="95" t="s">
        <v>44</v>
      </c>
      <c r="O96" s="95" t="s">
        <v>125</v>
      </c>
      <c r="P96" s="95" t="s">
        <v>126</v>
      </c>
      <c r="Q96" s="95" t="s">
        <v>127</v>
      </c>
      <c r="R96" s="95" t="s">
        <v>128</v>
      </c>
      <c r="S96" s="95" t="s">
        <v>129</v>
      </c>
      <c r="T96" s="96" t="s">
        <v>130</v>
      </c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</row>
    <row r="97" s="2" customFormat="1" ht="22.8" customHeight="1">
      <c r="A97" s="40"/>
      <c r="B97" s="41"/>
      <c r="C97" s="101" t="s">
        <v>131</v>
      </c>
      <c r="D97" s="42"/>
      <c r="E97" s="42"/>
      <c r="F97" s="42"/>
      <c r="G97" s="42"/>
      <c r="H97" s="42"/>
      <c r="I97" s="42"/>
      <c r="J97" s="193">
        <f>BK97</f>
        <v>0</v>
      </c>
      <c r="K97" s="42"/>
      <c r="L97" s="46"/>
      <c r="M97" s="97"/>
      <c r="N97" s="194"/>
      <c r="O97" s="98"/>
      <c r="P97" s="195">
        <f>P98+P128</f>
        <v>0</v>
      </c>
      <c r="Q97" s="98"/>
      <c r="R97" s="195">
        <f>R98+R128</f>
        <v>0.014563379599999999</v>
      </c>
      <c r="S97" s="98"/>
      <c r="T97" s="196">
        <f>T98+T128</f>
        <v>1.113783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73</v>
      </c>
      <c r="AU97" s="19" t="s">
        <v>106</v>
      </c>
      <c r="BK97" s="197">
        <f>BK98+BK128</f>
        <v>0</v>
      </c>
    </row>
    <row r="98" s="12" customFormat="1" ht="25.92" customHeight="1">
      <c r="A98" s="12"/>
      <c r="B98" s="198"/>
      <c r="C98" s="199"/>
      <c r="D98" s="200" t="s">
        <v>73</v>
      </c>
      <c r="E98" s="201" t="s">
        <v>132</v>
      </c>
      <c r="F98" s="201" t="s">
        <v>133</v>
      </c>
      <c r="G98" s="199"/>
      <c r="H98" s="199"/>
      <c r="I98" s="202"/>
      <c r="J98" s="203">
        <f>BK98</f>
        <v>0</v>
      </c>
      <c r="K98" s="199"/>
      <c r="L98" s="204"/>
      <c r="M98" s="205"/>
      <c r="N98" s="206"/>
      <c r="O98" s="206"/>
      <c r="P98" s="207">
        <f>P99+P104+P115+P125</f>
        <v>0</v>
      </c>
      <c r="Q98" s="206"/>
      <c r="R98" s="207">
        <f>R99+R104+R115+R125</f>
        <v>0.014563379599999999</v>
      </c>
      <c r="S98" s="206"/>
      <c r="T98" s="208">
        <f>T99+T104+T115+T125</f>
        <v>0.24110000000000001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81</v>
      </c>
      <c r="AT98" s="210" t="s">
        <v>73</v>
      </c>
      <c r="AU98" s="210" t="s">
        <v>74</v>
      </c>
      <c r="AY98" s="209" t="s">
        <v>134</v>
      </c>
      <c r="BK98" s="211">
        <f>BK99+BK104+BK115+BK125</f>
        <v>0</v>
      </c>
    </row>
    <row r="99" s="12" customFormat="1" ht="22.8" customHeight="1">
      <c r="A99" s="12"/>
      <c r="B99" s="198"/>
      <c r="C99" s="199"/>
      <c r="D99" s="200" t="s">
        <v>73</v>
      </c>
      <c r="E99" s="212" t="s">
        <v>135</v>
      </c>
      <c r="F99" s="212" t="s">
        <v>136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SUM(P100:P103)</f>
        <v>0</v>
      </c>
      <c r="Q99" s="206"/>
      <c r="R99" s="207">
        <f>SUM(R100:R103)</f>
        <v>0.014563379599999999</v>
      </c>
      <c r="S99" s="206"/>
      <c r="T99" s="208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81</v>
      </c>
      <c r="AT99" s="210" t="s">
        <v>73</v>
      </c>
      <c r="AU99" s="210" t="s">
        <v>81</v>
      </c>
      <c r="AY99" s="209" t="s">
        <v>134</v>
      </c>
      <c r="BK99" s="211">
        <f>SUM(BK100:BK103)</f>
        <v>0</v>
      </c>
    </row>
    <row r="100" s="2" customFormat="1" ht="33" customHeight="1">
      <c r="A100" s="40"/>
      <c r="B100" s="41"/>
      <c r="C100" s="214" t="s">
        <v>81</v>
      </c>
      <c r="D100" s="214" t="s">
        <v>137</v>
      </c>
      <c r="E100" s="215" t="s">
        <v>138</v>
      </c>
      <c r="F100" s="216" t="s">
        <v>139</v>
      </c>
      <c r="G100" s="217" t="s">
        <v>140</v>
      </c>
      <c r="H100" s="218">
        <v>0.010999999999999999</v>
      </c>
      <c r="I100" s="219"/>
      <c r="J100" s="220">
        <f>ROUND(I100*H100,2)</f>
        <v>0</v>
      </c>
      <c r="K100" s="216" t="s">
        <v>141</v>
      </c>
      <c r="L100" s="46"/>
      <c r="M100" s="221" t="s">
        <v>19</v>
      </c>
      <c r="N100" s="222" t="s">
        <v>45</v>
      </c>
      <c r="O100" s="86"/>
      <c r="P100" s="223">
        <f>O100*H100</f>
        <v>0</v>
      </c>
      <c r="Q100" s="223">
        <v>1.3239436</v>
      </c>
      <c r="R100" s="223">
        <f>Q100*H100</f>
        <v>0.014563379599999999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142</v>
      </c>
      <c r="AT100" s="225" t="s">
        <v>137</v>
      </c>
      <c r="AU100" s="225" t="s">
        <v>83</v>
      </c>
      <c r="AY100" s="19" t="s">
        <v>134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81</v>
      </c>
      <c r="BK100" s="226">
        <f>ROUND(I100*H100,2)</f>
        <v>0</v>
      </c>
      <c r="BL100" s="19" t="s">
        <v>142</v>
      </c>
      <c r="BM100" s="225" t="s">
        <v>143</v>
      </c>
    </row>
    <row r="101" s="2" customFormat="1">
      <c r="A101" s="40"/>
      <c r="B101" s="41"/>
      <c r="C101" s="42"/>
      <c r="D101" s="227" t="s">
        <v>144</v>
      </c>
      <c r="E101" s="42"/>
      <c r="F101" s="228" t="s">
        <v>145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144</v>
      </c>
      <c r="AU101" s="19" t="s">
        <v>83</v>
      </c>
    </row>
    <row r="102" s="13" customFormat="1">
      <c r="A102" s="13"/>
      <c r="B102" s="232"/>
      <c r="C102" s="233"/>
      <c r="D102" s="234" t="s">
        <v>146</v>
      </c>
      <c r="E102" s="235" t="s">
        <v>19</v>
      </c>
      <c r="F102" s="236" t="s">
        <v>147</v>
      </c>
      <c r="G102" s="233"/>
      <c r="H102" s="235" t="s">
        <v>19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146</v>
      </c>
      <c r="AU102" s="242" t="s">
        <v>83</v>
      </c>
      <c r="AV102" s="13" t="s">
        <v>81</v>
      </c>
      <c r="AW102" s="13" t="s">
        <v>35</v>
      </c>
      <c r="AX102" s="13" t="s">
        <v>74</v>
      </c>
      <c r="AY102" s="242" t="s">
        <v>134</v>
      </c>
    </row>
    <row r="103" s="14" customFormat="1">
      <c r="A103" s="14"/>
      <c r="B103" s="243"/>
      <c r="C103" s="244"/>
      <c r="D103" s="234" t="s">
        <v>146</v>
      </c>
      <c r="E103" s="245" t="s">
        <v>19</v>
      </c>
      <c r="F103" s="246" t="s">
        <v>148</v>
      </c>
      <c r="G103" s="244"/>
      <c r="H103" s="247">
        <v>0.010999999999999999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146</v>
      </c>
      <c r="AU103" s="253" t="s">
        <v>83</v>
      </c>
      <c r="AV103" s="14" t="s">
        <v>83</v>
      </c>
      <c r="AW103" s="14" t="s">
        <v>35</v>
      </c>
      <c r="AX103" s="14" t="s">
        <v>81</v>
      </c>
      <c r="AY103" s="253" t="s">
        <v>134</v>
      </c>
    </row>
    <row r="104" s="12" customFormat="1" ht="22.8" customHeight="1">
      <c r="A104" s="12"/>
      <c r="B104" s="198"/>
      <c r="C104" s="199"/>
      <c r="D104" s="200" t="s">
        <v>73</v>
      </c>
      <c r="E104" s="212" t="s">
        <v>149</v>
      </c>
      <c r="F104" s="212" t="s">
        <v>150</v>
      </c>
      <c r="G104" s="199"/>
      <c r="H104" s="199"/>
      <c r="I104" s="202"/>
      <c r="J104" s="213">
        <f>BK104</f>
        <v>0</v>
      </c>
      <c r="K104" s="199"/>
      <c r="L104" s="204"/>
      <c r="M104" s="205"/>
      <c r="N104" s="206"/>
      <c r="O104" s="206"/>
      <c r="P104" s="207">
        <f>SUM(P105:P114)</f>
        <v>0</v>
      </c>
      <c r="Q104" s="206"/>
      <c r="R104" s="207">
        <f>SUM(R105:R114)</f>
        <v>0</v>
      </c>
      <c r="S104" s="206"/>
      <c r="T104" s="208">
        <f>SUM(T105:T114)</f>
        <v>0.24110000000000001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81</v>
      </c>
      <c r="AT104" s="210" t="s">
        <v>73</v>
      </c>
      <c r="AU104" s="210" t="s">
        <v>81</v>
      </c>
      <c r="AY104" s="209" t="s">
        <v>134</v>
      </c>
      <c r="BK104" s="211">
        <f>SUM(BK105:BK114)</f>
        <v>0</v>
      </c>
    </row>
    <row r="105" s="2" customFormat="1" ht="37.8" customHeight="1">
      <c r="A105" s="40"/>
      <c r="B105" s="41"/>
      <c r="C105" s="214" t="s">
        <v>83</v>
      </c>
      <c r="D105" s="214" t="s">
        <v>137</v>
      </c>
      <c r="E105" s="215" t="s">
        <v>151</v>
      </c>
      <c r="F105" s="216" t="s">
        <v>152</v>
      </c>
      <c r="G105" s="217" t="s">
        <v>153</v>
      </c>
      <c r="H105" s="218">
        <v>65.090000000000003</v>
      </c>
      <c r="I105" s="219"/>
      <c r="J105" s="220">
        <f>ROUND(I105*H105,2)</f>
        <v>0</v>
      </c>
      <c r="K105" s="216" t="s">
        <v>141</v>
      </c>
      <c r="L105" s="46"/>
      <c r="M105" s="221" t="s">
        <v>19</v>
      </c>
      <c r="N105" s="222" t="s">
        <v>45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142</v>
      </c>
      <c r="AT105" s="225" t="s">
        <v>137</v>
      </c>
      <c r="AU105" s="225" t="s">
        <v>83</v>
      </c>
      <c r="AY105" s="19" t="s">
        <v>134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142</v>
      </c>
      <c r="BM105" s="225" t="s">
        <v>154</v>
      </c>
    </row>
    <row r="106" s="2" customFormat="1">
      <c r="A106" s="40"/>
      <c r="B106" s="41"/>
      <c r="C106" s="42"/>
      <c r="D106" s="227" t="s">
        <v>144</v>
      </c>
      <c r="E106" s="42"/>
      <c r="F106" s="228" t="s">
        <v>155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144</v>
      </c>
      <c r="AU106" s="19" t="s">
        <v>83</v>
      </c>
    </row>
    <row r="107" s="14" customFormat="1">
      <c r="A107" s="14"/>
      <c r="B107" s="243"/>
      <c r="C107" s="244"/>
      <c r="D107" s="234" t="s">
        <v>146</v>
      </c>
      <c r="E107" s="245" t="s">
        <v>19</v>
      </c>
      <c r="F107" s="246" t="s">
        <v>156</v>
      </c>
      <c r="G107" s="244"/>
      <c r="H107" s="247">
        <v>65.090000000000003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3" t="s">
        <v>146</v>
      </c>
      <c r="AU107" s="253" t="s">
        <v>83</v>
      </c>
      <c r="AV107" s="14" t="s">
        <v>83</v>
      </c>
      <c r="AW107" s="14" t="s">
        <v>35</v>
      </c>
      <c r="AX107" s="14" t="s">
        <v>81</v>
      </c>
      <c r="AY107" s="253" t="s">
        <v>134</v>
      </c>
    </row>
    <row r="108" s="2" customFormat="1" ht="37.8" customHeight="1">
      <c r="A108" s="40"/>
      <c r="B108" s="41"/>
      <c r="C108" s="214" t="s">
        <v>135</v>
      </c>
      <c r="D108" s="214" t="s">
        <v>137</v>
      </c>
      <c r="E108" s="215" t="s">
        <v>157</v>
      </c>
      <c r="F108" s="216" t="s">
        <v>158</v>
      </c>
      <c r="G108" s="217" t="s">
        <v>153</v>
      </c>
      <c r="H108" s="218">
        <v>2</v>
      </c>
      <c r="I108" s="219"/>
      <c r="J108" s="220">
        <f>ROUND(I108*H108,2)</f>
        <v>0</v>
      </c>
      <c r="K108" s="216" t="s">
        <v>141</v>
      </c>
      <c r="L108" s="46"/>
      <c r="M108" s="221" t="s">
        <v>19</v>
      </c>
      <c r="N108" s="222" t="s">
        <v>45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0.075999999999999998</v>
      </c>
      <c r="T108" s="224">
        <f>S108*H108</f>
        <v>0.152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142</v>
      </c>
      <c r="AT108" s="225" t="s">
        <v>137</v>
      </c>
      <c r="AU108" s="225" t="s">
        <v>83</v>
      </c>
      <c r="AY108" s="19" t="s">
        <v>134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142</v>
      </c>
      <c r="BM108" s="225" t="s">
        <v>159</v>
      </c>
    </row>
    <row r="109" s="2" customFormat="1">
      <c r="A109" s="40"/>
      <c r="B109" s="41"/>
      <c r="C109" s="42"/>
      <c r="D109" s="227" t="s">
        <v>144</v>
      </c>
      <c r="E109" s="42"/>
      <c r="F109" s="228" t="s">
        <v>160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144</v>
      </c>
      <c r="AU109" s="19" t="s">
        <v>83</v>
      </c>
    </row>
    <row r="110" s="14" customFormat="1">
      <c r="A110" s="14"/>
      <c r="B110" s="243"/>
      <c r="C110" s="244"/>
      <c r="D110" s="234" t="s">
        <v>146</v>
      </c>
      <c r="E110" s="245" t="s">
        <v>19</v>
      </c>
      <c r="F110" s="246" t="s">
        <v>161</v>
      </c>
      <c r="G110" s="244"/>
      <c r="H110" s="247">
        <v>2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146</v>
      </c>
      <c r="AU110" s="253" t="s">
        <v>83</v>
      </c>
      <c r="AV110" s="14" t="s">
        <v>83</v>
      </c>
      <c r="AW110" s="14" t="s">
        <v>35</v>
      </c>
      <c r="AX110" s="14" t="s">
        <v>81</v>
      </c>
      <c r="AY110" s="253" t="s">
        <v>134</v>
      </c>
    </row>
    <row r="111" s="2" customFormat="1" ht="44.25" customHeight="1">
      <c r="A111" s="40"/>
      <c r="B111" s="41"/>
      <c r="C111" s="214" t="s">
        <v>142</v>
      </c>
      <c r="D111" s="214" t="s">
        <v>137</v>
      </c>
      <c r="E111" s="215" t="s">
        <v>162</v>
      </c>
      <c r="F111" s="216" t="s">
        <v>163</v>
      </c>
      <c r="G111" s="217" t="s">
        <v>153</v>
      </c>
      <c r="H111" s="218">
        <v>0.54000000000000004</v>
      </c>
      <c r="I111" s="219"/>
      <c r="J111" s="220">
        <f>ROUND(I111*H111,2)</f>
        <v>0</v>
      </c>
      <c r="K111" s="216" t="s">
        <v>141</v>
      </c>
      <c r="L111" s="46"/>
      <c r="M111" s="221" t="s">
        <v>19</v>
      </c>
      <c r="N111" s="222" t="s">
        <v>45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0.16500000000000001</v>
      </c>
      <c r="T111" s="224">
        <f>S111*H111</f>
        <v>0.089100000000000013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142</v>
      </c>
      <c r="AT111" s="225" t="s">
        <v>137</v>
      </c>
      <c r="AU111" s="225" t="s">
        <v>83</v>
      </c>
      <c r="AY111" s="19" t="s">
        <v>134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81</v>
      </c>
      <c r="BK111" s="226">
        <f>ROUND(I111*H111,2)</f>
        <v>0</v>
      </c>
      <c r="BL111" s="19" t="s">
        <v>142</v>
      </c>
      <c r="BM111" s="225" t="s">
        <v>164</v>
      </c>
    </row>
    <row r="112" s="2" customFormat="1">
      <c r="A112" s="40"/>
      <c r="B112" s="41"/>
      <c r="C112" s="42"/>
      <c r="D112" s="227" t="s">
        <v>144</v>
      </c>
      <c r="E112" s="42"/>
      <c r="F112" s="228" t="s">
        <v>165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144</v>
      </c>
      <c r="AU112" s="19" t="s">
        <v>83</v>
      </c>
    </row>
    <row r="113" s="13" customFormat="1">
      <c r="A113" s="13"/>
      <c r="B113" s="232"/>
      <c r="C113" s="233"/>
      <c r="D113" s="234" t="s">
        <v>146</v>
      </c>
      <c r="E113" s="235" t="s">
        <v>19</v>
      </c>
      <c r="F113" s="236" t="s">
        <v>166</v>
      </c>
      <c r="G113" s="233"/>
      <c r="H113" s="235" t="s">
        <v>19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146</v>
      </c>
      <c r="AU113" s="242" t="s">
        <v>83</v>
      </c>
      <c r="AV113" s="13" t="s">
        <v>81</v>
      </c>
      <c r="AW113" s="13" t="s">
        <v>35</v>
      </c>
      <c r="AX113" s="13" t="s">
        <v>74</v>
      </c>
      <c r="AY113" s="242" t="s">
        <v>134</v>
      </c>
    </row>
    <row r="114" s="14" customFormat="1">
      <c r="A114" s="14"/>
      <c r="B114" s="243"/>
      <c r="C114" s="244"/>
      <c r="D114" s="234" t="s">
        <v>146</v>
      </c>
      <c r="E114" s="245" t="s">
        <v>19</v>
      </c>
      <c r="F114" s="246" t="s">
        <v>167</v>
      </c>
      <c r="G114" s="244"/>
      <c r="H114" s="247">
        <v>0.54000000000000004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146</v>
      </c>
      <c r="AU114" s="253" t="s">
        <v>83</v>
      </c>
      <c r="AV114" s="14" t="s">
        <v>83</v>
      </c>
      <c r="AW114" s="14" t="s">
        <v>35</v>
      </c>
      <c r="AX114" s="14" t="s">
        <v>81</v>
      </c>
      <c r="AY114" s="253" t="s">
        <v>134</v>
      </c>
    </row>
    <row r="115" s="12" customFormat="1" ht="22.8" customHeight="1">
      <c r="A115" s="12"/>
      <c r="B115" s="198"/>
      <c r="C115" s="199"/>
      <c r="D115" s="200" t="s">
        <v>73</v>
      </c>
      <c r="E115" s="212" t="s">
        <v>168</v>
      </c>
      <c r="F115" s="212" t="s">
        <v>169</v>
      </c>
      <c r="G115" s="199"/>
      <c r="H115" s="199"/>
      <c r="I115" s="202"/>
      <c r="J115" s="213">
        <f>BK115</f>
        <v>0</v>
      </c>
      <c r="K115" s="199"/>
      <c r="L115" s="204"/>
      <c r="M115" s="205"/>
      <c r="N115" s="206"/>
      <c r="O115" s="206"/>
      <c r="P115" s="207">
        <f>SUM(P116:P124)</f>
        <v>0</v>
      </c>
      <c r="Q115" s="206"/>
      <c r="R115" s="207">
        <f>SUM(R116:R124)</f>
        <v>0</v>
      </c>
      <c r="S115" s="206"/>
      <c r="T115" s="208">
        <f>SUM(T116:T124)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9" t="s">
        <v>81</v>
      </c>
      <c r="AT115" s="210" t="s">
        <v>73</v>
      </c>
      <c r="AU115" s="210" t="s">
        <v>81</v>
      </c>
      <c r="AY115" s="209" t="s">
        <v>134</v>
      </c>
      <c r="BK115" s="211">
        <f>SUM(BK116:BK124)</f>
        <v>0</v>
      </c>
    </row>
    <row r="116" s="2" customFormat="1" ht="37.8" customHeight="1">
      <c r="A116" s="40"/>
      <c r="B116" s="41"/>
      <c r="C116" s="214" t="s">
        <v>170</v>
      </c>
      <c r="D116" s="214" t="s">
        <v>137</v>
      </c>
      <c r="E116" s="215" t="s">
        <v>171</v>
      </c>
      <c r="F116" s="216" t="s">
        <v>172</v>
      </c>
      <c r="G116" s="217" t="s">
        <v>140</v>
      </c>
      <c r="H116" s="218">
        <v>1.1140000000000001</v>
      </c>
      <c r="I116" s="219"/>
      <c r="J116" s="220">
        <f>ROUND(I116*H116,2)</f>
        <v>0</v>
      </c>
      <c r="K116" s="216" t="s">
        <v>141</v>
      </c>
      <c r="L116" s="46"/>
      <c r="M116" s="221" t="s">
        <v>19</v>
      </c>
      <c r="N116" s="222" t="s">
        <v>45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142</v>
      </c>
      <c r="AT116" s="225" t="s">
        <v>137</v>
      </c>
      <c r="AU116" s="225" t="s">
        <v>83</v>
      </c>
      <c r="AY116" s="19" t="s">
        <v>134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81</v>
      </c>
      <c r="BK116" s="226">
        <f>ROUND(I116*H116,2)</f>
        <v>0</v>
      </c>
      <c r="BL116" s="19" t="s">
        <v>142</v>
      </c>
      <c r="BM116" s="225" t="s">
        <v>173</v>
      </c>
    </row>
    <row r="117" s="2" customFormat="1">
      <c r="A117" s="40"/>
      <c r="B117" s="41"/>
      <c r="C117" s="42"/>
      <c r="D117" s="227" t="s">
        <v>144</v>
      </c>
      <c r="E117" s="42"/>
      <c r="F117" s="228" t="s">
        <v>174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144</v>
      </c>
      <c r="AU117" s="19" t="s">
        <v>83</v>
      </c>
    </row>
    <row r="118" s="2" customFormat="1" ht="33" customHeight="1">
      <c r="A118" s="40"/>
      <c r="B118" s="41"/>
      <c r="C118" s="214" t="s">
        <v>175</v>
      </c>
      <c r="D118" s="214" t="s">
        <v>137</v>
      </c>
      <c r="E118" s="215" t="s">
        <v>176</v>
      </c>
      <c r="F118" s="216" t="s">
        <v>177</v>
      </c>
      <c r="G118" s="217" t="s">
        <v>140</v>
      </c>
      <c r="H118" s="218">
        <v>1.1140000000000001</v>
      </c>
      <c r="I118" s="219"/>
      <c r="J118" s="220">
        <f>ROUND(I118*H118,2)</f>
        <v>0</v>
      </c>
      <c r="K118" s="216" t="s">
        <v>141</v>
      </c>
      <c r="L118" s="46"/>
      <c r="M118" s="221" t="s">
        <v>19</v>
      </c>
      <c r="N118" s="222" t="s">
        <v>45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142</v>
      </c>
      <c r="AT118" s="225" t="s">
        <v>137</v>
      </c>
      <c r="AU118" s="225" t="s">
        <v>83</v>
      </c>
      <c r="AY118" s="19" t="s">
        <v>134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81</v>
      </c>
      <c r="BK118" s="226">
        <f>ROUND(I118*H118,2)</f>
        <v>0</v>
      </c>
      <c r="BL118" s="19" t="s">
        <v>142</v>
      </c>
      <c r="BM118" s="225" t="s">
        <v>178</v>
      </c>
    </row>
    <row r="119" s="2" customFormat="1">
      <c r="A119" s="40"/>
      <c r="B119" s="41"/>
      <c r="C119" s="42"/>
      <c r="D119" s="227" t="s">
        <v>144</v>
      </c>
      <c r="E119" s="42"/>
      <c r="F119" s="228" t="s">
        <v>179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144</v>
      </c>
      <c r="AU119" s="19" t="s">
        <v>83</v>
      </c>
    </row>
    <row r="120" s="2" customFormat="1" ht="44.25" customHeight="1">
      <c r="A120" s="40"/>
      <c r="B120" s="41"/>
      <c r="C120" s="214" t="s">
        <v>180</v>
      </c>
      <c r="D120" s="214" t="s">
        <v>137</v>
      </c>
      <c r="E120" s="215" t="s">
        <v>181</v>
      </c>
      <c r="F120" s="216" t="s">
        <v>182</v>
      </c>
      <c r="G120" s="217" t="s">
        <v>140</v>
      </c>
      <c r="H120" s="218">
        <v>11.140000000000001</v>
      </c>
      <c r="I120" s="219"/>
      <c r="J120" s="220">
        <f>ROUND(I120*H120,2)</f>
        <v>0</v>
      </c>
      <c r="K120" s="216" t="s">
        <v>141</v>
      </c>
      <c r="L120" s="46"/>
      <c r="M120" s="221" t="s">
        <v>19</v>
      </c>
      <c r="N120" s="222" t="s">
        <v>45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142</v>
      </c>
      <c r="AT120" s="225" t="s">
        <v>137</v>
      </c>
      <c r="AU120" s="225" t="s">
        <v>83</v>
      </c>
      <c r="AY120" s="19" t="s">
        <v>134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81</v>
      </c>
      <c r="BK120" s="226">
        <f>ROUND(I120*H120,2)</f>
        <v>0</v>
      </c>
      <c r="BL120" s="19" t="s">
        <v>142</v>
      </c>
      <c r="BM120" s="225" t="s">
        <v>183</v>
      </c>
    </row>
    <row r="121" s="2" customFormat="1">
      <c r="A121" s="40"/>
      <c r="B121" s="41"/>
      <c r="C121" s="42"/>
      <c r="D121" s="227" t="s">
        <v>144</v>
      </c>
      <c r="E121" s="42"/>
      <c r="F121" s="228" t="s">
        <v>184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144</v>
      </c>
      <c r="AU121" s="19" t="s">
        <v>83</v>
      </c>
    </row>
    <row r="122" s="14" customFormat="1">
      <c r="A122" s="14"/>
      <c r="B122" s="243"/>
      <c r="C122" s="244"/>
      <c r="D122" s="234" t="s">
        <v>146</v>
      </c>
      <c r="E122" s="245" t="s">
        <v>19</v>
      </c>
      <c r="F122" s="246" t="s">
        <v>185</v>
      </c>
      <c r="G122" s="244"/>
      <c r="H122" s="247">
        <v>11.140000000000001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146</v>
      </c>
      <c r="AU122" s="253" t="s">
        <v>83</v>
      </c>
      <c r="AV122" s="14" t="s">
        <v>83</v>
      </c>
      <c r="AW122" s="14" t="s">
        <v>35</v>
      </c>
      <c r="AX122" s="14" t="s">
        <v>81</v>
      </c>
      <c r="AY122" s="253" t="s">
        <v>134</v>
      </c>
    </row>
    <row r="123" s="2" customFormat="1" ht="44.25" customHeight="1">
      <c r="A123" s="40"/>
      <c r="B123" s="41"/>
      <c r="C123" s="214" t="s">
        <v>186</v>
      </c>
      <c r="D123" s="214" t="s">
        <v>137</v>
      </c>
      <c r="E123" s="215" t="s">
        <v>187</v>
      </c>
      <c r="F123" s="216" t="s">
        <v>188</v>
      </c>
      <c r="G123" s="217" t="s">
        <v>140</v>
      </c>
      <c r="H123" s="218">
        <v>1.1140000000000001</v>
      </c>
      <c r="I123" s="219"/>
      <c r="J123" s="220">
        <f>ROUND(I123*H123,2)</f>
        <v>0</v>
      </c>
      <c r="K123" s="216" t="s">
        <v>141</v>
      </c>
      <c r="L123" s="46"/>
      <c r="M123" s="221" t="s">
        <v>19</v>
      </c>
      <c r="N123" s="222" t="s">
        <v>45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142</v>
      </c>
      <c r="AT123" s="225" t="s">
        <v>137</v>
      </c>
      <c r="AU123" s="225" t="s">
        <v>83</v>
      </c>
      <c r="AY123" s="19" t="s">
        <v>134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81</v>
      </c>
      <c r="BK123" s="226">
        <f>ROUND(I123*H123,2)</f>
        <v>0</v>
      </c>
      <c r="BL123" s="19" t="s">
        <v>142</v>
      </c>
      <c r="BM123" s="225" t="s">
        <v>189</v>
      </c>
    </row>
    <row r="124" s="2" customFormat="1">
      <c r="A124" s="40"/>
      <c r="B124" s="41"/>
      <c r="C124" s="42"/>
      <c r="D124" s="227" t="s">
        <v>144</v>
      </c>
      <c r="E124" s="42"/>
      <c r="F124" s="228" t="s">
        <v>190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144</v>
      </c>
      <c r="AU124" s="19" t="s">
        <v>83</v>
      </c>
    </row>
    <row r="125" s="12" customFormat="1" ht="22.8" customHeight="1">
      <c r="A125" s="12"/>
      <c r="B125" s="198"/>
      <c r="C125" s="199"/>
      <c r="D125" s="200" t="s">
        <v>73</v>
      </c>
      <c r="E125" s="212" t="s">
        <v>191</v>
      </c>
      <c r="F125" s="212" t="s">
        <v>192</v>
      </c>
      <c r="G125" s="199"/>
      <c r="H125" s="199"/>
      <c r="I125" s="202"/>
      <c r="J125" s="213">
        <f>BK125</f>
        <v>0</v>
      </c>
      <c r="K125" s="199"/>
      <c r="L125" s="204"/>
      <c r="M125" s="205"/>
      <c r="N125" s="206"/>
      <c r="O125" s="206"/>
      <c r="P125" s="207">
        <f>SUM(P126:P127)</f>
        <v>0</v>
      </c>
      <c r="Q125" s="206"/>
      <c r="R125" s="207">
        <f>SUM(R126:R127)</f>
        <v>0</v>
      </c>
      <c r="S125" s="206"/>
      <c r="T125" s="208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81</v>
      </c>
      <c r="AT125" s="210" t="s">
        <v>73</v>
      </c>
      <c r="AU125" s="210" t="s">
        <v>81</v>
      </c>
      <c r="AY125" s="209" t="s">
        <v>134</v>
      </c>
      <c r="BK125" s="211">
        <f>SUM(BK126:BK127)</f>
        <v>0</v>
      </c>
    </row>
    <row r="126" s="2" customFormat="1" ht="62.7" customHeight="1">
      <c r="A126" s="40"/>
      <c r="B126" s="41"/>
      <c r="C126" s="214" t="s">
        <v>149</v>
      </c>
      <c r="D126" s="214" t="s">
        <v>137</v>
      </c>
      <c r="E126" s="215" t="s">
        <v>193</v>
      </c>
      <c r="F126" s="216" t="s">
        <v>194</v>
      </c>
      <c r="G126" s="217" t="s">
        <v>140</v>
      </c>
      <c r="H126" s="218">
        <v>0.014999999999999999</v>
      </c>
      <c r="I126" s="219"/>
      <c r="J126" s="220">
        <f>ROUND(I126*H126,2)</f>
        <v>0</v>
      </c>
      <c r="K126" s="216" t="s">
        <v>141</v>
      </c>
      <c r="L126" s="46"/>
      <c r="M126" s="221" t="s">
        <v>19</v>
      </c>
      <c r="N126" s="222" t="s">
        <v>45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142</v>
      </c>
      <c r="AT126" s="225" t="s">
        <v>137</v>
      </c>
      <c r="AU126" s="225" t="s">
        <v>83</v>
      </c>
      <c r="AY126" s="19" t="s">
        <v>134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81</v>
      </c>
      <c r="BK126" s="226">
        <f>ROUND(I126*H126,2)</f>
        <v>0</v>
      </c>
      <c r="BL126" s="19" t="s">
        <v>142</v>
      </c>
      <c r="BM126" s="225" t="s">
        <v>195</v>
      </c>
    </row>
    <row r="127" s="2" customFormat="1">
      <c r="A127" s="40"/>
      <c r="B127" s="41"/>
      <c r="C127" s="42"/>
      <c r="D127" s="227" t="s">
        <v>144</v>
      </c>
      <c r="E127" s="42"/>
      <c r="F127" s="228" t="s">
        <v>196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144</v>
      </c>
      <c r="AU127" s="19" t="s">
        <v>83</v>
      </c>
    </row>
    <row r="128" s="12" customFormat="1" ht="25.92" customHeight="1">
      <c r="A128" s="12"/>
      <c r="B128" s="198"/>
      <c r="C128" s="199"/>
      <c r="D128" s="200" t="s">
        <v>73</v>
      </c>
      <c r="E128" s="201" t="s">
        <v>197</v>
      </c>
      <c r="F128" s="201" t="s">
        <v>198</v>
      </c>
      <c r="G128" s="199"/>
      <c r="H128" s="199"/>
      <c r="I128" s="202"/>
      <c r="J128" s="203">
        <f>BK128</f>
        <v>0</v>
      </c>
      <c r="K128" s="199"/>
      <c r="L128" s="204"/>
      <c r="M128" s="205"/>
      <c r="N128" s="206"/>
      <c r="O128" s="206"/>
      <c r="P128" s="207">
        <f>P129+P139+P150+P154+P162+P175</f>
        <v>0</v>
      </c>
      <c r="Q128" s="206"/>
      <c r="R128" s="207">
        <f>R129+R139+R150+R154+R162+R175</f>
        <v>0</v>
      </c>
      <c r="S128" s="206"/>
      <c r="T128" s="208">
        <f>T129+T139+T150+T154+T162+T175</f>
        <v>0.87268299999999988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83</v>
      </c>
      <c r="AT128" s="210" t="s">
        <v>73</v>
      </c>
      <c r="AU128" s="210" t="s">
        <v>74</v>
      </c>
      <c r="AY128" s="209" t="s">
        <v>134</v>
      </c>
      <c r="BK128" s="211">
        <f>BK129+BK139+BK150+BK154+BK162+BK175</f>
        <v>0</v>
      </c>
    </row>
    <row r="129" s="12" customFormat="1" ht="22.8" customHeight="1">
      <c r="A129" s="12"/>
      <c r="B129" s="198"/>
      <c r="C129" s="199"/>
      <c r="D129" s="200" t="s">
        <v>73</v>
      </c>
      <c r="E129" s="212" t="s">
        <v>199</v>
      </c>
      <c r="F129" s="212" t="s">
        <v>200</v>
      </c>
      <c r="G129" s="199"/>
      <c r="H129" s="199"/>
      <c r="I129" s="202"/>
      <c r="J129" s="213">
        <f>BK129</f>
        <v>0</v>
      </c>
      <c r="K129" s="199"/>
      <c r="L129" s="204"/>
      <c r="M129" s="205"/>
      <c r="N129" s="206"/>
      <c r="O129" s="206"/>
      <c r="P129" s="207">
        <f>SUM(P130:P138)</f>
        <v>0</v>
      </c>
      <c r="Q129" s="206"/>
      <c r="R129" s="207">
        <f>SUM(R130:R138)</f>
        <v>0</v>
      </c>
      <c r="S129" s="206"/>
      <c r="T129" s="208">
        <f>SUM(T130:T138)</f>
        <v>0.0166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83</v>
      </c>
      <c r="AT129" s="210" t="s">
        <v>73</v>
      </c>
      <c r="AU129" s="210" t="s">
        <v>81</v>
      </c>
      <c r="AY129" s="209" t="s">
        <v>134</v>
      </c>
      <c r="BK129" s="211">
        <f>SUM(BK130:BK138)</f>
        <v>0</v>
      </c>
    </row>
    <row r="130" s="2" customFormat="1" ht="24.15" customHeight="1">
      <c r="A130" s="40"/>
      <c r="B130" s="41"/>
      <c r="C130" s="214" t="s">
        <v>201</v>
      </c>
      <c r="D130" s="214" t="s">
        <v>137</v>
      </c>
      <c r="E130" s="215" t="s">
        <v>202</v>
      </c>
      <c r="F130" s="216" t="s">
        <v>203</v>
      </c>
      <c r="G130" s="217" t="s">
        <v>204</v>
      </c>
      <c r="H130" s="218">
        <v>2</v>
      </c>
      <c r="I130" s="219"/>
      <c r="J130" s="220">
        <f>ROUND(I130*H130,2)</f>
        <v>0</v>
      </c>
      <c r="K130" s="216" t="s">
        <v>141</v>
      </c>
      <c r="L130" s="46"/>
      <c r="M130" s="221" t="s">
        <v>19</v>
      </c>
      <c r="N130" s="222" t="s">
        <v>45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0.0020999999999999999</v>
      </c>
      <c r="T130" s="224">
        <f>S130*H130</f>
        <v>0.0041999999999999997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205</v>
      </c>
      <c r="AT130" s="225" t="s">
        <v>137</v>
      </c>
      <c r="AU130" s="225" t="s">
        <v>83</v>
      </c>
      <c r="AY130" s="19" t="s">
        <v>134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81</v>
      </c>
      <c r="BK130" s="226">
        <f>ROUND(I130*H130,2)</f>
        <v>0</v>
      </c>
      <c r="BL130" s="19" t="s">
        <v>205</v>
      </c>
      <c r="BM130" s="225" t="s">
        <v>206</v>
      </c>
    </row>
    <row r="131" s="2" customFormat="1">
      <c r="A131" s="40"/>
      <c r="B131" s="41"/>
      <c r="C131" s="42"/>
      <c r="D131" s="227" t="s">
        <v>144</v>
      </c>
      <c r="E131" s="42"/>
      <c r="F131" s="228" t="s">
        <v>207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144</v>
      </c>
      <c r="AU131" s="19" t="s">
        <v>83</v>
      </c>
    </row>
    <row r="132" s="14" customFormat="1">
      <c r="A132" s="14"/>
      <c r="B132" s="243"/>
      <c r="C132" s="244"/>
      <c r="D132" s="234" t="s">
        <v>146</v>
      </c>
      <c r="E132" s="245" t="s">
        <v>19</v>
      </c>
      <c r="F132" s="246" t="s">
        <v>208</v>
      </c>
      <c r="G132" s="244"/>
      <c r="H132" s="247">
        <v>2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146</v>
      </c>
      <c r="AU132" s="253" t="s">
        <v>83</v>
      </c>
      <c r="AV132" s="14" t="s">
        <v>83</v>
      </c>
      <c r="AW132" s="14" t="s">
        <v>35</v>
      </c>
      <c r="AX132" s="14" t="s">
        <v>81</v>
      </c>
      <c r="AY132" s="253" t="s">
        <v>134</v>
      </c>
    </row>
    <row r="133" s="2" customFormat="1" ht="16.5" customHeight="1">
      <c r="A133" s="40"/>
      <c r="B133" s="41"/>
      <c r="C133" s="214" t="s">
        <v>209</v>
      </c>
      <c r="D133" s="214" t="s">
        <v>137</v>
      </c>
      <c r="E133" s="215" t="s">
        <v>210</v>
      </c>
      <c r="F133" s="216" t="s">
        <v>211</v>
      </c>
      <c r="G133" s="217" t="s">
        <v>212</v>
      </c>
      <c r="H133" s="218">
        <v>4</v>
      </c>
      <c r="I133" s="219"/>
      <c r="J133" s="220">
        <f>ROUND(I133*H133,2)</f>
        <v>0</v>
      </c>
      <c r="K133" s="216" t="s">
        <v>141</v>
      </c>
      <c r="L133" s="46"/>
      <c r="M133" s="221" t="s">
        <v>19</v>
      </c>
      <c r="N133" s="222" t="s">
        <v>45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0.0030999999999999999</v>
      </c>
      <c r="T133" s="224">
        <f>S133*H133</f>
        <v>0.0124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205</v>
      </c>
      <c r="AT133" s="225" t="s">
        <v>137</v>
      </c>
      <c r="AU133" s="225" t="s">
        <v>83</v>
      </c>
      <c r="AY133" s="19" t="s">
        <v>134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81</v>
      </c>
      <c r="BK133" s="226">
        <f>ROUND(I133*H133,2)</f>
        <v>0</v>
      </c>
      <c r="BL133" s="19" t="s">
        <v>205</v>
      </c>
      <c r="BM133" s="225" t="s">
        <v>213</v>
      </c>
    </row>
    <row r="134" s="2" customFormat="1">
      <c r="A134" s="40"/>
      <c r="B134" s="41"/>
      <c r="C134" s="42"/>
      <c r="D134" s="227" t="s">
        <v>144</v>
      </c>
      <c r="E134" s="42"/>
      <c r="F134" s="228" t="s">
        <v>214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144</v>
      </c>
      <c r="AU134" s="19" t="s">
        <v>83</v>
      </c>
    </row>
    <row r="135" s="14" customFormat="1">
      <c r="A135" s="14"/>
      <c r="B135" s="243"/>
      <c r="C135" s="244"/>
      <c r="D135" s="234" t="s">
        <v>146</v>
      </c>
      <c r="E135" s="245" t="s">
        <v>19</v>
      </c>
      <c r="F135" s="246" t="s">
        <v>215</v>
      </c>
      <c r="G135" s="244"/>
      <c r="H135" s="247">
        <v>1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146</v>
      </c>
      <c r="AU135" s="253" t="s">
        <v>83</v>
      </c>
      <c r="AV135" s="14" t="s">
        <v>83</v>
      </c>
      <c r="AW135" s="14" t="s">
        <v>35</v>
      </c>
      <c r="AX135" s="14" t="s">
        <v>74</v>
      </c>
      <c r="AY135" s="253" t="s">
        <v>134</v>
      </c>
    </row>
    <row r="136" s="14" customFormat="1">
      <c r="A136" s="14"/>
      <c r="B136" s="243"/>
      <c r="C136" s="244"/>
      <c r="D136" s="234" t="s">
        <v>146</v>
      </c>
      <c r="E136" s="245" t="s">
        <v>19</v>
      </c>
      <c r="F136" s="246" t="s">
        <v>216</v>
      </c>
      <c r="G136" s="244"/>
      <c r="H136" s="247">
        <v>1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146</v>
      </c>
      <c r="AU136" s="253" t="s">
        <v>83</v>
      </c>
      <c r="AV136" s="14" t="s">
        <v>83</v>
      </c>
      <c r="AW136" s="14" t="s">
        <v>35</v>
      </c>
      <c r="AX136" s="14" t="s">
        <v>74</v>
      </c>
      <c r="AY136" s="253" t="s">
        <v>134</v>
      </c>
    </row>
    <row r="137" s="14" customFormat="1">
      <c r="A137" s="14"/>
      <c r="B137" s="243"/>
      <c r="C137" s="244"/>
      <c r="D137" s="234" t="s">
        <v>146</v>
      </c>
      <c r="E137" s="245" t="s">
        <v>19</v>
      </c>
      <c r="F137" s="246" t="s">
        <v>217</v>
      </c>
      <c r="G137" s="244"/>
      <c r="H137" s="247">
        <v>2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146</v>
      </c>
      <c r="AU137" s="253" t="s">
        <v>83</v>
      </c>
      <c r="AV137" s="14" t="s">
        <v>83</v>
      </c>
      <c r="AW137" s="14" t="s">
        <v>35</v>
      </c>
      <c r="AX137" s="14" t="s">
        <v>74</v>
      </c>
      <c r="AY137" s="253" t="s">
        <v>134</v>
      </c>
    </row>
    <row r="138" s="15" customFormat="1">
      <c r="A138" s="15"/>
      <c r="B138" s="254"/>
      <c r="C138" s="255"/>
      <c r="D138" s="234" t="s">
        <v>146</v>
      </c>
      <c r="E138" s="256" t="s">
        <v>19</v>
      </c>
      <c r="F138" s="257" t="s">
        <v>218</v>
      </c>
      <c r="G138" s="255"/>
      <c r="H138" s="258">
        <v>4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4" t="s">
        <v>146</v>
      </c>
      <c r="AU138" s="264" t="s">
        <v>83</v>
      </c>
      <c r="AV138" s="15" t="s">
        <v>142</v>
      </c>
      <c r="AW138" s="15" t="s">
        <v>35</v>
      </c>
      <c r="AX138" s="15" t="s">
        <v>81</v>
      </c>
      <c r="AY138" s="264" t="s">
        <v>134</v>
      </c>
    </row>
    <row r="139" s="12" customFormat="1" ht="22.8" customHeight="1">
      <c r="A139" s="12"/>
      <c r="B139" s="198"/>
      <c r="C139" s="199"/>
      <c r="D139" s="200" t="s">
        <v>73</v>
      </c>
      <c r="E139" s="212" t="s">
        <v>219</v>
      </c>
      <c r="F139" s="212" t="s">
        <v>220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SUM(P140:P149)</f>
        <v>0</v>
      </c>
      <c r="Q139" s="206"/>
      <c r="R139" s="207">
        <f>SUM(R140:R149)</f>
        <v>0</v>
      </c>
      <c r="S139" s="206"/>
      <c r="T139" s="208">
        <f>SUM(T140:T149)</f>
        <v>0.063060000000000005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83</v>
      </c>
      <c r="AT139" s="210" t="s">
        <v>73</v>
      </c>
      <c r="AU139" s="210" t="s">
        <v>81</v>
      </c>
      <c r="AY139" s="209" t="s">
        <v>134</v>
      </c>
      <c r="BK139" s="211">
        <f>SUM(BK140:BK149)</f>
        <v>0</v>
      </c>
    </row>
    <row r="140" s="2" customFormat="1" ht="21.75" customHeight="1">
      <c r="A140" s="40"/>
      <c r="B140" s="41"/>
      <c r="C140" s="214" t="s">
        <v>8</v>
      </c>
      <c r="D140" s="214" t="s">
        <v>137</v>
      </c>
      <c r="E140" s="215" t="s">
        <v>221</v>
      </c>
      <c r="F140" s="216" t="s">
        <v>222</v>
      </c>
      <c r="G140" s="217" t="s">
        <v>223</v>
      </c>
      <c r="H140" s="218">
        <v>3</v>
      </c>
      <c r="I140" s="219"/>
      <c r="J140" s="220">
        <f>ROUND(I140*H140,2)</f>
        <v>0</v>
      </c>
      <c r="K140" s="216" t="s">
        <v>141</v>
      </c>
      <c r="L140" s="46"/>
      <c r="M140" s="221" t="s">
        <v>19</v>
      </c>
      <c r="N140" s="222" t="s">
        <v>45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0.019460000000000002</v>
      </c>
      <c r="T140" s="224">
        <f>S140*H140</f>
        <v>0.058380000000000001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205</v>
      </c>
      <c r="AT140" s="225" t="s">
        <v>137</v>
      </c>
      <c r="AU140" s="225" t="s">
        <v>83</v>
      </c>
      <c r="AY140" s="19" t="s">
        <v>134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81</v>
      </c>
      <c r="BK140" s="226">
        <f>ROUND(I140*H140,2)</f>
        <v>0</v>
      </c>
      <c r="BL140" s="19" t="s">
        <v>205</v>
      </c>
      <c r="BM140" s="225" t="s">
        <v>224</v>
      </c>
    </row>
    <row r="141" s="2" customFormat="1">
      <c r="A141" s="40"/>
      <c r="B141" s="41"/>
      <c r="C141" s="42"/>
      <c r="D141" s="227" t="s">
        <v>144</v>
      </c>
      <c r="E141" s="42"/>
      <c r="F141" s="228" t="s">
        <v>225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144</v>
      </c>
      <c r="AU141" s="19" t="s">
        <v>83</v>
      </c>
    </row>
    <row r="142" s="14" customFormat="1">
      <c r="A142" s="14"/>
      <c r="B142" s="243"/>
      <c r="C142" s="244"/>
      <c r="D142" s="234" t="s">
        <v>146</v>
      </c>
      <c r="E142" s="245" t="s">
        <v>19</v>
      </c>
      <c r="F142" s="246" t="s">
        <v>215</v>
      </c>
      <c r="G142" s="244"/>
      <c r="H142" s="247">
        <v>1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146</v>
      </c>
      <c r="AU142" s="253" t="s">
        <v>83</v>
      </c>
      <c r="AV142" s="14" t="s">
        <v>83</v>
      </c>
      <c r="AW142" s="14" t="s">
        <v>35</v>
      </c>
      <c r="AX142" s="14" t="s">
        <v>74</v>
      </c>
      <c r="AY142" s="253" t="s">
        <v>134</v>
      </c>
    </row>
    <row r="143" s="14" customFormat="1">
      <c r="A143" s="14"/>
      <c r="B143" s="243"/>
      <c r="C143" s="244"/>
      <c r="D143" s="234" t="s">
        <v>146</v>
      </c>
      <c r="E143" s="245" t="s">
        <v>19</v>
      </c>
      <c r="F143" s="246" t="s">
        <v>217</v>
      </c>
      <c r="G143" s="244"/>
      <c r="H143" s="247">
        <v>2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146</v>
      </c>
      <c r="AU143" s="253" t="s">
        <v>83</v>
      </c>
      <c r="AV143" s="14" t="s">
        <v>83</v>
      </c>
      <c r="AW143" s="14" t="s">
        <v>35</v>
      </c>
      <c r="AX143" s="14" t="s">
        <v>74</v>
      </c>
      <c r="AY143" s="253" t="s">
        <v>134</v>
      </c>
    </row>
    <row r="144" s="15" customFormat="1">
      <c r="A144" s="15"/>
      <c r="B144" s="254"/>
      <c r="C144" s="255"/>
      <c r="D144" s="234" t="s">
        <v>146</v>
      </c>
      <c r="E144" s="256" t="s">
        <v>19</v>
      </c>
      <c r="F144" s="257" t="s">
        <v>218</v>
      </c>
      <c r="G144" s="255"/>
      <c r="H144" s="258">
        <v>3</v>
      </c>
      <c r="I144" s="259"/>
      <c r="J144" s="255"/>
      <c r="K144" s="255"/>
      <c r="L144" s="260"/>
      <c r="M144" s="261"/>
      <c r="N144" s="262"/>
      <c r="O144" s="262"/>
      <c r="P144" s="262"/>
      <c r="Q144" s="262"/>
      <c r="R144" s="262"/>
      <c r="S144" s="262"/>
      <c r="T144" s="263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4" t="s">
        <v>146</v>
      </c>
      <c r="AU144" s="264" t="s">
        <v>83</v>
      </c>
      <c r="AV144" s="15" t="s">
        <v>142</v>
      </c>
      <c r="AW144" s="15" t="s">
        <v>35</v>
      </c>
      <c r="AX144" s="15" t="s">
        <v>81</v>
      </c>
      <c r="AY144" s="264" t="s">
        <v>134</v>
      </c>
    </row>
    <row r="145" s="2" customFormat="1" ht="16.5" customHeight="1">
      <c r="A145" s="40"/>
      <c r="B145" s="41"/>
      <c r="C145" s="214" t="s">
        <v>226</v>
      </c>
      <c r="D145" s="214" t="s">
        <v>137</v>
      </c>
      <c r="E145" s="215" t="s">
        <v>227</v>
      </c>
      <c r="F145" s="216" t="s">
        <v>228</v>
      </c>
      <c r="G145" s="217" t="s">
        <v>223</v>
      </c>
      <c r="H145" s="218">
        <v>3</v>
      </c>
      <c r="I145" s="219"/>
      <c r="J145" s="220">
        <f>ROUND(I145*H145,2)</f>
        <v>0</v>
      </c>
      <c r="K145" s="216" t="s">
        <v>141</v>
      </c>
      <c r="L145" s="46"/>
      <c r="M145" s="221" t="s">
        <v>19</v>
      </c>
      <c r="N145" s="222" t="s">
        <v>45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0.00156</v>
      </c>
      <c r="T145" s="224">
        <f>S145*H145</f>
        <v>0.0046800000000000001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205</v>
      </c>
      <c r="AT145" s="225" t="s">
        <v>137</v>
      </c>
      <c r="AU145" s="225" t="s">
        <v>83</v>
      </c>
      <c r="AY145" s="19" t="s">
        <v>134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81</v>
      </c>
      <c r="BK145" s="226">
        <f>ROUND(I145*H145,2)</f>
        <v>0</v>
      </c>
      <c r="BL145" s="19" t="s">
        <v>205</v>
      </c>
      <c r="BM145" s="225" t="s">
        <v>229</v>
      </c>
    </row>
    <row r="146" s="2" customFormat="1">
      <c r="A146" s="40"/>
      <c r="B146" s="41"/>
      <c r="C146" s="42"/>
      <c r="D146" s="227" t="s">
        <v>144</v>
      </c>
      <c r="E146" s="42"/>
      <c r="F146" s="228" t="s">
        <v>230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144</v>
      </c>
      <c r="AU146" s="19" t="s">
        <v>83</v>
      </c>
    </row>
    <row r="147" s="14" customFormat="1">
      <c r="A147" s="14"/>
      <c r="B147" s="243"/>
      <c r="C147" s="244"/>
      <c r="D147" s="234" t="s">
        <v>146</v>
      </c>
      <c r="E147" s="245" t="s">
        <v>19</v>
      </c>
      <c r="F147" s="246" t="s">
        <v>215</v>
      </c>
      <c r="G147" s="244"/>
      <c r="H147" s="247">
        <v>1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146</v>
      </c>
      <c r="AU147" s="253" t="s">
        <v>83</v>
      </c>
      <c r="AV147" s="14" t="s">
        <v>83</v>
      </c>
      <c r="AW147" s="14" t="s">
        <v>35</v>
      </c>
      <c r="AX147" s="14" t="s">
        <v>74</v>
      </c>
      <c r="AY147" s="253" t="s">
        <v>134</v>
      </c>
    </row>
    <row r="148" s="14" customFormat="1">
      <c r="A148" s="14"/>
      <c r="B148" s="243"/>
      <c r="C148" s="244"/>
      <c r="D148" s="234" t="s">
        <v>146</v>
      </c>
      <c r="E148" s="245" t="s">
        <v>19</v>
      </c>
      <c r="F148" s="246" t="s">
        <v>217</v>
      </c>
      <c r="G148" s="244"/>
      <c r="H148" s="247">
        <v>2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146</v>
      </c>
      <c r="AU148" s="253" t="s">
        <v>83</v>
      </c>
      <c r="AV148" s="14" t="s">
        <v>83</v>
      </c>
      <c r="AW148" s="14" t="s">
        <v>35</v>
      </c>
      <c r="AX148" s="14" t="s">
        <v>74</v>
      </c>
      <c r="AY148" s="253" t="s">
        <v>134</v>
      </c>
    </row>
    <row r="149" s="15" customFormat="1">
      <c r="A149" s="15"/>
      <c r="B149" s="254"/>
      <c r="C149" s="255"/>
      <c r="D149" s="234" t="s">
        <v>146</v>
      </c>
      <c r="E149" s="256" t="s">
        <v>19</v>
      </c>
      <c r="F149" s="257" t="s">
        <v>218</v>
      </c>
      <c r="G149" s="255"/>
      <c r="H149" s="258">
        <v>3</v>
      </c>
      <c r="I149" s="259"/>
      <c r="J149" s="255"/>
      <c r="K149" s="255"/>
      <c r="L149" s="260"/>
      <c r="M149" s="261"/>
      <c r="N149" s="262"/>
      <c r="O149" s="262"/>
      <c r="P149" s="262"/>
      <c r="Q149" s="262"/>
      <c r="R149" s="262"/>
      <c r="S149" s="262"/>
      <c r="T149" s="26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4" t="s">
        <v>146</v>
      </c>
      <c r="AU149" s="264" t="s">
        <v>83</v>
      </c>
      <c r="AV149" s="15" t="s">
        <v>142</v>
      </c>
      <c r="AW149" s="15" t="s">
        <v>35</v>
      </c>
      <c r="AX149" s="15" t="s">
        <v>81</v>
      </c>
      <c r="AY149" s="264" t="s">
        <v>134</v>
      </c>
    </row>
    <row r="150" s="12" customFormat="1" ht="22.8" customHeight="1">
      <c r="A150" s="12"/>
      <c r="B150" s="198"/>
      <c r="C150" s="199"/>
      <c r="D150" s="200" t="s">
        <v>73</v>
      </c>
      <c r="E150" s="212" t="s">
        <v>231</v>
      </c>
      <c r="F150" s="212" t="s">
        <v>232</v>
      </c>
      <c r="G150" s="199"/>
      <c r="H150" s="199"/>
      <c r="I150" s="202"/>
      <c r="J150" s="213">
        <f>BK150</f>
        <v>0</v>
      </c>
      <c r="K150" s="199"/>
      <c r="L150" s="204"/>
      <c r="M150" s="205"/>
      <c r="N150" s="206"/>
      <c r="O150" s="206"/>
      <c r="P150" s="207">
        <f>SUM(P151:P153)</f>
        <v>0</v>
      </c>
      <c r="Q150" s="206"/>
      <c r="R150" s="207">
        <f>SUM(R151:R153)</f>
        <v>0</v>
      </c>
      <c r="S150" s="206"/>
      <c r="T150" s="208">
        <f>SUM(T151:T153)</f>
        <v>0.018149999999999999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9" t="s">
        <v>83</v>
      </c>
      <c r="AT150" s="210" t="s">
        <v>73</v>
      </c>
      <c r="AU150" s="210" t="s">
        <v>81</v>
      </c>
      <c r="AY150" s="209" t="s">
        <v>134</v>
      </c>
      <c r="BK150" s="211">
        <f>SUM(BK151:BK153)</f>
        <v>0</v>
      </c>
    </row>
    <row r="151" s="2" customFormat="1" ht="33" customHeight="1">
      <c r="A151" s="40"/>
      <c r="B151" s="41"/>
      <c r="C151" s="214" t="s">
        <v>233</v>
      </c>
      <c r="D151" s="214" t="s">
        <v>137</v>
      </c>
      <c r="E151" s="215" t="s">
        <v>234</v>
      </c>
      <c r="F151" s="216" t="s">
        <v>235</v>
      </c>
      <c r="G151" s="217" t="s">
        <v>153</v>
      </c>
      <c r="H151" s="218">
        <v>15</v>
      </c>
      <c r="I151" s="219"/>
      <c r="J151" s="220">
        <f>ROUND(I151*H151,2)</f>
        <v>0</v>
      </c>
      <c r="K151" s="216" t="s">
        <v>141</v>
      </c>
      <c r="L151" s="46"/>
      <c r="M151" s="221" t="s">
        <v>19</v>
      </c>
      <c r="N151" s="222" t="s">
        <v>45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0.0012099999999999999</v>
      </c>
      <c r="T151" s="224">
        <f>S151*H151</f>
        <v>0.018149999999999999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205</v>
      </c>
      <c r="AT151" s="225" t="s">
        <v>137</v>
      </c>
      <c r="AU151" s="225" t="s">
        <v>83</v>
      </c>
      <c r="AY151" s="19" t="s">
        <v>134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81</v>
      </c>
      <c r="BK151" s="226">
        <f>ROUND(I151*H151,2)</f>
        <v>0</v>
      </c>
      <c r="BL151" s="19" t="s">
        <v>205</v>
      </c>
      <c r="BM151" s="225" t="s">
        <v>236</v>
      </c>
    </row>
    <row r="152" s="2" customFormat="1">
      <c r="A152" s="40"/>
      <c r="B152" s="41"/>
      <c r="C152" s="42"/>
      <c r="D152" s="227" t="s">
        <v>144</v>
      </c>
      <c r="E152" s="42"/>
      <c r="F152" s="228" t="s">
        <v>237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144</v>
      </c>
      <c r="AU152" s="19" t="s">
        <v>83</v>
      </c>
    </row>
    <row r="153" s="14" customFormat="1">
      <c r="A153" s="14"/>
      <c r="B153" s="243"/>
      <c r="C153" s="244"/>
      <c r="D153" s="234" t="s">
        <v>146</v>
      </c>
      <c r="E153" s="245" t="s">
        <v>19</v>
      </c>
      <c r="F153" s="246" t="s">
        <v>238</v>
      </c>
      <c r="G153" s="244"/>
      <c r="H153" s="247">
        <v>15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146</v>
      </c>
      <c r="AU153" s="253" t="s">
        <v>83</v>
      </c>
      <c r="AV153" s="14" t="s">
        <v>83</v>
      </c>
      <c r="AW153" s="14" t="s">
        <v>35</v>
      </c>
      <c r="AX153" s="14" t="s">
        <v>81</v>
      </c>
      <c r="AY153" s="253" t="s">
        <v>134</v>
      </c>
    </row>
    <row r="154" s="12" customFormat="1" ht="22.8" customHeight="1">
      <c r="A154" s="12"/>
      <c r="B154" s="198"/>
      <c r="C154" s="199"/>
      <c r="D154" s="200" t="s">
        <v>73</v>
      </c>
      <c r="E154" s="212" t="s">
        <v>239</v>
      </c>
      <c r="F154" s="212" t="s">
        <v>240</v>
      </c>
      <c r="G154" s="199"/>
      <c r="H154" s="199"/>
      <c r="I154" s="202"/>
      <c r="J154" s="213">
        <f>BK154</f>
        <v>0</v>
      </c>
      <c r="K154" s="199"/>
      <c r="L154" s="204"/>
      <c r="M154" s="205"/>
      <c r="N154" s="206"/>
      <c r="O154" s="206"/>
      <c r="P154" s="207">
        <f>SUM(P155:P161)</f>
        <v>0</v>
      </c>
      <c r="Q154" s="206"/>
      <c r="R154" s="207">
        <f>SUM(R155:R161)</f>
        <v>0</v>
      </c>
      <c r="S154" s="206"/>
      <c r="T154" s="208">
        <f>SUM(T155:T161)</f>
        <v>0.12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9" t="s">
        <v>83</v>
      </c>
      <c r="AT154" s="210" t="s">
        <v>73</v>
      </c>
      <c r="AU154" s="210" t="s">
        <v>81</v>
      </c>
      <c r="AY154" s="209" t="s">
        <v>134</v>
      </c>
      <c r="BK154" s="211">
        <f>SUM(BK155:BK161)</f>
        <v>0</v>
      </c>
    </row>
    <row r="155" s="2" customFormat="1" ht="24.15" customHeight="1">
      <c r="A155" s="40"/>
      <c r="B155" s="41"/>
      <c r="C155" s="214" t="s">
        <v>241</v>
      </c>
      <c r="D155" s="214" t="s">
        <v>137</v>
      </c>
      <c r="E155" s="215" t="s">
        <v>242</v>
      </c>
      <c r="F155" s="216" t="s">
        <v>243</v>
      </c>
      <c r="G155" s="217" t="s">
        <v>212</v>
      </c>
      <c r="H155" s="218">
        <v>5</v>
      </c>
      <c r="I155" s="219"/>
      <c r="J155" s="220">
        <f>ROUND(I155*H155,2)</f>
        <v>0</v>
      </c>
      <c r="K155" s="216" t="s">
        <v>141</v>
      </c>
      <c r="L155" s="46"/>
      <c r="M155" s="221" t="s">
        <v>19</v>
      </c>
      <c r="N155" s="222" t="s">
        <v>45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0.024</v>
      </c>
      <c r="T155" s="224">
        <f>S155*H155</f>
        <v>0.12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205</v>
      </c>
      <c r="AT155" s="225" t="s">
        <v>137</v>
      </c>
      <c r="AU155" s="225" t="s">
        <v>83</v>
      </c>
      <c r="AY155" s="19" t="s">
        <v>134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81</v>
      </c>
      <c r="BK155" s="226">
        <f>ROUND(I155*H155,2)</f>
        <v>0</v>
      </c>
      <c r="BL155" s="19" t="s">
        <v>205</v>
      </c>
      <c r="BM155" s="225" t="s">
        <v>244</v>
      </c>
    </row>
    <row r="156" s="2" customFormat="1">
      <c r="A156" s="40"/>
      <c r="B156" s="41"/>
      <c r="C156" s="42"/>
      <c r="D156" s="227" t="s">
        <v>144</v>
      </c>
      <c r="E156" s="42"/>
      <c r="F156" s="228" t="s">
        <v>245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144</v>
      </c>
      <c r="AU156" s="19" t="s">
        <v>83</v>
      </c>
    </row>
    <row r="157" s="14" customFormat="1">
      <c r="A157" s="14"/>
      <c r="B157" s="243"/>
      <c r="C157" s="244"/>
      <c r="D157" s="234" t="s">
        <v>146</v>
      </c>
      <c r="E157" s="245" t="s">
        <v>19</v>
      </c>
      <c r="F157" s="246" t="s">
        <v>246</v>
      </c>
      <c r="G157" s="244"/>
      <c r="H157" s="247">
        <v>2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146</v>
      </c>
      <c r="AU157" s="253" t="s">
        <v>83</v>
      </c>
      <c r="AV157" s="14" t="s">
        <v>83</v>
      </c>
      <c r="AW157" s="14" t="s">
        <v>35</v>
      </c>
      <c r="AX157" s="14" t="s">
        <v>74</v>
      </c>
      <c r="AY157" s="253" t="s">
        <v>134</v>
      </c>
    </row>
    <row r="158" s="14" customFormat="1">
      <c r="A158" s="14"/>
      <c r="B158" s="243"/>
      <c r="C158" s="244"/>
      <c r="D158" s="234" t="s">
        <v>146</v>
      </c>
      <c r="E158" s="245" t="s">
        <v>19</v>
      </c>
      <c r="F158" s="246" t="s">
        <v>247</v>
      </c>
      <c r="G158" s="244"/>
      <c r="H158" s="247">
        <v>1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146</v>
      </c>
      <c r="AU158" s="253" t="s">
        <v>83</v>
      </c>
      <c r="AV158" s="14" t="s">
        <v>83</v>
      </c>
      <c r="AW158" s="14" t="s">
        <v>35</v>
      </c>
      <c r="AX158" s="14" t="s">
        <v>74</v>
      </c>
      <c r="AY158" s="253" t="s">
        <v>134</v>
      </c>
    </row>
    <row r="159" s="14" customFormat="1">
      <c r="A159" s="14"/>
      <c r="B159" s="243"/>
      <c r="C159" s="244"/>
      <c r="D159" s="234" t="s">
        <v>146</v>
      </c>
      <c r="E159" s="245" t="s">
        <v>19</v>
      </c>
      <c r="F159" s="246" t="s">
        <v>248</v>
      </c>
      <c r="G159" s="244"/>
      <c r="H159" s="247">
        <v>1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146</v>
      </c>
      <c r="AU159" s="253" t="s">
        <v>83</v>
      </c>
      <c r="AV159" s="14" t="s">
        <v>83</v>
      </c>
      <c r="AW159" s="14" t="s">
        <v>35</v>
      </c>
      <c r="AX159" s="14" t="s">
        <v>74</v>
      </c>
      <c r="AY159" s="253" t="s">
        <v>134</v>
      </c>
    </row>
    <row r="160" s="14" customFormat="1">
      <c r="A160" s="14"/>
      <c r="B160" s="243"/>
      <c r="C160" s="244"/>
      <c r="D160" s="234" t="s">
        <v>146</v>
      </c>
      <c r="E160" s="245" t="s">
        <v>19</v>
      </c>
      <c r="F160" s="246" t="s">
        <v>249</v>
      </c>
      <c r="G160" s="244"/>
      <c r="H160" s="247">
        <v>1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146</v>
      </c>
      <c r="AU160" s="253" t="s">
        <v>83</v>
      </c>
      <c r="AV160" s="14" t="s">
        <v>83</v>
      </c>
      <c r="AW160" s="14" t="s">
        <v>35</v>
      </c>
      <c r="AX160" s="14" t="s">
        <v>74</v>
      </c>
      <c r="AY160" s="253" t="s">
        <v>134</v>
      </c>
    </row>
    <row r="161" s="15" customFormat="1">
      <c r="A161" s="15"/>
      <c r="B161" s="254"/>
      <c r="C161" s="255"/>
      <c r="D161" s="234" t="s">
        <v>146</v>
      </c>
      <c r="E161" s="256" t="s">
        <v>19</v>
      </c>
      <c r="F161" s="257" t="s">
        <v>218</v>
      </c>
      <c r="G161" s="255"/>
      <c r="H161" s="258">
        <v>5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146</v>
      </c>
      <c r="AU161" s="264" t="s">
        <v>83</v>
      </c>
      <c r="AV161" s="15" t="s">
        <v>142</v>
      </c>
      <c r="AW161" s="15" t="s">
        <v>35</v>
      </c>
      <c r="AX161" s="15" t="s">
        <v>81</v>
      </c>
      <c r="AY161" s="264" t="s">
        <v>134</v>
      </c>
    </row>
    <row r="162" s="12" customFormat="1" ht="22.8" customHeight="1">
      <c r="A162" s="12"/>
      <c r="B162" s="198"/>
      <c r="C162" s="199"/>
      <c r="D162" s="200" t="s">
        <v>73</v>
      </c>
      <c r="E162" s="212" t="s">
        <v>250</v>
      </c>
      <c r="F162" s="212" t="s">
        <v>251</v>
      </c>
      <c r="G162" s="199"/>
      <c r="H162" s="199"/>
      <c r="I162" s="202"/>
      <c r="J162" s="213">
        <f>BK162</f>
        <v>0</v>
      </c>
      <c r="K162" s="199"/>
      <c r="L162" s="204"/>
      <c r="M162" s="205"/>
      <c r="N162" s="206"/>
      <c r="O162" s="206"/>
      <c r="P162" s="207">
        <f>SUM(P163:P174)</f>
        <v>0</v>
      </c>
      <c r="Q162" s="206"/>
      <c r="R162" s="207">
        <f>SUM(R163:R174)</f>
        <v>0</v>
      </c>
      <c r="S162" s="206"/>
      <c r="T162" s="208">
        <f>SUM(T163:T174)</f>
        <v>0.180641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9" t="s">
        <v>83</v>
      </c>
      <c r="AT162" s="210" t="s">
        <v>73</v>
      </c>
      <c r="AU162" s="210" t="s">
        <v>81</v>
      </c>
      <c r="AY162" s="209" t="s">
        <v>134</v>
      </c>
      <c r="BK162" s="211">
        <f>SUM(BK163:BK174)</f>
        <v>0</v>
      </c>
    </row>
    <row r="163" s="2" customFormat="1" ht="24.15" customHeight="1">
      <c r="A163" s="40"/>
      <c r="B163" s="41"/>
      <c r="C163" s="214" t="s">
        <v>205</v>
      </c>
      <c r="D163" s="214" t="s">
        <v>137</v>
      </c>
      <c r="E163" s="215" t="s">
        <v>252</v>
      </c>
      <c r="F163" s="216" t="s">
        <v>253</v>
      </c>
      <c r="G163" s="217" t="s">
        <v>153</v>
      </c>
      <c r="H163" s="218">
        <v>65.090000000000003</v>
      </c>
      <c r="I163" s="219"/>
      <c r="J163" s="220">
        <f>ROUND(I163*H163,2)</f>
        <v>0</v>
      </c>
      <c r="K163" s="216" t="s">
        <v>141</v>
      </c>
      <c r="L163" s="46"/>
      <c r="M163" s="221" t="s">
        <v>19</v>
      </c>
      <c r="N163" s="222" t="s">
        <v>45</v>
      </c>
      <c r="O163" s="86"/>
      <c r="P163" s="223">
        <f>O163*H163</f>
        <v>0</v>
      </c>
      <c r="Q163" s="223">
        <v>0</v>
      </c>
      <c r="R163" s="223">
        <f>Q163*H163</f>
        <v>0</v>
      </c>
      <c r="S163" s="223">
        <v>0.0025000000000000001</v>
      </c>
      <c r="T163" s="224">
        <f>S163*H163</f>
        <v>0.16272500000000001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205</v>
      </c>
      <c r="AT163" s="225" t="s">
        <v>137</v>
      </c>
      <c r="AU163" s="225" t="s">
        <v>83</v>
      </c>
      <c r="AY163" s="19" t="s">
        <v>134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81</v>
      </c>
      <c r="BK163" s="226">
        <f>ROUND(I163*H163,2)</f>
        <v>0</v>
      </c>
      <c r="BL163" s="19" t="s">
        <v>205</v>
      </c>
      <c r="BM163" s="225" t="s">
        <v>254</v>
      </c>
    </row>
    <row r="164" s="2" customFormat="1">
      <c r="A164" s="40"/>
      <c r="B164" s="41"/>
      <c r="C164" s="42"/>
      <c r="D164" s="227" t="s">
        <v>144</v>
      </c>
      <c r="E164" s="42"/>
      <c r="F164" s="228" t="s">
        <v>255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144</v>
      </c>
      <c r="AU164" s="19" t="s">
        <v>83</v>
      </c>
    </row>
    <row r="165" s="14" customFormat="1">
      <c r="A165" s="14"/>
      <c r="B165" s="243"/>
      <c r="C165" s="244"/>
      <c r="D165" s="234" t="s">
        <v>146</v>
      </c>
      <c r="E165" s="245" t="s">
        <v>19</v>
      </c>
      <c r="F165" s="246" t="s">
        <v>256</v>
      </c>
      <c r="G165" s="244"/>
      <c r="H165" s="247">
        <v>21.809999999999999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146</v>
      </c>
      <c r="AU165" s="253" t="s">
        <v>83</v>
      </c>
      <c r="AV165" s="14" t="s">
        <v>83</v>
      </c>
      <c r="AW165" s="14" t="s">
        <v>35</v>
      </c>
      <c r="AX165" s="14" t="s">
        <v>74</v>
      </c>
      <c r="AY165" s="253" t="s">
        <v>134</v>
      </c>
    </row>
    <row r="166" s="14" customFormat="1">
      <c r="A166" s="14"/>
      <c r="B166" s="243"/>
      <c r="C166" s="244"/>
      <c r="D166" s="234" t="s">
        <v>146</v>
      </c>
      <c r="E166" s="245" t="s">
        <v>19</v>
      </c>
      <c r="F166" s="246" t="s">
        <v>257</v>
      </c>
      <c r="G166" s="244"/>
      <c r="H166" s="247">
        <v>20.420000000000002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146</v>
      </c>
      <c r="AU166" s="253" t="s">
        <v>83</v>
      </c>
      <c r="AV166" s="14" t="s">
        <v>83</v>
      </c>
      <c r="AW166" s="14" t="s">
        <v>35</v>
      </c>
      <c r="AX166" s="14" t="s">
        <v>74</v>
      </c>
      <c r="AY166" s="253" t="s">
        <v>134</v>
      </c>
    </row>
    <row r="167" s="14" customFormat="1">
      <c r="A167" s="14"/>
      <c r="B167" s="243"/>
      <c r="C167" s="244"/>
      <c r="D167" s="234" t="s">
        <v>146</v>
      </c>
      <c r="E167" s="245" t="s">
        <v>19</v>
      </c>
      <c r="F167" s="246" t="s">
        <v>258</v>
      </c>
      <c r="G167" s="244"/>
      <c r="H167" s="247">
        <v>22.859999999999999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146</v>
      </c>
      <c r="AU167" s="253" t="s">
        <v>83</v>
      </c>
      <c r="AV167" s="14" t="s">
        <v>83</v>
      </c>
      <c r="AW167" s="14" t="s">
        <v>35</v>
      </c>
      <c r="AX167" s="14" t="s">
        <v>74</v>
      </c>
      <c r="AY167" s="253" t="s">
        <v>134</v>
      </c>
    </row>
    <row r="168" s="15" customFormat="1">
      <c r="A168" s="15"/>
      <c r="B168" s="254"/>
      <c r="C168" s="255"/>
      <c r="D168" s="234" t="s">
        <v>146</v>
      </c>
      <c r="E168" s="256" t="s">
        <v>19</v>
      </c>
      <c r="F168" s="257" t="s">
        <v>218</v>
      </c>
      <c r="G168" s="255"/>
      <c r="H168" s="258">
        <v>65.090000000000003</v>
      </c>
      <c r="I168" s="259"/>
      <c r="J168" s="255"/>
      <c r="K168" s="255"/>
      <c r="L168" s="260"/>
      <c r="M168" s="261"/>
      <c r="N168" s="262"/>
      <c r="O168" s="262"/>
      <c r="P168" s="262"/>
      <c r="Q168" s="262"/>
      <c r="R168" s="262"/>
      <c r="S168" s="262"/>
      <c r="T168" s="26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4" t="s">
        <v>146</v>
      </c>
      <c r="AU168" s="264" t="s">
        <v>83</v>
      </c>
      <c r="AV168" s="15" t="s">
        <v>142</v>
      </c>
      <c r="AW168" s="15" t="s">
        <v>35</v>
      </c>
      <c r="AX168" s="15" t="s">
        <v>81</v>
      </c>
      <c r="AY168" s="264" t="s">
        <v>134</v>
      </c>
    </row>
    <row r="169" s="2" customFormat="1" ht="21.75" customHeight="1">
      <c r="A169" s="40"/>
      <c r="B169" s="41"/>
      <c r="C169" s="214" t="s">
        <v>259</v>
      </c>
      <c r="D169" s="214" t="s">
        <v>137</v>
      </c>
      <c r="E169" s="215" t="s">
        <v>260</v>
      </c>
      <c r="F169" s="216" t="s">
        <v>261</v>
      </c>
      <c r="G169" s="217" t="s">
        <v>204</v>
      </c>
      <c r="H169" s="218">
        <v>59.719999999999999</v>
      </c>
      <c r="I169" s="219"/>
      <c r="J169" s="220">
        <f>ROUND(I169*H169,2)</f>
        <v>0</v>
      </c>
      <c r="K169" s="216" t="s">
        <v>141</v>
      </c>
      <c r="L169" s="46"/>
      <c r="M169" s="221" t="s">
        <v>19</v>
      </c>
      <c r="N169" s="222" t="s">
        <v>45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0.00029999999999999997</v>
      </c>
      <c r="T169" s="224">
        <f>S169*H169</f>
        <v>0.017915999999999998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205</v>
      </c>
      <c r="AT169" s="225" t="s">
        <v>137</v>
      </c>
      <c r="AU169" s="225" t="s">
        <v>83</v>
      </c>
      <c r="AY169" s="19" t="s">
        <v>134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81</v>
      </c>
      <c r="BK169" s="226">
        <f>ROUND(I169*H169,2)</f>
        <v>0</v>
      </c>
      <c r="BL169" s="19" t="s">
        <v>205</v>
      </c>
      <c r="BM169" s="225" t="s">
        <v>262</v>
      </c>
    </row>
    <row r="170" s="2" customFormat="1">
      <c r="A170" s="40"/>
      <c r="B170" s="41"/>
      <c r="C170" s="42"/>
      <c r="D170" s="227" t="s">
        <v>144</v>
      </c>
      <c r="E170" s="42"/>
      <c r="F170" s="228" t="s">
        <v>263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144</v>
      </c>
      <c r="AU170" s="19" t="s">
        <v>83</v>
      </c>
    </row>
    <row r="171" s="14" customFormat="1">
      <c r="A171" s="14"/>
      <c r="B171" s="243"/>
      <c r="C171" s="244"/>
      <c r="D171" s="234" t="s">
        <v>146</v>
      </c>
      <c r="E171" s="245" t="s">
        <v>19</v>
      </c>
      <c r="F171" s="246" t="s">
        <v>264</v>
      </c>
      <c r="G171" s="244"/>
      <c r="H171" s="247">
        <v>19.800000000000001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146</v>
      </c>
      <c r="AU171" s="253" t="s">
        <v>83</v>
      </c>
      <c r="AV171" s="14" t="s">
        <v>83</v>
      </c>
      <c r="AW171" s="14" t="s">
        <v>35</v>
      </c>
      <c r="AX171" s="14" t="s">
        <v>74</v>
      </c>
      <c r="AY171" s="253" t="s">
        <v>134</v>
      </c>
    </row>
    <row r="172" s="14" customFormat="1">
      <c r="A172" s="14"/>
      <c r="B172" s="243"/>
      <c r="C172" s="244"/>
      <c r="D172" s="234" t="s">
        <v>146</v>
      </c>
      <c r="E172" s="245" t="s">
        <v>19</v>
      </c>
      <c r="F172" s="246" t="s">
        <v>265</v>
      </c>
      <c r="G172" s="244"/>
      <c r="H172" s="247">
        <v>19.84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146</v>
      </c>
      <c r="AU172" s="253" t="s">
        <v>83</v>
      </c>
      <c r="AV172" s="14" t="s">
        <v>83</v>
      </c>
      <c r="AW172" s="14" t="s">
        <v>35</v>
      </c>
      <c r="AX172" s="14" t="s">
        <v>74</v>
      </c>
      <c r="AY172" s="253" t="s">
        <v>134</v>
      </c>
    </row>
    <row r="173" s="14" customFormat="1">
      <c r="A173" s="14"/>
      <c r="B173" s="243"/>
      <c r="C173" s="244"/>
      <c r="D173" s="234" t="s">
        <v>146</v>
      </c>
      <c r="E173" s="245" t="s">
        <v>19</v>
      </c>
      <c r="F173" s="246" t="s">
        <v>266</v>
      </c>
      <c r="G173" s="244"/>
      <c r="H173" s="247">
        <v>20.079999999999998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146</v>
      </c>
      <c r="AU173" s="253" t="s">
        <v>83</v>
      </c>
      <c r="AV173" s="14" t="s">
        <v>83</v>
      </c>
      <c r="AW173" s="14" t="s">
        <v>35</v>
      </c>
      <c r="AX173" s="14" t="s">
        <v>74</v>
      </c>
      <c r="AY173" s="253" t="s">
        <v>134</v>
      </c>
    </row>
    <row r="174" s="15" customFormat="1">
      <c r="A174" s="15"/>
      <c r="B174" s="254"/>
      <c r="C174" s="255"/>
      <c r="D174" s="234" t="s">
        <v>146</v>
      </c>
      <c r="E174" s="256" t="s">
        <v>19</v>
      </c>
      <c r="F174" s="257" t="s">
        <v>218</v>
      </c>
      <c r="G174" s="255"/>
      <c r="H174" s="258">
        <v>59.719999999999999</v>
      </c>
      <c r="I174" s="259"/>
      <c r="J174" s="255"/>
      <c r="K174" s="255"/>
      <c r="L174" s="260"/>
      <c r="M174" s="261"/>
      <c r="N174" s="262"/>
      <c r="O174" s="262"/>
      <c r="P174" s="262"/>
      <c r="Q174" s="262"/>
      <c r="R174" s="262"/>
      <c r="S174" s="262"/>
      <c r="T174" s="26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4" t="s">
        <v>146</v>
      </c>
      <c r="AU174" s="264" t="s">
        <v>83</v>
      </c>
      <c r="AV174" s="15" t="s">
        <v>142</v>
      </c>
      <c r="AW174" s="15" t="s">
        <v>35</v>
      </c>
      <c r="AX174" s="15" t="s">
        <v>81</v>
      </c>
      <c r="AY174" s="264" t="s">
        <v>134</v>
      </c>
    </row>
    <row r="175" s="12" customFormat="1" ht="22.8" customHeight="1">
      <c r="A175" s="12"/>
      <c r="B175" s="198"/>
      <c r="C175" s="199"/>
      <c r="D175" s="200" t="s">
        <v>73</v>
      </c>
      <c r="E175" s="212" t="s">
        <v>267</v>
      </c>
      <c r="F175" s="212" t="s">
        <v>268</v>
      </c>
      <c r="G175" s="199"/>
      <c r="H175" s="199"/>
      <c r="I175" s="202"/>
      <c r="J175" s="213">
        <f>BK175</f>
        <v>0</v>
      </c>
      <c r="K175" s="199"/>
      <c r="L175" s="204"/>
      <c r="M175" s="205"/>
      <c r="N175" s="206"/>
      <c r="O175" s="206"/>
      <c r="P175" s="207">
        <f>SUM(P176:P181)</f>
        <v>0</v>
      </c>
      <c r="Q175" s="206"/>
      <c r="R175" s="207">
        <f>SUM(R176:R181)</f>
        <v>0</v>
      </c>
      <c r="S175" s="206"/>
      <c r="T175" s="208">
        <f>SUM(T176:T181)</f>
        <v>0.47423199999999993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9" t="s">
        <v>83</v>
      </c>
      <c r="AT175" s="210" t="s">
        <v>73</v>
      </c>
      <c r="AU175" s="210" t="s">
        <v>81</v>
      </c>
      <c r="AY175" s="209" t="s">
        <v>134</v>
      </c>
      <c r="BK175" s="211">
        <f>SUM(BK176:BK181)</f>
        <v>0</v>
      </c>
    </row>
    <row r="176" s="2" customFormat="1" ht="21.75" customHeight="1">
      <c r="A176" s="40"/>
      <c r="B176" s="41"/>
      <c r="C176" s="214" t="s">
        <v>269</v>
      </c>
      <c r="D176" s="214" t="s">
        <v>137</v>
      </c>
      <c r="E176" s="215" t="s">
        <v>270</v>
      </c>
      <c r="F176" s="216" t="s">
        <v>271</v>
      </c>
      <c r="G176" s="217" t="s">
        <v>153</v>
      </c>
      <c r="H176" s="218">
        <v>17.434999999999999</v>
      </c>
      <c r="I176" s="219"/>
      <c r="J176" s="220">
        <f>ROUND(I176*H176,2)</f>
        <v>0</v>
      </c>
      <c r="K176" s="216" t="s">
        <v>141</v>
      </c>
      <c r="L176" s="46"/>
      <c r="M176" s="221" t="s">
        <v>19</v>
      </c>
      <c r="N176" s="222" t="s">
        <v>45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0.027199999999999998</v>
      </c>
      <c r="T176" s="224">
        <f>S176*H176</f>
        <v>0.47423199999999993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205</v>
      </c>
      <c r="AT176" s="225" t="s">
        <v>137</v>
      </c>
      <c r="AU176" s="225" t="s">
        <v>83</v>
      </c>
      <c r="AY176" s="19" t="s">
        <v>134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81</v>
      </c>
      <c r="BK176" s="226">
        <f>ROUND(I176*H176,2)</f>
        <v>0</v>
      </c>
      <c r="BL176" s="19" t="s">
        <v>205</v>
      </c>
      <c r="BM176" s="225" t="s">
        <v>272</v>
      </c>
    </row>
    <row r="177" s="2" customFormat="1">
      <c r="A177" s="40"/>
      <c r="B177" s="41"/>
      <c r="C177" s="42"/>
      <c r="D177" s="227" t="s">
        <v>144</v>
      </c>
      <c r="E177" s="42"/>
      <c r="F177" s="228" t="s">
        <v>273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144</v>
      </c>
      <c r="AU177" s="19" t="s">
        <v>83</v>
      </c>
    </row>
    <row r="178" s="14" customFormat="1">
      <c r="A178" s="14"/>
      <c r="B178" s="243"/>
      <c r="C178" s="244"/>
      <c r="D178" s="234" t="s">
        <v>146</v>
      </c>
      <c r="E178" s="245" t="s">
        <v>19</v>
      </c>
      <c r="F178" s="246" t="s">
        <v>274</v>
      </c>
      <c r="G178" s="244"/>
      <c r="H178" s="247">
        <v>5.5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146</v>
      </c>
      <c r="AU178" s="253" t="s">
        <v>83</v>
      </c>
      <c r="AV178" s="14" t="s">
        <v>83</v>
      </c>
      <c r="AW178" s="14" t="s">
        <v>35</v>
      </c>
      <c r="AX178" s="14" t="s">
        <v>74</v>
      </c>
      <c r="AY178" s="253" t="s">
        <v>134</v>
      </c>
    </row>
    <row r="179" s="14" customFormat="1">
      <c r="A179" s="14"/>
      <c r="B179" s="243"/>
      <c r="C179" s="244"/>
      <c r="D179" s="234" t="s">
        <v>146</v>
      </c>
      <c r="E179" s="245" t="s">
        <v>19</v>
      </c>
      <c r="F179" s="246" t="s">
        <v>275</v>
      </c>
      <c r="G179" s="244"/>
      <c r="H179" s="247">
        <v>6.0800000000000001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146</v>
      </c>
      <c r="AU179" s="253" t="s">
        <v>83</v>
      </c>
      <c r="AV179" s="14" t="s">
        <v>83</v>
      </c>
      <c r="AW179" s="14" t="s">
        <v>35</v>
      </c>
      <c r="AX179" s="14" t="s">
        <v>74</v>
      </c>
      <c r="AY179" s="253" t="s">
        <v>134</v>
      </c>
    </row>
    <row r="180" s="14" customFormat="1">
      <c r="A180" s="14"/>
      <c r="B180" s="243"/>
      <c r="C180" s="244"/>
      <c r="D180" s="234" t="s">
        <v>146</v>
      </c>
      <c r="E180" s="245" t="s">
        <v>19</v>
      </c>
      <c r="F180" s="246" t="s">
        <v>276</v>
      </c>
      <c r="G180" s="244"/>
      <c r="H180" s="247">
        <v>5.8550000000000004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146</v>
      </c>
      <c r="AU180" s="253" t="s">
        <v>83</v>
      </c>
      <c r="AV180" s="14" t="s">
        <v>83</v>
      </c>
      <c r="AW180" s="14" t="s">
        <v>35</v>
      </c>
      <c r="AX180" s="14" t="s">
        <v>74</v>
      </c>
      <c r="AY180" s="253" t="s">
        <v>134</v>
      </c>
    </row>
    <row r="181" s="15" customFormat="1">
      <c r="A181" s="15"/>
      <c r="B181" s="254"/>
      <c r="C181" s="255"/>
      <c r="D181" s="234" t="s">
        <v>146</v>
      </c>
      <c r="E181" s="256" t="s">
        <v>19</v>
      </c>
      <c r="F181" s="257" t="s">
        <v>218</v>
      </c>
      <c r="G181" s="255"/>
      <c r="H181" s="258">
        <v>17.434999999999999</v>
      </c>
      <c r="I181" s="259"/>
      <c r="J181" s="255"/>
      <c r="K181" s="255"/>
      <c r="L181" s="260"/>
      <c r="M181" s="265"/>
      <c r="N181" s="266"/>
      <c r="O181" s="266"/>
      <c r="P181" s="266"/>
      <c r="Q181" s="266"/>
      <c r="R181" s="266"/>
      <c r="S181" s="266"/>
      <c r="T181" s="267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4" t="s">
        <v>146</v>
      </c>
      <c r="AU181" s="264" t="s">
        <v>83</v>
      </c>
      <c r="AV181" s="15" t="s">
        <v>142</v>
      </c>
      <c r="AW181" s="15" t="s">
        <v>35</v>
      </c>
      <c r="AX181" s="15" t="s">
        <v>81</v>
      </c>
      <c r="AY181" s="264" t="s">
        <v>134</v>
      </c>
    </row>
    <row r="182" s="2" customFormat="1" ht="6.96" customHeight="1">
      <c r="A182" s="40"/>
      <c r="B182" s="61"/>
      <c r="C182" s="62"/>
      <c r="D182" s="62"/>
      <c r="E182" s="62"/>
      <c r="F182" s="62"/>
      <c r="G182" s="62"/>
      <c r="H182" s="62"/>
      <c r="I182" s="62"/>
      <c r="J182" s="62"/>
      <c r="K182" s="62"/>
      <c r="L182" s="46"/>
      <c r="M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</row>
  </sheetData>
  <sheetProtection sheet="1" autoFilter="0" formatColumns="0" formatRows="0" objects="1" scenarios="1" spinCount="100000" saltValue="uOjxtkpbMZyq8b5pEJpCuflk9fq5uZIFh+n+LHVQnRPNeuHYeERz3Lra17l2s7Ikq6ydb4JScDo6+ko7P8PYXg==" hashValue="ceyPWdVpoLAyswuypWSU5EjXnhQ6PrhxQbxFj9ronLObWPaoYtMT5c78MeahdoJbZ30v70ewdneXkuLwfVqRww==" algorithmName="SHA-512" password="CC35"/>
  <autoFilter ref="C96:K18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6_01/317944321"/>
    <hyperlink ref="F106" r:id="rId2" display="https://podminky.urs.cz/item/CS_URS_2026_01/949101111"/>
    <hyperlink ref="F109" r:id="rId3" display="https://podminky.urs.cz/item/CS_URS_2026_01/968072455"/>
    <hyperlink ref="F112" r:id="rId4" display="https://podminky.urs.cz/item/CS_URS_2026_01/971038531"/>
    <hyperlink ref="F117" r:id="rId5" display="https://podminky.urs.cz/item/CS_URS_2026_01/997013213"/>
    <hyperlink ref="F119" r:id="rId6" display="https://podminky.urs.cz/item/CS_URS_2026_01/997013501"/>
    <hyperlink ref="F121" r:id="rId7" display="https://podminky.urs.cz/item/CS_URS_2026_01/997013509"/>
    <hyperlink ref="F124" r:id="rId8" display="https://podminky.urs.cz/item/CS_URS_2026_01/997013631"/>
    <hyperlink ref="F127" r:id="rId9" display="https://podminky.urs.cz/item/CS_URS_2026_01/998011002"/>
    <hyperlink ref="F131" r:id="rId10" display="https://podminky.urs.cz/item/CS_URS_2026_01/721171803"/>
    <hyperlink ref="F134" r:id="rId11" display="https://podminky.urs.cz/item/CS_URS_2026_01/721220801"/>
    <hyperlink ref="F141" r:id="rId12" display="https://podminky.urs.cz/item/CS_URS_2026_01/725210821"/>
    <hyperlink ref="F146" r:id="rId13" display="https://podminky.urs.cz/item/CS_URS_2026_01/725820801"/>
    <hyperlink ref="F152" r:id="rId14" display="https://podminky.urs.cz/item/CS_URS_2026_01/763431871"/>
    <hyperlink ref="F156" r:id="rId15" display="https://podminky.urs.cz/item/CS_URS_2026_01/766691914"/>
    <hyperlink ref="F164" r:id="rId16" display="https://podminky.urs.cz/item/CS_URS_2026_01/776201811"/>
    <hyperlink ref="F170" r:id="rId17" display="https://podminky.urs.cz/item/CS_URS_2026_01/776410811"/>
    <hyperlink ref="F177" r:id="rId18" display="https://podminky.urs.cz/item/CS_URS_2026_01/7814738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  <c r="AZ2" s="268" t="s">
        <v>277</v>
      </c>
      <c r="BA2" s="268" t="s">
        <v>278</v>
      </c>
      <c r="BB2" s="268" t="s">
        <v>19</v>
      </c>
      <c r="BC2" s="268" t="s">
        <v>279</v>
      </c>
      <c r="BD2" s="268" t="s">
        <v>83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  <c r="AZ3" s="268" t="s">
        <v>280</v>
      </c>
      <c r="BA3" s="268" t="s">
        <v>281</v>
      </c>
      <c r="BB3" s="268" t="s">
        <v>19</v>
      </c>
      <c r="BC3" s="268" t="s">
        <v>282</v>
      </c>
      <c r="BD3" s="268" t="s">
        <v>83</v>
      </c>
    </row>
    <row r="4" s="1" customFormat="1" ht="24.96" customHeight="1">
      <c r="B4" s="22"/>
      <c r="D4" s="142" t="s">
        <v>98</v>
      </c>
      <c r="L4" s="22"/>
      <c r="M4" s="143" t="s">
        <v>10</v>
      </c>
      <c r="AT4" s="19" t="s">
        <v>4</v>
      </c>
      <c r="AZ4" s="268" t="s">
        <v>283</v>
      </c>
      <c r="BA4" s="268" t="s">
        <v>284</v>
      </c>
      <c r="BB4" s="268" t="s">
        <v>19</v>
      </c>
      <c r="BC4" s="268" t="s">
        <v>285</v>
      </c>
      <c r="BD4" s="268" t="s">
        <v>83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Budova D - úprava ordinací ve 3.NP UČOCH</v>
      </c>
      <c r="F7" s="144"/>
      <c r="G7" s="144"/>
      <c r="H7" s="144"/>
      <c r="L7" s="22"/>
    </row>
    <row r="8" s="1" customFormat="1" ht="12" customHeight="1">
      <c r="B8" s="22"/>
      <c r="D8" s="144" t="s">
        <v>99</v>
      </c>
      <c r="L8" s="22"/>
    </row>
    <row r="9" s="2" customFormat="1" ht="16.5" customHeight="1">
      <c r="A9" s="40"/>
      <c r="B9" s="46"/>
      <c r="C9" s="40"/>
      <c r="D9" s="40"/>
      <c r="E9" s="145" t="s">
        <v>100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286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13. 4. 2026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30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ROUND((SUM(BE99:BE344)),  2)</f>
        <v>0</v>
      </c>
      <c r="G35" s="40"/>
      <c r="H35" s="40"/>
      <c r="I35" s="159">
        <v>0.20999999999999999</v>
      </c>
      <c r="J35" s="158">
        <f>ROUND(((SUM(BE99:BE344))*I35),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ROUND((SUM(BF99:BF344)),  2)</f>
        <v>0</v>
      </c>
      <c r="G36" s="40"/>
      <c r="H36" s="40"/>
      <c r="I36" s="159">
        <v>0.12</v>
      </c>
      <c r="J36" s="158">
        <f>ROUND(((SUM(BF99:BF344))*I36),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ROUND((SUM(BG99:BG344)),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ROUND((SUM(BH99:BH344)),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ROUND((SUM(BI99:BI344)),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Budova D - úprava ordinací ve 3.NP UČOCH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D.1.1.b - Architektonicko-stavební řešení - Stavební úpravy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Masarykova nemocnice</v>
      </c>
      <c r="G56" s="42"/>
      <c r="H56" s="42"/>
      <c r="I56" s="34" t="s">
        <v>23</v>
      </c>
      <c r="J56" s="74" t="str">
        <f>IF(J14="","",J14)</f>
        <v>13. 4. 2026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Krajská zdravotní a.s.</v>
      </c>
      <c r="G58" s="42"/>
      <c r="H58" s="42"/>
      <c r="I58" s="34" t="s">
        <v>33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Milan Křehla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107</v>
      </c>
      <c r="E64" s="179"/>
      <c r="F64" s="179"/>
      <c r="G64" s="179"/>
      <c r="H64" s="179"/>
      <c r="I64" s="179"/>
      <c r="J64" s="180">
        <f>J100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287</v>
      </c>
      <c r="E65" s="184"/>
      <c r="F65" s="184"/>
      <c r="G65" s="184"/>
      <c r="H65" s="184"/>
      <c r="I65" s="184"/>
      <c r="J65" s="185">
        <f>J101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109</v>
      </c>
      <c r="E66" s="184"/>
      <c r="F66" s="184"/>
      <c r="G66" s="184"/>
      <c r="H66" s="184"/>
      <c r="I66" s="184"/>
      <c r="J66" s="185">
        <f>J119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111</v>
      </c>
      <c r="E67" s="184"/>
      <c r="F67" s="184"/>
      <c r="G67" s="184"/>
      <c r="H67" s="184"/>
      <c r="I67" s="184"/>
      <c r="J67" s="185">
        <f>J123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6"/>
      <c r="C68" s="177"/>
      <c r="D68" s="178" t="s">
        <v>112</v>
      </c>
      <c r="E68" s="179"/>
      <c r="F68" s="179"/>
      <c r="G68" s="179"/>
      <c r="H68" s="179"/>
      <c r="I68" s="179"/>
      <c r="J68" s="180">
        <f>J126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2"/>
      <c r="C69" s="127"/>
      <c r="D69" s="183" t="s">
        <v>288</v>
      </c>
      <c r="E69" s="184"/>
      <c r="F69" s="184"/>
      <c r="G69" s="184"/>
      <c r="H69" s="184"/>
      <c r="I69" s="184"/>
      <c r="J69" s="185">
        <f>J127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113</v>
      </c>
      <c r="E70" s="184"/>
      <c r="F70" s="184"/>
      <c r="G70" s="184"/>
      <c r="H70" s="184"/>
      <c r="I70" s="184"/>
      <c r="J70" s="185">
        <f>J142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289</v>
      </c>
      <c r="E71" s="184"/>
      <c r="F71" s="184"/>
      <c r="G71" s="184"/>
      <c r="H71" s="184"/>
      <c r="I71" s="184"/>
      <c r="J71" s="185">
        <f>J148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114</v>
      </c>
      <c r="E72" s="184"/>
      <c r="F72" s="184"/>
      <c r="G72" s="184"/>
      <c r="H72" s="184"/>
      <c r="I72" s="184"/>
      <c r="J72" s="185">
        <f>J157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116</v>
      </c>
      <c r="E73" s="184"/>
      <c r="F73" s="184"/>
      <c r="G73" s="184"/>
      <c r="H73" s="184"/>
      <c r="I73" s="184"/>
      <c r="J73" s="185">
        <f>J173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290</v>
      </c>
      <c r="E74" s="184"/>
      <c r="F74" s="184"/>
      <c r="G74" s="184"/>
      <c r="H74" s="184"/>
      <c r="I74" s="184"/>
      <c r="J74" s="185">
        <f>J207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117</v>
      </c>
      <c r="E75" s="184"/>
      <c r="F75" s="184"/>
      <c r="G75" s="184"/>
      <c r="H75" s="184"/>
      <c r="I75" s="184"/>
      <c r="J75" s="185">
        <f>J215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291</v>
      </c>
      <c r="E76" s="184"/>
      <c r="F76" s="184"/>
      <c r="G76" s="184"/>
      <c r="H76" s="184"/>
      <c r="I76" s="184"/>
      <c r="J76" s="185">
        <f>J294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292</v>
      </c>
      <c r="E77" s="184"/>
      <c r="F77" s="184"/>
      <c r="G77" s="184"/>
      <c r="H77" s="184"/>
      <c r="I77" s="184"/>
      <c r="J77" s="185">
        <f>J325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119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171" t="str">
        <f>E7</f>
        <v>Budova D - úprava ordinací ve 3.NP UČOCH</v>
      </c>
      <c r="F87" s="34"/>
      <c r="G87" s="34"/>
      <c r="H87" s="34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" customFormat="1" ht="12" customHeight="1">
      <c r="B88" s="23"/>
      <c r="C88" s="34" t="s">
        <v>99</v>
      </c>
      <c r="D88" s="24"/>
      <c r="E88" s="24"/>
      <c r="F88" s="24"/>
      <c r="G88" s="24"/>
      <c r="H88" s="24"/>
      <c r="I88" s="24"/>
      <c r="J88" s="24"/>
      <c r="K88" s="24"/>
      <c r="L88" s="22"/>
    </row>
    <row r="89" s="2" customFormat="1" ht="16.5" customHeight="1">
      <c r="A89" s="40"/>
      <c r="B89" s="41"/>
      <c r="C89" s="42"/>
      <c r="D89" s="42"/>
      <c r="E89" s="171" t="s">
        <v>100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101</v>
      </c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1" t="str">
        <f>E11</f>
        <v>D.1.1.b - Architektonicko-stavební řešení - Stavební úpravy</v>
      </c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21</v>
      </c>
      <c r="D93" s="42"/>
      <c r="E93" s="42"/>
      <c r="F93" s="29" t="str">
        <f>F14</f>
        <v>Masarykova nemocnice</v>
      </c>
      <c r="G93" s="42"/>
      <c r="H93" s="42"/>
      <c r="I93" s="34" t="s">
        <v>23</v>
      </c>
      <c r="J93" s="74" t="str">
        <f>IF(J14="","",J14)</f>
        <v>13. 4. 2026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4" t="s">
        <v>25</v>
      </c>
      <c r="D95" s="42"/>
      <c r="E95" s="42"/>
      <c r="F95" s="29" t="str">
        <f>E17</f>
        <v>Krajská zdravotní a.s.</v>
      </c>
      <c r="G95" s="42"/>
      <c r="H95" s="42"/>
      <c r="I95" s="34" t="s">
        <v>33</v>
      </c>
      <c r="J95" s="38" t="str">
        <f>E23</f>
        <v xml:space="preserve"> </v>
      </c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31</v>
      </c>
      <c r="D96" s="42"/>
      <c r="E96" s="42"/>
      <c r="F96" s="29" t="str">
        <f>IF(E20="","",E20)</f>
        <v>Vyplň údaj</v>
      </c>
      <c r="G96" s="42"/>
      <c r="H96" s="42"/>
      <c r="I96" s="34" t="s">
        <v>36</v>
      </c>
      <c r="J96" s="38" t="str">
        <f>E26</f>
        <v>Milan Křehla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87"/>
      <c r="B98" s="188"/>
      <c r="C98" s="189" t="s">
        <v>120</v>
      </c>
      <c r="D98" s="190" t="s">
        <v>59</v>
      </c>
      <c r="E98" s="190" t="s">
        <v>55</v>
      </c>
      <c r="F98" s="190" t="s">
        <v>56</v>
      </c>
      <c r="G98" s="190" t="s">
        <v>121</v>
      </c>
      <c r="H98" s="190" t="s">
        <v>122</v>
      </c>
      <c r="I98" s="190" t="s">
        <v>123</v>
      </c>
      <c r="J98" s="190" t="s">
        <v>105</v>
      </c>
      <c r="K98" s="191" t="s">
        <v>124</v>
      </c>
      <c r="L98" s="192"/>
      <c r="M98" s="94" t="s">
        <v>19</v>
      </c>
      <c r="N98" s="95" t="s">
        <v>44</v>
      </c>
      <c r="O98" s="95" t="s">
        <v>125</v>
      </c>
      <c r="P98" s="95" t="s">
        <v>126</v>
      </c>
      <c r="Q98" s="95" t="s">
        <v>127</v>
      </c>
      <c r="R98" s="95" t="s">
        <v>128</v>
      </c>
      <c r="S98" s="95" t="s">
        <v>129</v>
      </c>
      <c r="T98" s="96" t="s">
        <v>130</v>
      </c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</row>
    <row r="99" s="2" customFormat="1" ht="22.8" customHeight="1">
      <c r="A99" s="40"/>
      <c r="B99" s="41"/>
      <c r="C99" s="101" t="s">
        <v>131</v>
      </c>
      <c r="D99" s="42"/>
      <c r="E99" s="42"/>
      <c r="F99" s="42"/>
      <c r="G99" s="42"/>
      <c r="H99" s="42"/>
      <c r="I99" s="42"/>
      <c r="J99" s="193">
        <f>BK99</f>
        <v>0</v>
      </c>
      <c r="K99" s="42"/>
      <c r="L99" s="46"/>
      <c r="M99" s="97"/>
      <c r="N99" s="194"/>
      <c r="O99" s="98"/>
      <c r="P99" s="195">
        <f>P100+P126</f>
        <v>0</v>
      </c>
      <c r="Q99" s="98"/>
      <c r="R99" s="195">
        <f>R100+R126</f>
        <v>2.4831386664980002</v>
      </c>
      <c r="S99" s="98"/>
      <c r="T99" s="196">
        <f>T100+T126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73</v>
      </c>
      <c r="AU99" s="19" t="s">
        <v>106</v>
      </c>
      <c r="BK99" s="197">
        <f>BK100+BK126</f>
        <v>0</v>
      </c>
    </row>
    <row r="100" s="12" customFormat="1" ht="25.92" customHeight="1">
      <c r="A100" s="12"/>
      <c r="B100" s="198"/>
      <c r="C100" s="199"/>
      <c r="D100" s="200" t="s">
        <v>73</v>
      </c>
      <c r="E100" s="201" t="s">
        <v>132</v>
      </c>
      <c r="F100" s="201" t="s">
        <v>133</v>
      </c>
      <c r="G100" s="199"/>
      <c r="H100" s="199"/>
      <c r="I100" s="202"/>
      <c r="J100" s="203">
        <f>BK100</f>
        <v>0</v>
      </c>
      <c r="K100" s="199"/>
      <c r="L100" s="204"/>
      <c r="M100" s="205"/>
      <c r="N100" s="206"/>
      <c r="O100" s="206"/>
      <c r="P100" s="207">
        <f>P101+P119+P123</f>
        <v>0</v>
      </c>
      <c r="Q100" s="206"/>
      <c r="R100" s="207">
        <f>R101+R119+R123</f>
        <v>1.342480422</v>
      </c>
      <c r="S100" s="206"/>
      <c r="T100" s="208">
        <f>T101+T119+T123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81</v>
      </c>
      <c r="AT100" s="210" t="s">
        <v>73</v>
      </c>
      <c r="AU100" s="210" t="s">
        <v>74</v>
      </c>
      <c r="AY100" s="209" t="s">
        <v>134</v>
      </c>
      <c r="BK100" s="211">
        <f>BK101+BK119+BK123</f>
        <v>0</v>
      </c>
    </row>
    <row r="101" s="12" customFormat="1" ht="22.8" customHeight="1">
      <c r="A101" s="12"/>
      <c r="B101" s="198"/>
      <c r="C101" s="199"/>
      <c r="D101" s="200" t="s">
        <v>73</v>
      </c>
      <c r="E101" s="212" t="s">
        <v>175</v>
      </c>
      <c r="F101" s="212" t="s">
        <v>293</v>
      </c>
      <c r="G101" s="199"/>
      <c r="H101" s="199"/>
      <c r="I101" s="202"/>
      <c r="J101" s="213">
        <f>BK101</f>
        <v>0</v>
      </c>
      <c r="K101" s="199"/>
      <c r="L101" s="204"/>
      <c r="M101" s="205"/>
      <c r="N101" s="206"/>
      <c r="O101" s="206"/>
      <c r="P101" s="207">
        <f>SUM(P102:P118)</f>
        <v>0</v>
      </c>
      <c r="Q101" s="206"/>
      <c r="R101" s="207">
        <f>SUM(R102:R118)</f>
        <v>1.340202272</v>
      </c>
      <c r="S101" s="206"/>
      <c r="T101" s="208">
        <f>SUM(T102:T118)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81</v>
      </c>
      <c r="AT101" s="210" t="s">
        <v>73</v>
      </c>
      <c r="AU101" s="210" t="s">
        <v>81</v>
      </c>
      <c r="AY101" s="209" t="s">
        <v>134</v>
      </c>
      <c r="BK101" s="211">
        <f>SUM(BK102:BK118)</f>
        <v>0</v>
      </c>
    </row>
    <row r="102" s="2" customFormat="1" ht="37.8" customHeight="1">
      <c r="A102" s="40"/>
      <c r="B102" s="41"/>
      <c r="C102" s="214" t="s">
        <v>81</v>
      </c>
      <c r="D102" s="214" t="s">
        <v>137</v>
      </c>
      <c r="E102" s="215" t="s">
        <v>294</v>
      </c>
      <c r="F102" s="216" t="s">
        <v>295</v>
      </c>
      <c r="G102" s="217" t="s">
        <v>153</v>
      </c>
      <c r="H102" s="218">
        <v>150.93299999999999</v>
      </c>
      <c r="I102" s="219"/>
      <c r="J102" s="220">
        <f>ROUND(I102*H102,2)</f>
        <v>0</v>
      </c>
      <c r="K102" s="216" t="s">
        <v>141</v>
      </c>
      <c r="L102" s="46"/>
      <c r="M102" s="221" t="s">
        <v>19</v>
      </c>
      <c r="N102" s="222" t="s">
        <v>45</v>
      </c>
      <c r="O102" s="86"/>
      <c r="P102" s="223">
        <f>O102*H102</f>
        <v>0</v>
      </c>
      <c r="Q102" s="223">
        <v>0.0043839999999999999</v>
      </c>
      <c r="R102" s="223">
        <f>Q102*H102</f>
        <v>0.66169027199999997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142</v>
      </c>
      <c r="AT102" s="225" t="s">
        <v>137</v>
      </c>
      <c r="AU102" s="225" t="s">
        <v>83</v>
      </c>
      <c r="AY102" s="19" t="s">
        <v>134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81</v>
      </c>
      <c r="BK102" s="226">
        <f>ROUND(I102*H102,2)</f>
        <v>0</v>
      </c>
      <c r="BL102" s="19" t="s">
        <v>142</v>
      </c>
      <c r="BM102" s="225" t="s">
        <v>296</v>
      </c>
    </row>
    <row r="103" s="2" customFormat="1">
      <c r="A103" s="40"/>
      <c r="B103" s="41"/>
      <c r="C103" s="42"/>
      <c r="D103" s="227" t="s">
        <v>144</v>
      </c>
      <c r="E103" s="42"/>
      <c r="F103" s="228" t="s">
        <v>297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144</v>
      </c>
      <c r="AU103" s="19" t="s">
        <v>83</v>
      </c>
    </row>
    <row r="104" s="14" customFormat="1">
      <c r="A104" s="14"/>
      <c r="B104" s="243"/>
      <c r="C104" s="244"/>
      <c r="D104" s="234" t="s">
        <v>146</v>
      </c>
      <c r="E104" s="245" t="s">
        <v>19</v>
      </c>
      <c r="F104" s="246" t="s">
        <v>298</v>
      </c>
      <c r="G104" s="244"/>
      <c r="H104" s="247">
        <v>48.874000000000002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3" t="s">
        <v>146</v>
      </c>
      <c r="AU104" s="253" t="s">
        <v>83</v>
      </c>
      <c r="AV104" s="14" t="s">
        <v>83</v>
      </c>
      <c r="AW104" s="14" t="s">
        <v>35</v>
      </c>
      <c r="AX104" s="14" t="s">
        <v>74</v>
      </c>
      <c r="AY104" s="253" t="s">
        <v>134</v>
      </c>
    </row>
    <row r="105" s="14" customFormat="1">
      <c r="A105" s="14"/>
      <c r="B105" s="243"/>
      <c r="C105" s="244"/>
      <c r="D105" s="234" t="s">
        <v>146</v>
      </c>
      <c r="E105" s="245" t="s">
        <v>19</v>
      </c>
      <c r="F105" s="246" t="s">
        <v>299</v>
      </c>
      <c r="G105" s="244"/>
      <c r="H105" s="247">
        <v>51.387</v>
      </c>
      <c r="I105" s="248"/>
      <c r="J105" s="244"/>
      <c r="K105" s="244"/>
      <c r="L105" s="249"/>
      <c r="M105" s="250"/>
      <c r="N105" s="251"/>
      <c r="O105" s="251"/>
      <c r="P105" s="251"/>
      <c r="Q105" s="251"/>
      <c r="R105" s="251"/>
      <c r="S105" s="251"/>
      <c r="T105" s="25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3" t="s">
        <v>146</v>
      </c>
      <c r="AU105" s="253" t="s">
        <v>83</v>
      </c>
      <c r="AV105" s="14" t="s">
        <v>83</v>
      </c>
      <c r="AW105" s="14" t="s">
        <v>35</v>
      </c>
      <c r="AX105" s="14" t="s">
        <v>74</v>
      </c>
      <c r="AY105" s="253" t="s">
        <v>134</v>
      </c>
    </row>
    <row r="106" s="14" customFormat="1">
      <c r="A106" s="14"/>
      <c r="B106" s="243"/>
      <c r="C106" s="244"/>
      <c r="D106" s="234" t="s">
        <v>146</v>
      </c>
      <c r="E106" s="245" t="s">
        <v>19</v>
      </c>
      <c r="F106" s="246" t="s">
        <v>300</v>
      </c>
      <c r="G106" s="244"/>
      <c r="H106" s="247">
        <v>50.671999999999997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146</v>
      </c>
      <c r="AU106" s="253" t="s">
        <v>83</v>
      </c>
      <c r="AV106" s="14" t="s">
        <v>83</v>
      </c>
      <c r="AW106" s="14" t="s">
        <v>35</v>
      </c>
      <c r="AX106" s="14" t="s">
        <v>74</v>
      </c>
      <c r="AY106" s="253" t="s">
        <v>134</v>
      </c>
    </row>
    <row r="107" s="15" customFormat="1">
      <c r="A107" s="15"/>
      <c r="B107" s="254"/>
      <c r="C107" s="255"/>
      <c r="D107" s="234" t="s">
        <v>146</v>
      </c>
      <c r="E107" s="256" t="s">
        <v>19</v>
      </c>
      <c r="F107" s="257" t="s">
        <v>218</v>
      </c>
      <c r="G107" s="255"/>
      <c r="H107" s="258">
        <v>150.93299999999999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4" t="s">
        <v>146</v>
      </c>
      <c r="AU107" s="264" t="s">
        <v>83</v>
      </c>
      <c r="AV107" s="15" t="s">
        <v>142</v>
      </c>
      <c r="AW107" s="15" t="s">
        <v>35</v>
      </c>
      <c r="AX107" s="15" t="s">
        <v>81</v>
      </c>
      <c r="AY107" s="264" t="s">
        <v>134</v>
      </c>
    </row>
    <row r="108" s="2" customFormat="1" ht="24.15" customHeight="1">
      <c r="A108" s="40"/>
      <c r="B108" s="41"/>
      <c r="C108" s="214" t="s">
        <v>83</v>
      </c>
      <c r="D108" s="214" t="s">
        <v>137</v>
      </c>
      <c r="E108" s="215" t="s">
        <v>301</v>
      </c>
      <c r="F108" s="216" t="s">
        <v>302</v>
      </c>
      <c r="G108" s="217" t="s">
        <v>153</v>
      </c>
      <c r="H108" s="218">
        <v>150.93299999999999</v>
      </c>
      <c r="I108" s="219"/>
      <c r="J108" s="220">
        <f>ROUND(I108*H108,2)</f>
        <v>0</v>
      </c>
      <c r="K108" s="216" t="s">
        <v>141</v>
      </c>
      <c r="L108" s="46"/>
      <c r="M108" s="221" t="s">
        <v>19</v>
      </c>
      <c r="N108" s="222" t="s">
        <v>45</v>
      </c>
      <c r="O108" s="86"/>
      <c r="P108" s="223">
        <f>O108*H108</f>
        <v>0</v>
      </c>
      <c r="Q108" s="223">
        <v>0.0040000000000000001</v>
      </c>
      <c r="R108" s="223">
        <f>Q108*H108</f>
        <v>0.60373199999999994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142</v>
      </c>
      <c r="AT108" s="225" t="s">
        <v>137</v>
      </c>
      <c r="AU108" s="225" t="s">
        <v>83</v>
      </c>
      <c r="AY108" s="19" t="s">
        <v>134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142</v>
      </c>
      <c r="BM108" s="225" t="s">
        <v>303</v>
      </c>
    </row>
    <row r="109" s="2" customFormat="1">
      <c r="A109" s="40"/>
      <c r="B109" s="41"/>
      <c r="C109" s="42"/>
      <c r="D109" s="227" t="s">
        <v>144</v>
      </c>
      <c r="E109" s="42"/>
      <c r="F109" s="228" t="s">
        <v>304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144</v>
      </c>
      <c r="AU109" s="19" t="s">
        <v>83</v>
      </c>
    </row>
    <row r="110" s="14" customFormat="1">
      <c r="A110" s="14"/>
      <c r="B110" s="243"/>
      <c r="C110" s="244"/>
      <c r="D110" s="234" t="s">
        <v>146</v>
      </c>
      <c r="E110" s="245" t="s">
        <v>19</v>
      </c>
      <c r="F110" s="246" t="s">
        <v>298</v>
      </c>
      <c r="G110" s="244"/>
      <c r="H110" s="247">
        <v>48.874000000000002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146</v>
      </c>
      <c r="AU110" s="253" t="s">
        <v>83</v>
      </c>
      <c r="AV110" s="14" t="s">
        <v>83</v>
      </c>
      <c r="AW110" s="14" t="s">
        <v>35</v>
      </c>
      <c r="AX110" s="14" t="s">
        <v>74</v>
      </c>
      <c r="AY110" s="253" t="s">
        <v>134</v>
      </c>
    </row>
    <row r="111" s="14" customFormat="1">
      <c r="A111" s="14"/>
      <c r="B111" s="243"/>
      <c r="C111" s="244"/>
      <c r="D111" s="234" t="s">
        <v>146</v>
      </c>
      <c r="E111" s="245" t="s">
        <v>19</v>
      </c>
      <c r="F111" s="246" t="s">
        <v>299</v>
      </c>
      <c r="G111" s="244"/>
      <c r="H111" s="247">
        <v>51.387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3" t="s">
        <v>146</v>
      </c>
      <c r="AU111" s="253" t="s">
        <v>83</v>
      </c>
      <c r="AV111" s="14" t="s">
        <v>83</v>
      </c>
      <c r="AW111" s="14" t="s">
        <v>35</v>
      </c>
      <c r="AX111" s="14" t="s">
        <v>74</v>
      </c>
      <c r="AY111" s="253" t="s">
        <v>134</v>
      </c>
    </row>
    <row r="112" s="14" customFormat="1">
      <c r="A112" s="14"/>
      <c r="B112" s="243"/>
      <c r="C112" s="244"/>
      <c r="D112" s="234" t="s">
        <v>146</v>
      </c>
      <c r="E112" s="245" t="s">
        <v>19</v>
      </c>
      <c r="F112" s="246" t="s">
        <v>300</v>
      </c>
      <c r="G112" s="244"/>
      <c r="H112" s="247">
        <v>50.671999999999997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3" t="s">
        <v>146</v>
      </c>
      <c r="AU112" s="253" t="s">
        <v>83</v>
      </c>
      <c r="AV112" s="14" t="s">
        <v>83</v>
      </c>
      <c r="AW112" s="14" t="s">
        <v>35</v>
      </c>
      <c r="AX112" s="14" t="s">
        <v>74</v>
      </c>
      <c r="AY112" s="253" t="s">
        <v>134</v>
      </c>
    </row>
    <row r="113" s="15" customFormat="1">
      <c r="A113" s="15"/>
      <c r="B113" s="254"/>
      <c r="C113" s="255"/>
      <c r="D113" s="234" t="s">
        <v>146</v>
      </c>
      <c r="E113" s="256" t="s">
        <v>19</v>
      </c>
      <c r="F113" s="257" t="s">
        <v>218</v>
      </c>
      <c r="G113" s="255"/>
      <c r="H113" s="258">
        <v>150.93299999999999</v>
      </c>
      <c r="I113" s="259"/>
      <c r="J113" s="255"/>
      <c r="K113" s="255"/>
      <c r="L113" s="260"/>
      <c r="M113" s="261"/>
      <c r="N113" s="262"/>
      <c r="O113" s="262"/>
      <c r="P113" s="262"/>
      <c r="Q113" s="262"/>
      <c r="R113" s="262"/>
      <c r="S113" s="262"/>
      <c r="T113" s="263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4" t="s">
        <v>146</v>
      </c>
      <c r="AU113" s="264" t="s">
        <v>83</v>
      </c>
      <c r="AV113" s="15" t="s">
        <v>142</v>
      </c>
      <c r="AW113" s="15" t="s">
        <v>35</v>
      </c>
      <c r="AX113" s="15" t="s">
        <v>81</v>
      </c>
      <c r="AY113" s="264" t="s">
        <v>134</v>
      </c>
    </row>
    <row r="114" s="2" customFormat="1" ht="37.8" customHeight="1">
      <c r="A114" s="40"/>
      <c r="B114" s="41"/>
      <c r="C114" s="214" t="s">
        <v>135</v>
      </c>
      <c r="D114" s="214" t="s">
        <v>137</v>
      </c>
      <c r="E114" s="215" t="s">
        <v>305</v>
      </c>
      <c r="F114" s="216" t="s">
        <v>306</v>
      </c>
      <c r="G114" s="217" t="s">
        <v>212</v>
      </c>
      <c r="H114" s="218">
        <v>1</v>
      </c>
      <c r="I114" s="219"/>
      <c r="J114" s="220">
        <f>ROUND(I114*H114,2)</f>
        <v>0</v>
      </c>
      <c r="K114" s="216" t="s">
        <v>141</v>
      </c>
      <c r="L114" s="46"/>
      <c r="M114" s="221" t="s">
        <v>19</v>
      </c>
      <c r="N114" s="222" t="s">
        <v>45</v>
      </c>
      <c r="O114" s="86"/>
      <c r="P114" s="223">
        <f>O114*H114</f>
        <v>0</v>
      </c>
      <c r="Q114" s="223">
        <v>0.056439999999999997</v>
      </c>
      <c r="R114" s="223">
        <f>Q114*H114</f>
        <v>0.056439999999999997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142</v>
      </c>
      <c r="AT114" s="225" t="s">
        <v>137</v>
      </c>
      <c r="AU114" s="225" t="s">
        <v>83</v>
      </c>
      <c r="AY114" s="19" t="s">
        <v>134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81</v>
      </c>
      <c r="BK114" s="226">
        <f>ROUND(I114*H114,2)</f>
        <v>0</v>
      </c>
      <c r="BL114" s="19" t="s">
        <v>142</v>
      </c>
      <c r="BM114" s="225" t="s">
        <v>307</v>
      </c>
    </row>
    <row r="115" s="2" customFormat="1">
      <c r="A115" s="40"/>
      <c r="B115" s="41"/>
      <c r="C115" s="42"/>
      <c r="D115" s="227" t="s">
        <v>144</v>
      </c>
      <c r="E115" s="42"/>
      <c r="F115" s="228" t="s">
        <v>308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144</v>
      </c>
      <c r="AU115" s="19" t="s">
        <v>83</v>
      </c>
    </row>
    <row r="116" s="14" customFormat="1">
      <c r="A116" s="14"/>
      <c r="B116" s="243"/>
      <c r="C116" s="244"/>
      <c r="D116" s="234" t="s">
        <v>146</v>
      </c>
      <c r="E116" s="245" t="s">
        <v>19</v>
      </c>
      <c r="F116" s="246" t="s">
        <v>215</v>
      </c>
      <c r="G116" s="244"/>
      <c r="H116" s="247">
        <v>1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146</v>
      </c>
      <c r="AU116" s="253" t="s">
        <v>83</v>
      </c>
      <c r="AV116" s="14" t="s">
        <v>83</v>
      </c>
      <c r="AW116" s="14" t="s">
        <v>35</v>
      </c>
      <c r="AX116" s="14" t="s">
        <v>81</v>
      </c>
      <c r="AY116" s="253" t="s">
        <v>134</v>
      </c>
    </row>
    <row r="117" s="2" customFormat="1" ht="33" customHeight="1">
      <c r="A117" s="40"/>
      <c r="B117" s="41"/>
      <c r="C117" s="269" t="s">
        <v>142</v>
      </c>
      <c r="D117" s="269" t="s">
        <v>309</v>
      </c>
      <c r="E117" s="270" t="s">
        <v>310</v>
      </c>
      <c r="F117" s="271" t="s">
        <v>311</v>
      </c>
      <c r="G117" s="272" t="s">
        <v>212</v>
      </c>
      <c r="H117" s="273">
        <v>1</v>
      </c>
      <c r="I117" s="274"/>
      <c r="J117" s="275">
        <f>ROUND(I117*H117,2)</f>
        <v>0</v>
      </c>
      <c r="K117" s="271" t="s">
        <v>141</v>
      </c>
      <c r="L117" s="276"/>
      <c r="M117" s="277" t="s">
        <v>19</v>
      </c>
      <c r="N117" s="278" t="s">
        <v>45</v>
      </c>
      <c r="O117" s="86"/>
      <c r="P117" s="223">
        <f>O117*H117</f>
        <v>0</v>
      </c>
      <c r="Q117" s="223">
        <v>0.018339999999999999</v>
      </c>
      <c r="R117" s="223">
        <f>Q117*H117</f>
        <v>0.018339999999999999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186</v>
      </c>
      <c r="AT117" s="225" t="s">
        <v>309</v>
      </c>
      <c r="AU117" s="225" t="s">
        <v>83</v>
      </c>
      <c r="AY117" s="19" t="s">
        <v>134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81</v>
      </c>
      <c r="BK117" s="226">
        <f>ROUND(I117*H117,2)</f>
        <v>0</v>
      </c>
      <c r="BL117" s="19" t="s">
        <v>142</v>
      </c>
      <c r="BM117" s="225" t="s">
        <v>312</v>
      </c>
    </row>
    <row r="118" s="14" customFormat="1">
      <c r="A118" s="14"/>
      <c r="B118" s="243"/>
      <c r="C118" s="244"/>
      <c r="D118" s="234" t="s">
        <v>146</v>
      </c>
      <c r="E118" s="245" t="s">
        <v>19</v>
      </c>
      <c r="F118" s="246" t="s">
        <v>215</v>
      </c>
      <c r="G118" s="244"/>
      <c r="H118" s="247">
        <v>1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146</v>
      </c>
      <c r="AU118" s="253" t="s">
        <v>83</v>
      </c>
      <c r="AV118" s="14" t="s">
        <v>83</v>
      </c>
      <c r="AW118" s="14" t="s">
        <v>35</v>
      </c>
      <c r="AX118" s="14" t="s">
        <v>81</v>
      </c>
      <c r="AY118" s="253" t="s">
        <v>134</v>
      </c>
    </row>
    <row r="119" s="12" customFormat="1" ht="22.8" customHeight="1">
      <c r="A119" s="12"/>
      <c r="B119" s="198"/>
      <c r="C119" s="199"/>
      <c r="D119" s="200" t="s">
        <v>73</v>
      </c>
      <c r="E119" s="212" t="s">
        <v>149</v>
      </c>
      <c r="F119" s="212" t="s">
        <v>150</v>
      </c>
      <c r="G119" s="199"/>
      <c r="H119" s="199"/>
      <c r="I119" s="202"/>
      <c r="J119" s="213">
        <f>BK119</f>
        <v>0</v>
      </c>
      <c r="K119" s="199"/>
      <c r="L119" s="204"/>
      <c r="M119" s="205"/>
      <c r="N119" s="206"/>
      <c r="O119" s="206"/>
      <c r="P119" s="207">
        <f>SUM(P120:P122)</f>
        <v>0</v>
      </c>
      <c r="Q119" s="206"/>
      <c r="R119" s="207">
        <f>SUM(R120:R122)</f>
        <v>0.0022781500000000001</v>
      </c>
      <c r="S119" s="206"/>
      <c r="T119" s="208">
        <f>SUM(T120:T122)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9" t="s">
        <v>81</v>
      </c>
      <c r="AT119" s="210" t="s">
        <v>73</v>
      </c>
      <c r="AU119" s="210" t="s">
        <v>81</v>
      </c>
      <c r="AY119" s="209" t="s">
        <v>134</v>
      </c>
      <c r="BK119" s="211">
        <f>SUM(BK120:BK122)</f>
        <v>0</v>
      </c>
    </row>
    <row r="120" s="2" customFormat="1" ht="37.8" customHeight="1">
      <c r="A120" s="40"/>
      <c r="B120" s="41"/>
      <c r="C120" s="214" t="s">
        <v>170</v>
      </c>
      <c r="D120" s="214" t="s">
        <v>137</v>
      </c>
      <c r="E120" s="215" t="s">
        <v>313</v>
      </c>
      <c r="F120" s="216" t="s">
        <v>314</v>
      </c>
      <c r="G120" s="217" t="s">
        <v>153</v>
      </c>
      <c r="H120" s="218">
        <v>65.090000000000003</v>
      </c>
      <c r="I120" s="219"/>
      <c r="J120" s="220">
        <f>ROUND(I120*H120,2)</f>
        <v>0</v>
      </c>
      <c r="K120" s="216" t="s">
        <v>141</v>
      </c>
      <c r="L120" s="46"/>
      <c r="M120" s="221" t="s">
        <v>19</v>
      </c>
      <c r="N120" s="222" t="s">
        <v>45</v>
      </c>
      <c r="O120" s="86"/>
      <c r="P120" s="223">
        <f>O120*H120</f>
        <v>0</v>
      </c>
      <c r="Q120" s="223">
        <v>3.4999999999999997E-05</v>
      </c>
      <c r="R120" s="223">
        <f>Q120*H120</f>
        <v>0.0022781500000000001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142</v>
      </c>
      <c r="AT120" s="225" t="s">
        <v>137</v>
      </c>
      <c r="AU120" s="225" t="s">
        <v>83</v>
      </c>
      <c r="AY120" s="19" t="s">
        <v>134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81</v>
      </c>
      <c r="BK120" s="226">
        <f>ROUND(I120*H120,2)</f>
        <v>0</v>
      </c>
      <c r="BL120" s="19" t="s">
        <v>142</v>
      </c>
      <c r="BM120" s="225" t="s">
        <v>315</v>
      </c>
    </row>
    <row r="121" s="2" customFormat="1">
      <c r="A121" s="40"/>
      <c r="B121" s="41"/>
      <c r="C121" s="42"/>
      <c r="D121" s="227" t="s">
        <v>144</v>
      </c>
      <c r="E121" s="42"/>
      <c r="F121" s="228" t="s">
        <v>316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144</v>
      </c>
      <c r="AU121" s="19" t="s">
        <v>83</v>
      </c>
    </row>
    <row r="122" s="14" customFormat="1">
      <c r="A122" s="14"/>
      <c r="B122" s="243"/>
      <c r="C122" s="244"/>
      <c r="D122" s="234" t="s">
        <v>146</v>
      </c>
      <c r="E122" s="245" t="s">
        <v>19</v>
      </c>
      <c r="F122" s="246" t="s">
        <v>156</v>
      </c>
      <c r="G122" s="244"/>
      <c r="H122" s="247">
        <v>65.090000000000003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146</v>
      </c>
      <c r="AU122" s="253" t="s">
        <v>83</v>
      </c>
      <c r="AV122" s="14" t="s">
        <v>83</v>
      </c>
      <c r="AW122" s="14" t="s">
        <v>35</v>
      </c>
      <c r="AX122" s="14" t="s">
        <v>81</v>
      </c>
      <c r="AY122" s="253" t="s">
        <v>134</v>
      </c>
    </row>
    <row r="123" s="12" customFormat="1" ht="22.8" customHeight="1">
      <c r="A123" s="12"/>
      <c r="B123" s="198"/>
      <c r="C123" s="199"/>
      <c r="D123" s="200" t="s">
        <v>73</v>
      </c>
      <c r="E123" s="212" t="s">
        <v>191</v>
      </c>
      <c r="F123" s="212" t="s">
        <v>192</v>
      </c>
      <c r="G123" s="199"/>
      <c r="H123" s="199"/>
      <c r="I123" s="202"/>
      <c r="J123" s="213">
        <f>BK123</f>
        <v>0</v>
      </c>
      <c r="K123" s="199"/>
      <c r="L123" s="204"/>
      <c r="M123" s="205"/>
      <c r="N123" s="206"/>
      <c r="O123" s="206"/>
      <c r="P123" s="207">
        <f>SUM(P124:P125)</f>
        <v>0</v>
      </c>
      <c r="Q123" s="206"/>
      <c r="R123" s="207">
        <f>SUM(R124:R125)</f>
        <v>0</v>
      </c>
      <c r="S123" s="206"/>
      <c r="T123" s="208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9" t="s">
        <v>81</v>
      </c>
      <c r="AT123" s="210" t="s">
        <v>73</v>
      </c>
      <c r="AU123" s="210" t="s">
        <v>81</v>
      </c>
      <c r="AY123" s="209" t="s">
        <v>134</v>
      </c>
      <c r="BK123" s="211">
        <f>SUM(BK124:BK125)</f>
        <v>0</v>
      </c>
    </row>
    <row r="124" s="2" customFormat="1" ht="62.7" customHeight="1">
      <c r="A124" s="40"/>
      <c r="B124" s="41"/>
      <c r="C124" s="214" t="s">
        <v>175</v>
      </c>
      <c r="D124" s="214" t="s">
        <v>137</v>
      </c>
      <c r="E124" s="215" t="s">
        <v>193</v>
      </c>
      <c r="F124" s="216" t="s">
        <v>194</v>
      </c>
      <c r="G124" s="217" t="s">
        <v>140</v>
      </c>
      <c r="H124" s="218">
        <v>1.343</v>
      </c>
      <c r="I124" s="219"/>
      <c r="J124" s="220">
        <f>ROUND(I124*H124,2)</f>
        <v>0</v>
      </c>
      <c r="K124" s="216" t="s">
        <v>141</v>
      </c>
      <c r="L124" s="46"/>
      <c r="M124" s="221" t="s">
        <v>19</v>
      </c>
      <c r="N124" s="222" t="s">
        <v>45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142</v>
      </c>
      <c r="AT124" s="225" t="s">
        <v>137</v>
      </c>
      <c r="AU124" s="225" t="s">
        <v>83</v>
      </c>
      <c r="AY124" s="19" t="s">
        <v>134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81</v>
      </c>
      <c r="BK124" s="226">
        <f>ROUND(I124*H124,2)</f>
        <v>0</v>
      </c>
      <c r="BL124" s="19" t="s">
        <v>142</v>
      </c>
      <c r="BM124" s="225" t="s">
        <v>317</v>
      </c>
    </row>
    <row r="125" s="2" customFormat="1">
      <c r="A125" s="40"/>
      <c r="B125" s="41"/>
      <c r="C125" s="42"/>
      <c r="D125" s="227" t="s">
        <v>144</v>
      </c>
      <c r="E125" s="42"/>
      <c r="F125" s="228" t="s">
        <v>196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144</v>
      </c>
      <c r="AU125" s="19" t="s">
        <v>83</v>
      </c>
    </row>
    <row r="126" s="12" customFormat="1" ht="25.92" customHeight="1">
      <c r="A126" s="12"/>
      <c r="B126" s="198"/>
      <c r="C126" s="199"/>
      <c r="D126" s="200" t="s">
        <v>73</v>
      </c>
      <c r="E126" s="201" t="s">
        <v>197</v>
      </c>
      <c r="F126" s="201" t="s">
        <v>198</v>
      </c>
      <c r="G126" s="199"/>
      <c r="H126" s="199"/>
      <c r="I126" s="202"/>
      <c r="J126" s="203">
        <f>BK126</f>
        <v>0</v>
      </c>
      <c r="K126" s="199"/>
      <c r="L126" s="204"/>
      <c r="M126" s="205"/>
      <c r="N126" s="206"/>
      <c r="O126" s="206"/>
      <c r="P126" s="207">
        <f>P127+P142+P148+P157+P173+P207+P215+P294+P325</f>
        <v>0</v>
      </c>
      <c r="Q126" s="206"/>
      <c r="R126" s="207">
        <f>R127+R142+R148+R157+R173+R207+R215+R294+R325</f>
        <v>1.140658244498</v>
      </c>
      <c r="S126" s="206"/>
      <c r="T126" s="208">
        <f>T127+T142+T148+T157+T173+T207+T215+T294+T325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9" t="s">
        <v>83</v>
      </c>
      <c r="AT126" s="210" t="s">
        <v>73</v>
      </c>
      <c r="AU126" s="210" t="s">
        <v>74</v>
      </c>
      <c r="AY126" s="209" t="s">
        <v>134</v>
      </c>
      <c r="BK126" s="211">
        <f>BK127+BK142+BK148+BK157+BK173+BK207+BK215+BK294+BK325</f>
        <v>0</v>
      </c>
    </row>
    <row r="127" s="12" customFormat="1" ht="22.8" customHeight="1">
      <c r="A127" s="12"/>
      <c r="B127" s="198"/>
      <c r="C127" s="199"/>
      <c r="D127" s="200" t="s">
        <v>73</v>
      </c>
      <c r="E127" s="212" t="s">
        <v>318</v>
      </c>
      <c r="F127" s="212" t="s">
        <v>319</v>
      </c>
      <c r="G127" s="199"/>
      <c r="H127" s="199"/>
      <c r="I127" s="202"/>
      <c r="J127" s="213">
        <f>BK127</f>
        <v>0</v>
      </c>
      <c r="K127" s="199"/>
      <c r="L127" s="204"/>
      <c r="M127" s="205"/>
      <c r="N127" s="206"/>
      <c r="O127" s="206"/>
      <c r="P127" s="207">
        <f>SUM(P128:P141)</f>
        <v>0</v>
      </c>
      <c r="Q127" s="206"/>
      <c r="R127" s="207">
        <f>SUM(R128:R141)</f>
        <v>0.019092999999999999</v>
      </c>
      <c r="S127" s="206"/>
      <c r="T127" s="208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83</v>
      </c>
      <c r="AT127" s="210" t="s">
        <v>73</v>
      </c>
      <c r="AU127" s="210" t="s">
        <v>81</v>
      </c>
      <c r="AY127" s="209" t="s">
        <v>134</v>
      </c>
      <c r="BK127" s="211">
        <f>SUM(BK128:BK141)</f>
        <v>0</v>
      </c>
    </row>
    <row r="128" s="2" customFormat="1" ht="21.75" customHeight="1">
      <c r="A128" s="40"/>
      <c r="B128" s="41"/>
      <c r="C128" s="214" t="s">
        <v>180</v>
      </c>
      <c r="D128" s="214" t="s">
        <v>137</v>
      </c>
      <c r="E128" s="215" t="s">
        <v>320</v>
      </c>
      <c r="F128" s="216" t="s">
        <v>321</v>
      </c>
      <c r="G128" s="217" t="s">
        <v>153</v>
      </c>
      <c r="H128" s="218">
        <v>150.93299999999999</v>
      </c>
      <c r="I128" s="219"/>
      <c r="J128" s="220">
        <f>ROUND(I128*H128,2)</f>
        <v>0</v>
      </c>
      <c r="K128" s="216" t="s">
        <v>141</v>
      </c>
      <c r="L128" s="46"/>
      <c r="M128" s="221" t="s">
        <v>19</v>
      </c>
      <c r="N128" s="222" t="s">
        <v>45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205</v>
      </c>
      <c r="AT128" s="225" t="s">
        <v>137</v>
      </c>
      <c r="AU128" s="225" t="s">
        <v>83</v>
      </c>
      <c r="AY128" s="19" t="s">
        <v>134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81</v>
      </c>
      <c r="BK128" s="226">
        <f>ROUND(I128*H128,2)</f>
        <v>0</v>
      </c>
      <c r="BL128" s="19" t="s">
        <v>205</v>
      </c>
      <c r="BM128" s="225" t="s">
        <v>322</v>
      </c>
    </row>
    <row r="129" s="2" customFormat="1">
      <c r="A129" s="40"/>
      <c r="B129" s="41"/>
      <c r="C129" s="42"/>
      <c r="D129" s="227" t="s">
        <v>144</v>
      </c>
      <c r="E129" s="42"/>
      <c r="F129" s="228" t="s">
        <v>323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144</v>
      </c>
      <c r="AU129" s="19" t="s">
        <v>83</v>
      </c>
    </row>
    <row r="130" s="14" customFormat="1">
      <c r="A130" s="14"/>
      <c r="B130" s="243"/>
      <c r="C130" s="244"/>
      <c r="D130" s="234" t="s">
        <v>146</v>
      </c>
      <c r="E130" s="245" t="s">
        <v>19</v>
      </c>
      <c r="F130" s="246" t="s">
        <v>298</v>
      </c>
      <c r="G130" s="244"/>
      <c r="H130" s="247">
        <v>48.874000000000002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146</v>
      </c>
      <c r="AU130" s="253" t="s">
        <v>83</v>
      </c>
      <c r="AV130" s="14" t="s">
        <v>83</v>
      </c>
      <c r="AW130" s="14" t="s">
        <v>35</v>
      </c>
      <c r="AX130" s="14" t="s">
        <v>74</v>
      </c>
      <c r="AY130" s="253" t="s">
        <v>134</v>
      </c>
    </row>
    <row r="131" s="14" customFormat="1">
      <c r="A131" s="14"/>
      <c r="B131" s="243"/>
      <c r="C131" s="244"/>
      <c r="D131" s="234" t="s">
        <v>146</v>
      </c>
      <c r="E131" s="245" t="s">
        <v>19</v>
      </c>
      <c r="F131" s="246" t="s">
        <v>299</v>
      </c>
      <c r="G131" s="244"/>
      <c r="H131" s="247">
        <v>51.387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146</v>
      </c>
      <c r="AU131" s="253" t="s">
        <v>83</v>
      </c>
      <c r="AV131" s="14" t="s">
        <v>83</v>
      </c>
      <c r="AW131" s="14" t="s">
        <v>35</v>
      </c>
      <c r="AX131" s="14" t="s">
        <v>74</v>
      </c>
      <c r="AY131" s="253" t="s">
        <v>134</v>
      </c>
    </row>
    <row r="132" s="14" customFormat="1">
      <c r="A132" s="14"/>
      <c r="B132" s="243"/>
      <c r="C132" s="244"/>
      <c r="D132" s="234" t="s">
        <v>146</v>
      </c>
      <c r="E132" s="245" t="s">
        <v>19</v>
      </c>
      <c r="F132" s="246" t="s">
        <v>300</v>
      </c>
      <c r="G132" s="244"/>
      <c r="H132" s="247">
        <v>50.671999999999997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146</v>
      </c>
      <c r="AU132" s="253" t="s">
        <v>83</v>
      </c>
      <c r="AV132" s="14" t="s">
        <v>83</v>
      </c>
      <c r="AW132" s="14" t="s">
        <v>35</v>
      </c>
      <c r="AX132" s="14" t="s">
        <v>74</v>
      </c>
      <c r="AY132" s="253" t="s">
        <v>134</v>
      </c>
    </row>
    <row r="133" s="15" customFormat="1">
      <c r="A133" s="15"/>
      <c r="B133" s="254"/>
      <c r="C133" s="255"/>
      <c r="D133" s="234" t="s">
        <v>146</v>
      </c>
      <c r="E133" s="256" t="s">
        <v>19</v>
      </c>
      <c r="F133" s="257" t="s">
        <v>218</v>
      </c>
      <c r="G133" s="255"/>
      <c r="H133" s="258">
        <v>150.93299999999999</v>
      </c>
      <c r="I133" s="259"/>
      <c r="J133" s="255"/>
      <c r="K133" s="255"/>
      <c r="L133" s="260"/>
      <c r="M133" s="261"/>
      <c r="N133" s="262"/>
      <c r="O133" s="262"/>
      <c r="P133" s="262"/>
      <c r="Q133" s="262"/>
      <c r="R133" s="262"/>
      <c r="S133" s="262"/>
      <c r="T133" s="263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4" t="s">
        <v>146</v>
      </c>
      <c r="AU133" s="264" t="s">
        <v>83</v>
      </c>
      <c r="AV133" s="15" t="s">
        <v>142</v>
      </c>
      <c r="AW133" s="15" t="s">
        <v>35</v>
      </c>
      <c r="AX133" s="15" t="s">
        <v>81</v>
      </c>
      <c r="AY133" s="264" t="s">
        <v>134</v>
      </c>
    </row>
    <row r="134" s="2" customFormat="1" ht="16.5" customHeight="1">
      <c r="A134" s="40"/>
      <c r="B134" s="41"/>
      <c r="C134" s="269" t="s">
        <v>186</v>
      </c>
      <c r="D134" s="269" t="s">
        <v>309</v>
      </c>
      <c r="E134" s="270" t="s">
        <v>324</v>
      </c>
      <c r="F134" s="271" t="s">
        <v>325</v>
      </c>
      <c r="G134" s="272" t="s">
        <v>326</v>
      </c>
      <c r="H134" s="273">
        <v>19.093</v>
      </c>
      <c r="I134" s="274"/>
      <c r="J134" s="275">
        <f>ROUND(I134*H134,2)</f>
        <v>0</v>
      </c>
      <c r="K134" s="271" t="s">
        <v>141</v>
      </c>
      <c r="L134" s="276"/>
      <c r="M134" s="277" t="s">
        <v>19</v>
      </c>
      <c r="N134" s="278" t="s">
        <v>45</v>
      </c>
      <c r="O134" s="86"/>
      <c r="P134" s="223">
        <f>O134*H134</f>
        <v>0</v>
      </c>
      <c r="Q134" s="223">
        <v>0.001</v>
      </c>
      <c r="R134" s="223">
        <f>Q134*H134</f>
        <v>0.019092999999999999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327</v>
      </c>
      <c r="AT134" s="225" t="s">
        <v>309</v>
      </c>
      <c r="AU134" s="225" t="s">
        <v>83</v>
      </c>
      <c r="AY134" s="19" t="s">
        <v>134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81</v>
      </c>
      <c r="BK134" s="226">
        <f>ROUND(I134*H134,2)</f>
        <v>0</v>
      </c>
      <c r="BL134" s="19" t="s">
        <v>205</v>
      </c>
      <c r="BM134" s="225" t="s">
        <v>328</v>
      </c>
    </row>
    <row r="135" s="14" customFormat="1">
      <c r="A135" s="14"/>
      <c r="B135" s="243"/>
      <c r="C135" s="244"/>
      <c r="D135" s="234" t="s">
        <v>146</v>
      </c>
      <c r="E135" s="245" t="s">
        <v>19</v>
      </c>
      <c r="F135" s="246" t="s">
        <v>298</v>
      </c>
      <c r="G135" s="244"/>
      <c r="H135" s="247">
        <v>48.874000000000002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146</v>
      </c>
      <c r="AU135" s="253" t="s">
        <v>83</v>
      </c>
      <c r="AV135" s="14" t="s">
        <v>83</v>
      </c>
      <c r="AW135" s="14" t="s">
        <v>35</v>
      </c>
      <c r="AX135" s="14" t="s">
        <v>74</v>
      </c>
      <c r="AY135" s="253" t="s">
        <v>134</v>
      </c>
    </row>
    <row r="136" s="14" customFormat="1">
      <c r="A136" s="14"/>
      <c r="B136" s="243"/>
      <c r="C136" s="244"/>
      <c r="D136" s="234" t="s">
        <v>146</v>
      </c>
      <c r="E136" s="245" t="s">
        <v>19</v>
      </c>
      <c r="F136" s="246" t="s">
        <v>299</v>
      </c>
      <c r="G136" s="244"/>
      <c r="H136" s="247">
        <v>51.387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146</v>
      </c>
      <c r="AU136" s="253" t="s">
        <v>83</v>
      </c>
      <c r="AV136" s="14" t="s">
        <v>83</v>
      </c>
      <c r="AW136" s="14" t="s">
        <v>35</v>
      </c>
      <c r="AX136" s="14" t="s">
        <v>74</v>
      </c>
      <c r="AY136" s="253" t="s">
        <v>134</v>
      </c>
    </row>
    <row r="137" s="14" customFormat="1">
      <c r="A137" s="14"/>
      <c r="B137" s="243"/>
      <c r="C137" s="244"/>
      <c r="D137" s="234" t="s">
        <v>146</v>
      </c>
      <c r="E137" s="245" t="s">
        <v>19</v>
      </c>
      <c r="F137" s="246" t="s">
        <v>300</v>
      </c>
      <c r="G137" s="244"/>
      <c r="H137" s="247">
        <v>50.671999999999997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146</v>
      </c>
      <c r="AU137" s="253" t="s">
        <v>83</v>
      </c>
      <c r="AV137" s="14" t="s">
        <v>83</v>
      </c>
      <c r="AW137" s="14" t="s">
        <v>35</v>
      </c>
      <c r="AX137" s="14" t="s">
        <v>74</v>
      </c>
      <c r="AY137" s="253" t="s">
        <v>134</v>
      </c>
    </row>
    <row r="138" s="15" customFormat="1">
      <c r="A138" s="15"/>
      <c r="B138" s="254"/>
      <c r="C138" s="255"/>
      <c r="D138" s="234" t="s">
        <v>146</v>
      </c>
      <c r="E138" s="256" t="s">
        <v>19</v>
      </c>
      <c r="F138" s="257" t="s">
        <v>218</v>
      </c>
      <c r="G138" s="255"/>
      <c r="H138" s="258">
        <v>150.93299999999999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4" t="s">
        <v>146</v>
      </c>
      <c r="AU138" s="264" t="s">
        <v>83</v>
      </c>
      <c r="AV138" s="15" t="s">
        <v>142</v>
      </c>
      <c r="AW138" s="15" t="s">
        <v>35</v>
      </c>
      <c r="AX138" s="15" t="s">
        <v>81</v>
      </c>
      <c r="AY138" s="264" t="s">
        <v>134</v>
      </c>
    </row>
    <row r="139" s="14" customFormat="1">
      <c r="A139" s="14"/>
      <c r="B139" s="243"/>
      <c r="C139" s="244"/>
      <c r="D139" s="234" t="s">
        <v>146</v>
      </c>
      <c r="E139" s="244"/>
      <c r="F139" s="246" t="s">
        <v>329</v>
      </c>
      <c r="G139" s="244"/>
      <c r="H139" s="247">
        <v>19.093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146</v>
      </c>
      <c r="AU139" s="253" t="s">
        <v>83</v>
      </c>
      <c r="AV139" s="14" t="s">
        <v>83</v>
      </c>
      <c r="AW139" s="14" t="s">
        <v>4</v>
      </c>
      <c r="AX139" s="14" t="s">
        <v>81</v>
      </c>
      <c r="AY139" s="253" t="s">
        <v>134</v>
      </c>
    </row>
    <row r="140" s="2" customFormat="1" ht="49.05" customHeight="1">
      <c r="A140" s="40"/>
      <c r="B140" s="41"/>
      <c r="C140" s="214" t="s">
        <v>149</v>
      </c>
      <c r="D140" s="214" t="s">
        <v>137</v>
      </c>
      <c r="E140" s="215" t="s">
        <v>330</v>
      </c>
      <c r="F140" s="216" t="s">
        <v>331</v>
      </c>
      <c r="G140" s="217" t="s">
        <v>140</v>
      </c>
      <c r="H140" s="218">
        <v>0.019</v>
      </c>
      <c r="I140" s="219"/>
      <c r="J140" s="220">
        <f>ROUND(I140*H140,2)</f>
        <v>0</v>
      </c>
      <c r="K140" s="216" t="s">
        <v>141</v>
      </c>
      <c r="L140" s="46"/>
      <c r="M140" s="221" t="s">
        <v>19</v>
      </c>
      <c r="N140" s="222" t="s">
        <v>45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205</v>
      </c>
      <c r="AT140" s="225" t="s">
        <v>137</v>
      </c>
      <c r="AU140" s="225" t="s">
        <v>83</v>
      </c>
      <c r="AY140" s="19" t="s">
        <v>134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81</v>
      </c>
      <c r="BK140" s="226">
        <f>ROUND(I140*H140,2)</f>
        <v>0</v>
      </c>
      <c r="BL140" s="19" t="s">
        <v>205</v>
      </c>
      <c r="BM140" s="225" t="s">
        <v>332</v>
      </c>
    </row>
    <row r="141" s="2" customFormat="1">
      <c r="A141" s="40"/>
      <c r="B141" s="41"/>
      <c r="C141" s="42"/>
      <c r="D141" s="227" t="s">
        <v>144</v>
      </c>
      <c r="E141" s="42"/>
      <c r="F141" s="228" t="s">
        <v>333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144</v>
      </c>
      <c r="AU141" s="19" t="s">
        <v>83</v>
      </c>
    </row>
    <row r="142" s="12" customFormat="1" ht="22.8" customHeight="1">
      <c r="A142" s="12"/>
      <c r="B142" s="198"/>
      <c r="C142" s="199"/>
      <c r="D142" s="200" t="s">
        <v>73</v>
      </c>
      <c r="E142" s="212" t="s">
        <v>199</v>
      </c>
      <c r="F142" s="212" t="s">
        <v>200</v>
      </c>
      <c r="G142" s="199"/>
      <c r="H142" s="199"/>
      <c r="I142" s="202"/>
      <c r="J142" s="213">
        <f>BK142</f>
        <v>0</v>
      </c>
      <c r="K142" s="199"/>
      <c r="L142" s="204"/>
      <c r="M142" s="205"/>
      <c r="N142" s="206"/>
      <c r="O142" s="206"/>
      <c r="P142" s="207">
        <f>SUM(P143:P147)</f>
        <v>0</v>
      </c>
      <c r="Q142" s="206"/>
      <c r="R142" s="207">
        <f>SUM(R143:R147)</f>
        <v>0.00099139999999999992</v>
      </c>
      <c r="S142" s="206"/>
      <c r="T142" s="208">
        <f>SUM(T143:T147)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9" t="s">
        <v>83</v>
      </c>
      <c r="AT142" s="210" t="s">
        <v>73</v>
      </c>
      <c r="AU142" s="210" t="s">
        <v>81</v>
      </c>
      <c r="AY142" s="209" t="s">
        <v>134</v>
      </c>
      <c r="BK142" s="211">
        <f>SUM(BK143:BK147)</f>
        <v>0</v>
      </c>
    </row>
    <row r="143" s="2" customFormat="1" ht="21.75" customHeight="1">
      <c r="A143" s="40"/>
      <c r="B143" s="41"/>
      <c r="C143" s="214" t="s">
        <v>201</v>
      </c>
      <c r="D143" s="214" t="s">
        <v>137</v>
      </c>
      <c r="E143" s="215" t="s">
        <v>334</v>
      </c>
      <c r="F143" s="216" t="s">
        <v>335</v>
      </c>
      <c r="G143" s="217" t="s">
        <v>204</v>
      </c>
      <c r="H143" s="218">
        <v>2</v>
      </c>
      <c r="I143" s="219"/>
      <c r="J143" s="220">
        <f>ROUND(I143*H143,2)</f>
        <v>0</v>
      </c>
      <c r="K143" s="216" t="s">
        <v>141</v>
      </c>
      <c r="L143" s="46"/>
      <c r="M143" s="221" t="s">
        <v>19</v>
      </c>
      <c r="N143" s="222" t="s">
        <v>45</v>
      </c>
      <c r="O143" s="86"/>
      <c r="P143" s="223">
        <f>O143*H143</f>
        <v>0</v>
      </c>
      <c r="Q143" s="223">
        <v>0.00049569999999999996</v>
      </c>
      <c r="R143" s="223">
        <f>Q143*H143</f>
        <v>0.00099139999999999992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205</v>
      </c>
      <c r="AT143" s="225" t="s">
        <v>137</v>
      </c>
      <c r="AU143" s="225" t="s">
        <v>83</v>
      </c>
      <c r="AY143" s="19" t="s">
        <v>134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81</v>
      </c>
      <c r="BK143" s="226">
        <f>ROUND(I143*H143,2)</f>
        <v>0</v>
      </c>
      <c r="BL143" s="19" t="s">
        <v>205</v>
      </c>
      <c r="BM143" s="225" t="s">
        <v>336</v>
      </c>
    </row>
    <row r="144" s="2" customFormat="1">
      <c r="A144" s="40"/>
      <c r="B144" s="41"/>
      <c r="C144" s="42"/>
      <c r="D144" s="227" t="s">
        <v>144</v>
      </c>
      <c r="E144" s="42"/>
      <c r="F144" s="228" t="s">
        <v>337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144</v>
      </c>
      <c r="AU144" s="19" t="s">
        <v>83</v>
      </c>
    </row>
    <row r="145" s="14" customFormat="1">
      <c r="A145" s="14"/>
      <c r="B145" s="243"/>
      <c r="C145" s="244"/>
      <c r="D145" s="234" t="s">
        <v>146</v>
      </c>
      <c r="E145" s="245" t="s">
        <v>19</v>
      </c>
      <c r="F145" s="246" t="s">
        <v>338</v>
      </c>
      <c r="G145" s="244"/>
      <c r="H145" s="247">
        <v>2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146</v>
      </c>
      <c r="AU145" s="253" t="s">
        <v>83</v>
      </c>
      <c r="AV145" s="14" t="s">
        <v>83</v>
      </c>
      <c r="AW145" s="14" t="s">
        <v>35</v>
      </c>
      <c r="AX145" s="14" t="s">
        <v>81</v>
      </c>
      <c r="AY145" s="253" t="s">
        <v>134</v>
      </c>
    </row>
    <row r="146" s="2" customFormat="1" ht="49.05" customHeight="1">
      <c r="A146" s="40"/>
      <c r="B146" s="41"/>
      <c r="C146" s="214" t="s">
        <v>209</v>
      </c>
      <c r="D146" s="214" t="s">
        <v>137</v>
      </c>
      <c r="E146" s="215" t="s">
        <v>339</v>
      </c>
      <c r="F146" s="216" t="s">
        <v>340</v>
      </c>
      <c r="G146" s="217" t="s">
        <v>140</v>
      </c>
      <c r="H146" s="218">
        <v>0.001</v>
      </c>
      <c r="I146" s="219"/>
      <c r="J146" s="220">
        <f>ROUND(I146*H146,2)</f>
        <v>0</v>
      </c>
      <c r="K146" s="216" t="s">
        <v>141</v>
      </c>
      <c r="L146" s="46"/>
      <c r="M146" s="221" t="s">
        <v>19</v>
      </c>
      <c r="N146" s="222" t="s">
        <v>45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205</v>
      </c>
      <c r="AT146" s="225" t="s">
        <v>137</v>
      </c>
      <c r="AU146" s="225" t="s">
        <v>83</v>
      </c>
      <c r="AY146" s="19" t="s">
        <v>134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81</v>
      </c>
      <c r="BK146" s="226">
        <f>ROUND(I146*H146,2)</f>
        <v>0</v>
      </c>
      <c r="BL146" s="19" t="s">
        <v>205</v>
      </c>
      <c r="BM146" s="225" t="s">
        <v>341</v>
      </c>
    </row>
    <row r="147" s="2" customFormat="1">
      <c r="A147" s="40"/>
      <c r="B147" s="41"/>
      <c r="C147" s="42"/>
      <c r="D147" s="227" t="s">
        <v>144</v>
      </c>
      <c r="E147" s="42"/>
      <c r="F147" s="228" t="s">
        <v>342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144</v>
      </c>
      <c r="AU147" s="19" t="s">
        <v>83</v>
      </c>
    </row>
    <row r="148" s="12" customFormat="1" ht="22.8" customHeight="1">
      <c r="A148" s="12"/>
      <c r="B148" s="198"/>
      <c r="C148" s="199"/>
      <c r="D148" s="200" t="s">
        <v>73</v>
      </c>
      <c r="E148" s="212" t="s">
        <v>343</v>
      </c>
      <c r="F148" s="212" t="s">
        <v>344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SUM(P149:P156)</f>
        <v>0</v>
      </c>
      <c r="Q148" s="206"/>
      <c r="R148" s="207">
        <f>SUM(R149:R156)</f>
        <v>0.0034006800000000001</v>
      </c>
      <c r="S148" s="206"/>
      <c r="T148" s="208">
        <f>SUM(T149:T156)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83</v>
      </c>
      <c r="AT148" s="210" t="s">
        <v>73</v>
      </c>
      <c r="AU148" s="210" t="s">
        <v>81</v>
      </c>
      <c r="AY148" s="209" t="s">
        <v>134</v>
      </c>
      <c r="BK148" s="211">
        <f>SUM(BK149:BK156)</f>
        <v>0</v>
      </c>
    </row>
    <row r="149" s="2" customFormat="1" ht="37.8" customHeight="1">
      <c r="A149" s="40"/>
      <c r="B149" s="41"/>
      <c r="C149" s="214" t="s">
        <v>8</v>
      </c>
      <c r="D149" s="214" t="s">
        <v>137</v>
      </c>
      <c r="E149" s="215" t="s">
        <v>345</v>
      </c>
      <c r="F149" s="216" t="s">
        <v>346</v>
      </c>
      <c r="G149" s="217" t="s">
        <v>204</v>
      </c>
      <c r="H149" s="218">
        <v>4</v>
      </c>
      <c r="I149" s="219"/>
      <c r="J149" s="220">
        <f>ROUND(I149*H149,2)</f>
        <v>0</v>
      </c>
      <c r="K149" s="216" t="s">
        <v>141</v>
      </c>
      <c r="L149" s="46"/>
      <c r="M149" s="221" t="s">
        <v>19</v>
      </c>
      <c r="N149" s="222" t="s">
        <v>45</v>
      </c>
      <c r="O149" s="86"/>
      <c r="P149" s="223">
        <f>O149*H149</f>
        <v>0</v>
      </c>
      <c r="Q149" s="223">
        <v>0.00081375000000000002</v>
      </c>
      <c r="R149" s="223">
        <f>Q149*H149</f>
        <v>0.0032550000000000001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205</v>
      </c>
      <c r="AT149" s="225" t="s">
        <v>137</v>
      </c>
      <c r="AU149" s="225" t="s">
        <v>83</v>
      </c>
      <c r="AY149" s="19" t="s">
        <v>134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81</v>
      </c>
      <c r="BK149" s="226">
        <f>ROUND(I149*H149,2)</f>
        <v>0</v>
      </c>
      <c r="BL149" s="19" t="s">
        <v>205</v>
      </c>
      <c r="BM149" s="225" t="s">
        <v>347</v>
      </c>
    </row>
    <row r="150" s="2" customFormat="1">
      <c r="A150" s="40"/>
      <c r="B150" s="41"/>
      <c r="C150" s="42"/>
      <c r="D150" s="227" t="s">
        <v>144</v>
      </c>
      <c r="E150" s="42"/>
      <c r="F150" s="228" t="s">
        <v>348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144</v>
      </c>
      <c r="AU150" s="19" t="s">
        <v>83</v>
      </c>
    </row>
    <row r="151" s="14" customFormat="1">
      <c r="A151" s="14"/>
      <c r="B151" s="243"/>
      <c r="C151" s="244"/>
      <c r="D151" s="234" t="s">
        <v>146</v>
      </c>
      <c r="E151" s="245" t="s">
        <v>19</v>
      </c>
      <c r="F151" s="246" t="s">
        <v>349</v>
      </c>
      <c r="G151" s="244"/>
      <c r="H151" s="247">
        <v>4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146</v>
      </c>
      <c r="AU151" s="253" t="s">
        <v>83</v>
      </c>
      <c r="AV151" s="14" t="s">
        <v>83</v>
      </c>
      <c r="AW151" s="14" t="s">
        <v>35</v>
      </c>
      <c r="AX151" s="14" t="s">
        <v>81</v>
      </c>
      <c r="AY151" s="253" t="s">
        <v>134</v>
      </c>
    </row>
    <row r="152" s="2" customFormat="1" ht="55.5" customHeight="1">
      <c r="A152" s="40"/>
      <c r="B152" s="41"/>
      <c r="C152" s="214" t="s">
        <v>226</v>
      </c>
      <c r="D152" s="214" t="s">
        <v>137</v>
      </c>
      <c r="E152" s="215" t="s">
        <v>350</v>
      </c>
      <c r="F152" s="216" t="s">
        <v>351</v>
      </c>
      <c r="G152" s="217" t="s">
        <v>204</v>
      </c>
      <c r="H152" s="218">
        <v>4</v>
      </c>
      <c r="I152" s="219"/>
      <c r="J152" s="220">
        <f>ROUND(I152*H152,2)</f>
        <v>0</v>
      </c>
      <c r="K152" s="216" t="s">
        <v>141</v>
      </c>
      <c r="L152" s="46"/>
      <c r="M152" s="221" t="s">
        <v>19</v>
      </c>
      <c r="N152" s="222" t="s">
        <v>45</v>
      </c>
      <c r="O152" s="86"/>
      <c r="P152" s="223">
        <f>O152*H152</f>
        <v>0</v>
      </c>
      <c r="Q152" s="223">
        <v>3.642E-05</v>
      </c>
      <c r="R152" s="223">
        <f>Q152*H152</f>
        <v>0.00014568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205</v>
      </c>
      <c r="AT152" s="225" t="s">
        <v>137</v>
      </c>
      <c r="AU152" s="225" t="s">
        <v>83</v>
      </c>
      <c r="AY152" s="19" t="s">
        <v>134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81</v>
      </c>
      <c r="BK152" s="226">
        <f>ROUND(I152*H152,2)</f>
        <v>0</v>
      </c>
      <c r="BL152" s="19" t="s">
        <v>205</v>
      </c>
      <c r="BM152" s="225" t="s">
        <v>352</v>
      </c>
    </row>
    <row r="153" s="2" customFormat="1">
      <c r="A153" s="40"/>
      <c r="B153" s="41"/>
      <c r="C153" s="42"/>
      <c r="D153" s="227" t="s">
        <v>144</v>
      </c>
      <c r="E153" s="42"/>
      <c r="F153" s="228" t="s">
        <v>353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144</v>
      </c>
      <c r="AU153" s="19" t="s">
        <v>83</v>
      </c>
    </row>
    <row r="154" s="14" customFormat="1">
      <c r="A154" s="14"/>
      <c r="B154" s="243"/>
      <c r="C154" s="244"/>
      <c r="D154" s="234" t="s">
        <v>146</v>
      </c>
      <c r="E154" s="245" t="s">
        <v>19</v>
      </c>
      <c r="F154" s="246" t="s">
        <v>349</v>
      </c>
      <c r="G154" s="244"/>
      <c r="H154" s="247">
        <v>4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146</v>
      </c>
      <c r="AU154" s="253" t="s">
        <v>83</v>
      </c>
      <c r="AV154" s="14" t="s">
        <v>83</v>
      </c>
      <c r="AW154" s="14" t="s">
        <v>35</v>
      </c>
      <c r="AX154" s="14" t="s">
        <v>81</v>
      </c>
      <c r="AY154" s="253" t="s">
        <v>134</v>
      </c>
    </row>
    <row r="155" s="2" customFormat="1" ht="49.05" customHeight="1">
      <c r="A155" s="40"/>
      <c r="B155" s="41"/>
      <c r="C155" s="214" t="s">
        <v>233</v>
      </c>
      <c r="D155" s="214" t="s">
        <v>137</v>
      </c>
      <c r="E155" s="215" t="s">
        <v>354</v>
      </c>
      <c r="F155" s="216" t="s">
        <v>355</v>
      </c>
      <c r="G155" s="217" t="s">
        <v>140</v>
      </c>
      <c r="H155" s="218">
        <v>0.0030000000000000001</v>
      </c>
      <c r="I155" s="219"/>
      <c r="J155" s="220">
        <f>ROUND(I155*H155,2)</f>
        <v>0</v>
      </c>
      <c r="K155" s="216" t="s">
        <v>141</v>
      </c>
      <c r="L155" s="46"/>
      <c r="M155" s="221" t="s">
        <v>19</v>
      </c>
      <c r="N155" s="222" t="s">
        <v>45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205</v>
      </c>
      <c r="AT155" s="225" t="s">
        <v>137</v>
      </c>
      <c r="AU155" s="225" t="s">
        <v>83</v>
      </c>
      <c r="AY155" s="19" t="s">
        <v>134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81</v>
      </c>
      <c r="BK155" s="226">
        <f>ROUND(I155*H155,2)</f>
        <v>0</v>
      </c>
      <c r="BL155" s="19" t="s">
        <v>205</v>
      </c>
      <c r="BM155" s="225" t="s">
        <v>356</v>
      </c>
    </row>
    <row r="156" s="2" customFormat="1">
      <c r="A156" s="40"/>
      <c r="B156" s="41"/>
      <c r="C156" s="42"/>
      <c r="D156" s="227" t="s">
        <v>144</v>
      </c>
      <c r="E156" s="42"/>
      <c r="F156" s="228" t="s">
        <v>357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144</v>
      </c>
      <c r="AU156" s="19" t="s">
        <v>83</v>
      </c>
    </row>
    <row r="157" s="12" customFormat="1" ht="22.8" customHeight="1">
      <c r="A157" s="12"/>
      <c r="B157" s="198"/>
      <c r="C157" s="199"/>
      <c r="D157" s="200" t="s">
        <v>73</v>
      </c>
      <c r="E157" s="212" t="s">
        <v>219</v>
      </c>
      <c r="F157" s="212" t="s">
        <v>220</v>
      </c>
      <c r="G157" s="199"/>
      <c r="H157" s="199"/>
      <c r="I157" s="202"/>
      <c r="J157" s="213">
        <f>BK157</f>
        <v>0</v>
      </c>
      <c r="K157" s="199"/>
      <c r="L157" s="204"/>
      <c r="M157" s="205"/>
      <c r="N157" s="206"/>
      <c r="O157" s="206"/>
      <c r="P157" s="207">
        <f>SUM(P158:P172)</f>
        <v>0</v>
      </c>
      <c r="Q157" s="206"/>
      <c r="R157" s="207">
        <f>SUM(R158:R172)</f>
        <v>0.038019340400000004</v>
      </c>
      <c r="S157" s="206"/>
      <c r="T157" s="208">
        <f>SUM(T158:T172)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9" t="s">
        <v>83</v>
      </c>
      <c r="AT157" s="210" t="s">
        <v>73</v>
      </c>
      <c r="AU157" s="210" t="s">
        <v>81</v>
      </c>
      <c r="AY157" s="209" t="s">
        <v>134</v>
      </c>
      <c r="BK157" s="211">
        <f>SUM(BK158:BK172)</f>
        <v>0</v>
      </c>
    </row>
    <row r="158" s="2" customFormat="1" ht="37.8" customHeight="1">
      <c r="A158" s="40"/>
      <c r="B158" s="41"/>
      <c r="C158" s="214" t="s">
        <v>241</v>
      </c>
      <c r="D158" s="214" t="s">
        <v>137</v>
      </c>
      <c r="E158" s="215" t="s">
        <v>358</v>
      </c>
      <c r="F158" s="216" t="s">
        <v>359</v>
      </c>
      <c r="G158" s="217" t="s">
        <v>223</v>
      </c>
      <c r="H158" s="218">
        <v>2</v>
      </c>
      <c r="I158" s="219"/>
      <c r="J158" s="220">
        <f>ROUND(I158*H158,2)</f>
        <v>0</v>
      </c>
      <c r="K158" s="216" t="s">
        <v>141</v>
      </c>
      <c r="L158" s="46"/>
      <c r="M158" s="221" t="s">
        <v>19</v>
      </c>
      <c r="N158" s="222" t="s">
        <v>45</v>
      </c>
      <c r="O158" s="86"/>
      <c r="P158" s="223">
        <f>O158*H158</f>
        <v>0</v>
      </c>
      <c r="Q158" s="223">
        <v>0.016960530200000001</v>
      </c>
      <c r="R158" s="223">
        <f>Q158*H158</f>
        <v>0.033921060400000001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205</v>
      </c>
      <c r="AT158" s="225" t="s">
        <v>137</v>
      </c>
      <c r="AU158" s="225" t="s">
        <v>83</v>
      </c>
      <c r="AY158" s="19" t="s">
        <v>134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81</v>
      </c>
      <c r="BK158" s="226">
        <f>ROUND(I158*H158,2)</f>
        <v>0</v>
      </c>
      <c r="BL158" s="19" t="s">
        <v>205</v>
      </c>
      <c r="BM158" s="225" t="s">
        <v>360</v>
      </c>
    </row>
    <row r="159" s="2" customFormat="1">
      <c r="A159" s="40"/>
      <c r="B159" s="41"/>
      <c r="C159" s="42"/>
      <c r="D159" s="227" t="s">
        <v>144</v>
      </c>
      <c r="E159" s="42"/>
      <c r="F159" s="228" t="s">
        <v>361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144</v>
      </c>
      <c r="AU159" s="19" t="s">
        <v>83</v>
      </c>
    </row>
    <row r="160" s="14" customFormat="1">
      <c r="A160" s="14"/>
      <c r="B160" s="243"/>
      <c r="C160" s="244"/>
      <c r="D160" s="234" t="s">
        <v>146</v>
      </c>
      <c r="E160" s="245" t="s">
        <v>19</v>
      </c>
      <c r="F160" s="246" t="s">
        <v>215</v>
      </c>
      <c r="G160" s="244"/>
      <c r="H160" s="247">
        <v>1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146</v>
      </c>
      <c r="AU160" s="253" t="s">
        <v>83</v>
      </c>
      <c r="AV160" s="14" t="s">
        <v>83</v>
      </c>
      <c r="AW160" s="14" t="s">
        <v>35</v>
      </c>
      <c r="AX160" s="14" t="s">
        <v>74</v>
      </c>
      <c r="AY160" s="253" t="s">
        <v>134</v>
      </c>
    </row>
    <row r="161" s="14" customFormat="1">
      <c r="A161" s="14"/>
      <c r="B161" s="243"/>
      <c r="C161" s="244"/>
      <c r="D161" s="234" t="s">
        <v>146</v>
      </c>
      <c r="E161" s="245" t="s">
        <v>19</v>
      </c>
      <c r="F161" s="246" t="s">
        <v>362</v>
      </c>
      <c r="G161" s="244"/>
      <c r="H161" s="247">
        <v>1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146</v>
      </c>
      <c r="AU161" s="253" t="s">
        <v>83</v>
      </c>
      <c r="AV161" s="14" t="s">
        <v>83</v>
      </c>
      <c r="AW161" s="14" t="s">
        <v>35</v>
      </c>
      <c r="AX161" s="14" t="s">
        <v>74</v>
      </c>
      <c r="AY161" s="253" t="s">
        <v>134</v>
      </c>
    </row>
    <row r="162" s="15" customFormat="1">
      <c r="A162" s="15"/>
      <c r="B162" s="254"/>
      <c r="C162" s="255"/>
      <c r="D162" s="234" t="s">
        <v>146</v>
      </c>
      <c r="E162" s="256" t="s">
        <v>19</v>
      </c>
      <c r="F162" s="257" t="s">
        <v>218</v>
      </c>
      <c r="G162" s="255"/>
      <c r="H162" s="258">
        <v>2</v>
      </c>
      <c r="I162" s="259"/>
      <c r="J162" s="255"/>
      <c r="K162" s="255"/>
      <c r="L162" s="260"/>
      <c r="M162" s="261"/>
      <c r="N162" s="262"/>
      <c r="O162" s="262"/>
      <c r="P162" s="262"/>
      <c r="Q162" s="262"/>
      <c r="R162" s="262"/>
      <c r="S162" s="262"/>
      <c r="T162" s="26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4" t="s">
        <v>146</v>
      </c>
      <c r="AU162" s="264" t="s">
        <v>83</v>
      </c>
      <c r="AV162" s="15" t="s">
        <v>142</v>
      </c>
      <c r="AW162" s="15" t="s">
        <v>35</v>
      </c>
      <c r="AX162" s="15" t="s">
        <v>81</v>
      </c>
      <c r="AY162" s="264" t="s">
        <v>134</v>
      </c>
    </row>
    <row r="163" s="2" customFormat="1" ht="24.15" customHeight="1">
      <c r="A163" s="40"/>
      <c r="B163" s="41"/>
      <c r="C163" s="214" t="s">
        <v>205</v>
      </c>
      <c r="D163" s="214" t="s">
        <v>137</v>
      </c>
      <c r="E163" s="215" t="s">
        <v>363</v>
      </c>
      <c r="F163" s="216" t="s">
        <v>364</v>
      </c>
      <c r="G163" s="217" t="s">
        <v>223</v>
      </c>
      <c r="H163" s="218">
        <v>2</v>
      </c>
      <c r="I163" s="219"/>
      <c r="J163" s="220">
        <f>ROUND(I163*H163,2)</f>
        <v>0</v>
      </c>
      <c r="K163" s="216" t="s">
        <v>141</v>
      </c>
      <c r="L163" s="46"/>
      <c r="M163" s="221" t="s">
        <v>19</v>
      </c>
      <c r="N163" s="222" t="s">
        <v>45</v>
      </c>
      <c r="O163" s="86"/>
      <c r="P163" s="223">
        <f>O163*H163</f>
        <v>0</v>
      </c>
      <c r="Q163" s="223">
        <v>0.00024914000000000002</v>
      </c>
      <c r="R163" s="223">
        <f>Q163*H163</f>
        <v>0.00049828000000000003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205</v>
      </c>
      <c r="AT163" s="225" t="s">
        <v>137</v>
      </c>
      <c r="AU163" s="225" t="s">
        <v>83</v>
      </c>
      <c r="AY163" s="19" t="s">
        <v>134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81</v>
      </c>
      <c r="BK163" s="226">
        <f>ROUND(I163*H163,2)</f>
        <v>0</v>
      </c>
      <c r="BL163" s="19" t="s">
        <v>205</v>
      </c>
      <c r="BM163" s="225" t="s">
        <v>365</v>
      </c>
    </row>
    <row r="164" s="2" customFormat="1">
      <c r="A164" s="40"/>
      <c r="B164" s="41"/>
      <c r="C164" s="42"/>
      <c r="D164" s="227" t="s">
        <v>144</v>
      </c>
      <c r="E164" s="42"/>
      <c r="F164" s="228" t="s">
        <v>366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144</v>
      </c>
      <c r="AU164" s="19" t="s">
        <v>83</v>
      </c>
    </row>
    <row r="165" s="14" customFormat="1">
      <c r="A165" s="14"/>
      <c r="B165" s="243"/>
      <c r="C165" s="244"/>
      <c r="D165" s="234" t="s">
        <v>146</v>
      </c>
      <c r="E165" s="245" t="s">
        <v>19</v>
      </c>
      <c r="F165" s="246" t="s">
        <v>367</v>
      </c>
      <c r="G165" s="244"/>
      <c r="H165" s="247">
        <v>2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146</v>
      </c>
      <c r="AU165" s="253" t="s">
        <v>83</v>
      </c>
      <c r="AV165" s="14" t="s">
        <v>83</v>
      </c>
      <c r="AW165" s="14" t="s">
        <v>35</v>
      </c>
      <c r="AX165" s="14" t="s">
        <v>81</v>
      </c>
      <c r="AY165" s="253" t="s">
        <v>134</v>
      </c>
    </row>
    <row r="166" s="2" customFormat="1" ht="21.75" customHeight="1">
      <c r="A166" s="40"/>
      <c r="B166" s="41"/>
      <c r="C166" s="214" t="s">
        <v>259</v>
      </c>
      <c r="D166" s="214" t="s">
        <v>137</v>
      </c>
      <c r="E166" s="215" t="s">
        <v>368</v>
      </c>
      <c r="F166" s="216" t="s">
        <v>369</v>
      </c>
      <c r="G166" s="217" t="s">
        <v>223</v>
      </c>
      <c r="H166" s="218">
        <v>2</v>
      </c>
      <c r="I166" s="219"/>
      <c r="J166" s="220">
        <f>ROUND(I166*H166,2)</f>
        <v>0</v>
      </c>
      <c r="K166" s="216" t="s">
        <v>141</v>
      </c>
      <c r="L166" s="46"/>
      <c r="M166" s="221" t="s">
        <v>19</v>
      </c>
      <c r="N166" s="222" t="s">
        <v>45</v>
      </c>
      <c r="O166" s="86"/>
      <c r="P166" s="223">
        <f>O166*H166</f>
        <v>0</v>
      </c>
      <c r="Q166" s="223">
        <v>0.0018</v>
      </c>
      <c r="R166" s="223">
        <f>Q166*H166</f>
        <v>0.0035999999999999999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205</v>
      </c>
      <c r="AT166" s="225" t="s">
        <v>137</v>
      </c>
      <c r="AU166" s="225" t="s">
        <v>83</v>
      </c>
      <c r="AY166" s="19" t="s">
        <v>134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81</v>
      </c>
      <c r="BK166" s="226">
        <f>ROUND(I166*H166,2)</f>
        <v>0</v>
      </c>
      <c r="BL166" s="19" t="s">
        <v>205</v>
      </c>
      <c r="BM166" s="225" t="s">
        <v>370</v>
      </c>
    </row>
    <row r="167" s="2" customFormat="1">
      <c r="A167" s="40"/>
      <c r="B167" s="41"/>
      <c r="C167" s="42"/>
      <c r="D167" s="227" t="s">
        <v>144</v>
      </c>
      <c r="E167" s="42"/>
      <c r="F167" s="228" t="s">
        <v>371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144</v>
      </c>
      <c r="AU167" s="19" t="s">
        <v>83</v>
      </c>
    </row>
    <row r="168" s="14" customFormat="1">
      <c r="A168" s="14"/>
      <c r="B168" s="243"/>
      <c r="C168" s="244"/>
      <c r="D168" s="234" t="s">
        <v>146</v>
      </c>
      <c r="E168" s="245" t="s">
        <v>19</v>
      </c>
      <c r="F168" s="246" t="s">
        <v>215</v>
      </c>
      <c r="G168" s="244"/>
      <c r="H168" s="247">
        <v>1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146</v>
      </c>
      <c r="AU168" s="253" t="s">
        <v>83</v>
      </c>
      <c r="AV168" s="14" t="s">
        <v>83</v>
      </c>
      <c r="AW168" s="14" t="s">
        <v>35</v>
      </c>
      <c r="AX168" s="14" t="s">
        <v>74</v>
      </c>
      <c r="AY168" s="253" t="s">
        <v>134</v>
      </c>
    </row>
    <row r="169" s="14" customFormat="1">
      <c r="A169" s="14"/>
      <c r="B169" s="243"/>
      <c r="C169" s="244"/>
      <c r="D169" s="234" t="s">
        <v>146</v>
      </c>
      <c r="E169" s="245" t="s">
        <v>19</v>
      </c>
      <c r="F169" s="246" t="s">
        <v>362</v>
      </c>
      <c r="G169" s="244"/>
      <c r="H169" s="247">
        <v>1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146</v>
      </c>
      <c r="AU169" s="253" t="s">
        <v>83</v>
      </c>
      <c r="AV169" s="14" t="s">
        <v>83</v>
      </c>
      <c r="AW169" s="14" t="s">
        <v>35</v>
      </c>
      <c r="AX169" s="14" t="s">
        <v>74</v>
      </c>
      <c r="AY169" s="253" t="s">
        <v>134</v>
      </c>
    </row>
    <row r="170" s="15" customFormat="1">
      <c r="A170" s="15"/>
      <c r="B170" s="254"/>
      <c r="C170" s="255"/>
      <c r="D170" s="234" t="s">
        <v>146</v>
      </c>
      <c r="E170" s="256" t="s">
        <v>19</v>
      </c>
      <c r="F170" s="257" t="s">
        <v>218</v>
      </c>
      <c r="G170" s="255"/>
      <c r="H170" s="258">
        <v>2</v>
      </c>
      <c r="I170" s="259"/>
      <c r="J170" s="255"/>
      <c r="K170" s="255"/>
      <c r="L170" s="260"/>
      <c r="M170" s="261"/>
      <c r="N170" s="262"/>
      <c r="O170" s="262"/>
      <c r="P170" s="262"/>
      <c r="Q170" s="262"/>
      <c r="R170" s="262"/>
      <c r="S170" s="262"/>
      <c r="T170" s="26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4" t="s">
        <v>146</v>
      </c>
      <c r="AU170" s="264" t="s">
        <v>83</v>
      </c>
      <c r="AV170" s="15" t="s">
        <v>142</v>
      </c>
      <c r="AW170" s="15" t="s">
        <v>35</v>
      </c>
      <c r="AX170" s="15" t="s">
        <v>81</v>
      </c>
      <c r="AY170" s="264" t="s">
        <v>134</v>
      </c>
    </row>
    <row r="171" s="2" customFormat="1" ht="49.05" customHeight="1">
      <c r="A171" s="40"/>
      <c r="B171" s="41"/>
      <c r="C171" s="214" t="s">
        <v>269</v>
      </c>
      <c r="D171" s="214" t="s">
        <v>137</v>
      </c>
      <c r="E171" s="215" t="s">
        <v>372</v>
      </c>
      <c r="F171" s="216" t="s">
        <v>373</v>
      </c>
      <c r="G171" s="217" t="s">
        <v>140</v>
      </c>
      <c r="H171" s="218">
        <v>0.037999999999999999</v>
      </c>
      <c r="I171" s="219"/>
      <c r="J171" s="220">
        <f>ROUND(I171*H171,2)</f>
        <v>0</v>
      </c>
      <c r="K171" s="216" t="s">
        <v>141</v>
      </c>
      <c r="L171" s="46"/>
      <c r="M171" s="221" t="s">
        <v>19</v>
      </c>
      <c r="N171" s="222" t="s">
        <v>45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205</v>
      </c>
      <c r="AT171" s="225" t="s">
        <v>137</v>
      </c>
      <c r="AU171" s="225" t="s">
        <v>83</v>
      </c>
      <c r="AY171" s="19" t="s">
        <v>134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81</v>
      </c>
      <c r="BK171" s="226">
        <f>ROUND(I171*H171,2)</f>
        <v>0</v>
      </c>
      <c r="BL171" s="19" t="s">
        <v>205</v>
      </c>
      <c r="BM171" s="225" t="s">
        <v>374</v>
      </c>
    </row>
    <row r="172" s="2" customFormat="1">
      <c r="A172" s="40"/>
      <c r="B172" s="41"/>
      <c r="C172" s="42"/>
      <c r="D172" s="227" t="s">
        <v>144</v>
      </c>
      <c r="E172" s="42"/>
      <c r="F172" s="228" t="s">
        <v>375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144</v>
      </c>
      <c r="AU172" s="19" t="s">
        <v>83</v>
      </c>
    </row>
    <row r="173" s="12" customFormat="1" ht="22.8" customHeight="1">
      <c r="A173" s="12"/>
      <c r="B173" s="198"/>
      <c r="C173" s="199"/>
      <c r="D173" s="200" t="s">
        <v>73</v>
      </c>
      <c r="E173" s="212" t="s">
        <v>239</v>
      </c>
      <c r="F173" s="212" t="s">
        <v>240</v>
      </c>
      <c r="G173" s="199"/>
      <c r="H173" s="199"/>
      <c r="I173" s="202"/>
      <c r="J173" s="213">
        <f>BK173</f>
        <v>0</v>
      </c>
      <c r="K173" s="199"/>
      <c r="L173" s="204"/>
      <c r="M173" s="205"/>
      <c r="N173" s="206"/>
      <c r="O173" s="206"/>
      <c r="P173" s="207">
        <f>SUM(P174:P206)</f>
        <v>0</v>
      </c>
      <c r="Q173" s="206"/>
      <c r="R173" s="207">
        <f>SUM(R174:R206)</f>
        <v>0.1411</v>
      </c>
      <c r="S173" s="206"/>
      <c r="T173" s="208">
        <f>SUM(T174:T206)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9" t="s">
        <v>83</v>
      </c>
      <c r="AT173" s="210" t="s">
        <v>73</v>
      </c>
      <c r="AU173" s="210" t="s">
        <v>81</v>
      </c>
      <c r="AY173" s="209" t="s">
        <v>134</v>
      </c>
      <c r="BK173" s="211">
        <f>SUM(BK174:BK206)</f>
        <v>0</v>
      </c>
    </row>
    <row r="174" s="2" customFormat="1" ht="37.8" customHeight="1">
      <c r="A174" s="40"/>
      <c r="B174" s="41"/>
      <c r="C174" s="214" t="s">
        <v>376</v>
      </c>
      <c r="D174" s="214" t="s">
        <v>137</v>
      </c>
      <c r="E174" s="215" t="s">
        <v>377</v>
      </c>
      <c r="F174" s="216" t="s">
        <v>378</v>
      </c>
      <c r="G174" s="217" t="s">
        <v>212</v>
      </c>
      <c r="H174" s="218">
        <v>1</v>
      </c>
      <c r="I174" s="219"/>
      <c r="J174" s="220">
        <f>ROUND(I174*H174,2)</f>
        <v>0</v>
      </c>
      <c r="K174" s="216" t="s">
        <v>141</v>
      </c>
      <c r="L174" s="46"/>
      <c r="M174" s="221" t="s">
        <v>19</v>
      </c>
      <c r="N174" s="222" t="s">
        <v>45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205</v>
      </c>
      <c r="AT174" s="225" t="s">
        <v>137</v>
      </c>
      <c r="AU174" s="225" t="s">
        <v>83</v>
      </c>
      <c r="AY174" s="19" t="s">
        <v>134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81</v>
      </c>
      <c r="BK174" s="226">
        <f>ROUND(I174*H174,2)</f>
        <v>0</v>
      </c>
      <c r="BL174" s="19" t="s">
        <v>205</v>
      </c>
      <c r="BM174" s="225" t="s">
        <v>379</v>
      </c>
    </row>
    <row r="175" s="2" customFormat="1">
      <c r="A175" s="40"/>
      <c r="B175" s="41"/>
      <c r="C175" s="42"/>
      <c r="D175" s="227" t="s">
        <v>144</v>
      </c>
      <c r="E175" s="42"/>
      <c r="F175" s="228" t="s">
        <v>380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144</v>
      </c>
      <c r="AU175" s="19" t="s">
        <v>83</v>
      </c>
    </row>
    <row r="176" s="14" customFormat="1">
      <c r="A176" s="14"/>
      <c r="B176" s="243"/>
      <c r="C176" s="244"/>
      <c r="D176" s="234" t="s">
        <v>146</v>
      </c>
      <c r="E176" s="245" t="s">
        <v>19</v>
      </c>
      <c r="F176" s="246" t="s">
        <v>381</v>
      </c>
      <c r="G176" s="244"/>
      <c r="H176" s="247">
        <v>1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146</v>
      </c>
      <c r="AU176" s="253" t="s">
        <v>83</v>
      </c>
      <c r="AV176" s="14" t="s">
        <v>83</v>
      </c>
      <c r="AW176" s="14" t="s">
        <v>35</v>
      </c>
      <c r="AX176" s="14" t="s">
        <v>81</v>
      </c>
      <c r="AY176" s="253" t="s">
        <v>134</v>
      </c>
    </row>
    <row r="177" s="2" customFormat="1" ht="33" customHeight="1">
      <c r="A177" s="40"/>
      <c r="B177" s="41"/>
      <c r="C177" s="269" t="s">
        <v>382</v>
      </c>
      <c r="D177" s="269" t="s">
        <v>309</v>
      </c>
      <c r="E177" s="270" t="s">
        <v>383</v>
      </c>
      <c r="F177" s="271" t="s">
        <v>384</v>
      </c>
      <c r="G177" s="272" t="s">
        <v>212</v>
      </c>
      <c r="H177" s="273">
        <v>1</v>
      </c>
      <c r="I177" s="274"/>
      <c r="J177" s="275">
        <f>ROUND(I177*H177,2)</f>
        <v>0</v>
      </c>
      <c r="K177" s="271" t="s">
        <v>19</v>
      </c>
      <c r="L177" s="276"/>
      <c r="M177" s="277" t="s">
        <v>19</v>
      </c>
      <c r="N177" s="278" t="s">
        <v>45</v>
      </c>
      <c r="O177" s="86"/>
      <c r="P177" s="223">
        <f>O177*H177</f>
        <v>0</v>
      </c>
      <c r="Q177" s="223">
        <v>0.025000000000000001</v>
      </c>
      <c r="R177" s="223">
        <f>Q177*H177</f>
        <v>0.025000000000000001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327</v>
      </c>
      <c r="AT177" s="225" t="s">
        <v>309</v>
      </c>
      <c r="AU177" s="225" t="s">
        <v>83</v>
      </c>
      <c r="AY177" s="19" t="s">
        <v>134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81</v>
      </c>
      <c r="BK177" s="226">
        <f>ROUND(I177*H177,2)</f>
        <v>0</v>
      </c>
      <c r="BL177" s="19" t="s">
        <v>205</v>
      </c>
      <c r="BM177" s="225" t="s">
        <v>385</v>
      </c>
    </row>
    <row r="178" s="14" customFormat="1">
      <c r="A178" s="14"/>
      <c r="B178" s="243"/>
      <c r="C178" s="244"/>
      <c r="D178" s="234" t="s">
        <v>146</v>
      </c>
      <c r="E178" s="245" t="s">
        <v>19</v>
      </c>
      <c r="F178" s="246" t="s">
        <v>381</v>
      </c>
      <c r="G178" s="244"/>
      <c r="H178" s="247">
        <v>1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146</v>
      </c>
      <c r="AU178" s="253" t="s">
        <v>83</v>
      </c>
      <c r="AV178" s="14" t="s">
        <v>83</v>
      </c>
      <c r="AW178" s="14" t="s">
        <v>35</v>
      </c>
      <c r="AX178" s="14" t="s">
        <v>81</v>
      </c>
      <c r="AY178" s="253" t="s">
        <v>134</v>
      </c>
    </row>
    <row r="179" s="2" customFormat="1" ht="37.8" customHeight="1">
      <c r="A179" s="40"/>
      <c r="B179" s="41"/>
      <c r="C179" s="214" t="s">
        <v>7</v>
      </c>
      <c r="D179" s="214" t="s">
        <v>137</v>
      </c>
      <c r="E179" s="215" t="s">
        <v>386</v>
      </c>
      <c r="F179" s="216" t="s">
        <v>387</v>
      </c>
      <c r="G179" s="217" t="s">
        <v>212</v>
      </c>
      <c r="H179" s="218">
        <v>4</v>
      </c>
      <c r="I179" s="219"/>
      <c r="J179" s="220">
        <f>ROUND(I179*H179,2)</f>
        <v>0</v>
      </c>
      <c r="K179" s="216" t="s">
        <v>141</v>
      </c>
      <c r="L179" s="46"/>
      <c r="M179" s="221" t="s">
        <v>19</v>
      </c>
      <c r="N179" s="222" t="s">
        <v>45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205</v>
      </c>
      <c r="AT179" s="225" t="s">
        <v>137</v>
      </c>
      <c r="AU179" s="225" t="s">
        <v>83</v>
      </c>
      <c r="AY179" s="19" t="s">
        <v>134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81</v>
      </c>
      <c r="BK179" s="226">
        <f>ROUND(I179*H179,2)</f>
        <v>0</v>
      </c>
      <c r="BL179" s="19" t="s">
        <v>205</v>
      </c>
      <c r="BM179" s="225" t="s">
        <v>388</v>
      </c>
    </row>
    <row r="180" s="2" customFormat="1">
      <c r="A180" s="40"/>
      <c r="B180" s="41"/>
      <c r="C180" s="42"/>
      <c r="D180" s="227" t="s">
        <v>144</v>
      </c>
      <c r="E180" s="42"/>
      <c r="F180" s="228" t="s">
        <v>389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144</v>
      </c>
      <c r="AU180" s="19" t="s">
        <v>83</v>
      </c>
    </row>
    <row r="181" s="14" customFormat="1">
      <c r="A181" s="14"/>
      <c r="B181" s="243"/>
      <c r="C181" s="244"/>
      <c r="D181" s="234" t="s">
        <v>146</v>
      </c>
      <c r="E181" s="245" t="s">
        <v>19</v>
      </c>
      <c r="F181" s="246" t="s">
        <v>381</v>
      </c>
      <c r="G181" s="244"/>
      <c r="H181" s="247">
        <v>1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146</v>
      </c>
      <c r="AU181" s="253" t="s">
        <v>83</v>
      </c>
      <c r="AV181" s="14" t="s">
        <v>83</v>
      </c>
      <c r="AW181" s="14" t="s">
        <v>35</v>
      </c>
      <c r="AX181" s="14" t="s">
        <v>74</v>
      </c>
      <c r="AY181" s="253" t="s">
        <v>134</v>
      </c>
    </row>
    <row r="182" s="14" customFormat="1">
      <c r="A182" s="14"/>
      <c r="B182" s="243"/>
      <c r="C182" s="244"/>
      <c r="D182" s="234" t="s">
        <v>146</v>
      </c>
      <c r="E182" s="245" t="s">
        <v>19</v>
      </c>
      <c r="F182" s="246" t="s">
        <v>390</v>
      </c>
      <c r="G182" s="244"/>
      <c r="H182" s="247">
        <v>1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146</v>
      </c>
      <c r="AU182" s="253" t="s">
        <v>83</v>
      </c>
      <c r="AV182" s="14" t="s">
        <v>83</v>
      </c>
      <c r="AW182" s="14" t="s">
        <v>35</v>
      </c>
      <c r="AX182" s="14" t="s">
        <v>74</v>
      </c>
      <c r="AY182" s="253" t="s">
        <v>134</v>
      </c>
    </row>
    <row r="183" s="14" customFormat="1">
      <c r="A183" s="14"/>
      <c r="B183" s="243"/>
      <c r="C183" s="244"/>
      <c r="D183" s="234" t="s">
        <v>146</v>
      </c>
      <c r="E183" s="245" t="s">
        <v>19</v>
      </c>
      <c r="F183" s="246" t="s">
        <v>391</v>
      </c>
      <c r="G183" s="244"/>
      <c r="H183" s="247">
        <v>1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146</v>
      </c>
      <c r="AU183" s="253" t="s">
        <v>83</v>
      </c>
      <c r="AV183" s="14" t="s">
        <v>83</v>
      </c>
      <c r="AW183" s="14" t="s">
        <v>35</v>
      </c>
      <c r="AX183" s="14" t="s">
        <v>74</v>
      </c>
      <c r="AY183" s="253" t="s">
        <v>134</v>
      </c>
    </row>
    <row r="184" s="14" customFormat="1">
      <c r="A184" s="14"/>
      <c r="B184" s="243"/>
      <c r="C184" s="244"/>
      <c r="D184" s="234" t="s">
        <v>146</v>
      </c>
      <c r="E184" s="245" t="s">
        <v>19</v>
      </c>
      <c r="F184" s="246" t="s">
        <v>392</v>
      </c>
      <c r="G184" s="244"/>
      <c r="H184" s="247">
        <v>1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146</v>
      </c>
      <c r="AU184" s="253" t="s">
        <v>83</v>
      </c>
      <c r="AV184" s="14" t="s">
        <v>83</v>
      </c>
      <c r="AW184" s="14" t="s">
        <v>35</v>
      </c>
      <c r="AX184" s="14" t="s">
        <v>74</v>
      </c>
      <c r="AY184" s="253" t="s">
        <v>134</v>
      </c>
    </row>
    <row r="185" s="15" customFormat="1">
      <c r="A185" s="15"/>
      <c r="B185" s="254"/>
      <c r="C185" s="255"/>
      <c r="D185" s="234" t="s">
        <v>146</v>
      </c>
      <c r="E185" s="256" t="s">
        <v>19</v>
      </c>
      <c r="F185" s="257" t="s">
        <v>218</v>
      </c>
      <c r="G185" s="255"/>
      <c r="H185" s="258">
        <v>4</v>
      </c>
      <c r="I185" s="259"/>
      <c r="J185" s="255"/>
      <c r="K185" s="255"/>
      <c r="L185" s="260"/>
      <c r="M185" s="261"/>
      <c r="N185" s="262"/>
      <c r="O185" s="262"/>
      <c r="P185" s="262"/>
      <c r="Q185" s="262"/>
      <c r="R185" s="262"/>
      <c r="S185" s="262"/>
      <c r="T185" s="26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4" t="s">
        <v>146</v>
      </c>
      <c r="AU185" s="264" t="s">
        <v>83</v>
      </c>
      <c r="AV185" s="15" t="s">
        <v>142</v>
      </c>
      <c r="AW185" s="15" t="s">
        <v>35</v>
      </c>
      <c r="AX185" s="15" t="s">
        <v>81</v>
      </c>
      <c r="AY185" s="264" t="s">
        <v>134</v>
      </c>
    </row>
    <row r="186" s="2" customFormat="1" ht="33" customHeight="1">
      <c r="A186" s="40"/>
      <c r="B186" s="41"/>
      <c r="C186" s="269" t="s">
        <v>393</v>
      </c>
      <c r="D186" s="269" t="s">
        <v>309</v>
      </c>
      <c r="E186" s="270" t="s">
        <v>394</v>
      </c>
      <c r="F186" s="271" t="s">
        <v>395</v>
      </c>
      <c r="G186" s="272" t="s">
        <v>212</v>
      </c>
      <c r="H186" s="273">
        <v>4</v>
      </c>
      <c r="I186" s="274"/>
      <c r="J186" s="275">
        <f>ROUND(I186*H186,2)</f>
        <v>0</v>
      </c>
      <c r="K186" s="271" t="s">
        <v>19</v>
      </c>
      <c r="L186" s="276"/>
      <c r="M186" s="277" t="s">
        <v>19</v>
      </c>
      <c r="N186" s="278" t="s">
        <v>45</v>
      </c>
      <c r="O186" s="86"/>
      <c r="P186" s="223">
        <f>O186*H186</f>
        <v>0</v>
      </c>
      <c r="Q186" s="223">
        <v>0.025000000000000001</v>
      </c>
      <c r="R186" s="223">
        <f>Q186*H186</f>
        <v>0.10000000000000001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327</v>
      </c>
      <c r="AT186" s="225" t="s">
        <v>309</v>
      </c>
      <c r="AU186" s="225" t="s">
        <v>83</v>
      </c>
      <c r="AY186" s="19" t="s">
        <v>134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81</v>
      </c>
      <c r="BK186" s="226">
        <f>ROUND(I186*H186,2)</f>
        <v>0</v>
      </c>
      <c r="BL186" s="19" t="s">
        <v>205</v>
      </c>
      <c r="BM186" s="225" t="s">
        <v>396</v>
      </c>
    </row>
    <row r="187" s="14" customFormat="1">
      <c r="A187" s="14"/>
      <c r="B187" s="243"/>
      <c r="C187" s="244"/>
      <c r="D187" s="234" t="s">
        <v>146</v>
      </c>
      <c r="E187" s="245" t="s">
        <v>19</v>
      </c>
      <c r="F187" s="246" t="s">
        <v>381</v>
      </c>
      <c r="G187" s="244"/>
      <c r="H187" s="247">
        <v>1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146</v>
      </c>
      <c r="AU187" s="253" t="s">
        <v>83</v>
      </c>
      <c r="AV187" s="14" t="s">
        <v>83</v>
      </c>
      <c r="AW187" s="14" t="s">
        <v>35</v>
      </c>
      <c r="AX187" s="14" t="s">
        <v>74</v>
      </c>
      <c r="AY187" s="253" t="s">
        <v>134</v>
      </c>
    </row>
    <row r="188" s="14" customFormat="1">
      <c r="A188" s="14"/>
      <c r="B188" s="243"/>
      <c r="C188" s="244"/>
      <c r="D188" s="234" t="s">
        <v>146</v>
      </c>
      <c r="E188" s="245" t="s">
        <v>19</v>
      </c>
      <c r="F188" s="246" t="s">
        <v>390</v>
      </c>
      <c r="G188" s="244"/>
      <c r="H188" s="247">
        <v>1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146</v>
      </c>
      <c r="AU188" s="253" t="s">
        <v>83</v>
      </c>
      <c r="AV188" s="14" t="s">
        <v>83</v>
      </c>
      <c r="AW188" s="14" t="s">
        <v>35</v>
      </c>
      <c r="AX188" s="14" t="s">
        <v>74</v>
      </c>
      <c r="AY188" s="253" t="s">
        <v>134</v>
      </c>
    </row>
    <row r="189" s="14" customFormat="1">
      <c r="A189" s="14"/>
      <c r="B189" s="243"/>
      <c r="C189" s="244"/>
      <c r="D189" s="234" t="s">
        <v>146</v>
      </c>
      <c r="E189" s="245" t="s">
        <v>19</v>
      </c>
      <c r="F189" s="246" t="s">
        <v>391</v>
      </c>
      <c r="G189" s="244"/>
      <c r="H189" s="247">
        <v>1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146</v>
      </c>
      <c r="AU189" s="253" t="s">
        <v>83</v>
      </c>
      <c r="AV189" s="14" t="s">
        <v>83</v>
      </c>
      <c r="AW189" s="14" t="s">
        <v>35</v>
      </c>
      <c r="AX189" s="14" t="s">
        <v>74</v>
      </c>
      <c r="AY189" s="253" t="s">
        <v>134</v>
      </c>
    </row>
    <row r="190" s="14" customFormat="1">
      <c r="A190" s="14"/>
      <c r="B190" s="243"/>
      <c r="C190" s="244"/>
      <c r="D190" s="234" t="s">
        <v>146</v>
      </c>
      <c r="E190" s="245" t="s">
        <v>19</v>
      </c>
      <c r="F190" s="246" t="s">
        <v>392</v>
      </c>
      <c r="G190" s="244"/>
      <c r="H190" s="247">
        <v>1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146</v>
      </c>
      <c r="AU190" s="253" t="s">
        <v>83</v>
      </c>
      <c r="AV190" s="14" t="s">
        <v>83</v>
      </c>
      <c r="AW190" s="14" t="s">
        <v>35</v>
      </c>
      <c r="AX190" s="14" t="s">
        <v>74</v>
      </c>
      <c r="AY190" s="253" t="s">
        <v>134</v>
      </c>
    </row>
    <row r="191" s="15" customFormat="1">
      <c r="A191" s="15"/>
      <c r="B191" s="254"/>
      <c r="C191" s="255"/>
      <c r="D191" s="234" t="s">
        <v>146</v>
      </c>
      <c r="E191" s="256" t="s">
        <v>19</v>
      </c>
      <c r="F191" s="257" t="s">
        <v>218</v>
      </c>
      <c r="G191" s="255"/>
      <c r="H191" s="258">
        <v>4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4" t="s">
        <v>146</v>
      </c>
      <c r="AU191" s="264" t="s">
        <v>83</v>
      </c>
      <c r="AV191" s="15" t="s">
        <v>142</v>
      </c>
      <c r="AW191" s="15" t="s">
        <v>35</v>
      </c>
      <c r="AX191" s="15" t="s">
        <v>81</v>
      </c>
      <c r="AY191" s="264" t="s">
        <v>134</v>
      </c>
    </row>
    <row r="192" s="2" customFormat="1" ht="24.15" customHeight="1">
      <c r="A192" s="40"/>
      <c r="B192" s="41"/>
      <c r="C192" s="214" t="s">
        <v>397</v>
      </c>
      <c r="D192" s="214" t="s">
        <v>137</v>
      </c>
      <c r="E192" s="215" t="s">
        <v>398</v>
      </c>
      <c r="F192" s="216" t="s">
        <v>399</v>
      </c>
      <c r="G192" s="217" t="s">
        <v>212</v>
      </c>
      <c r="H192" s="218">
        <v>5</v>
      </c>
      <c r="I192" s="219"/>
      <c r="J192" s="220">
        <f>ROUND(I192*H192,2)</f>
        <v>0</v>
      </c>
      <c r="K192" s="216" t="s">
        <v>141</v>
      </c>
      <c r="L192" s="46"/>
      <c r="M192" s="221" t="s">
        <v>19</v>
      </c>
      <c r="N192" s="222" t="s">
        <v>45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205</v>
      </c>
      <c r="AT192" s="225" t="s">
        <v>137</v>
      </c>
      <c r="AU192" s="225" t="s">
        <v>83</v>
      </c>
      <c r="AY192" s="19" t="s">
        <v>134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81</v>
      </c>
      <c r="BK192" s="226">
        <f>ROUND(I192*H192,2)</f>
        <v>0</v>
      </c>
      <c r="BL192" s="19" t="s">
        <v>205</v>
      </c>
      <c r="BM192" s="225" t="s">
        <v>400</v>
      </c>
    </row>
    <row r="193" s="2" customFormat="1">
      <c r="A193" s="40"/>
      <c r="B193" s="41"/>
      <c r="C193" s="42"/>
      <c r="D193" s="227" t="s">
        <v>144</v>
      </c>
      <c r="E193" s="42"/>
      <c r="F193" s="228" t="s">
        <v>401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144</v>
      </c>
      <c r="AU193" s="19" t="s">
        <v>83</v>
      </c>
    </row>
    <row r="194" s="2" customFormat="1" ht="24.15" customHeight="1">
      <c r="A194" s="40"/>
      <c r="B194" s="41"/>
      <c r="C194" s="269" t="s">
        <v>402</v>
      </c>
      <c r="D194" s="269" t="s">
        <v>309</v>
      </c>
      <c r="E194" s="270" t="s">
        <v>403</v>
      </c>
      <c r="F194" s="271" t="s">
        <v>404</v>
      </c>
      <c r="G194" s="272" t="s">
        <v>212</v>
      </c>
      <c r="H194" s="273">
        <v>5</v>
      </c>
      <c r="I194" s="274"/>
      <c r="J194" s="275">
        <f>ROUND(I194*H194,2)</f>
        <v>0</v>
      </c>
      <c r="K194" s="271" t="s">
        <v>141</v>
      </c>
      <c r="L194" s="276"/>
      <c r="M194" s="277" t="s">
        <v>19</v>
      </c>
      <c r="N194" s="278" t="s">
        <v>45</v>
      </c>
      <c r="O194" s="86"/>
      <c r="P194" s="223">
        <f>O194*H194</f>
        <v>0</v>
      </c>
      <c r="Q194" s="223">
        <v>0.00014999999999999999</v>
      </c>
      <c r="R194" s="223">
        <f>Q194*H194</f>
        <v>0.00074999999999999991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327</v>
      </c>
      <c r="AT194" s="225" t="s">
        <v>309</v>
      </c>
      <c r="AU194" s="225" t="s">
        <v>83</v>
      </c>
      <c r="AY194" s="19" t="s">
        <v>134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81</v>
      </c>
      <c r="BK194" s="226">
        <f>ROUND(I194*H194,2)</f>
        <v>0</v>
      </c>
      <c r="BL194" s="19" t="s">
        <v>205</v>
      </c>
      <c r="BM194" s="225" t="s">
        <v>405</v>
      </c>
    </row>
    <row r="195" s="2" customFormat="1" ht="16.5" customHeight="1">
      <c r="A195" s="40"/>
      <c r="B195" s="41"/>
      <c r="C195" s="269" t="s">
        <v>406</v>
      </c>
      <c r="D195" s="269" t="s">
        <v>309</v>
      </c>
      <c r="E195" s="270" t="s">
        <v>407</v>
      </c>
      <c r="F195" s="271" t="s">
        <v>408</v>
      </c>
      <c r="G195" s="272" t="s">
        <v>212</v>
      </c>
      <c r="H195" s="273">
        <v>5</v>
      </c>
      <c r="I195" s="274"/>
      <c r="J195" s="275">
        <f>ROUND(I195*H195,2)</f>
        <v>0</v>
      </c>
      <c r="K195" s="271" t="s">
        <v>141</v>
      </c>
      <c r="L195" s="276"/>
      <c r="M195" s="277" t="s">
        <v>19</v>
      </c>
      <c r="N195" s="278" t="s">
        <v>45</v>
      </c>
      <c r="O195" s="86"/>
      <c r="P195" s="223">
        <f>O195*H195</f>
        <v>0</v>
      </c>
      <c r="Q195" s="223">
        <v>0.00014999999999999999</v>
      </c>
      <c r="R195" s="223">
        <f>Q195*H195</f>
        <v>0.00074999999999999991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186</v>
      </c>
      <c r="AT195" s="225" t="s">
        <v>309</v>
      </c>
      <c r="AU195" s="225" t="s">
        <v>83</v>
      </c>
      <c r="AY195" s="19" t="s">
        <v>134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81</v>
      </c>
      <c r="BK195" s="226">
        <f>ROUND(I195*H195,2)</f>
        <v>0</v>
      </c>
      <c r="BL195" s="19" t="s">
        <v>142</v>
      </c>
      <c r="BM195" s="225" t="s">
        <v>409</v>
      </c>
    </row>
    <row r="196" s="2" customFormat="1" ht="24.15" customHeight="1">
      <c r="A196" s="40"/>
      <c r="B196" s="41"/>
      <c r="C196" s="214" t="s">
        <v>410</v>
      </c>
      <c r="D196" s="214" t="s">
        <v>137</v>
      </c>
      <c r="E196" s="215" t="s">
        <v>411</v>
      </c>
      <c r="F196" s="216" t="s">
        <v>412</v>
      </c>
      <c r="G196" s="217" t="s">
        <v>212</v>
      </c>
      <c r="H196" s="218">
        <v>5</v>
      </c>
      <c r="I196" s="219"/>
      <c r="J196" s="220">
        <f>ROUND(I196*H196,2)</f>
        <v>0</v>
      </c>
      <c r="K196" s="216" t="s">
        <v>141</v>
      </c>
      <c r="L196" s="46"/>
      <c r="M196" s="221" t="s">
        <v>19</v>
      </c>
      <c r="N196" s="222" t="s">
        <v>45</v>
      </c>
      <c r="O196" s="86"/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205</v>
      </c>
      <c r="AT196" s="225" t="s">
        <v>137</v>
      </c>
      <c r="AU196" s="225" t="s">
        <v>83</v>
      </c>
      <c r="AY196" s="19" t="s">
        <v>134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81</v>
      </c>
      <c r="BK196" s="226">
        <f>ROUND(I196*H196,2)</f>
        <v>0</v>
      </c>
      <c r="BL196" s="19" t="s">
        <v>205</v>
      </c>
      <c r="BM196" s="225" t="s">
        <v>413</v>
      </c>
    </row>
    <row r="197" s="2" customFormat="1">
      <c r="A197" s="40"/>
      <c r="B197" s="41"/>
      <c r="C197" s="42"/>
      <c r="D197" s="227" t="s">
        <v>144</v>
      </c>
      <c r="E197" s="42"/>
      <c r="F197" s="228" t="s">
        <v>414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144</v>
      </c>
      <c r="AU197" s="19" t="s">
        <v>83</v>
      </c>
    </row>
    <row r="198" s="2" customFormat="1" ht="16.5" customHeight="1">
      <c r="A198" s="40"/>
      <c r="B198" s="41"/>
      <c r="C198" s="269" t="s">
        <v>415</v>
      </c>
      <c r="D198" s="269" t="s">
        <v>309</v>
      </c>
      <c r="E198" s="270" t="s">
        <v>416</v>
      </c>
      <c r="F198" s="271" t="s">
        <v>417</v>
      </c>
      <c r="G198" s="272" t="s">
        <v>212</v>
      </c>
      <c r="H198" s="273">
        <v>1</v>
      </c>
      <c r="I198" s="274"/>
      <c r="J198" s="275">
        <f>ROUND(I198*H198,2)</f>
        <v>0</v>
      </c>
      <c r="K198" s="271" t="s">
        <v>141</v>
      </c>
      <c r="L198" s="276"/>
      <c r="M198" s="277" t="s">
        <v>19</v>
      </c>
      <c r="N198" s="278" t="s">
        <v>45</v>
      </c>
      <c r="O198" s="86"/>
      <c r="P198" s="223">
        <f>O198*H198</f>
        <v>0</v>
      </c>
      <c r="Q198" s="223">
        <v>0.0022000000000000001</v>
      </c>
      <c r="R198" s="223">
        <f>Q198*H198</f>
        <v>0.0022000000000000001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327</v>
      </c>
      <c r="AT198" s="225" t="s">
        <v>309</v>
      </c>
      <c r="AU198" s="225" t="s">
        <v>83</v>
      </c>
      <c r="AY198" s="19" t="s">
        <v>134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81</v>
      </c>
      <c r="BK198" s="226">
        <f>ROUND(I198*H198,2)</f>
        <v>0</v>
      </c>
      <c r="BL198" s="19" t="s">
        <v>205</v>
      </c>
      <c r="BM198" s="225" t="s">
        <v>418</v>
      </c>
    </row>
    <row r="199" s="2" customFormat="1" ht="16.5" customHeight="1">
      <c r="A199" s="40"/>
      <c r="B199" s="41"/>
      <c r="C199" s="269" t="s">
        <v>419</v>
      </c>
      <c r="D199" s="269" t="s">
        <v>309</v>
      </c>
      <c r="E199" s="270" t="s">
        <v>420</v>
      </c>
      <c r="F199" s="271" t="s">
        <v>421</v>
      </c>
      <c r="G199" s="272" t="s">
        <v>212</v>
      </c>
      <c r="H199" s="273">
        <v>4</v>
      </c>
      <c r="I199" s="274"/>
      <c r="J199" s="275">
        <f>ROUND(I199*H199,2)</f>
        <v>0</v>
      </c>
      <c r="K199" s="271" t="s">
        <v>141</v>
      </c>
      <c r="L199" s="276"/>
      <c r="M199" s="277" t="s">
        <v>19</v>
      </c>
      <c r="N199" s="278" t="s">
        <v>45</v>
      </c>
      <c r="O199" s="86"/>
      <c r="P199" s="223">
        <f>O199*H199</f>
        <v>0</v>
      </c>
      <c r="Q199" s="223">
        <v>0.0022000000000000001</v>
      </c>
      <c r="R199" s="223">
        <f>Q199*H199</f>
        <v>0.0088000000000000005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327</v>
      </c>
      <c r="AT199" s="225" t="s">
        <v>309</v>
      </c>
      <c r="AU199" s="225" t="s">
        <v>83</v>
      </c>
      <c r="AY199" s="19" t="s">
        <v>134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81</v>
      </c>
      <c r="BK199" s="226">
        <f>ROUND(I199*H199,2)</f>
        <v>0</v>
      </c>
      <c r="BL199" s="19" t="s">
        <v>205</v>
      </c>
      <c r="BM199" s="225" t="s">
        <v>422</v>
      </c>
    </row>
    <row r="200" s="2" customFormat="1" ht="33" customHeight="1">
      <c r="A200" s="40"/>
      <c r="B200" s="41"/>
      <c r="C200" s="214" t="s">
        <v>423</v>
      </c>
      <c r="D200" s="214" t="s">
        <v>137</v>
      </c>
      <c r="E200" s="215" t="s">
        <v>424</v>
      </c>
      <c r="F200" s="216" t="s">
        <v>425</v>
      </c>
      <c r="G200" s="217" t="s">
        <v>204</v>
      </c>
      <c r="H200" s="218">
        <v>0.90000000000000002</v>
      </c>
      <c r="I200" s="219"/>
      <c r="J200" s="220">
        <f>ROUND(I200*H200,2)</f>
        <v>0</v>
      </c>
      <c r="K200" s="216" t="s">
        <v>141</v>
      </c>
      <c r="L200" s="46"/>
      <c r="M200" s="221" t="s">
        <v>19</v>
      </c>
      <c r="N200" s="222" t="s">
        <v>45</v>
      </c>
      <c r="O200" s="86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205</v>
      </c>
      <c r="AT200" s="225" t="s">
        <v>137</v>
      </c>
      <c r="AU200" s="225" t="s">
        <v>83</v>
      </c>
      <c r="AY200" s="19" t="s">
        <v>134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81</v>
      </c>
      <c r="BK200" s="226">
        <f>ROUND(I200*H200,2)</f>
        <v>0</v>
      </c>
      <c r="BL200" s="19" t="s">
        <v>205</v>
      </c>
      <c r="BM200" s="225" t="s">
        <v>426</v>
      </c>
    </row>
    <row r="201" s="2" customFormat="1">
      <c r="A201" s="40"/>
      <c r="B201" s="41"/>
      <c r="C201" s="42"/>
      <c r="D201" s="227" t="s">
        <v>144</v>
      </c>
      <c r="E201" s="42"/>
      <c r="F201" s="228" t="s">
        <v>427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144</v>
      </c>
      <c r="AU201" s="19" t="s">
        <v>83</v>
      </c>
    </row>
    <row r="202" s="14" customFormat="1">
      <c r="A202" s="14"/>
      <c r="B202" s="243"/>
      <c r="C202" s="244"/>
      <c r="D202" s="234" t="s">
        <v>146</v>
      </c>
      <c r="E202" s="245" t="s">
        <v>19</v>
      </c>
      <c r="F202" s="246" t="s">
        <v>428</v>
      </c>
      <c r="G202" s="244"/>
      <c r="H202" s="247">
        <v>0.90000000000000002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146</v>
      </c>
      <c r="AU202" s="253" t="s">
        <v>83</v>
      </c>
      <c r="AV202" s="14" t="s">
        <v>83</v>
      </c>
      <c r="AW202" s="14" t="s">
        <v>35</v>
      </c>
      <c r="AX202" s="14" t="s">
        <v>81</v>
      </c>
      <c r="AY202" s="253" t="s">
        <v>134</v>
      </c>
    </row>
    <row r="203" s="2" customFormat="1" ht="24.15" customHeight="1">
      <c r="A203" s="40"/>
      <c r="B203" s="41"/>
      <c r="C203" s="269" t="s">
        <v>429</v>
      </c>
      <c r="D203" s="269" t="s">
        <v>309</v>
      </c>
      <c r="E203" s="270" t="s">
        <v>430</v>
      </c>
      <c r="F203" s="271" t="s">
        <v>431</v>
      </c>
      <c r="G203" s="272" t="s">
        <v>204</v>
      </c>
      <c r="H203" s="273">
        <v>0.90000000000000002</v>
      </c>
      <c r="I203" s="274"/>
      <c r="J203" s="275">
        <f>ROUND(I203*H203,2)</f>
        <v>0</v>
      </c>
      <c r="K203" s="271" t="s">
        <v>141</v>
      </c>
      <c r="L203" s="276"/>
      <c r="M203" s="277" t="s">
        <v>19</v>
      </c>
      <c r="N203" s="278" t="s">
        <v>45</v>
      </c>
      <c r="O203" s="86"/>
      <c r="P203" s="223">
        <f>O203*H203</f>
        <v>0</v>
      </c>
      <c r="Q203" s="223">
        <v>0.0040000000000000001</v>
      </c>
      <c r="R203" s="223">
        <f>Q203*H203</f>
        <v>0.0036000000000000003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327</v>
      </c>
      <c r="AT203" s="225" t="s">
        <v>309</v>
      </c>
      <c r="AU203" s="225" t="s">
        <v>83</v>
      </c>
      <c r="AY203" s="19" t="s">
        <v>134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81</v>
      </c>
      <c r="BK203" s="226">
        <f>ROUND(I203*H203,2)</f>
        <v>0</v>
      </c>
      <c r="BL203" s="19" t="s">
        <v>205</v>
      </c>
      <c r="BM203" s="225" t="s">
        <v>432</v>
      </c>
    </row>
    <row r="204" s="14" customFormat="1">
      <c r="A204" s="14"/>
      <c r="B204" s="243"/>
      <c r="C204" s="244"/>
      <c r="D204" s="234" t="s">
        <v>146</v>
      </c>
      <c r="E204" s="245" t="s">
        <v>19</v>
      </c>
      <c r="F204" s="246" t="s">
        <v>428</v>
      </c>
      <c r="G204" s="244"/>
      <c r="H204" s="247">
        <v>0.90000000000000002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146</v>
      </c>
      <c r="AU204" s="253" t="s">
        <v>83</v>
      </c>
      <c r="AV204" s="14" t="s">
        <v>83</v>
      </c>
      <c r="AW204" s="14" t="s">
        <v>35</v>
      </c>
      <c r="AX204" s="14" t="s">
        <v>81</v>
      </c>
      <c r="AY204" s="253" t="s">
        <v>134</v>
      </c>
    </row>
    <row r="205" s="2" customFormat="1" ht="49.05" customHeight="1">
      <c r="A205" s="40"/>
      <c r="B205" s="41"/>
      <c r="C205" s="214" t="s">
        <v>433</v>
      </c>
      <c r="D205" s="214" t="s">
        <v>137</v>
      </c>
      <c r="E205" s="215" t="s">
        <v>434</v>
      </c>
      <c r="F205" s="216" t="s">
        <v>435</v>
      </c>
      <c r="G205" s="217" t="s">
        <v>140</v>
      </c>
      <c r="H205" s="218">
        <v>0.14000000000000001</v>
      </c>
      <c r="I205" s="219"/>
      <c r="J205" s="220">
        <f>ROUND(I205*H205,2)</f>
        <v>0</v>
      </c>
      <c r="K205" s="216" t="s">
        <v>141</v>
      </c>
      <c r="L205" s="46"/>
      <c r="M205" s="221" t="s">
        <v>19</v>
      </c>
      <c r="N205" s="222" t="s">
        <v>45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205</v>
      </c>
      <c r="AT205" s="225" t="s">
        <v>137</v>
      </c>
      <c r="AU205" s="225" t="s">
        <v>83</v>
      </c>
      <c r="AY205" s="19" t="s">
        <v>134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81</v>
      </c>
      <c r="BK205" s="226">
        <f>ROUND(I205*H205,2)</f>
        <v>0</v>
      </c>
      <c r="BL205" s="19" t="s">
        <v>205</v>
      </c>
      <c r="BM205" s="225" t="s">
        <v>436</v>
      </c>
    </row>
    <row r="206" s="2" customFormat="1">
      <c r="A206" s="40"/>
      <c r="B206" s="41"/>
      <c r="C206" s="42"/>
      <c r="D206" s="227" t="s">
        <v>144</v>
      </c>
      <c r="E206" s="42"/>
      <c r="F206" s="228" t="s">
        <v>437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144</v>
      </c>
      <c r="AU206" s="19" t="s">
        <v>83</v>
      </c>
    </row>
    <row r="207" s="12" customFormat="1" ht="22.8" customHeight="1">
      <c r="A207" s="12"/>
      <c r="B207" s="198"/>
      <c r="C207" s="199"/>
      <c r="D207" s="200" t="s">
        <v>73</v>
      </c>
      <c r="E207" s="212" t="s">
        <v>438</v>
      </c>
      <c r="F207" s="212" t="s">
        <v>439</v>
      </c>
      <c r="G207" s="199"/>
      <c r="H207" s="199"/>
      <c r="I207" s="202"/>
      <c r="J207" s="213">
        <f>BK207</f>
        <v>0</v>
      </c>
      <c r="K207" s="199"/>
      <c r="L207" s="204"/>
      <c r="M207" s="205"/>
      <c r="N207" s="206"/>
      <c r="O207" s="206"/>
      <c r="P207" s="207">
        <f>SUM(P208:P214)</f>
        <v>0</v>
      </c>
      <c r="Q207" s="206"/>
      <c r="R207" s="207">
        <f>SUM(R208:R214)</f>
        <v>0.040394199999999998</v>
      </c>
      <c r="S207" s="206"/>
      <c r="T207" s="208">
        <f>SUM(T208:T214)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9" t="s">
        <v>83</v>
      </c>
      <c r="AT207" s="210" t="s">
        <v>73</v>
      </c>
      <c r="AU207" s="210" t="s">
        <v>81</v>
      </c>
      <c r="AY207" s="209" t="s">
        <v>134</v>
      </c>
      <c r="BK207" s="211">
        <f>SUM(BK208:BK214)</f>
        <v>0</v>
      </c>
    </row>
    <row r="208" s="2" customFormat="1" ht="44.25" customHeight="1">
      <c r="A208" s="40"/>
      <c r="B208" s="41"/>
      <c r="C208" s="214" t="s">
        <v>327</v>
      </c>
      <c r="D208" s="214" t="s">
        <v>137</v>
      </c>
      <c r="E208" s="215" t="s">
        <v>440</v>
      </c>
      <c r="F208" s="216" t="s">
        <v>441</v>
      </c>
      <c r="G208" s="217" t="s">
        <v>153</v>
      </c>
      <c r="H208" s="218">
        <v>0.54000000000000004</v>
      </c>
      <c r="I208" s="219"/>
      <c r="J208" s="220">
        <f>ROUND(I208*H208,2)</f>
        <v>0</v>
      </c>
      <c r="K208" s="216" t="s">
        <v>141</v>
      </c>
      <c r="L208" s="46"/>
      <c r="M208" s="221" t="s">
        <v>19</v>
      </c>
      <c r="N208" s="222" t="s">
        <v>45</v>
      </c>
      <c r="O208" s="86"/>
      <c r="P208" s="223">
        <f>O208*H208</f>
        <v>0</v>
      </c>
      <c r="Q208" s="223">
        <v>0.00072999999999999996</v>
      </c>
      <c r="R208" s="223">
        <f>Q208*H208</f>
        <v>0.00039419999999999999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205</v>
      </c>
      <c r="AT208" s="225" t="s">
        <v>137</v>
      </c>
      <c r="AU208" s="225" t="s">
        <v>83</v>
      </c>
      <c r="AY208" s="19" t="s">
        <v>134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81</v>
      </c>
      <c r="BK208" s="226">
        <f>ROUND(I208*H208,2)</f>
        <v>0</v>
      </c>
      <c r="BL208" s="19" t="s">
        <v>205</v>
      </c>
      <c r="BM208" s="225" t="s">
        <v>442</v>
      </c>
    </row>
    <row r="209" s="2" customFormat="1">
      <c r="A209" s="40"/>
      <c r="B209" s="41"/>
      <c r="C209" s="42"/>
      <c r="D209" s="227" t="s">
        <v>144</v>
      </c>
      <c r="E209" s="42"/>
      <c r="F209" s="228" t="s">
        <v>443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144</v>
      </c>
      <c r="AU209" s="19" t="s">
        <v>83</v>
      </c>
    </row>
    <row r="210" s="14" customFormat="1">
      <c r="A210" s="14"/>
      <c r="B210" s="243"/>
      <c r="C210" s="244"/>
      <c r="D210" s="234" t="s">
        <v>146</v>
      </c>
      <c r="E210" s="245" t="s">
        <v>19</v>
      </c>
      <c r="F210" s="246" t="s">
        <v>444</v>
      </c>
      <c r="G210" s="244"/>
      <c r="H210" s="247">
        <v>0.54000000000000004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146</v>
      </c>
      <c r="AU210" s="253" t="s">
        <v>83</v>
      </c>
      <c r="AV210" s="14" t="s">
        <v>83</v>
      </c>
      <c r="AW210" s="14" t="s">
        <v>35</v>
      </c>
      <c r="AX210" s="14" t="s">
        <v>81</v>
      </c>
      <c r="AY210" s="253" t="s">
        <v>134</v>
      </c>
    </row>
    <row r="211" s="2" customFormat="1" ht="66.75" customHeight="1">
      <c r="A211" s="40"/>
      <c r="B211" s="41"/>
      <c r="C211" s="269" t="s">
        <v>445</v>
      </c>
      <c r="D211" s="269" t="s">
        <v>309</v>
      </c>
      <c r="E211" s="270" t="s">
        <v>446</v>
      </c>
      <c r="F211" s="271" t="s">
        <v>447</v>
      </c>
      <c r="G211" s="272" t="s">
        <v>212</v>
      </c>
      <c r="H211" s="273">
        <v>1</v>
      </c>
      <c r="I211" s="274"/>
      <c r="J211" s="275">
        <f>ROUND(I211*H211,2)</f>
        <v>0</v>
      </c>
      <c r="K211" s="271" t="s">
        <v>141</v>
      </c>
      <c r="L211" s="276"/>
      <c r="M211" s="277" t="s">
        <v>19</v>
      </c>
      <c r="N211" s="278" t="s">
        <v>45</v>
      </c>
      <c r="O211" s="86"/>
      <c r="P211" s="223">
        <f>O211*H211</f>
        <v>0</v>
      </c>
      <c r="Q211" s="223">
        <v>0.040000000000000001</v>
      </c>
      <c r="R211" s="223">
        <f>Q211*H211</f>
        <v>0.040000000000000001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327</v>
      </c>
      <c r="AT211" s="225" t="s">
        <v>309</v>
      </c>
      <c r="AU211" s="225" t="s">
        <v>83</v>
      </c>
      <c r="AY211" s="19" t="s">
        <v>134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81</v>
      </c>
      <c r="BK211" s="226">
        <f>ROUND(I211*H211,2)</f>
        <v>0</v>
      </c>
      <c r="BL211" s="19" t="s">
        <v>205</v>
      </c>
      <c r="BM211" s="225" t="s">
        <v>448</v>
      </c>
    </row>
    <row r="212" s="14" customFormat="1">
      <c r="A212" s="14"/>
      <c r="B212" s="243"/>
      <c r="C212" s="244"/>
      <c r="D212" s="234" t="s">
        <v>146</v>
      </c>
      <c r="E212" s="245" t="s">
        <v>19</v>
      </c>
      <c r="F212" s="246" t="s">
        <v>215</v>
      </c>
      <c r="G212" s="244"/>
      <c r="H212" s="247">
        <v>1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146</v>
      </c>
      <c r="AU212" s="253" t="s">
        <v>83</v>
      </c>
      <c r="AV212" s="14" t="s">
        <v>83</v>
      </c>
      <c r="AW212" s="14" t="s">
        <v>35</v>
      </c>
      <c r="AX212" s="14" t="s">
        <v>81</v>
      </c>
      <c r="AY212" s="253" t="s">
        <v>134</v>
      </c>
    </row>
    <row r="213" s="2" customFormat="1" ht="49.05" customHeight="1">
      <c r="A213" s="40"/>
      <c r="B213" s="41"/>
      <c r="C213" s="214" t="s">
        <v>449</v>
      </c>
      <c r="D213" s="214" t="s">
        <v>137</v>
      </c>
      <c r="E213" s="215" t="s">
        <v>450</v>
      </c>
      <c r="F213" s="216" t="s">
        <v>451</v>
      </c>
      <c r="G213" s="217" t="s">
        <v>140</v>
      </c>
      <c r="H213" s="218">
        <v>0.040000000000000001</v>
      </c>
      <c r="I213" s="219"/>
      <c r="J213" s="220">
        <f>ROUND(I213*H213,2)</f>
        <v>0</v>
      </c>
      <c r="K213" s="216" t="s">
        <v>141</v>
      </c>
      <c r="L213" s="46"/>
      <c r="M213" s="221" t="s">
        <v>19</v>
      </c>
      <c r="N213" s="222" t="s">
        <v>45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205</v>
      </c>
      <c r="AT213" s="225" t="s">
        <v>137</v>
      </c>
      <c r="AU213" s="225" t="s">
        <v>83</v>
      </c>
      <c r="AY213" s="19" t="s">
        <v>134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81</v>
      </c>
      <c r="BK213" s="226">
        <f>ROUND(I213*H213,2)</f>
        <v>0</v>
      </c>
      <c r="BL213" s="19" t="s">
        <v>205</v>
      </c>
      <c r="BM213" s="225" t="s">
        <v>452</v>
      </c>
    </row>
    <row r="214" s="2" customFormat="1">
      <c r="A214" s="40"/>
      <c r="B214" s="41"/>
      <c r="C214" s="42"/>
      <c r="D214" s="227" t="s">
        <v>144</v>
      </c>
      <c r="E214" s="42"/>
      <c r="F214" s="228" t="s">
        <v>453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144</v>
      </c>
      <c r="AU214" s="19" t="s">
        <v>83</v>
      </c>
    </row>
    <row r="215" s="12" customFormat="1" ht="22.8" customHeight="1">
      <c r="A215" s="12"/>
      <c r="B215" s="198"/>
      <c r="C215" s="199"/>
      <c r="D215" s="200" t="s">
        <v>73</v>
      </c>
      <c r="E215" s="212" t="s">
        <v>250</v>
      </c>
      <c r="F215" s="212" t="s">
        <v>251</v>
      </c>
      <c r="G215" s="199"/>
      <c r="H215" s="199"/>
      <c r="I215" s="202"/>
      <c r="J215" s="213">
        <f>BK215</f>
        <v>0</v>
      </c>
      <c r="K215" s="199"/>
      <c r="L215" s="204"/>
      <c r="M215" s="205"/>
      <c r="N215" s="206"/>
      <c r="O215" s="206"/>
      <c r="P215" s="207">
        <f>SUM(P216:P293)</f>
        <v>0</v>
      </c>
      <c r="Q215" s="206"/>
      <c r="R215" s="207">
        <f>SUM(R216:R293)</f>
        <v>0.752395028598</v>
      </c>
      <c r="S215" s="206"/>
      <c r="T215" s="208">
        <f>SUM(T216:T293)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9" t="s">
        <v>83</v>
      </c>
      <c r="AT215" s="210" t="s">
        <v>73</v>
      </c>
      <c r="AU215" s="210" t="s">
        <v>81</v>
      </c>
      <c r="AY215" s="209" t="s">
        <v>134</v>
      </c>
      <c r="BK215" s="211">
        <f>SUM(BK216:BK293)</f>
        <v>0</v>
      </c>
    </row>
    <row r="216" s="2" customFormat="1" ht="24.15" customHeight="1">
      <c r="A216" s="40"/>
      <c r="B216" s="41"/>
      <c r="C216" s="214" t="s">
        <v>454</v>
      </c>
      <c r="D216" s="214" t="s">
        <v>137</v>
      </c>
      <c r="E216" s="215" t="s">
        <v>455</v>
      </c>
      <c r="F216" s="216" t="s">
        <v>456</v>
      </c>
      <c r="G216" s="217" t="s">
        <v>153</v>
      </c>
      <c r="H216" s="218">
        <v>65.090000000000003</v>
      </c>
      <c r="I216" s="219"/>
      <c r="J216" s="220">
        <f>ROUND(I216*H216,2)</f>
        <v>0</v>
      </c>
      <c r="K216" s="216" t="s">
        <v>141</v>
      </c>
      <c r="L216" s="46"/>
      <c r="M216" s="221" t="s">
        <v>19</v>
      </c>
      <c r="N216" s="222" t="s">
        <v>45</v>
      </c>
      <c r="O216" s="86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205</v>
      </c>
      <c r="AT216" s="225" t="s">
        <v>137</v>
      </c>
      <c r="AU216" s="225" t="s">
        <v>83</v>
      </c>
      <c r="AY216" s="19" t="s">
        <v>134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81</v>
      </c>
      <c r="BK216" s="226">
        <f>ROUND(I216*H216,2)</f>
        <v>0</v>
      </c>
      <c r="BL216" s="19" t="s">
        <v>205</v>
      </c>
      <c r="BM216" s="225" t="s">
        <v>457</v>
      </c>
    </row>
    <row r="217" s="2" customFormat="1">
      <c r="A217" s="40"/>
      <c r="B217" s="41"/>
      <c r="C217" s="42"/>
      <c r="D217" s="227" t="s">
        <v>144</v>
      </c>
      <c r="E217" s="42"/>
      <c r="F217" s="228" t="s">
        <v>458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144</v>
      </c>
      <c r="AU217" s="19" t="s">
        <v>83</v>
      </c>
    </row>
    <row r="218" s="14" customFormat="1">
      <c r="A218" s="14"/>
      <c r="B218" s="243"/>
      <c r="C218" s="244"/>
      <c r="D218" s="234" t="s">
        <v>146</v>
      </c>
      <c r="E218" s="245" t="s">
        <v>19</v>
      </c>
      <c r="F218" s="246" t="s">
        <v>459</v>
      </c>
      <c r="G218" s="244"/>
      <c r="H218" s="247">
        <v>65.090000000000003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146</v>
      </c>
      <c r="AU218" s="253" t="s">
        <v>83</v>
      </c>
      <c r="AV218" s="14" t="s">
        <v>83</v>
      </c>
      <c r="AW218" s="14" t="s">
        <v>35</v>
      </c>
      <c r="AX218" s="14" t="s">
        <v>81</v>
      </c>
      <c r="AY218" s="253" t="s">
        <v>134</v>
      </c>
    </row>
    <row r="219" s="2" customFormat="1" ht="37.8" customHeight="1">
      <c r="A219" s="40"/>
      <c r="B219" s="41"/>
      <c r="C219" s="214" t="s">
        <v>460</v>
      </c>
      <c r="D219" s="214" t="s">
        <v>137</v>
      </c>
      <c r="E219" s="215" t="s">
        <v>461</v>
      </c>
      <c r="F219" s="216" t="s">
        <v>462</v>
      </c>
      <c r="G219" s="217" t="s">
        <v>153</v>
      </c>
      <c r="H219" s="218">
        <v>65.090000000000003</v>
      </c>
      <c r="I219" s="219"/>
      <c r="J219" s="220">
        <f>ROUND(I219*H219,2)</f>
        <v>0</v>
      </c>
      <c r="K219" s="216" t="s">
        <v>141</v>
      </c>
      <c r="L219" s="46"/>
      <c r="M219" s="221" t="s">
        <v>19</v>
      </c>
      <c r="N219" s="222" t="s">
        <v>45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205</v>
      </c>
      <c r="AT219" s="225" t="s">
        <v>137</v>
      </c>
      <c r="AU219" s="225" t="s">
        <v>83</v>
      </c>
      <c r="AY219" s="19" t="s">
        <v>134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81</v>
      </c>
      <c r="BK219" s="226">
        <f>ROUND(I219*H219,2)</f>
        <v>0</v>
      </c>
      <c r="BL219" s="19" t="s">
        <v>205</v>
      </c>
      <c r="BM219" s="225" t="s">
        <v>463</v>
      </c>
    </row>
    <row r="220" s="2" customFormat="1">
      <c r="A220" s="40"/>
      <c r="B220" s="41"/>
      <c r="C220" s="42"/>
      <c r="D220" s="227" t="s">
        <v>144</v>
      </c>
      <c r="E220" s="42"/>
      <c r="F220" s="228" t="s">
        <v>464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144</v>
      </c>
      <c r="AU220" s="19" t="s">
        <v>83</v>
      </c>
    </row>
    <row r="221" s="14" customFormat="1">
      <c r="A221" s="14"/>
      <c r="B221" s="243"/>
      <c r="C221" s="244"/>
      <c r="D221" s="234" t="s">
        <v>146</v>
      </c>
      <c r="E221" s="245" t="s">
        <v>19</v>
      </c>
      <c r="F221" s="246" t="s">
        <v>459</v>
      </c>
      <c r="G221" s="244"/>
      <c r="H221" s="247">
        <v>65.090000000000003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146</v>
      </c>
      <c r="AU221" s="253" t="s">
        <v>83</v>
      </c>
      <c r="AV221" s="14" t="s">
        <v>83</v>
      </c>
      <c r="AW221" s="14" t="s">
        <v>35</v>
      </c>
      <c r="AX221" s="14" t="s">
        <v>81</v>
      </c>
      <c r="AY221" s="253" t="s">
        <v>134</v>
      </c>
    </row>
    <row r="222" s="2" customFormat="1" ht="24.15" customHeight="1">
      <c r="A222" s="40"/>
      <c r="B222" s="41"/>
      <c r="C222" s="214" t="s">
        <v>465</v>
      </c>
      <c r="D222" s="214" t="s">
        <v>137</v>
      </c>
      <c r="E222" s="215" t="s">
        <v>466</v>
      </c>
      <c r="F222" s="216" t="s">
        <v>467</v>
      </c>
      <c r="G222" s="217" t="s">
        <v>153</v>
      </c>
      <c r="H222" s="218">
        <v>130.18000000000001</v>
      </c>
      <c r="I222" s="219"/>
      <c r="J222" s="220">
        <f>ROUND(I222*H222,2)</f>
        <v>0</v>
      </c>
      <c r="K222" s="216" t="s">
        <v>141</v>
      </c>
      <c r="L222" s="46"/>
      <c r="M222" s="221" t="s">
        <v>19</v>
      </c>
      <c r="N222" s="222" t="s">
        <v>45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205</v>
      </c>
      <c r="AT222" s="225" t="s">
        <v>137</v>
      </c>
      <c r="AU222" s="225" t="s">
        <v>83</v>
      </c>
      <c r="AY222" s="19" t="s">
        <v>134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81</v>
      </c>
      <c r="BK222" s="226">
        <f>ROUND(I222*H222,2)</f>
        <v>0</v>
      </c>
      <c r="BL222" s="19" t="s">
        <v>205</v>
      </c>
      <c r="BM222" s="225" t="s">
        <v>468</v>
      </c>
    </row>
    <row r="223" s="2" customFormat="1">
      <c r="A223" s="40"/>
      <c r="B223" s="41"/>
      <c r="C223" s="42"/>
      <c r="D223" s="227" t="s">
        <v>144</v>
      </c>
      <c r="E223" s="42"/>
      <c r="F223" s="228" t="s">
        <v>469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144</v>
      </c>
      <c r="AU223" s="19" t="s">
        <v>83</v>
      </c>
    </row>
    <row r="224" s="14" customFormat="1">
      <c r="A224" s="14"/>
      <c r="B224" s="243"/>
      <c r="C224" s="244"/>
      <c r="D224" s="234" t="s">
        <v>146</v>
      </c>
      <c r="E224" s="245" t="s">
        <v>19</v>
      </c>
      <c r="F224" s="246" t="s">
        <v>470</v>
      </c>
      <c r="G224" s="244"/>
      <c r="H224" s="247">
        <v>130.18000000000001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146</v>
      </c>
      <c r="AU224" s="253" t="s">
        <v>83</v>
      </c>
      <c r="AV224" s="14" t="s">
        <v>83</v>
      </c>
      <c r="AW224" s="14" t="s">
        <v>35</v>
      </c>
      <c r="AX224" s="14" t="s">
        <v>81</v>
      </c>
      <c r="AY224" s="253" t="s">
        <v>134</v>
      </c>
    </row>
    <row r="225" s="2" customFormat="1" ht="24.15" customHeight="1">
      <c r="A225" s="40"/>
      <c r="B225" s="41"/>
      <c r="C225" s="214" t="s">
        <v>471</v>
      </c>
      <c r="D225" s="214" t="s">
        <v>137</v>
      </c>
      <c r="E225" s="215" t="s">
        <v>472</v>
      </c>
      <c r="F225" s="216" t="s">
        <v>473</v>
      </c>
      <c r="G225" s="217" t="s">
        <v>153</v>
      </c>
      <c r="H225" s="218">
        <v>130.18000000000001</v>
      </c>
      <c r="I225" s="219"/>
      <c r="J225" s="220">
        <f>ROUND(I225*H225,2)</f>
        <v>0</v>
      </c>
      <c r="K225" s="216" t="s">
        <v>141</v>
      </c>
      <c r="L225" s="46"/>
      <c r="M225" s="221" t="s">
        <v>19</v>
      </c>
      <c r="N225" s="222" t="s">
        <v>45</v>
      </c>
      <c r="O225" s="86"/>
      <c r="P225" s="223">
        <f>O225*H225</f>
        <v>0</v>
      </c>
      <c r="Q225" s="223">
        <v>0.00020000000000000001</v>
      </c>
      <c r="R225" s="223">
        <f>Q225*H225</f>
        <v>0.026036000000000004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205</v>
      </c>
      <c r="AT225" s="225" t="s">
        <v>137</v>
      </c>
      <c r="AU225" s="225" t="s">
        <v>83</v>
      </c>
      <c r="AY225" s="19" t="s">
        <v>134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81</v>
      </c>
      <c r="BK225" s="226">
        <f>ROUND(I225*H225,2)</f>
        <v>0</v>
      </c>
      <c r="BL225" s="19" t="s">
        <v>205</v>
      </c>
      <c r="BM225" s="225" t="s">
        <v>474</v>
      </c>
    </row>
    <row r="226" s="2" customFormat="1">
      <c r="A226" s="40"/>
      <c r="B226" s="41"/>
      <c r="C226" s="42"/>
      <c r="D226" s="227" t="s">
        <v>144</v>
      </c>
      <c r="E226" s="42"/>
      <c r="F226" s="228" t="s">
        <v>475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144</v>
      </c>
      <c r="AU226" s="19" t="s">
        <v>83</v>
      </c>
    </row>
    <row r="227" s="14" customFormat="1">
      <c r="A227" s="14"/>
      <c r="B227" s="243"/>
      <c r="C227" s="244"/>
      <c r="D227" s="234" t="s">
        <v>146</v>
      </c>
      <c r="E227" s="245" t="s">
        <v>19</v>
      </c>
      <c r="F227" s="246" t="s">
        <v>470</v>
      </c>
      <c r="G227" s="244"/>
      <c r="H227" s="247">
        <v>130.18000000000001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146</v>
      </c>
      <c r="AU227" s="253" t="s">
        <v>83</v>
      </c>
      <c r="AV227" s="14" t="s">
        <v>83</v>
      </c>
      <c r="AW227" s="14" t="s">
        <v>35</v>
      </c>
      <c r="AX227" s="14" t="s">
        <v>81</v>
      </c>
      <c r="AY227" s="253" t="s">
        <v>134</v>
      </c>
    </row>
    <row r="228" s="2" customFormat="1" ht="37.8" customHeight="1">
      <c r="A228" s="40"/>
      <c r="B228" s="41"/>
      <c r="C228" s="214" t="s">
        <v>476</v>
      </c>
      <c r="D228" s="214" t="s">
        <v>137</v>
      </c>
      <c r="E228" s="215" t="s">
        <v>477</v>
      </c>
      <c r="F228" s="216" t="s">
        <v>478</v>
      </c>
      <c r="G228" s="217" t="s">
        <v>153</v>
      </c>
      <c r="H228" s="218">
        <v>65.090000000000003</v>
      </c>
      <c r="I228" s="219"/>
      <c r="J228" s="220">
        <f>ROUND(I228*H228,2)</f>
        <v>0</v>
      </c>
      <c r="K228" s="216" t="s">
        <v>141</v>
      </c>
      <c r="L228" s="46"/>
      <c r="M228" s="221" t="s">
        <v>19</v>
      </c>
      <c r="N228" s="222" t="s">
        <v>45</v>
      </c>
      <c r="O228" s="86"/>
      <c r="P228" s="223">
        <f>O228*H228</f>
        <v>0</v>
      </c>
      <c r="Q228" s="223">
        <v>0.0075820000000000002</v>
      </c>
      <c r="R228" s="223">
        <f>Q228*H228</f>
        <v>0.49351238000000003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205</v>
      </c>
      <c r="AT228" s="225" t="s">
        <v>137</v>
      </c>
      <c r="AU228" s="225" t="s">
        <v>83</v>
      </c>
      <c r="AY228" s="19" t="s">
        <v>134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81</v>
      </c>
      <c r="BK228" s="226">
        <f>ROUND(I228*H228,2)</f>
        <v>0</v>
      </c>
      <c r="BL228" s="19" t="s">
        <v>205</v>
      </c>
      <c r="BM228" s="225" t="s">
        <v>479</v>
      </c>
    </row>
    <row r="229" s="2" customFormat="1">
      <c r="A229" s="40"/>
      <c r="B229" s="41"/>
      <c r="C229" s="42"/>
      <c r="D229" s="227" t="s">
        <v>144</v>
      </c>
      <c r="E229" s="42"/>
      <c r="F229" s="228" t="s">
        <v>480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144</v>
      </c>
      <c r="AU229" s="19" t="s">
        <v>83</v>
      </c>
    </row>
    <row r="230" s="14" customFormat="1">
      <c r="A230" s="14"/>
      <c r="B230" s="243"/>
      <c r="C230" s="244"/>
      <c r="D230" s="234" t="s">
        <v>146</v>
      </c>
      <c r="E230" s="245" t="s">
        <v>19</v>
      </c>
      <c r="F230" s="246" t="s">
        <v>459</v>
      </c>
      <c r="G230" s="244"/>
      <c r="H230" s="247">
        <v>65.090000000000003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146</v>
      </c>
      <c r="AU230" s="253" t="s">
        <v>83</v>
      </c>
      <c r="AV230" s="14" t="s">
        <v>83</v>
      </c>
      <c r="AW230" s="14" t="s">
        <v>35</v>
      </c>
      <c r="AX230" s="14" t="s">
        <v>81</v>
      </c>
      <c r="AY230" s="253" t="s">
        <v>134</v>
      </c>
    </row>
    <row r="231" s="2" customFormat="1" ht="24.15" customHeight="1">
      <c r="A231" s="40"/>
      <c r="B231" s="41"/>
      <c r="C231" s="214" t="s">
        <v>481</v>
      </c>
      <c r="D231" s="214" t="s">
        <v>137</v>
      </c>
      <c r="E231" s="215" t="s">
        <v>482</v>
      </c>
      <c r="F231" s="216" t="s">
        <v>483</v>
      </c>
      <c r="G231" s="217" t="s">
        <v>153</v>
      </c>
      <c r="H231" s="218">
        <v>21.809999999999999</v>
      </c>
      <c r="I231" s="219"/>
      <c r="J231" s="220">
        <f>ROUND(I231*H231,2)</f>
        <v>0</v>
      </c>
      <c r="K231" s="216" t="s">
        <v>141</v>
      </c>
      <c r="L231" s="46"/>
      <c r="M231" s="221" t="s">
        <v>19</v>
      </c>
      <c r="N231" s="222" t="s">
        <v>45</v>
      </c>
      <c r="O231" s="86"/>
      <c r="P231" s="223">
        <f>O231*H231</f>
        <v>0</v>
      </c>
      <c r="Q231" s="223">
        <v>0.00029999999999999997</v>
      </c>
      <c r="R231" s="223">
        <f>Q231*H231</f>
        <v>0.0065429999999999993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205</v>
      </c>
      <c r="AT231" s="225" t="s">
        <v>137</v>
      </c>
      <c r="AU231" s="225" t="s">
        <v>83</v>
      </c>
      <c r="AY231" s="19" t="s">
        <v>134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81</v>
      </c>
      <c r="BK231" s="226">
        <f>ROUND(I231*H231,2)</f>
        <v>0</v>
      </c>
      <c r="BL231" s="19" t="s">
        <v>205</v>
      </c>
      <c r="BM231" s="225" t="s">
        <v>484</v>
      </c>
    </row>
    <row r="232" s="2" customFormat="1">
      <c r="A232" s="40"/>
      <c r="B232" s="41"/>
      <c r="C232" s="42"/>
      <c r="D232" s="227" t="s">
        <v>144</v>
      </c>
      <c r="E232" s="42"/>
      <c r="F232" s="228" t="s">
        <v>485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144</v>
      </c>
      <c r="AU232" s="19" t="s">
        <v>83</v>
      </c>
    </row>
    <row r="233" s="14" customFormat="1">
      <c r="A233" s="14"/>
      <c r="B233" s="243"/>
      <c r="C233" s="244"/>
      <c r="D233" s="234" t="s">
        <v>146</v>
      </c>
      <c r="E233" s="245" t="s">
        <v>277</v>
      </c>
      <c r="F233" s="246" t="s">
        <v>486</v>
      </c>
      <c r="G233" s="244"/>
      <c r="H233" s="247">
        <v>21.809999999999999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146</v>
      </c>
      <c r="AU233" s="253" t="s">
        <v>83</v>
      </c>
      <c r="AV233" s="14" t="s">
        <v>83</v>
      </c>
      <c r="AW233" s="14" t="s">
        <v>35</v>
      </c>
      <c r="AX233" s="14" t="s">
        <v>81</v>
      </c>
      <c r="AY233" s="253" t="s">
        <v>134</v>
      </c>
    </row>
    <row r="234" s="2" customFormat="1" ht="37.8" customHeight="1">
      <c r="A234" s="40"/>
      <c r="B234" s="41"/>
      <c r="C234" s="269" t="s">
        <v>487</v>
      </c>
      <c r="D234" s="269" t="s">
        <v>309</v>
      </c>
      <c r="E234" s="270" t="s">
        <v>488</v>
      </c>
      <c r="F234" s="271" t="s">
        <v>489</v>
      </c>
      <c r="G234" s="272" t="s">
        <v>153</v>
      </c>
      <c r="H234" s="273">
        <v>23.991</v>
      </c>
      <c r="I234" s="274"/>
      <c r="J234" s="275">
        <f>ROUND(I234*H234,2)</f>
        <v>0</v>
      </c>
      <c r="K234" s="271" t="s">
        <v>141</v>
      </c>
      <c r="L234" s="276"/>
      <c r="M234" s="277" t="s">
        <v>19</v>
      </c>
      <c r="N234" s="278" t="s">
        <v>45</v>
      </c>
      <c r="O234" s="86"/>
      <c r="P234" s="223">
        <f>O234*H234</f>
        <v>0</v>
      </c>
      <c r="Q234" s="223">
        <v>0.0025999999999999999</v>
      </c>
      <c r="R234" s="223">
        <f>Q234*H234</f>
        <v>0.062376599999999997</v>
      </c>
      <c r="S234" s="223">
        <v>0</v>
      </c>
      <c r="T234" s="224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5" t="s">
        <v>327</v>
      </c>
      <c r="AT234" s="225" t="s">
        <v>309</v>
      </c>
      <c r="AU234" s="225" t="s">
        <v>83</v>
      </c>
      <c r="AY234" s="19" t="s">
        <v>134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9" t="s">
        <v>81</v>
      </c>
      <c r="BK234" s="226">
        <f>ROUND(I234*H234,2)</f>
        <v>0</v>
      </c>
      <c r="BL234" s="19" t="s">
        <v>205</v>
      </c>
      <c r="BM234" s="225" t="s">
        <v>490</v>
      </c>
    </row>
    <row r="235" s="14" customFormat="1">
      <c r="A235" s="14"/>
      <c r="B235" s="243"/>
      <c r="C235" s="244"/>
      <c r="D235" s="234" t="s">
        <v>146</v>
      </c>
      <c r="E235" s="245" t="s">
        <v>19</v>
      </c>
      <c r="F235" s="246" t="s">
        <v>277</v>
      </c>
      <c r="G235" s="244"/>
      <c r="H235" s="247">
        <v>21.809999999999999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146</v>
      </c>
      <c r="AU235" s="253" t="s">
        <v>83</v>
      </c>
      <c r="AV235" s="14" t="s">
        <v>83</v>
      </c>
      <c r="AW235" s="14" t="s">
        <v>35</v>
      </c>
      <c r="AX235" s="14" t="s">
        <v>81</v>
      </c>
      <c r="AY235" s="253" t="s">
        <v>134</v>
      </c>
    </row>
    <row r="236" s="14" customFormat="1">
      <c r="A236" s="14"/>
      <c r="B236" s="243"/>
      <c r="C236" s="244"/>
      <c r="D236" s="234" t="s">
        <v>146</v>
      </c>
      <c r="E236" s="244"/>
      <c r="F236" s="246" t="s">
        <v>491</v>
      </c>
      <c r="G236" s="244"/>
      <c r="H236" s="247">
        <v>23.991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146</v>
      </c>
      <c r="AU236" s="253" t="s">
        <v>83</v>
      </c>
      <c r="AV236" s="14" t="s">
        <v>83</v>
      </c>
      <c r="AW236" s="14" t="s">
        <v>4</v>
      </c>
      <c r="AX236" s="14" t="s">
        <v>81</v>
      </c>
      <c r="AY236" s="253" t="s">
        <v>134</v>
      </c>
    </row>
    <row r="237" s="2" customFormat="1" ht="24.15" customHeight="1">
      <c r="A237" s="40"/>
      <c r="B237" s="41"/>
      <c r="C237" s="214" t="s">
        <v>492</v>
      </c>
      <c r="D237" s="214" t="s">
        <v>137</v>
      </c>
      <c r="E237" s="215" t="s">
        <v>493</v>
      </c>
      <c r="F237" s="216" t="s">
        <v>494</v>
      </c>
      <c r="G237" s="217" t="s">
        <v>153</v>
      </c>
      <c r="H237" s="218">
        <v>43.280000000000001</v>
      </c>
      <c r="I237" s="219"/>
      <c r="J237" s="220">
        <f>ROUND(I237*H237,2)</f>
        <v>0</v>
      </c>
      <c r="K237" s="216" t="s">
        <v>141</v>
      </c>
      <c r="L237" s="46"/>
      <c r="M237" s="221" t="s">
        <v>19</v>
      </c>
      <c r="N237" s="222" t="s">
        <v>45</v>
      </c>
      <c r="O237" s="86"/>
      <c r="P237" s="223">
        <f>O237*H237</f>
        <v>0</v>
      </c>
      <c r="Q237" s="223">
        <v>0.00040000000000000002</v>
      </c>
      <c r="R237" s="223">
        <f>Q237*H237</f>
        <v>0.017312000000000001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205</v>
      </c>
      <c r="AT237" s="225" t="s">
        <v>137</v>
      </c>
      <c r="AU237" s="225" t="s">
        <v>83</v>
      </c>
      <c r="AY237" s="19" t="s">
        <v>134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81</v>
      </c>
      <c r="BK237" s="226">
        <f>ROUND(I237*H237,2)</f>
        <v>0</v>
      </c>
      <c r="BL237" s="19" t="s">
        <v>205</v>
      </c>
      <c r="BM237" s="225" t="s">
        <v>495</v>
      </c>
    </row>
    <row r="238" s="2" customFormat="1">
      <c r="A238" s="40"/>
      <c r="B238" s="41"/>
      <c r="C238" s="42"/>
      <c r="D238" s="227" t="s">
        <v>144</v>
      </c>
      <c r="E238" s="42"/>
      <c r="F238" s="228" t="s">
        <v>496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144</v>
      </c>
      <c r="AU238" s="19" t="s">
        <v>83</v>
      </c>
    </row>
    <row r="239" s="14" customFormat="1">
      <c r="A239" s="14"/>
      <c r="B239" s="243"/>
      <c r="C239" s="244"/>
      <c r="D239" s="234" t="s">
        <v>146</v>
      </c>
      <c r="E239" s="245" t="s">
        <v>19</v>
      </c>
      <c r="F239" s="246" t="s">
        <v>497</v>
      </c>
      <c r="G239" s="244"/>
      <c r="H239" s="247">
        <v>20.420000000000002</v>
      </c>
      <c r="I239" s="248"/>
      <c r="J239" s="244"/>
      <c r="K239" s="244"/>
      <c r="L239" s="249"/>
      <c r="M239" s="250"/>
      <c r="N239" s="251"/>
      <c r="O239" s="251"/>
      <c r="P239" s="251"/>
      <c r="Q239" s="251"/>
      <c r="R239" s="251"/>
      <c r="S239" s="251"/>
      <c r="T239" s="25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3" t="s">
        <v>146</v>
      </c>
      <c r="AU239" s="253" t="s">
        <v>83</v>
      </c>
      <c r="AV239" s="14" t="s">
        <v>83</v>
      </c>
      <c r="AW239" s="14" t="s">
        <v>35</v>
      </c>
      <c r="AX239" s="14" t="s">
        <v>74</v>
      </c>
      <c r="AY239" s="253" t="s">
        <v>134</v>
      </c>
    </row>
    <row r="240" s="14" customFormat="1">
      <c r="A240" s="14"/>
      <c r="B240" s="243"/>
      <c r="C240" s="244"/>
      <c r="D240" s="234" t="s">
        <v>146</v>
      </c>
      <c r="E240" s="245" t="s">
        <v>19</v>
      </c>
      <c r="F240" s="246" t="s">
        <v>498</v>
      </c>
      <c r="G240" s="244"/>
      <c r="H240" s="247">
        <v>22.859999999999999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146</v>
      </c>
      <c r="AU240" s="253" t="s">
        <v>83</v>
      </c>
      <c r="AV240" s="14" t="s">
        <v>83</v>
      </c>
      <c r="AW240" s="14" t="s">
        <v>35</v>
      </c>
      <c r="AX240" s="14" t="s">
        <v>74</v>
      </c>
      <c r="AY240" s="253" t="s">
        <v>134</v>
      </c>
    </row>
    <row r="241" s="15" customFormat="1">
      <c r="A241" s="15"/>
      <c r="B241" s="254"/>
      <c r="C241" s="255"/>
      <c r="D241" s="234" t="s">
        <v>146</v>
      </c>
      <c r="E241" s="256" t="s">
        <v>280</v>
      </c>
      <c r="F241" s="257" t="s">
        <v>218</v>
      </c>
      <c r="G241" s="255"/>
      <c r="H241" s="258">
        <v>43.280000000000001</v>
      </c>
      <c r="I241" s="259"/>
      <c r="J241" s="255"/>
      <c r="K241" s="255"/>
      <c r="L241" s="260"/>
      <c r="M241" s="261"/>
      <c r="N241" s="262"/>
      <c r="O241" s="262"/>
      <c r="P241" s="262"/>
      <c r="Q241" s="262"/>
      <c r="R241" s="262"/>
      <c r="S241" s="262"/>
      <c r="T241" s="263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4" t="s">
        <v>146</v>
      </c>
      <c r="AU241" s="264" t="s">
        <v>83</v>
      </c>
      <c r="AV241" s="15" t="s">
        <v>142</v>
      </c>
      <c r="AW241" s="15" t="s">
        <v>35</v>
      </c>
      <c r="AX241" s="15" t="s">
        <v>81</v>
      </c>
      <c r="AY241" s="264" t="s">
        <v>134</v>
      </c>
    </row>
    <row r="242" s="2" customFormat="1" ht="37.8" customHeight="1">
      <c r="A242" s="40"/>
      <c r="B242" s="41"/>
      <c r="C242" s="269" t="s">
        <v>499</v>
      </c>
      <c r="D242" s="269" t="s">
        <v>309</v>
      </c>
      <c r="E242" s="270" t="s">
        <v>500</v>
      </c>
      <c r="F242" s="271" t="s">
        <v>501</v>
      </c>
      <c r="G242" s="272" t="s">
        <v>153</v>
      </c>
      <c r="H242" s="273">
        <v>47.607999999999997</v>
      </c>
      <c r="I242" s="274"/>
      <c r="J242" s="275">
        <f>ROUND(I242*H242,2)</f>
        <v>0</v>
      </c>
      <c r="K242" s="271" t="s">
        <v>141</v>
      </c>
      <c r="L242" s="276"/>
      <c r="M242" s="277" t="s">
        <v>19</v>
      </c>
      <c r="N242" s="278" t="s">
        <v>45</v>
      </c>
      <c r="O242" s="86"/>
      <c r="P242" s="223">
        <f>O242*H242</f>
        <v>0</v>
      </c>
      <c r="Q242" s="223">
        <v>0.0025999999999999999</v>
      </c>
      <c r="R242" s="223">
        <f>Q242*H242</f>
        <v>0.12378079999999998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327</v>
      </c>
      <c r="AT242" s="225" t="s">
        <v>309</v>
      </c>
      <c r="AU242" s="225" t="s">
        <v>83</v>
      </c>
      <c r="AY242" s="19" t="s">
        <v>134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81</v>
      </c>
      <c r="BK242" s="226">
        <f>ROUND(I242*H242,2)</f>
        <v>0</v>
      </c>
      <c r="BL242" s="19" t="s">
        <v>205</v>
      </c>
      <c r="BM242" s="225" t="s">
        <v>502</v>
      </c>
    </row>
    <row r="243" s="14" customFormat="1">
      <c r="A243" s="14"/>
      <c r="B243" s="243"/>
      <c r="C243" s="244"/>
      <c r="D243" s="234" t="s">
        <v>146</v>
      </c>
      <c r="E243" s="245" t="s">
        <v>19</v>
      </c>
      <c r="F243" s="246" t="s">
        <v>280</v>
      </c>
      <c r="G243" s="244"/>
      <c r="H243" s="247">
        <v>43.280000000000001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146</v>
      </c>
      <c r="AU243" s="253" t="s">
        <v>83</v>
      </c>
      <c r="AV243" s="14" t="s">
        <v>83</v>
      </c>
      <c r="AW243" s="14" t="s">
        <v>35</v>
      </c>
      <c r="AX243" s="14" t="s">
        <v>81</v>
      </c>
      <c r="AY243" s="253" t="s">
        <v>134</v>
      </c>
    </row>
    <row r="244" s="14" customFormat="1">
      <c r="A244" s="14"/>
      <c r="B244" s="243"/>
      <c r="C244" s="244"/>
      <c r="D244" s="234" t="s">
        <v>146</v>
      </c>
      <c r="E244" s="244"/>
      <c r="F244" s="246" t="s">
        <v>503</v>
      </c>
      <c r="G244" s="244"/>
      <c r="H244" s="247">
        <v>47.607999999999997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146</v>
      </c>
      <c r="AU244" s="253" t="s">
        <v>83</v>
      </c>
      <c r="AV244" s="14" t="s">
        <v>83</v>
      </c>
      <c r="AW244" s="14" t="s">
        <v>4</v>
      </c>
      <c r="AX244" s="14" t="s">
        <v>81</v>
      </c>
      <c r="AY244" s="253" t="s">
        <v>134</v>
      </c>
    </row>
    <row r="245" s="2" customFormat="1" ht="24.15" customHeight="1">
      <c r="A245" s="40"/>
      <c r="B245" s="41"/>
      <c r="C245" s="214" t="s">
        <v>504</v>
      </c>
      <c r="D245" s="214" t="s">
        <v>137</v>
      </c>
      <c r="E245" s="215" t="s">
        <v>505</v>
      </c>
      <c r="F245" s="216" t="s">
        <v>506</v>
      </c>
      <c r="G245" s="217" t="s">
        <v>204</v>
      </c>
      <c r="H245" s="218">
        <v>80</v>
      </c>
      <c r="I245" s="219"/>
      <c r="J245" s="220">
        <f>ROUND(I245*H245,2)</f>
        <v>0</v>
      </c>
      <c r="K245" s="216" t="s">
        <v>141</v>
      </c>
      <c r="L245" s="46"/>
      <c r="M245" s="221" t="s">
        <v>19</v>
      </c>
      <c r="N245" s="222" t="s">
        <v>45</v>
      </c>
      <c r="O245" s="86"/>
      <c r="P245" s="223">
        <f>O245*H245</f>
        <v>0</v>
      </c>
      <c r="Q245" s="223">
        <v>1.84E-05</v>
      </c>
      <c r="R245" s="223">
        <f>Q245*H245</f>
        <v>0.001472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205</v>
      </c>
      <c r="AT245" s="225" t="s">
        <v>137</v>
      </c>
      <c r="AU245" s="225" t="s">
        <v>83</v>
      </c>
      <c r="AY245" s="19" t="s">
        <v>134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81</v>
      </c>
      <c r="BK245" s="226">
        <f>ROUND(I245*H245,2)</f>
        <v>0</v>
      </c>
      <c r="BL245" s="19" t="s">
        <v>205</v>
      </c>
      <c r="BM245" s="225" t="s">
        <v>507</v>
      </c>
    </row>
    <row r="246" s="2" customFormat="1">
      <c r="A246" s="40"/>
      <c r="B246" s="41"/>
      <c r="C246" s="42"/>
      <c r="D246" s="227" t="s">
        <v>144</v>
      </c>
      <c r="E246" s="42"/>
      <c r="F246" s="228" t="s">
        <v>508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144</v>
      </c>
      <c r="AU246" s="19" t="s">
        <v>83</v>
      </c>
    </row>
    <row r="247" s="14" customFormat="1">
      <c r="A247" s="14"/>
      <c r="B247" s="243"/>
      <c r="C247" s="244"/>
      <c r="D247" s="234" t="s">
        <v>146</v>
      </c>
      <c r="E247" s="245" t="s">
        <v>19</v>
      </c>
      <c r="F247" s="246" t="s">
        <v>509</v>
      </c>
      <c r="G247" s="244"/>
      <c r="H247" s="247">
        <v>80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146</v>
      </c>
      <c r="AU247" s="253" t="s">
        <v>83</v>
      </c>
      <c r="AV247" s="14" t="s">
        <v>83</v>
      </c>
      <c r="AW247" s="14" t="s">
        <v>35</v>
      </c>
      <c r="AX247" s="14" t="s">
        <v>81</v>
      </c>
      <c r="AY247" s="253" t="s">
        <v>134</v>
      </c>
    </row>
    <row r="248" s="2" customFormat="1" ht="24.15" customHeight="1">
      <c r="A248" s="40"/>
      <c r="B248" s="41"/>
      <c r="C248" s="214" t="s">
        <v>510</v>
      </c>
      <c r="D248" s="214" t="s">
        <v>137</v>
      </c>
      <c r="E248" s="215" t="s">
        <v>511</v>
      </c>
      <c r="F248" s="216" t="s">
        <v>512</v>
      </c>
      <c r="G248" s="217" t="s">
        <v>204</v>
      </c>
      <c r="H248" s="218">
        <v>54.020000000000003</v>
      </c>
      <c r="I248" s="219"/>
      <c r="J248" s="220">
        <f>ROUND(I248*H248,2)</f>
        <v>0</v>
      </c>
      <c r="K248" s="216" t="s">
        <v>141</v>
      </c>
      <c r="L248" s="46"/>
      <c r="M248" s="221" t="s">
        <v>19</v>
      </c>
      <c r="N248" s="222" t="s">
        <v>45</v>
      </c>
      <c r="O248" s="86"/>
      <c r="P248" s="223">
        <f>O248*H248</f>
        <v>0</v>
      </c>
      <c r="Q248" s="223">
        <v>5.0000000000000002E-05</v>
      </c>
      <c r="R248" s="223">
        <f>Q248*H248</f>
        <v>0.0027010000000000003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205</v>
      </c>
      <c r="AT248" s="225" t="s">
        <v>137</v>
      </c>
      <c r="AU248" s="225" t="s">
        <v>83</v>
      </c>
      <c r="AY248" s="19" t="s">
        <v>134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81</v>
      </c>
      <c r="BK248" s="226">
        <f>ROUND(I248*H248,2)</f>
        <v>0</v>
      </c>
      <c r="BL248" s="19" t="s">
        <v>205</v>
      </c>
      <c r="BM248" s="225" t="s">
        <v>513</v>
      </c>
    </row>
    <row r="249" s="2" customFormat="1">
      <c r="A249" s="40"/>
      <c r="B249" s="41"/>
      <c r="C249" s="42"/>
      <c r="D249" s="227" t="s">
        <v>144</v>
      </c>
      <c r="E249" s="42"/>
      <c r="F249" s="228" t="s">
        <v>514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144</v>
      </c>
      <c r="AU249" s="19" t="s">
        <v>83</v>
      </c>
    </row>
    <row r="250" s="14" customFormat="1">
      <c r="A250" s="14"/>
      <c r="B250" s="243"/>
      <c r="C250" s="244"/>
      <c r="D250" s="234" t="s">
        <v>146</v>
      </c>
      <c r="E250" s="245" t="s">
        <v>19</v>
      </c>
      <c r="F250" s="246" t="s">
        <v>515</v>
      </c>
      <c r="G250" s="244"/>
      <c r="H250" s="247">
        <v>17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146</v>
      </c>
      <c r="AU250" s="253" t="s">
        <v>83</v>
      </c>
      <c r="AV250" s="14" t="s">
        <v>83</v>
      </c>
      <c r="AW250" s="14" t="s">
        <v>35</v>
      </c>
      <c r="AX250" s="14" t="s">
        <v>74</v>
      </c>
      <c r="AY250" s="253" t="s">
        <v>134</v>
      </c>
    </row>
    <row r="251" s="14" customFormat="1">
      <c r="A251" s="14"/>
      <c r="B251" s="243"/>
      <c r="C251" s="244"/>
      <c r="D251" s="234" t="s">
        <v>146</v>
      </c>
      <c r="E251" s="245" t="s">
        <v>19</v>
      </c>
      <c r="F251" s="246" t="s">
        <v>516</v>
      </c>
      <c r="G251" s="244"/>
      <c r="H251" s="247">
        <v>17.940000000000001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146</v>
      </c>
      <c r="AU251" s="253" t="s">
        <v>83</v>
      </c>
      <c r="AV251" s="14" t="s">
        <v>83</v>
      </c>
      <c r="AW251" s="14" t="s">
        <v>35</v>
      </c>
      <c r="AX251" s="14" t="s">
        <v>74</v>
      </c>
      <c r="AY251" s="253" t="s">
        <v>134</v>
      </c>
    </row>
    <row r="252" s="14" customFormat="1">
      <c r="A252" s="14"/>
      <c r="B252" s="243"/>
      <c r="C252" s="244"/>
      <c r="D252" s="234" t="s">
        <v>146</v>
      </c>
      <c r="E252" s="245" t="s">
        <v>19</v>
      </c>
      <c r="F252" s="246" t="s">
        <v>517</v>
      </c>
      <c r="G252" s="244"/>
      <c r="H252" s="247">
        <v>19.079999999999998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146</v>
      </c>
      <c r="AU252" s="253" t="s">
        <v>83</v>
      </c>
      <c r="AV252" s="14" t="s">
        <v>83</v>
      </c>
      <c r="AW252" s="14" t="s">
        <v>35</v>
      </c>
      <c r="AX252" s="14" t="s">
        <v>74</v>
      </c>
      <c r="AY252" s="253" t="s">
        <v>134</v>
      </c>
    </row>
    <row r="253" s="15" customFormat="1">
      <c r="A253" s="15"/>
      <c r="B253" s="254"/>
      <c r="C253" s="255"/>
      <c r="D253" s="234" t="s">
        <v>146</v>
      </c>
      <c r="E253" s="256" t="s">
        <v>19</v>
      </c>
      <c r="F253" s="257" t="s">
        <v>218</v>
      </c>
      <c r="G253" s="255"/>
      <c r="H253" s="258">
        <v>54.020000000000003</v>
      </c>
      <c r="I253" s="259"/>
      <c r="J253" s="255"/>
      <c r="K253" s="255"/>
      <c r="L253" s="260"/>
      <c r="M253" s="261"/>
      <c r="N253" s="262"/>
      <c r="O253" s="262"/>
      <c r="P253" s="262"/>
      <c r="Q253" s="262"/>
      <c r="R253" s="262"/>
      <c r="S253" s="262"/>
      <c r="T253" s="263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4" t="s">
        <v>146</v>
      </c>
      <c r="AU253" s="264" t="s">
        <v>83</v>
      </c>
      <c r="AV253" s="15" t="s">
        <v>142</v>
      </c>
      <c r="AW253" s="15" t="s">
        <v>35</v>
      </c>
      <c r="AX253" s="15" t="s">
        <v>81</v>
      </c>
      <c r="AY253" s="264" t="s">
        <v>134</v>
      </c>
    </row>
    <row r="254" s="2" customFormat="1" ht="37.8" customHeight="1">
      <c r="A254" s="40"/>
      <c r="B254" s="41"/>
      <c r="C254" s="269" t="s">
        <v>518</v>
      </c>
      <c r="D254" s="269" t="s">
        <v>309</v>
      </c>
      <c r="E254" s="270" t="s">
        <v>488</v>
      </c>
      <c r="F254" s="271" t="s">
        <v>489</v>
      </c>
      <c r="G254" s="272" t="s">
        <v>153</v>
      </c>
      <c r="H254" s="273">
        <v>1.8700000000000001</v>
      </c>
      <c r="I254" s="274"/>
      <c r="J254" s="275">
        <f>ROUND(I254*H254,2)</f>
        <v>0</v>
      </c>
      <c r="K254" s="271" t="s">
        <v>141</v>
      </c>
      <c r="L254" s="276"/>
      <c r="M254" s="277" t="s">
        <v>19</v>
      </c>
      <c r="N254" s="278" t="s">
        <v>45</v>
      </c>
      <c r="O254" s="86"/>
      <c r="P254" s="223">
        <f>O254*H254</f>
        <v>0</v>
      </c>
      <c r="Q254" s="223">
        <v>0.0025999999999999999</v>
      </c>
      <c r="R254" s="223">
        <f>Q254*H254</f>
        <v>0.004862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327</v>
      </c>
      <c r="AT254" s="225" t="s">
        <v>309</v>
      </c>
      <c r="AU254" s="225" t="s">
        <v>83</v>
      </c>
      <c r="AY254" s="19" t="s">
        <v>134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81</v>
      </c>
      <c r="BK254" s="226">
        <f>ROUND(I254*H254,2)</f>
        <v>0</v>
      </c>
      <c r="BL254" s="19" t="s">
        <v>205</v>
      </c>
      <c r="BM254" s="225" t="s">
        <v>519</v>
      </c>
    </row>
    <row r="255" s="14" customFormat="1">
      <c r="A255" s="14"/>
      <c r="B255" s="243"/>
      <c r="C255" s="244"/>
      <c r="D255" s="234" t="s">
        <v>146</v>
      </c>
      <c r="E255" s="245" t="s">
        <v>19</v>
      </c>
      <c r="F255" s="246" t="s">
        <v>520</v>
      </c>
      <c r="G255" s="244"/>
      <c r="H255" s="247">
        <v>1.7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146</v>
      </c>
      <c r="AU255" s="253" t="s">
        <v>83</v>
      </c>
      <c r="AV255" s="14" t="s">
        <v>83</v>
      </c>
      <c r="AW255" s="14" t="s">
        <v>35</v>
      </c>
      <c r="AX255" s="14" t="s">
        <v>81</v>
      </c>
      <c r="AY255" s="253" t="s">
        <v>134</v>
      </c>
    </row>
    <row r="256" s="14" customFormat="1">
      <c r="A256" s="14"/>
      <c r="B256" s="243"/>
      <c r="C256" s="244"/>
      <c r="D256" s="234" t="s">
        <v>146</v>
      </c>
      <c r="E256" s="244"/>
      <c r="F256" s="246" t="s">
        <v>521</v>
      </c>
      <c r="G256" s="244"/>
      <c r="H256" s="247">
        <v>1.8700000000000001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146</v>
      </c>
      <c r="AU256" s="253" t="s">
        <v>83</v>
      </c>
      <c r="AV256" s="14" t="s">
        <v>83</v>
      </c>
      <c r="AW256" s="14" t="s">
        <v>4</v>
      </c>
      <c r="AX256" s="14" t="s">
        <v>81</v>
      </c>
      <c r="AY256" s="253" t="s">
        <v>134</v>
      </c>
    </row>
    <row r="257" s="2" customFormat="1" ht="37.8" customHeight="1">
      <c r="A257" s="40"/>
      <c r="B257" s="41"/>
      <c r="C257" s="269" t="s">
        <v>522</v>
      </c>
      <c r="D257" s="269" t="s">
        <v>309</v>
      </c>
      <c r="E257" s="270" t="s">
        <v>500</v>
      </c>
      <c r="F257" s="271" t="s">
        <v>501</v>
      </c>
      <c r="G257" s="272" t="s">
        <v>153</v>
      </c>
      <c r="H257" s="273">
        <v>4.0720000000000001</v>
      </c>
      <c r="I257" s="274"/>
      <c r="J257" s="275">
        <f>ROUND(I257*H257,2)</f>
        <v>0</v>
      </c>
      <c r="K257" s="271" t="s">
        <v>141</v>
      </c>
      <c r="L257" s="276"/>
      <c r="M257" s="277" t="s">
        <v>19</v>
      </c>
      <c r="N257" s="278" t="s">
        <v>45</v>
      </c>
      <c r="O257" s="86"/>
      <c r="P257" s="223">
        <f>O257*H257</f>
        <v>0</v>
      </c>
      <c r="Q257" s="223">
        <v>0.0025999999999999999</v>
      </c>
      <c r="R257" s="223">
        <f>Q257*H257</f>
        <v>0.0105872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327</v>
      </c>
      <c r="AT257" s="225" t="s">
        <v>309</v>
      </c>
      <c r="AU257" s="225" t="s">
        <v>83</v>
      </c>
      <c r="AY257" s="19" t="s">
        <v>134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81</v>
      </c>
      <c r="BK257" s="226">
        <f>ROUND(I257*H257,2)</f>
        <v>0</v>
      </c>
      <c r="BL257" s="19" t="s">
        <v>205</v>
      </c>
      <c r="BM257" s="225" t="s">
        <v>523</v>
      </c>
    </row>
    <row r="258" s="14" customFormat="1">
      <c r="A258" s="14"/>
      <c r="B258" s="243"/>
      <c r="C258" s="244"/>
      <c r="D258" s="234" t="s">
        <v>146</v>
      </c>
      <c r="E258" s="245" t="s">
        <v>19</v>
      </c>
      <c r="F258" s="246" t="s">
        <v>524</v>
      </c>
      <c r="G258" s="244"/>
      <c r="H258" s="247">
        <v>1.794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146</v>
      </c>
      <c r="AU258" s="253" t="s">
        <v>83</v>
      </c>
      <c r="AV258" s="14" t="s">
        <v>83</v>
      </c>
      <c r="AW258" s="14" t="s">
        <v>35</v>
      </c>
      <c r="AX258" s="14" t="s">
        <v>74</v>
      </c>
      <c r="AY258" s="253" t="s">
        <v>134</v>
      </c>
    </row>
    <row r="259" s="14" customFormat="1">
      <c r="A259" s="14"/>
      <c r="B259" s="243"/>
      <c r="C259" s="244"/>
      <c r="D259" s="234" t="s">
        <v>146</v>
      </c>
      <c r="E259" s="245" t="s">
        <v>19</v>
      </c>
      <c r="F259" s="246" t="s">
        <v>525</v>
      </c>
      <c r="G259" s="244"/>
      <c r="H259" s="247">
        <v>1.9079999999999999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3" t="s">
        <v>146</v>
      </c>
      <c r="AU259" s="253" t="s">
        <v>83</v>
      </c>
      <c r="AV259" s="14" t="s">
        <v>83</v>
      </c>
      <c r="AW259" s="14" t="s">
        <v>35</v>
      </c>
      <c r="AX259" s="14" t="s">
        <v>74</v>
      </c>
      <c r="AY259" s="253" t="s">
        <v>134</v>
      </c>
    </row>
    <row r="260" s="15" customFormat="1">
      <c r="A260" s="15"/>
      <c r="B260" s="254"/>
      <c r="C260" s="255"/>
      <c r="D260" s="234" t="s">
        <v>146</v>
      </c>
      <c r="E260" s="256" t="s">
        <v>19</v>
      </c>
      <c r="F260" s="257" t="s">
        <v>218</v>
      </c>
      <c r="G260" s="255"/>
      <c r="H260" s="258">
        <v>3.702</v>
      </c>
      <c r="I260" s="259"/>
      <c r="J260" s="255"/>
      <c r="K260" s="255"/>
      <c r="L260" s="260"/>
      <c r="M260" s="261"/>
      <c r="N260" s="262"/>
      <c r="O260" s="262"/>
      <c r="P260" s="262"/>
      <c r="Q260" s="262"/>
      <c r="R260" s="262"/>
      <c r="S260" s="262"/>
      <c r="T260" s="263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4" t="s">
        <v>146</v>
      </c>
      <c r="AU260" s="264" t="s">
        <v>83</v>
      </c>
      <c r="AV260" s="15" t="s">
        <v>142</v>
      </c>
      <c r="AW260" s="15" t="s">
        <v>35</v>
      </c>
      <c r="AX260" s="15" t="s">
        <v>81</v>
      </c>
      <c r="AY260" s="264" t="s">
        <v>134</v>
      </c>
    </row>
    <row r="261" s="14" customFormat="1">
      <c r="A261" s="14"/>
      <c r="B261" s="243"/>
      <c r="C261" s="244"/>
      <c r="D261" s="234" t="s">
        <v>146</v>
      </c>
      <c r="E261" s="244"/>
      <c r="F261" s="246" t="s">
        <v>526</v>
      </c>
      <c r="G261" s="244"/>
      <c r="H261" s="247">
        <v>4.0720000000000001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146</v>
      </c>
      <c r="AU261" s="253" t="s">
        <v>83</v>
      </c>
      <c r="AV261" s="14" t="s">
        <v>83</v>
      </c>
      <c r="AW261" s="14" t="s">
        <v>4</v>
      </c>
      <c r="AX261" s="14" t="s">
        <v>81</v>
      </c>
      <c r="AY261" s="253" t="s">
        <v>134</v>
      </c>
    </row>
    <row r="262" s="2" customFormat="1" ht="21.75" customHeight="1">
      <c r="A262" s="40"/>
      <c r="B262" s="41"/>
      <c r="C262" s="214" t="s">
        <v>527</v>
      </c>
      <c r="D262" s="214" t="s">
        <v>137</v>
      </c>
      <c r="E262" s="215" t="s">
        <v>528</v>
      </c>
      <c r="F262" s="216" t="s">
        <v>529</v>
      </c>
      <c r="G262" s="217" t="s">
        <v>212</v>
      </c>
      <c r="H262" s="218">
        <v>19</v>
      </c>
      <c r="I262" s="219"/>
      <c r="J262" s="220">
        <f>ROUND(I262*H262,2)</f>
        <v>0</v>
      </c>
      <c r="K262" s="216" t="s">
        <v>141</v>
      </c>
      <c r="L262" s="46"/>
      <c r="M262" s="221" t="s">
        <v>19</v>
      </c>
      <c r="N262" s="222" t="s">
        <v>45</v>
      </c>
      <c r="O262" s="86"/>
      <c r="P262" s="223">
        <f>O262*H262</f>
        <v>0</v>
      </c>
      <c r="Q262" s="223">
        <v>3.0000000000000001E-05</v>
      </c>
      <c r="R262" s="223">
        <f>Q262*H262</f>
        <v>0.00056999999999999998</v>
      </c>
      <c r="S262" s="223">
        <v>0</v>
      </c>
      <c r="T262" s="224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5" t="s">
        <v>205</v>
      </c>
      <c r="AT262" s="225" t="s">
        <v>137</v>
      </c>
      <c r="AU262" s="225" t="s">
        <v>83</v>
      </c>
      <c r="AY262" s="19" t="s">
        <v>134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9" t="s">
        <v>81</v>
      </c>
      <c r="BK262" s="226">
        <f>ROUND(I262*H262,2)</f>
        <v>0</v>
      </c>
      <c r="BL262" s="19" t="s">
        <v>205</v>
      </c>
      <c r="BM262" s="225" t="s">
        <v>530</v>
      </c>
    </row>
    <row r="263" s="2" customFormat="1">
      <c r="A263" s="40"/>
      <c r="B263" s="41"/>
      <c r="C263" s="42"/>
      <c r="D263" s="227" t="s">
        <v>144</v>
      </c>
      <c r="E263" s="42"/>
      <c r="F263" s="228" t="s">
        <v>531</v>
      </c>
      <c r="G263" s="42"/>
      <c r="H263" s="42"/>
      <c r="I263" s="229"/>
      <c r="J263" s="42"/>
      <c r="K263" s="42"/>
      <c r="L263" s="46"/>
      <c r="M263" s="230"/>
      <c r="N263" s="231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144</v>
      </c>
      <c r="AU263" s="19" t="s">
        <v>83</v>
      </c>
    </row>
    <row r="264" s="14" customFormat="1">
      <c r="A264" s="14"/>
      <c r="B264" s="243"/>
      <c r="C264" s="244"/>
      <c r="D264" s="234" t="s">
        <v>146</v>
      </c>
      <c r="E264" s="245" t="s">
        <v>19</v>
      </c>
      <c r="F264" s="246" t="s">
        <v>532</v>
      </c>
      <c r="G264" s="244"/>
      <c r="H264" s="247">
        <v>6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146</v>
      </c>
      <c r="AU264" s="253" t="s">
        <v>83</v>
      </c>
      <c r="AV264" s="14" t="s">
        <v>83</v>
      </c>
      <c r="AW264" s="14" t="s">
        <v>35</v>
      </c>
      <c r="AX264" s="14" t="s">
        <v>74</v>
      </c>
      <c r="AY264" s="253" t="s">
        <v>134</v>
      </c>
    </row>
    <row r="265" s="14" customFormat="1">
      <c r="A265" s="14"/>
      <c r="B265" s="243"/>
      <c r="C265" s="244"/>
      <c r="D265" s="234" t="s">
        <v>146</v>
      </c>
      <c r="E265" s="245" t="s">
        <v>19</v>
      </c>
      <c r="F265" s="246" t="s">
        <v>533</v>
      </c>
      <c r="G265" s="244"/>
      <c r="H265" s="247">
        <v>7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146</v>
      </c>
      <c r="AU265" s="253" t="s">
        <v>83</v>
      </c>
      <c r="AV265" s="14" t="s">
        <v>83</v>
      </c>
      <c r="AW265" s="14" t="s">
        <v>35</v>
      </c>
      <c r="AX265" s="14" t="s">
        <v>74</v>
      </c>
      <c r="AY265" s="253" t="s">
        <v>134</v>
      </c>
    </row>
    <row r="266" s="14" customFormat="1">
      <c r="A266" s="14"/>
      <c r="B266" s="243"/>
      <c r="C266" s="244"/>
      <c r="D266" s="234" t="s">
        <v>146</v>
      </c>
      <c r="E266" s="245" t="s">
        <v>19</v>
      </c>
      <c r="F266" s="246" t="s">
        <v>534</v>
      </c>
      <c r="G266" s="244"/>
      <c r="H266" s="247">
        <v>6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146</v>
      </c>
      <c r="AU266" s="253" t="s">
        <v>83</v>
      </c>
      <c r="AV266" s="14" t="s">
        <v>83</v>
      </c>
      <c r="AW266" s="14" t="s">
        <v>35</v>
      </c>
      <c r="AX266" s="14" t="s">
        <v>74</v>
      </c>
      <c r="AY266" s="253" t="s">
        <v>134</v>
      </c>
    </row>
    <row r="267" s="15" customFormat="1">
      <c r="A267" s="15"/>
      <c r="B267" s="254"/>
      <c r="C267" s="255"/>
      <c r="D267" s="234" t="s">
        <v>146</v>
      </c>
      <c r="E267" s="256" t="s">
        <v>19</v>
      </c>
      <c r="F267" s="257" t="s">
        <v>218</v>
      </c>
      <c r="G267" s="255"/>
      <c r="H267" s="258">
        <v>19</v>
      </c>
      <c r="I267" s="259"/>
      <c r="J267" s="255"/>
      <c r="K267" s="255"/>
      <c r="L267" s="260"/>
      <c r="M267" s="261"/>
      <c r="N267" s="262"/>
      <c r="O267" s="262"/>
      <c r="P267" s="262"/>
      <c r="Q267" s="262"/>
      <c r="R267" s="262"/>
      <c r="S267" s="262"/>
      <c r="T267" s="263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4" t="s">
        <v>146</v>
      </c>
      <c r="AU267" s="264" t="s">
        <v>83</v>
      </c>
      <c r="AV267" s="15" t="s">
        <v>142</v>
      </c>
      <c r="AW267" s="15" t="s">
        <v>35</v>
      </c>
      <c r="AX267" s="15" t="s">
        <v>81</v>
      </c>
      <c r="AY267" s="264" t="s">
        <v>134</v>
      </c>
    </row>
    <row r="268" s="2" customFormat="1" ht="21.75" customHeight="1">
      <c r="A268" s="40"/>
      <c r="B268" s="41"/>
      <c r="C268" s="214" t="s">
        <v>535</v>
      </c>
      <c r="D268" s="214" t="s">
        <v>137</v>
      </c>
      <c r="E268" s="215" t="s">
        <v>536</v>
      </c>
      <c r="F268" s="216" t="s">
        <v>537</v>
      </c>
      <c r="G268" s="217" t="s">
        <v>212</v>
      </c>
      <c r="H268" s="218">
        <v>7</v>
      </c>
      <c r="I268" s="219"/>
      <c r="J268" s="220">
        <f>ROUND(I268*H268,2)</f>
        <v>0</v>
      </c>
      <c r="K268" s="216" t="s">
        <v>141</v>
      </c>
      <c r="L268" s="46"/>
      <c r="M268" s="221" t="s">
        <v>19</v>
      </c>
      <c r="N268" s="222" t="s">
        <v>45</v>
      </c>
      <c r="O268" s="86"/>
      <c r="P268" s="223">
        <f>O268*H268</f>
        <v>0</v>
      </c>
      <c r="Q268" s="223">
        <v>3.0000000000000001E-05</v>
      </c>
      <c r="R268" s="223">
        <f>Q268*H268</f>
        <v>0.00021000000000000001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205</v>
      </c>
      <c r="AT268" s="225" t="s">
        <v>137</v>
      </c>
      <c r="AU268" s="225" t="s">
        <v>83</v>
      </c>
      <c r="AY268" s="19" t="s">
        <v>134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81</v>
      </c>
      <c r="BK268" s="226">
        <f>ROUND(I268*H268,2)</f>
        <v>0</v>
      </c>
      <c r="BL268" s="19" t="s">
        <v>205</v>
      </c>
      <c r="BM268" s="225" t="s">
        <v>538</v>
      </c>
    </row>
    <row r="269" s="2" customFormat="1">
      <c r="A269" s="40"/>
      <c r="B269" s="41"/>
      <c r="C269" s="42"/>
      <c r="D269" s="227" t="s">
        <v>144</v>
      </c>
      <c r="E269" s="42"/>
      <c r="F269" s="228" t="s">
        <v>539</v>
      </c>
      <c r="G269" s="42"/>
      <c r="H269" s="42"/>
      <c r="I269" s="229"/>
      <c r="J269" s="42"/>
      <c r="K269" s="42"/>
      <c r="L269" s="46"/>
      <c r="M269" s="230"/>
      <c r="N269" s="231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144</v>
      </c>
      <c r="AU269" s="19" t="s">
        <v>83</v>
      </c>
    </row>
    <row r="270" s="14" customFormat="1">
      <c r="A270" s="14"/>
      <c r="B270" s="243"/>
      <c r="C270" s="244"/>
      <c r="D270" s="234" t="s">
        <v>146</v>
      </c>
      <c r="E270" s="245" t="s">
        <v>19</v>
      </c>
      <c r="F270" s="246" t="s">
        <v>246</v>
      </c>
      <c r="G270" s="244"/>
      <c r="H270" s="247">
        <v>2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146</v>
      </c>
      <c r="AU270" s="253" t="s">
        <v>83</v>
      </c>
      <c r="AV270" s="14" t="s">
        <v>83</v>
      </c>
      <c r="AW270" s="14" t="s">
        <v>35</v>
      </c>
      <c r="AX270" s="14" t="s">
        <v>74</v>
      </c>
      <c r="AY270" s="253" t="s">
        <v>134</v>
      </c>
    </row>
    <row r="271" s="14" customFormat="1">
      <c r="A271" s="14"/>
      <c r="B271" s="243"/>
      <c r="C271" s="244"/>
      <c r="D271" s="234" t="s">
        <v>146</v>
      </c>
      <c r="E271" s="245" t="s">
        <v>19</v>
      </c>
      <c r="F271" s="246" t="s">
        <v>540</v>
      </c>
      <c r="G271" s="244"/>
      <c r="H271" s="247">
        <v>3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146</v>
      </c>
      <c r="AU271" s="253" t="s">
        <v>83</v>
      </c>
      <c r="AV271" s="14" t="s">
        <v>83</v>
      </c>
      <c r="AW271" s="14" t="s">
        <v>35</v>
      </c>
      <c r="AX271" s="14" t="s">
        <v>74</v>
      </c>
      <c r="AY271" s="253" t="s">
        <v>134</v>
      </c>
    </row>
    <row r="272" s="14" customFormat="1">
      <c r="A272" s="14"/>
      <c r="B272" s="243"/>
      <c r="C272" s="244"/>
      <c r="D272" s="234" t="s">
        <v>146</v>
      </c>
      <c r="E272" s="245" t="s">
        <v>19</v>
      </c>
      <c r="F272" s="246" t="s">
        <v>541</v>
      </c>
      <c r="G272" s="244"/>
      <c r="H272" s="247">
        <v>2</v>
      </c>
      <c r="I272" s="248"/>
      <c r="J272" s="244"/>
      <c r="K272" s="244"/>
      <c r="L272" s="249"/>
      <c r="M272" s="250"/>
      <c r="N272" s="251"/>
      <c r="O272" s="251"/>
      <c r="P272" s="251"/>
      <c r="Q272" s="251"/>
      <c r="R272" s="251"/>
      <c r="S272" s="251"/>
      <c r="T272" s="25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3" t="s">
        <v>146</v>
      </c>
      <c r="AU272" s="253" t="s">
        <v>83</v>
      </c>
      <c r="AV272" s="14" t="s">
        <v>83</v>
      </c>
      <c r="AW272" s="14" t="s">
        <v>35</v>
      </c>
      <c r="AX272" s="14" t="s">
        <v>74</v>
      </c>
      <c r="AY272" s="253" t="s">
        <v>134</v>
      </c>
    </row>
    <row r="273" s="15" customFormat="1">
      <c r="A273" s="15"/>
      <c r="B273" s="254"/>
      <c r="C273" s="255"/>
      <c r="D273" s="234" t="s">
        <v>146</v>
      </c>
      <c r="E273" s="256" t="s">
        <v>19</v>
      </c>
      <c r="F273" s="257" t="s">
        <v>218</v>
      </c>
      <c r="G273" s="255"/>
      <c r="H273" s="258">
        <v>7</v>
      </c>
      <c r="I273" s="259"/>
      <c r="J273" s="255"/>
      <c r="K273" s="255"/>
      <c r="L273" s="260"/>
      <c r="M273" s="261"/>
      <c r="N273" s="262"/>
      <c r="O273" s="262"/>
      <c r="P273" s="262"/>
      <c r="Q273" s="262"/>
      <c r="R273" s="262"/>
      <c r="S273" s="262"/>
      <c r="T273" s="263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4" t="s">
        <v>146</v>
      </c>
      <c r="AU273" s="264" t="s">
        <v>83</v>
      </c>
      <c r="AV273" s="15" t="s">
        <v>142</v>
      </c>
      <c r="AW273" s="15" t="s">
        <v>35</v>
      </c>
      <c r="AX273" s="15" t="s">
        <v>81</v>
      </c>
      <c r="AY273" s="264" t="s">
        <v>134</v>
      </c>
    </row>
    <row r="274" s="2" customFormat="1" ht="16.5" customHeight="1">
      <c r="A274" s="40"/>
      <c r="B274" s="41"/>
      <c r="C274" s="214" t="s">
        <v>542</v>
      </c>
      <c r="D274" s="214" t="s">
        <v>137</v>
      </c>
      <c r="E274" s="215" t="s">
        <v>543</v>
      </c>
      <c r="F274" s="216" t="s">
        <v>544</v>
      </c>
      <c r="G274" s="217" t="s">
        <v>204</v>
      </c>
      <c r="H274" s="218">
        <v>54.020000000000003</v>
      </c>
      <c r="I274" s="219"/>
      <c r="J274" s="220">
        <f>ROUND(I274*H274,2)</f>
        <v>0</v>
      </c>
      <c r="K274" s="216" t="s">
        <v>141</v>
      </c>
      <c r="L274" s="46"/>
      <c r="M274" s="221" t="s">
        <v>19</v>
      </c>
      <c r="N274" s="222" t="s">
        <v>45</v>
      </c>
      <c r="O274" s="86"/>
      <c r="P274" s="223">
        <f>O274*H274</f>
        <v>0</v>
      </c>
      <c r="Q274" s="223">
        <v>1.26999E-05</v>
      </c>
      <c r="R274" s="223">
        <f>Q274*H274</f>
        <v>0.00068604859800000008</v>
      </c>
      <c r="S274" s="223">
        <v>0</v>
      </c>
      <c r="T274" s="224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5" t="s">
        <v>205</v>
      </c>
      <c r="AT274" s="225" t="s">
        <v>137</v>
      </c>
      <c r="AU274" s="225" t="s">
        <v>83</v>
      </c>
      <c r="AY274" s="19" t="s">
        <v>134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9" t="s">
        <v>81</v>
      </c>
      <c r="BK274" s="226">
        <f>ROUND(I274*H274,2)</f>
        <v>0</v>
      </c>
      <c r="BL274" s="19" t="s">
        <v>205</v>
      </c>
      <c r="BM274" s="225" t="s">
        <v>545</v>
      </c>
    </row>
    <row r="275" s="2" customFormat="1">
      <c r="A275" s="40"/>
      <c r="B275" s="41"/>
      <c r="C275" s="42"/>
      <c r="D275" s="227" t="s">
        <v>144</v>
      </c>
      <c r="E275" s="42"/>
      <c r="F275" s="228" t="s">
        <v>546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144</v>
      </c>
      <c r="AU275" s="19" t="s">
        <v>83</v>
      </c>
    </row>
    <row r="276" s="14" customFormat="1">
      <c r="A276" s="14"/>
      <c r="B276" s="243"/>
      <c r="C276" s="244"/>
      <c r="D276" s="234" t="s">
        <v>146</v>
      </c>
      <c r="E276" s="245" t="s">
        <v>19</v>
      </c>
      <c r="F276" s="246" t="s">
        <v>515</v>
      </c>
      <c r="G276" s="244"/>
      <c r="H276" s="247">
        <v>17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3" t="s">
        <v>146</v>
      </c>
      <c r="AU276" s="253" t="s">
        <v>83</v>
      </c>
      <c r="AV276" s="14" t="s">
        <v>83</v>
      </c>
      <c r="AW276" s="14" t="s">
        <v>35</v>
      </c>
      <c r="AX276" s="14" t="s">
        <v>74</v>
      </c>
      <c r="AY276" s="253" t="s">
        <v>134</v>
      </c>
    </row>
    <row r="277" s="14" customFormat="1">
      <c r="A277" s="14"/>
      <c r="B277" s="243"/>
      <c r="C277" s="244"/>
      <c r="D277" s="234" t="s">
        <v>146</v>
      </c>
      <c r="E277" s="245" t="s">
        <v>19</v>
      </c>
      <c r="F277" s="246" t="s">
        <v>516</v>
      </c>
      <c r="G277" s="244"/>
      <c r="H277" s="247">
        <v>17.940000000000001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3" t="s">
        <v>146</v>
      </c>
      <c r="AU277" s="253" t="s">
        <v>83</v>
      </c>
      <c r="AV277" s="14" t="s">
        <v>83</v>
      </c>
      <c r="AW277" s="14" t="s">
        <v>35</v>
      </c>
      <c r="AX277" s="14" t="s">
        <v>74</v>
      </c>
      <c r="AY277" s="253" t="s">
        <v>134</v>
      </c>
    </row>
    <row r="278" s="14" customFormat="1">
      <c r="A278" s="14"/>
      <c r="B278" s="243"/>
      <c r="C278" s="244"/>
      <c r="D278" s="234" t="s">
        <v>146</v>
      </c>
      <c r="E278" s="245" t="s">
        <v>19</v>
      </c>
      <c r="F278" s="246" t="s">
        <v>517</v>
      </c>
      <c r="G278" s="244"/>
      <c r="H278" s="247">
        <v>19.079999999999998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146</v>
      </c>
      <c r="AU278" s="253" t="s">
        <v>83</v>
      </c>
      <c r="AV278" s="14" t="s">
        <v>83</v>
      </c>
      <c r="AW278" s="14" t="s">
        <v>35</v>
      </c>
      <c r="AX278" s="14" t="s">
        <v>74</v>
      </c>
      <c r="AY278" s="253" t="s">
        <v>134</v>
      </c>
    </row>
    <row r="279" s="15" customFormat="1">
      <c r="A279" s="15"/>
      <c r="B279" s="254"/>
      <c r="C279" s="255"/>
      <c r="D279" s="234" t="s">
        <v>146</v>
      </c>
      <c r="E279" s="256" t="s">
        <v>19</v>
      </c>
      <c r="F279" s="257" t="s">
        <v>218</v>
      </c>
      <c r="G279" s="255"/>
      <c r="H279" s="258">
        <v>54.020000000000003</v>
      </c>
      <c r="I279" s="259"/>
      <c r="J279" s="255"/>
      <c r="K279" s="255"/>
      <c r="L279" s="260"/>
      <c r="M279" s="261"/>
      <c r="N279" s="262"/>
      <c r="O279" s="262"/>
      <c r="P279" s="262"/>
      <c r="Q279" s="262"/>
      <c r="R279" s="262"/>
      <c r="S279" s="262"/>
      <c r="T279" s="263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4" t="s">
        <v>146</v>
      </c>
      <c r="AU279" s="264" t="s">
        <v>83</v>
      </c>
      <c r="AV279" s="15" t="s">
        <v>142</v>
      </c>
      <c r="AW279" s="15" t="s">
        <v>35</v>
      </c>
      <c r="AX279" s="15" t="s">
        <v>81</v>
      </c>
      <c r="AY279" s="264" t="s">
        <v>134</v>
      </c>
    </row>
    <row r="280" s="2" customFormat="1" ht="16.5" customHeight="1">
      <c r="A280" s="40"/>
      <c r="B280" s="41"/>
      <c r="C280" s="269" t="s">
        <v>547</v>
      </c>
      <c r="D280" s="269" t="s">
        <v>309</v>
      </c>
      <c r="E280" s="270" t="s">
        <v>548</v>
      </c>
      <c r="F280" s="271" t="s">
        <v>549</v>
      </c>
      <c r="G280" s="272" t="s">
        <v>204</v>
      </c>
      <c r="H280" s="273">
        <v>55.100000000000001</v>
      </c>
      <c r="I280" s="274"/>
      <c r="J280" s="275">
        <f>ROUND(I280*H280,2)</f>
        <v>0</v>
      </c>
      <c r="K280" s="271" t="s">
        <v>141</v>
      </c>
      <c r="L280" s="276"/>
      <c r="M280" s="277" t="s">
        <v>19</v>
      </c>
      <c r="N280" s="278" t="s">
        <v>45</v>
      </c>
      <c r="O280" s="86"/>
      <c r="P280" s="223">
        <f>O280*H280</f>
        <v>0</v>
      </c>
      <c r="Q280" s="223">
        <v>2.0000000000000002E-05</v>
      </c>
      <c r="R280" s="223">
        <f>Q280*H280</f>
        <v>0.0011020000000000001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327</v>
      </c>
      <c r="AT280" s="225" t="s">
        <v>309</v>
      </c>
      <c r="AU280" s="225" t="s">
        <v>83</v>
      </c>
      <c r="AY280" s="19" t="s">
        <v>134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81</v>
      </c>
      <c r="BK280" s="226">
        <f>ROUND(I280*H280,2)</f>
        <v>0</v>
      </c>
      <c r="BL280" s="19" t="s">
        <v>205</v>
      </c>
      <c r="BM280" s="225" t="s">
        <v>550</v>
      </c>
    </row>
    <row r="281" s="14" customFormat="1">
      <c r="A281" s="14"/>
      <c r="B281" s="243"/>
      <c r="C281" s="244"/>
      <c r="D281" s="234" t="s">
        <v>146</v>
      </c>
      <c r="E281" s="245" t="s">
        <v>19</v>
      </c>
      <c r="F281" s="246" t="s">
        <v>515</v>
      </c>
      <c r="G281" s="244"/>
      <c r="H281" s="247">
        <v>17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146</v>
      </c>
      <c r="AU281" s="253" t="s">
        <v>83</v>
      </c>
      <c r="AV281" s="14" t="s">
        <v>83</v>
      </c>
      <c r="AW281" s="14" t="s">
        <v>35</v>
      </c>
      <c r="AX281" s="14" t="s">
        <v>74</v>
      </c>
      <c r="AY281" s="253" t="s">
        <v>134</v>
      </c>
    </row>
    <row r="282" s="14" customFormat="1">
      <c r="A282" s="14"/>
      <c r="B282" s="243"/>
      <c r="C282" s="244"/>
      <c r="D282" s="234" t="s">
        <v>146</v>
      </c>
      <c r="E282" s="245" t="s">
        <v>19</v>
      </c>
      <c r="F282" s="246" t="s">
        <v>516</v>
      </c>
      <c r="G282" s="244"/>
      <c r="H282" s="247">
        <v>17.940000000000001</v>
      </c>
      <c r="I282" s="248"/>
      <c r="J282" s="244"/>
      <c r="K282" s="244"/>
      <c r="L282" s="249"/>
      <c r="M282" s="250"/>
      <c r="N282" s="251"/>
      <c r="O282" s="251"/>
      <c r="P282" s="251"/>
      <c r="Q282" s="251"/>
      <c r="R282" s="251"/>
      <c r="S282" s="251"/>
      <c r="T282" s="25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3" t="s">
        <v>146</v>
      </c>
      <c r="AU282" s="253" t="s">
        <v>83</v>
      </c>
      <c r="AV282" s="14" t="s">
        <v>83</v>
      </c>
      <c r="AW282" s="14" t="s">
        <v>35</v>
      </c>
      <c r="AX282" s="14" t="s">
        <v>74</v>
      </c>
      <c r="AY282" s="253" t="s">
        <v>134</v>
      </c>
    </row>
    <row r="283" s="14" customFormat="1">
      <c r="A283" s="14"/>
      <c r="B283" s="243"/>
      <c r="C283" s="244"/>
      <c r="D283" s="234" t="s">
        <v>146</v>
      </c>
      <c r="E283" s="245" t="s">
        <v>19</v>
      </c>
      <c r="F283" s="246" t="s">
        <v>517</v>
      </c>
      <c r="G283" s="244"/>
      <c r="H283" s="247">
        <v>19.079999999999998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146</v>
      </c>
      <c r="AU283" s="253" t="s">
        <v>83</v>
      </c>
      <c r="AV283" s="14" t="s">
        <v>83</v>
      </c>
      <c r="AW283" s="14" t="s">
        <v>35</v>
      </c>
      <c r="AX283" s="14" t="s">
        <v>74</v>
      </c>
      <c r="AY283" s="253" t="s">
        <v>134</v>
      </c>
    </row>
    <row r="284" s="15" customFormat="1">
      <c r="A284" s="15"/>
      <c r="B284" s="254"/>
      <c r="C284" s="255"/>
      <c r="D284" s="234" t="s">
        <v>146</v>
      </c>
      <c r="E284" s="256" t="s">
        <v>19</v>
      </c>
      <c r="F284" s="257" t="s">
        <v>218</v>
      </c>
      <c r="G284" s="255"/>
      <c r="H284" s="258">
        <v>54.020000000000003</v>
      </c>
      <c r="I284" s="259"/>
      <c r="J284" s="255"/>
      <c r="K284" s="255"/>
      <c r="L284" s="260"/>
      <c r="M284" s="261"/>
      <c r="N284" s="262"/>
      <c r="O284" s="262"/>
      <c r="P284" s="262"/>
      <c r="Q284" s="262"/>
      <c r="R284" s="262"/>
      <c r="S284" s="262"/>
      <c r="T284" s="263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4" t="s">
        <v>146</v>
      </c>
      <c r="AU284" s="264" t="s">
        <v>83</v>
      </c>
      <c r="AV284" s="15" t="s">
        <v>142</v>
      </c>
      <c r="AW284" s="15" t="s">
        <v>35</v>
      </c>
      <c r="AX284" s="15" t="s">
        <v>81</v>
      </c>
      <c r="AY284" s="264" t="s">
        <v>134</v>
      </c>
    </row>
    <row r="285" s="14" customFormat="1">
      <c r="A285" s="14"/>
      <c r="B285" s="243"/>
      <c r="C285" s="244"/>
      <c r="D285" s="234" t="s">
        <v>146</v>
      </c>
      <c r="E285" s="244"/>
      <c r="F285" s="246" t="s">
        <v>551</v>
      </c>
      <c r="G285" s="244"/>
      <c r="H285" s="247">
        <v>55.100000000000001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146</v>
      </c>
      <c r="AU285" s="253" t="s">
        <v>83</v>
      </c>
      <c r="AV285" s="14" t="s">
        <v>83</v>
      </c>
      <c r="AW285" s="14" t="s">
        <v>4</v>
      </c>
      <c r="AX285" s="14" t="s">
        <v>81</v>
      </c>
      <c r="AY285" s="253" t="s">
        <v>134</v>
      </c>
    </row>
    <row r="286" s="2" customFormat="1" ht="16.5" customHeight="1">
      <c r="A286" s="40"/>
      <c r="B286" s="41"/>
      <c r="C286" s="214" t="s">
        <v>552</v>
      </c>
      <c r="D286" s="214" t="s">
        <v>137</v>
      </c>
      <c r="E286" s="215" t="s">
        <v>553</v>
      </c>
      <c r="F286" s="216" t="s">
        <v>554</v>
      </c>
      <c r="G286" s="217" t="s">
        <v>204</v>
      </c>
      <c r="H286" s="218">
        <v>3.5</v>
      </c>
      <c r="I286" s="219"/>
      <c r="J286" s="220">
        <f>ROUND(I286*H286,2)</f>
        <v>0</v>
      </c>
      <c r="K286" s="216" t="s">
        <v>141</v>
      </c>
      <c r="L286" s="46"/>
      <c r="M286" s="221" t="s">
        <v>19</v>
      </c>
      <c r="N286" s="222" t="s">
        <v>45</v>
      </c>
      <c r="O286" s="86"/>
      <c r="P286" s="223">
        <f>O286*H286</f>
        <v>0</v>
      </c>
      <c r="Q286" s="223">
        <v>0</v>
      </c>
      <c r="R286" s="223">
        <f>Q286*H286</f>
        <v>0</v>
      </c>
      <c r="S286" s="223">
        <v>0</v>
      </c>
      <c r="T286" s="224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5" t="s">
        <v>205</v>
      </c>
      <c r="AT286" s="225" t="s">
        <v>137</v>
      </c>
      <c r="AU286" s="225" t="s">
        <v>83</v>
      </c>
      <c r="AY286" s="19" t="s">
        <v>134</v>
      </c>
      <c r="BE286" s="226">
        <f>IF(N286="základní",J286,0)</f>
        <v>0</v>
      </c>
      <c r="BF286" s="226">
        <f>IF(N286="snížená",J286,0)</f>
        <v>0</v>
      </c>
      <c r="BG286" s="226">
        <f>IF(N286="zákl. přenesená",J286,0)</f>
        <v>0</v>
      </c>
      <c r="BH286" s="226">
        <f>IF(N286="sníž. přenesená",J286,0)</f>
        <v>0</v>
      </c>
      <c r="BI286" s="226">
        <f>IF(N286="nulová",J286,0)</f>
        <v>0</v>
      </c>
      <c r="BJ286" s="19" t="s">
        <v>81</v>
      </c>
      <c r="BK286" s="226">
        <f>ROUND(I286*H286,2)</f>
        <v>0</v>
      </c>
      <c r="BL286" s="19" t="s">
        <v>205</v>
      </c>
      <c r="BM286" s="225" t="s">
        <v>555</v>
      </c>
    </row>
    <row r="287" s="2" customFormat="1">
      <c r="A287" s="40"/>
      <c r="B287" s="41"/>
      <c r="C287" s="42"/>
      <c r="D287" s="227" t="s">
        <v>144</v>
      </c>
      <c r="E287" s="42"/>
      <c r="F287" s="228" t="s">
        <v>556</v>
      </c>
      <c r="G287" s="42"/>
      <c r="H287" s="42"/>
      <c r="I287" s="229"/>
      <c r="J287" s="42"/>
      <c r="K287" s="42"/>
      <c r="L287" s="46"/>
      <c r="M287" s="230"/>
      <c r="N287" s="231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144</v>
      </c>
      <c r="AU287" s="19" t="s">
        <v>83</v>
      </c>
    </row>
    <row r="288" s="14" customFormat="1">
      <c r="A288" s="14"/>
      <c r="B288" s="243"/>
      <c r="C288" s="244"/>
      <c r="D288" s="234" t="s">
        <v>146</v>
      </c>
      <c r="E288" s="245" t="s">
        <v>19</v>
      </c>
      <c r="F288" s="246" t="s">
        <v>557</v>
      </c>
      <c r="G288" s="244"/>
      <c r="H288" s="247">
        <v>3.5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146</v>
      </c>
      <c r="AU288" s="253" t="s">
        <v>83</v>
      </c>
      <c r="AV288" s="14" t="s">
        <v>83</v>
      </c>
      <c r="AW288" s="14" t="s">
        <v>35</v>
      </c>
      <c r="AX288" s="14" t="s">
        <v>81</v>
      </c>
      <c r="AY288" s="253" t="s">
        <v>134</v>
      </c>
    </row>
    <row r="289" s="2" customFormat="1" ht="16.5" customHeight="1">
      <c r="A289" s="40"/>
      <c r="B289" s="41"/>
      <c r="C289" s="269" t="s">
        <v>558</v>
      </c>
      <c r="D289" s="269" t="s">
        <v>309</v>
      </c>
      <c r="E289" s="270" t="s">
        <v>559</v>
      </c>
      <c r="F289" s="271" t="s">
        <v>560</v>
      </c>
      <c r="G289" s="272" t="s">
        <v>204</v>
      </c>
      <c r="H289" s="273">
        <v>4.0250000000000004</v>
      </c>
      <c r="I289" s="274"/>
      <c r="J289" s="275">
        <f>ROUND(I289*H289,2)</f>
        <v>0</v>
      </c>
      <c r="K289" s="271" t="s">
        <v>141</v>
      </c>
      <c r="L289" s="276"/>
      <c r="M289" s="277" t="s">
        <v>19</v>
      </c>
      <c r="N289" s="278" t="s">
        <v>45</v>
      </c>
      <c r="O289" s="86"/>
      <c r="P289" s="223">
        <f>O289*H289</f>
        <v>0</v>
      </c>
      <c r="Q289" s="223">
        <v>0.00016000000000000001</v>
      </c>
      <c r="R289" s="223">
        <f>Q289*H289</f>
        <v>0.00064400000000000015</v>
      </c>
      <c r="S289" s="223">
        <v>0</v>
      </c>
      <c r="T289" s="224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5" t="s">
        <v>327</v>
      </c>
      <c r="AT289" s="225" t="s">
        <v>309</v>
      </c>
      <c r="AU289" s="225" t="s">
        <v>83</v>
      </c>
      <c r="AY289" s="19" t="s">
        <v>134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9" t="s">
        <v>81</v>
      </c>
      <c r="BK289" s="226">
        <f>ROUND(I289*H289,2)</f>
        <v>0</v>
      </c>
      <c r="BL289" s="19" t="s">
        <v>205</v>
      </c>
      <c r="BM289" s="225" t="s">
        <v>561</v>
      </c>
    </row>
    <row r="290" s="14" customFormat="1">
      <c r="A290" s="14"/>
      <c r="B290" s="243"/>
      <c r="C290" s="244"/>
      <c r="D290" s="234" t="s">
        <v>146</v>
      </c>
      <c r="E290" s="245" t="s">
        <v>19</v>
      </c>
      <c r="F290" s="246" t="s">
        <v>557</v>
      </c>
      <c r="G290" s="244"/>
      <c r="H290" s="247">
        <v>3.5</v>
      </c>
      <c r="I290" s="248"/>
      <c r="J290" s="244"/>
      <c r="K290" s="244"/>
      <c r="L290" s="249"/>
      <c r="M290" s="250"/>
      <c r="N290" s="251"/>
      <c r="O290" s="251"/>
      <c r="P290" s="251"/>
      <c r="Q290" s="251"/>
      <c r="R290" s="251"/>
      <c r="S290" s="251"/>
      <c r="T290" s="25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3" t="s">
        <v>146</v>
      </c>
      <c r="AU290" s="253" t="s">
        <v>83</v>
      </c>
      <c r="AV290" s="14" t="s">
        <v>83</v>
      </c>
      <c r="AW290" s="14" t="s">
        <v>35</v>
      </c>
      <c r="AX290" s="14" t="s">
        <v>81</v>
      </c>
      <c r="AY290" s="253" t="s">
        <v>134</v>
      </c>
    </row>
    <row r="291" s="14" customFormat="1">
      <c r="A291" s="14"/>
      <c r="B291" s="243"/>
      <c r="C291" s="244"/>
      <c r="D291" s="234" t="s">
        <v>146</v>
      </c>
      <c r="E291" s="244"/>
      <c r="F291" s="246" t="s">
        <v>562</v>
      </c>
      <c r="G291" s="244"/>
      <c r="H291" s="247">
        <v>4.0250000000000004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146</v>
      </c>
      <c r="AU291" s="253" t="s">
        <v>83</v>
      </c>
      <c r="AV291" s="14" t="s">
        <v>83</v>
      </c>
      <c r="AW291" s="14" t="s">
        <v>4</v>
      </c>
      <c r="AX291" s="14" t="s">
        <v>81</v>
      </c>
      <c r="AY291" s="253" t="s">
        <v>134</v>
      </c>
    </row>
    <row r="292" s="2" customFormat="1" ht="49.05" customHeight="1">
      <c r="A292" s="40"/>
      <c r="B292" s="41"/>
      <c r="C292" s="214" t="s">
        <v>563</v>
      </c>
      <c r="D292" s="214" t="s">
        <v>137</v>
      </c>
      <c r="E292" s="215" t="s">
        <v>564</v>
      </c>
      <c r="F292" s="216" t="s">
        <v>565</v>
      </c>
      <c r="G292" s="217" t="s">
        <v>140</v>
      </c>
      <c r="H292" s="218">
        <v>0.752</v>
      </c>
      <c r="I292" s="219"/>
      <c r="J292" s="220">
        <f>ROUND(I292*H292,2)</f>
        <v>0</v>
      </c>
      <c r="K292" s="216" t="s">
        <v>141</v>
      </c>
      <c r="L292" s="46"/>
      <c r="M292" s="221" t="s">
        <v>19</v>
      </c>
      <c r="N292" s="222" t="s">
        <v>45</v>
      </c>
      <c r="O292" s="86"/>
      <c r="P292" s="223">
        <f>O292*H292</f>
        <v>0</v>
      </c>
      <c r="Q292" s="223">
        <v>0</v>
      </c>
      <c r="R292" s="223">
        <f>Q292*H292</f>
        <v>0</v>
      </c>
      <c r="S292" s="223">
        <v>0</v>
      </c>
      <c r="T292" s="22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5" t="s">
        <v>205</v>
      </c>
      <c r="AT292" s="225" t="s">
        <v>137</v>
      </c>
      <c r="AU292" s="225" t="s">
        <v>83</v>
      </c>
      <c r="AY292" s="19" t="s">
        <v>134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9" t="s">
        <v>81</v>
      </c>
      <c r="BK292" s="226">
        <f>ROUND(I292*H292,2)</f>
        <v>0</v>
      </c>
      <c r="BL292" s="19" t="s">
        <v>205</v>
      </c>
      <c r="BM292" s="225" t="s">
        <v>566</v>
      </c>
    </row>
    <row r="293" s="2" customFormat="1">
      <c r="A293" s="40"/>
      <c r="B293" s="41"/>
      <c r="C293" s="42"/>
      <c r="D293" s="227" t="s">
        <v>144</v>
      </c>
      <c r="E293" s="42"/>
      <c r="F293" s="228" t="s">
        <v>567</v>
      </c>
      <c r="G293" s="42"/>
      <c r="H293" s="42"/>
      <c r="I293" s="229"/>
      <c r="J293" s="42"/>
      <c r="K293" s="42"/>
      <c r="L293" s="46"/>
      <c r="M293" s="230"/>
      <c r="N293" s="231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144</v>
      </c>
      <c r="AU293" s="19" t="s">
        <v>83</v>
      </c>
    </row>
    <row r="294" s="12" customFormat="1" ht="22.8" customHeight="1">
      <c r="A294" s="12"/>
      <c r="B294" s="198"/>
      <c r="C294" s="199"/>
      <c r="D294" s="200" t="s">
        <v>73</v>
      </c>
      <c r="E294" s="212" t="s">
        <v>568</v>
      </c>
      <c r="F294" s="212" t="s">
        <v>569</v>
      </c>
      <c r="G294" s="199"/>
      <c r="H294" s="199"/>
      <c r="I294" s="202"/>
      <c r="J294" s="213">
        <f>BK294</f>
        <v>0</v>
      </c>
      <c r="K294" s="199"/>
      <c r="L294" s="204"/>
      <c r="M294" s="205"/>
      <c r="N294" s="206"/>
      <c r="O294" s="206"/>
      <c r="P294" s="207">
        <f>SUM(P295:P324)</f>
        <v>0</v>
      </c>
      <c r="Q294" s="206"/>
      <c r="R294" s="207">
        <f>SUM(R295:R324)</f>
        <v>0.091801370500000007</v>
      </c>
      <c r="S294" s="206"/>
      <c r="T294" s="208">
        <f>SUM(T295:T324)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9" t="s">
        <v>83</v>
      </c>
      <c r="AT294" s="210" t="s">
        <v>73</v>
      </c>
      <c r="AU294" s="210" t="s">
        <v>81</v>
      </c>
      <c r="AY294" s="209" t="s">
        <v>134</v>
      </c>
      <c r="BK294" s="211">
        <f>SUM(BK295:BK324)</f>
        <v>0</v>
      </c>
    </row>
    <row r="295" s="2" customFormat="1" ht="24.15" customHeight="1">
      <c r="A295" s="40"/>
      <c r="B295" s="41"/>
      <c r="C295" s="214" t="s">
        <v>570</v>
      </c>
      <c r="D295" s="214" t="s">
        <v>137</v>
      </c>
      <c r="E295" s="215" t="s">
        <v>571</v>
      </c>
      <c r="F295" s="216" t="s">
        <v>572</v>
      </c>
      <c r="G295" s="217" t="s">
        <v>153</v>
      </c>
      <c r="H295" s="218">
        <v>12.609999999999999</v>
      </c>
      <c r="I295" s="219"/>
      <c r="J295" s="220">
        <f>ROUND(I295*H295,2)</f>
        <v>0</v>
      </c>
      <c r="K295" s="216" t="s">
        <v>141</v>
      </c>
      <c r="L295" s="46"/>
      <c r="M295" s="221" t="s">
        <v>19</v>
      </c>
      <c r="N295" s="222" t="s">
        <v>45</v>
      </c>
      <c r="O295" s="86"/>
      <c r="P295" s="223">
        <f>O295*H295</f>
        <v>0</v>
      </c>
      <c r="Q295" s="223">
        <v>0.00016875000000000001</v>
      </c>
      <c r="R295" s="223">
        <f>Q295*H295</f>
        <v>0.0021279375000000001</v>
      </c>
      <c r="S295" s="223">
        <v>0</v>
      </c>
      <c r="T295" s="22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5" t="s">
        <v>205</v>
      </c>
      <c r="AT295" s="225" t="s">
        <v>137</v>
      </c>
      <c r="AU295" s="225" t="s">
        <v>83</v>
      </c>
      <c r="AY295" s="19" t="s">
        <v>134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9" t="s">
        <v>81</v>
      </c>
      <c r="BK295" s="226">
        <f>ROUND(I295*H295,2)</f>
        <v>0</v>
      </c>
      <c r="BL295" s="19" t="s">
        <v>205</v>
      </c>
      <c r="BM295" s="225" t="s">
        <v>573</v>
      </c>
    </row>
    <row r="296" s="2" customFormat="1">
      <c r="A296" s="40"/>
      <c r="B296" s="41"/>
      <c r="C296" s="42"/>
      <c r="D296" s="227" t="s">
        <v>144</v>
      </c>
      <c r="E296" s="42"/>
      <c r="F296" s="228" t="s">
        <v>574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144</v>
      </c>
      <c r="AU296" s="19" t="s">
        <v>83</v>
      </c>
    </row>
    <row r="297" s="13" customFormat="1">
      <c r="A297" s="13"/>
      <c r="B297" s="232"/>
      <c r="C297" s="233"/>
      <c r="D297" s="234" t="s">
        <v>146</v>
      </c>
      <c r="E297" s="235" t="s">
        <v>19</v>
      </c>
      <c r="F297" s="236" t="s">
        <v>575</v>
      </c>
      <c r="G297" s="233"/>
      <c r="H297" s="235" t="s">
        <v>19</v>
      </c>
      <c r="I297" s="237"/>
      <c r="J297" s="233"/>
      <c r="K297" s="233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146</v>
      </c>
      <c r="AU297" s="242" t="s">
        <v>83</v>
      </c>
      <c r="AV297" s="13" t="s">
        <v>81</v>
      </c>
      <c r="AW297" s="13" t="s">
        <v>35</v>
      </c>
      <c r="AX297" s="13" t="s">
        <v>74</v>
      </c>
      <c r="AY297" s="242" t="s">
        <v>134</v>
      </c>
    </row>
    <row r="298" s="14" customFormat="1">
      <c r="A298" s="14"/>
      <c r="B298" s="243"/>
      <c r="C298" s="244"/>
      <c r="D298" s="234" t="s">
        <v>146</v>
      </c>
      <c r="E298" s="245" t="s">
        <v>19</v>
      </c>
      <c r="F298" s="246" t="s">
        <v>576</v>
      </c>
      <c r="G298" s="244"/>
      <c r="H298" s="247">
        <v>4.8399999999999999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146</v>
      </c>
      <c r="AU298" s="253" t="s">
        <v>83</v>
      </c>
      <c r="AV298" s="14" t="s">
        <v>83</v>
      </c>
      <c r="AW298" s="14" t="s">
        <v>35</v>
      </c>
      <c r="AX298" s="14" t="s">
        <v>74</v>
      </c>
      <c r="AY298" s="253" t="s">
        <v>134</v>
      </c>
    </row>
    <row r="299" s="14" customFormat="1">
      <c r="A299" s="14"/>
      <c r="B299" s="243"/>
      <c r="C299" s="244"/>
      <c r="D299" s="234" t="s">
        <v>146</v>
      </c>
      <c r="E299" s="245" t="s">
        <v>19</v>
      </c>
      <c r="F299" s="246" t="s">
        <v>577</v>
      </c>
      <c r="G299" s="244"/>
      <c r="H299" s="247">
        <v>2.3700000000000001</v>
      </c>
      <c r="I299" s="248"/>
      <c r="J299" s="244"/>
      <c r="K299" s="244"/>
      <c r="L299" s="249"/>
      <c r="M299" s="250"/>
      <c r="N299" s="251"/>
      <c r="O299" s="251"/>
      <c r="P299" s="251"/>
      <c r="Q299" s="251"/>
      <c r="R299" s="251"/>
      <c r="S299" s="251"/>
      <c r="T299" s="25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3" t="s">
        <v>146</v>
      </c>
      <c r="AU299" s="253" t="s">
        <v>83</v>
      </c>
      <c r="AV299" s="14" t="s">
        <v>83</v>
      </c>
      <c r="AW299" s="14" t="s">
        <v>35</v>
      </c>
      <c r="AX299" s="14" t="s">
        <v>74</v>
      </c>
      <c r="AY299" s="253" t="s">
        <v>134</v>
      </c>
    </row>
    <row r="300" s="13" customFormat="1">
      <c r="A300" s="13"/>
      <c r="B300" s="232"/>
      <c r="C300" s="233"/>
      <c r="D300" s="234" t="s">
        <v>146</v>
      </c>
      <c r="E300" s="235" t="s">
        <v>19</v>
      </c>
      <c r="F300" s="236" t="s">
        <v>578</v>
      </c>
      <c r="G300" s="233"/>
      <c r="H300" s="235" t="s">
        <v>19</v>
      </c>
      <c r="I300" s="237"/>
      <c r="J300" s="233"/>
      <c r="K300" s="233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146</v>
      </c>
      <c r="AU300" s="242" t="s">
        <v>83</v>
      </c>
      <c r="AV300" s="13" t="s">
        <v>81</v>
      </c>
      <c r="AW300" s="13" t="s">
        <v>35</v>
      </c>
      <c r="AX300" s="13" t="s">
        <v>74</v>
      </c>
      <c r="AY300" s="242" t="s">
        <v>134</v>
      </c>
    </row>
    <row r="301" s="14" customFormat="1">
      <c r="A301" s="14"/>
      <c r="B301" s="243"/>
      <c r="C301" s="244"/>
      <c r="D301" s="234" t="s">
        <v>146</v>
      </c>
      <c r="E301" s="245" t="s">
        <v>19</v>
      </c>
      <c r="F301" s="246" t="s">
        <v>579</v>
      </c>
      <c r="G301" s="244"/>
      <c r="H301" s="247">
        <v>5.4000000000000004</v>
      </c>
      <c r="I301" s="248"/>
      <c r="J301" s="244"/>
      <c r="K301" s="244"/>
      <c r="L301" s="249"/>
      <c r="M301" s="250"/>
      <c r="N301" s="251"/>
      <c r="O301" s="251"/>
      <c r="P301" s="251"/>
      <c r="Q301" s="251"/>
      <c r="R301" s="251"/>
      <c r="S301" s="251"/>
      <c r="T301" s="25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3" t="s">
        <v>146</v>
      </c>
      <c r="AU301" s="253" t="s">
        <v>83</v>
      </c>
      <c r="AV301" s="14" t="s">
        <v>83</v>
      </c>
      <c r="AW301" s="14" t="s">
        <v>35</v>
      </c>
      <c r="AX301" s="14" t="s">
        <v>74</v>
      </c>
      <c r="AY301" s="253" t="s">
        <v>134</v>
      </c>
    </row>
    <row r="302" s="15" customFormat="1">
      <c r="A302" s="15"/>
      <c r="B302" s="254"/>
      <c r="C302" s="255"/>
      <c r="D302" s="234" t="s">
        <v>146</v>
      </c>
      <c r="E302" s="256" t="s">
        <v>19</v>
      </c>
      <c r="F302" s="257" t="s">
        <v>218</v>
      </c>
      <c r="G302" s="255"/>
      <c r="H302" s="258">
        <v>12.609999999999999</v>
      </c>
      <c r="I302" s="259"/>
      <c r="J302" s="255"/>
      <c r="K302" s="255"/>
      <c r="L302" s="260"/>
      <c r="M302" s="261"/>
      <c r="N302" s="262"/>
      <c r="O302" s="262"/>
      <c r="P302" s="262"/>
      <c r="Q302" s="262"/>
      <c r="R302" s="262"/>
      <c r="S302" s="262"/>
      <c r="T302" s="263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4" t="s">
        <v>146</v>
      </c>
      <c r="AU302" s="264" t="s">
        <v>83</v>
      </c>
      <c r="AV302" s="15" t="s">
        <v>142</v>
      </c>
      <c r="AW302" s="15" t="s">
        <v>35</v>
      </c>
      <c r="AX302" s="15" t="s">
        <v>81</v>
      </c>
      <c r="AY302" s="264" t="s">
        <v>134</v>
      </c>
    </row>
    <row r="303" s="2" customFormat="1" ht="24.15" customHeight="1">
      <c r="A303" s="40"/>
      <c r="B303" s="41"/>
      <c r="C303" s="214" t="s">
        <v>580</v>
      </c>
      <c r="D303" s="214" t="s">
        <v>137</v>
      </c>
      <c r="E303" s="215" t="s">
        <v>581</v>
      </c>
      <c r="F303" s="216" t="s">
        <v>582</v>
      </c>
      <c r="G303" s="217" t="s">
        <v>153</v>
      </c>
      <c r="H303" s="218">
        <v>12.609999999999999</v>
      </c>
      <c r="I303" s="219"/>
      <c r="J303" s="220">
        <f>ROUND(I303*H303,2)</f>
        <v>0</v>
      </c>
      <c r="K303" s="216" t="s">
        <v>141</v>
      </c>
      <c r="L303" s="46"/>
      <c r="M303" s="221" t="s">
        <v>19</v>
      </c>
      <c r="N303" s="222" t="s">
        <v>45</v>
      </c>
      <c r="O303" s="86"/>
      <c r="P303" s="223">
        <f>O303*H303</f>
        <v>0</v>
      </c>
      <c r="Q303" s="223">
        <v>0.00012305000000000001</v>
      </c>
      <c r="R303" s="223">
        <f>Q303*H303</f>
        <v>0.0015516605</v>
      </c>
      <c r="S303" s="223">
        <v>0</v>
      </c>
      <c r="T303" s="224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25" t="s">
        <v>205</v>
      </c>
      <c r="AT303" s="225" t="s">
        <v>137</v>
      </c>
      <c r="AU303" s="225" t="s">
        <v>83</v>
      </c>
      <c r="AY303" s="19" t="s">
        <v>134</v>
      </c>
      <c r="BE303" s="226">
        <f>IF(N303="základní",J303,0)</f>
        <v>0</v>
      </c>
      <c r="BF303" s="226">
        <f>IF(N303="snížená",J303,0)</f>
        <v>0</v>
      </c>
      <c r="BG303" s="226">
        <f>IF(N303="zákl. přenesená",J303,0)</f>
        <v>0</v>
      </c>
      <c r="BH303" s="226">
        <f>IF(N303="sníž. přenesená",J303,0)</f>
        <v>0</v>
      </c>
      <c r="BI303" s="226">
        <f>IF(N303="nulová",J303,0)</f>
        <v>0</v>
      </c>
      <c r="BJ303" s="19" t="s">
        <v>81</v>
      </c>
      <c r="BK303" s="226">
        <f>ROUND(I303*H303,2)</f>
        <v>0</v>
      </c>
      <c r="BL303" s="19" t="s">
        <v>205</v>
      </c>
      <c r="BM303" s="225" t="s">
        <v>583</v>
      </c>
    </row>
    <row r="304" s="2" customFormat="1">
      <c r="A304" s="40"/>
      <c r="B304" s="41"/>
      <c r="C304" s="42"/>
      <c r="D304" s="227" t="s">
        <v>144</v>
      </c>
      <c r="E304" s="42"/>
      <c r="F304" s="228" t="s">
        <v>584</v>
      </c>
      <c r="G304" s="42"/>
      <c r="H304" s="42"/>
      <c r="I304" s="229"/>
      <c r="J304" s="42"/>
      <c r="K304" s="42"/>
      <c r="L304" s="46"/>
      <c r="M304" s="230"/>
      <c r="N304" s="231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144</v>
      </c>
      <c r="AU304" s="19" t="s">
        <v>83</v>
      </c>
    </row>
    <row r="305" s="13" customFormat="1">
      <c r="A305" s="13"/>
      <c r="B305" s="232"/>
      <c r="C305" s="233"/>
      <c r="D305" s="234" t="s">
        <v>146</v>
      </c>
      <c r="E305" s="235" t="s">
        <v>19</v>
      </c>
      <c r="F305" s="236" t="s">
        <v>575</v>
      </c>
      <c r="G305" s="233"/>
      <c r="H305" s="235" t="s">
        <v>19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146</v>
      </c>
      <c r="AU305" s="242" t="s">
        <v>83</v>
      </c>
      <c r="AV305" s="13" t="s">
        <v>81</v>
      </c>
      <c r="AW305" s="13" t="s">
        <v>35</v>
      </c>
      <c r="AX305" s="13" t="s">
        <v>74</v>
      </c>
      <c r="AY305" s="242" t="s">
        <v>134</v>
      </c>
    </row>
    <row r="306" s="14" customFormat="1">
      <c r="A306" s="14"/>
      <c r="B306" s="243"/>
      <c r="C306" s="244"/>
      <c r="D306" s="234" t="s">
        <v>146</v>
      </c>
      <c r="E306" s="245" t="s">
        <v>19</v>
      </c>
      <c r="F306" s="246" t="s">
        <v>576</v>
      </c>
      <c r="G306" s="244"/>
      <c r="H306" s="247">
        <v>4.8399999999999999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146</v>
      </c>
      <c r="AU306" s="253" t="s">
        <v>83</v>
      </c>
      <c r="AV306" s="14" t="s">
        <v>83</v>
      </c>
      <c r="AW306" s="14" t="s">
        <v>35</v>
      </c>
      <c r="AX306" s="14" t="s">
        <v>74</v>
      </c>
      <c r="AY306" s="253" t="s">
        <v>134</v>
      </c>
    </row>
    <row r="307" s="14" customFormat="1">
      <c r="A307" s="14"/>
      <c r="B307" s="243"/>
      <c r="C307" s="244"/>
      <c r="D307" s="234" t="s">
        <v>146</v>
      </c>
      <c r="E307" s="245" t="s">
        <v>19</v>
      </c>
      <c r="F307" s="246" t="s">
        <v>577</v>
      </c>
      <c r="G307" s="244"/>
      <c r="H307" s="247">
        <v>2.3700000000000001</v>
      </c>
      <c r="I307" s="248"/>
      <c r="J307" s="244"/>
      <c r="K307" s="244"/>
      <c r="L307" s="249"/>
      <c r="M307" s="250"/>
      <c r="N307" s="251"/>
      <c r="O307" s="251"/>
      <c r="P307" s="251"/>
      <c r="Q307" s="251"/>
      <c r="R307" s="251"/>
      <c r="S307" s="251"/>
      <c r="T307" s="25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3" t="s">
        <v>146</v>
      </c>
      <c r="AU307" s="253" t="s">
        <v>83</v>
      </c>
      <c r="AV307" s="14" t="s">
        <v>83</v>
      </c>
      <c r="AW307" s="14" t="s">
        <v>35</v>
      </c>
      <c r="AX307" s="14" t="s">
        <v>74</v>
      </c>
      <c r="AY307" s="253" t="s">
        <v>134</v>
      </c>
    </row>
    <row r="308" s="13" customFormat="1">
      <c r="A308" s="13"/>
      <c r="B308" s="232"/>
      <c r="C308" s="233"/>
      <c r="D308" s="234" t="s">
        <v>146</v>
      </c>
      <c r="E308" s="235" t="s">
        <v>19</v>
      </c>
      <c r="F308" s="236" t="s">
        <v>578</v>
      </c>
      <c r="G308" s="233"/>
      <c r="H308" s="235" t="s">
        <v>19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146</v>
      </c>
      <c r="AU308" s="242" t="s">
        <v>83</v>
      </c>
      <c r="AV308" s="13" t="s">
        <v>81</v>
      </c>
      <c r="AW308" s="13" t="s">
        <v>35</v>
      </c>
      <c r="AX308" s="13" t="s">
        <v>74</v>
      </c>
      <c r="AY308" s="242" t="s">
        <v>134</v>
      </c>
    </row>
    <row r="309" s="14" customFormat="1">
      <c r="A309" s="14"/>
      <c r="B309" s="243"/>
      <c r="C309" s="244"/>
      <c r="D309" s="234" t="s">
        <v>146</v>
      </c>
      <c r="E309" s="245" t="s">
        <v>19</v>
      </c>
      <c r="F309" s="246" t="s">
        <v>579</v>
      </c>
      <c r="G309" s="244"/>
      <c r="H309" s="247">
        <v>5.4000000000000004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3" t="s">
        <v>146</v>
      </c>
      <c r="AU309" s="253" t="s">
        <v>83</v>
      </c>
      <c r="AV309" s="14" t="s">
        <v>83</v>
      </c>
      <c r="AW309" s="14" t="s">
        <v>35</v>
      </c>
      <c r="AX309" s="14" t="s">
        <v>74</v>
      </c>
      <c r="AY309" s="253" t="s">
        <v>134</v>
      </c>
    </row>
    <row r="310" s="15" customFormat="1">
      <c r="A310" s="15"/>
      <c r="B310" s="254"/>
      <c r="C310" s="255"/>
      <c r="D310" s="234" t="s">
        <v>146</v>
      </c>
      <c r="E310" s="256" t="s">
        <v>19</v>
      </c>
      <c r="F310" s="257" t="s">
        <v>218</v>
      </c>
      <c r="G310" s="255"/>
      <c r="H310" s="258">
        <v>12.609999999999999</v>
      </c>
      <c r="I310" s="259"/>
      <c r="J310" s="255"/>
      <c r="K310" s="255"/>
      <c r="L310" s="260"/>
      <c r="M310" s="261"/>
      <c r="N310" s="262"/>
      <c r="O310" s="262"/>
      <c r="P310" s="262"/>
      <c r="Q310" s="262"/>
      <c r="R310" s="262"/>
      <c r="S310" s="262"/>
      <c r="T310" s="263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4" t="s">
        <v>146</v>
      </c>
      <c r="AU310" s="264" t="s">
        <v>83</v>
      </c>
      <c r="AV310" s="15" t="s">
        <v>142</v>
      </c>
      <c r="AW310" s="15" t="s">
        <v>35</v>
      </c>
      <c r="AX310" s="15" t="s">
        <v>81</v>
      </c>
      <c r="AY310" s="264" t="s">
        <v>134</v>
      </c>
    </row>
    <row r="311" s="2" customFormat="1" ht="24.15" customHeight="1">
      <c r="A311" s="40"/>
      <c r="B311" s="41"/>
      <c r="C311" s="214" t="s">
        <v>585</v>
      </c>
      <c r="D311" s="214" t="s">
        <v>137</v>
      </c>
      <c r="E311" s="215" t="s">
        <v>586</v>
      </c>
      <c r="F311" s="216" t="s">
        <v>587</v>
      </c>
      <c r="G311" s="217" t="s">
        <v>153</v>
      </c>
      <c r="H311" s="218">
        <v>12.609999999999999</v>
      </c>
      <c r="I311" s="219"/>
      <c r="J311" s="220">
        <f>ROUND(I311*H311,2)</f>
        <v>0</v>
      </c>
      <c r="K311" s="216" t="s">
        <v>141</v>
      </c>
      <c r="L311" s="46"/>
      <c r="M311" s="221" t="s">
        <v>19</v>
      </c>
      <c r="N311" s="222" t="s">
        <v>45</v>
      </c>
      <c r="O311" s="86"/>
      <c r="P311" s="223">
        <f>O311*H311</f>
        <v>0</v>
      </c>
      <c r="Q311" s="223">
        <v>0.00012305000000000001</v>
      </c>
      <c r="R311" s="223">
        <f>Q311*H311</f>
        <v>0.0015516605</v>
      </c>
      <c r="S311" s="223">
        <v>0</v>
      </c>
      <c r="T311" s="224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25" t="s">
        <v>205</v>
      </c>
      <c r="AT311" s="225" t="s">
        <v>137</v>
      </c>
      <c r="AU311" s="225" t="s">
        <v>83</v>
      </c>
      <c r="AY311" s="19" t="s">
        <v>134</v>
      </c>
      <c r="BE311" s="226">
        <f>IF(N311="základní",J311,0)</f>
        <v>0</v>
      </c>
      <c r="BF311" s="226">
        <f>IF(N311="snížená",J311,0)</f>
        <v>0</v>
      </c>
      <c r="BG311" s="226">
        <f>IF(N311="zákl. přenesená",J311,0)</f>
        <v>0</v>
      </c>
      <c r="BH311" s="226">
        <f>IF(N311="sníž. přenesená",J311,0)</f>
        <v>0</v>
      </c>
      <c r="BI311" s="226">
        <f>IF(N311="nulová",J311,0)</f>
        <v>0</v>
      </c>
      <c r="BJ311" s="19" t="s">
        <v>81</v>
      </c>
      <c r="BK311" s="226">
        <f>ROUND(I311*H311,2)</f>
        <v>0</v>
      </c>
      <c r="BL311" s="19" t="s">
        <v>205</v>
      </c>
      <c r="BM311" s="225" t="s">
        <v>588</v>
      </c>
    </row>
    <row r="312" s="2" customFormat="1">
      <c r="A312" s="40"/>
      <c r="B312" s="41"/>
      <c r="C312" s="42"/>
      <c r="D312" s="227" t="s">
        <v>144</v>
      </c>
      <c r="E312" s="42"/>
      <c r="F312" s="228" t="s">
        <v>589</v>
      </c>
      <c r="G312" s="42"/>
      <c r="H312" s="42"/>
      <c r="I312" s="229"/>
      <c r="J312" s="42"/>
      <c r="K312" s="42"/>
      <c r="L312" s="46"/>
      <c r="M312" s="230"/>
      <c r="N312" s="231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144</v>
      </c>
      <c r="AU312" s="19" t="s">
        <v>83</v>
      </c>
    </row>
    <row r="313" s="13" customFormat="1">
      <c r="A313" s="13"/>
      <c r="B313" s="232"/>
      <c r="C313" s="233"/>
      <c r="D313" s="234" t="s">
        <v>146</v>
      </c>
      <c r="E313" s="235" t="s">
        <v>19</v>
      </c>
      <c r="F313" s="236" t="s">
        <v>575</v>
      </c>
      <c r="G313" s="233"/>
      <c r="H313" s="235" t="s">
        <v>19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146</v>
      </c>
      <c r="AU313" s="242" t="s">
        <v>83</v>
      </c>
      <c r="AV313" s="13" t="s">
        <v>81</v>
      </c>
      <c r="AW313" s="13" t="s">
        <v>35</v>
      </c>
      <c r="AX313" s="13" t="s">
        <v>74</v>
      </c>
      <c r="AY313" s="242" t="s">
        <v>134</v>
      </c>
    </row>
    <row r="314" s="14" customFormat="1">
      <c r="A314" s="14"/>
      <c r="B314" s="243"/>
      <c r="C314" s="244"/>
      <c r="D314" s="234" t="s">
        <v>146</v>
      </c>
      <c r="E314" s="245" t="s">
        <v>19</v>
      </c>
      <c r="F314" s="246" t="s">
        <v>576</v>
      </c>
      <c r="G314" s="244"/>
      <c r="H314" s="247">
        <v>4.8399999999999999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146</v>
      </c>
      <c r="AU314" s="253" t="s">
        <v>83</v>
      </c>
      <c r="AV314" s="14" t="s">
        <v>83</v>
      </c>
      <c r="AW314" s="14" t="s">
        <v>35</v>
      </c>
      <c r="AX314" s="14" t="s">
        <v>74</v>
      </c>
      <c r="AY314" s="253" t="s">
        <v>134</v>
      </c>
    </row>
    <row r="315" s="14" customFormat="1">
      <c r="A315" s="14"/>
      <c r="B315" s="243"/>
      <c r="C315" s="244"/>
      <c r="D315" s="234" t="s">
        <v>146</v>
      </c>
      <c r="E315" s="245" t="s">
        <v>19</v>
      </c>
      <c r="F315" s="246" t="s">
        <v>577</v>
      </c>
      <c r="G315" s="244"/>
      <c r="H315" s="247">
        <v>2.3700000000000001</v>
      </c>
      <c r="I315" s="248"/>
      <c r="J315" s="244"/>
      <c r="K315" s="244"/>
      <c r="L315" s="249"/>
      <c r="M315" s="250"/>
      <c r="N315" s="251"/>
      <c r="O315" s="251"/>
      <c r="P315" s="251"/>
      <c r="Q315" s="251"/>
      <c r="R315" s="251"/>
      <c r="S315" s="251"/>
      <c r="T315" s="25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3" t="s">
        <v>146</v>
      </c>
      <c r="AU315" s="253" t="s">
        <v>83</v>
      </c>
      <c r="AV315" s="14" t="s">
        <v>83</v>
      </c>
      <c r="AW315" s="14" t="s">
        <v>35</v>
      </c>
      <c r="AX315" s="14" t="s">
        <v>74</v>
      </c>
      <c r="AY315" s="253" t="s">
        <v>134</v>
      </c>
    </row>
    <row r="316" s="13" customFormat="1">
      <c r="A316" s="13"/>
      <c r="B316" s="232"/>
      <c r="C316" s="233"/>
      <c r="D316" s="234" t="s">
        <v>146</v>
      </c>
      <c r="E316" s="235" t="s">
        <v>19</v>
      </c>
      <c r="F316" s="236" t="s">
        <v>578</v>
      </c>
      <c r="G316" s="233"/>
      <c r="H316" s="235" t="s">
        <v>19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146</v>
      </c>
      <c r="AU316" s="242" t="s">
        <v>83</v>
      </c>
      <c r="AV316" s="13" t="s">
        <v>81</v>
      </c>
      <c r="AW316" s="13" t="s">
        <v>35</v>
      </c>
      <c r="AX316" s="13" t="s">
        <v>74</v>
      </c>
      <c r="AY316" s="242" t="s">
        <v>134</v>
      </c>
    </row>
    <row r="317" s="14" customFormat="1">
      <c r="A317" s="14"/>
      <c r="B317" s="243"/>
      <c r="C317" s="244"/>
      <c r="D317" s="234" t="s">
        <v>146</v>
      </c>
      <c r="E317" s="245" t="s">
        <v>19</v>
      </c>
      <c r="F317" s="246" t="s">
        <v>579</v>
      </c>
      <c r="G317" s="244"/>
      <c r="H317" s="247">
        <v>5.4000000000000004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146</v>
      </c>
      <c r="AU317" s="253" t="s">
        <v>83</v>
      </c>
      <c r="AV317" s="14" t="s">
        <v>83</v>
      </c>
      <c r="AW317" s="14" t="s">
        <v>35</v>
      </c>
      <c r="AX317" s="14" t="s">
        <v>74</v>
      </c>
      <c r="AY317" s="253" t="s">
        <v>134</v>
      </c>
    </row>
    <row r="318" s="15" customFormat="1">
      <c r="A318" s="15"/>
      <c r="B318" s="254"/>
      <c r="C318" s="255"/>
      <c r="D318" s="234" t="s">
        <v>146</v>
      </c>
      <c r="E318" s="256" t="s">
        <v>19</v>
      </c>
      <c r="F318" s="257" t="s">
        <v>218</v>
      </c>
      <c r="G318" s="255"/>
      <c r="H318" s="258">
        <v>12.609999999999999</v>
      </c>
      <c r="I318" s="259"/>
      <c r="J318" s="255"/>
      <c r="K318" s="255"/>
      <c r="L318" s="260"/>
      <c r="M318" s="261"/>
      <c r="N318" s="262"/>
      <c r="O318" s="262"/>
      <c r="P318" s="262"/>
      <c r="Q318" s="262"/>
      <c r="R318" s="262"/>
      <c r="S318" s="262"/>
      <c r="T318" s="263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4" t="s">
        <v>146</v>
      </c>
      <c r="AU318" s="264" t="s">
        <v>83</v>
      </c>
      <c r="AV318" s="15" t="s">
        <v>142</v>
      </c>
      <c r="AW318" s="15" t="s">
        <v>35</v>
      </c>
      <c r="AX318" s="15" t="s">
        <v>81</v>
      </c>
      <c r="AY318" s="264" t="s">
        <v>134</v>
      </c>
    </row>
    <row r="319" s="2" customFormat="1" ht="44.25" customHeight="1">
      <c r="A319" s="40"/>
      <c r="B319" s="41"/>
      <c r="C319" s="214" t="s">
        <v>590</v>
      </c>
      <c r="D319" s="214" t="s">
        <v>137</v>
      </c>
      <c r="E319" s="215" t="s">
        <v>591</v>
      </c>
      <c r="F319" s="216" t="s">
        <v>592</v>
      </c>
      <c r="G319" s="217" t="s">
        <v>153</v>
      </c>
      <c r="H319" s="218">
        <v>119.44</v>
      </c>
      <c r="I319" s="219"/>
      <c r="J319" s="220">
        <f>ROUND(I319*H319,2)</f>
        <v>0</v>
      </c>
      <c r="K319" s="216" t="s">
        <v>141</v>
      </c>
      <c r="L319" s="46"/>
      <c r="M319" s="221" t="s">
        <v>19</v>
      </c>
      <c r="N319" s="222" t="s">
        <v>45</v>
      </c>
      <c r="O319" s="86"/>
      <c r="P319" s="223">
        <f>O319*H319</f>
        <v>0</v>
      </c>
      <c r="Q319" s="223">
        <v>0.00072480000000000005</v>
      </c>
      <c r="R319" s="223">
        <f>Q319*H319</f>
        <v>0.086570112000000005</v>
      </c>
      <c r="S319" s="223">
        <v>0</v>
      </c>
      <c r="T319" s="224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5" t="s">
        <v>205</v>
      </c>
      <c r="AT319" s="225" t="s">
        <v>137</v>
      </c>
      <c r="AU319" s="225" t="s">
        <v>83</v>
      </c>
      <c r="AY319" s="19" t="s">
        <v>134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9" t="s">
        <v>81</v>
      </c>
      <c r="BK319" s="226">
        <f>ROUND(I319*H319,2)</f>
        <v>0</v>
      </c>
      <c r="BL319" s="19" t="s">
        <v>205</v>
      </c>
      <c r="BM319" s="225" t="s">
        <v>593</v>
      </c>
    </row>
    <row r="320" s="2" customFormat="1">
      <c r="A320" s="40"/>
      <c r="B320" s="41"/>
      <c r="C320" s="42"/>
      <c r="D320" s="227" t="s">
        <v>144</v>
      </c>
      <c r="E320" s="42"/>
      <c r="F320" s="228" t="s">
        <v>594</v>
      </c>
      <c r="G320" s="42"/>
      <c r="H320" s="42"/>
      <c r="I320" s="229"/>
      <c r="J320" s="42"/>
      <c r="K320" s="42"/>
      <c r="L320" s="46"/>
      <c r="M320" s="230"/>
      <c r="N320" s="231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144</v>
      </c>
      <c r="AU320" s="19" t="s">
        <v>83</v>
      </c>
    </row>
    <row r="321" s="14" customFormat="1">
      <c r="A321" s="14"/>
      <c r="B321" s="243"/>
      <c r="C321" s="244"/>
      <c r="D321" s="234" t="s">
        <v>146</v>
      </c>
      <c r="E321" s="245" t="s">
        <v>19</v>
      </c>
      <c r="F321" s="246" t="s">
        <v>595</v>
      </c>
      <c r="G321" s="244"/>
      <c r="H321" s="247">
        <v>39.600000000000001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146</v>
      </c>
      <c r="AU321" s="253" t="s">
        <v>83</v>
      </c>
      <c r="AV321" s="14" t="s">
        <v>83</v>
      </c>
      <c r="AW321" s="14" t="s">
        <v>35</v>
      </c>
      <c r="AX321" s="14" t="s">
        <v>74</v>
      </c>
      <c r="AY321" s="253" t="s">
        <v>134</v>
      </c>
    </row>
    <row r="322" s="14" customFormat="1">
      <c r="A322" s="14"/>
      <c r="B322" s="243"/>
      <c r="C322" s="244"/>
      <c r="D322" s="234" t="s">
        <v>146</v>
      </c>
      <c r="E322" s="245" t="s">
        <v>19</v>
      </c>
      <c r="F322" s="246" t="s">
        <v>596</v>
      </c>
      <c r="G322" s="244"/>
      <c r="H322" s="247">
        <v>39.68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146</v>
      </c>
      <c r="AU322" s="253" t="s">
        <v>83</v>
      </c>
      <c r="AV322" s="14" t="s">
        <v>83</v>
      </c>
      <c r="AW322" s="14" t="s">
        <v>35</v>
      </c>
      <c r="AX322" s="14" t="s">
        <v>74</v>
      </c>
      <c r="AY322" s="253" t="s">
        <v>134</v>
      </c>
    </row>
    <row r="323" s="14" customFormat="1">
      <c r="A323" s="14"/>
      <c r="B323" s="243"/>
      <c r="C323" s="244"/>
      <c r="D323" s="234" t="s">
        <v>146</v>
      </c>
      <c r="E323" s="245" t="s">
        <v>19</v>
      </c>
      <c r="F323" s="246" t="s">
        <v>597</v>
      </c>
      <c r="G323" s="244"/>
      <c r="H323" s="247">
        <v>40.159999999999997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146</v>
      </c>
      <c r="AU323" s="253" t="s">
        <v>83</v>
      </c>
      <c r="AV323" s="14" t="s">
        <v>83</v>
      </c>
      <c r="AW323" s="14" t="s">
        <v>35</v>
      </c>
      <c r="AX323" s="14" t="s">
        <v>74</v>
      </c>
      <c r="AY323" s="253" t="s">
        <v>134</v>
      </c>
    </row>
    <row r="324" s="15" customFormat="1">
      <c r="A324" s="15"/>
      <c r="B324" s="254"/>
      <c r="C324" s="255"/>
      <c r="D324" s="234" t="s">
        <v>146</v>
      </c>
      <c r="E324" s="256" t="s">
        <v>283</v>
      </c>
      <c r="F324" s="257" t="s">
        <v>218</v>
      </c>
      <c r="G324" s="255"/>
      <c r="H324" s="258">
        <v>119.44</v>
      </c>
      <c r="I324" s="259"/>
      <c r="J324" s="255"/>
      <c r="K324" s="255"/>
      <c r="L324" s="260"/>
      <c r="M324" s="261"/>
      <c r="N324" s="262"/>
      <c r="O324" s="262"/>
      <c r="P324" s="262"/>
      <c r="Q324" s="262"/>
      <c r="R324" s="262"/>
      <c r="S324" s="262"/>
      <c r="T324" s="263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4" t="s">
        <v>146</v>
      </c>
      <c r="AU324" s="264" t="s">
        <v>83</v>
      </c>
      <c r="AV324" s="15" t="s">
        <v>142</v>
      </c>
      <c r="AW324" s="15" t="s">
        <v>35</v>
      </c>
      <c r="AX324" s="15" t="s">
        <v>81</v>
      </c>
      <c r="AY324" s="264" t="s">
        <v>134</v>
      </c>
    </row>
    <row r="325" s="12" customFormat="1" ht="22.8" customHeight="1">
      <c r="A325" s="12"/>
      <c r="B325" s="198"/>
      <c r="C325" s="199"/>
      <c r="D325" s="200" t="s">
        <v>73</v>
      </c>
      <c r="E325" s="212" t="s">
        <v>598</v>
      </c>
      <c r="F325" s="212" t="s">
        <v>599</v>
      </c>
      <c r="G325" s="199"/>
      <c r="H325" s="199"/>
      <c r="I325" s="202"/>
      <c r="J325" s="213">
        <f>BK325</f>
        <v>0</v>
      </c>
      <c r="K325" s="199"/>
      <c r="L325" s="204"/>
      <c r="M325" s="205"/>
      <c r="N325" s="206"/>
      <c r="O325" s="206"/>
      <c r="P325" s="207">
        <f>SUM(P326:P344)</f>
        <v>0</v>
      </c>
      <c r="Q325" s="206"/>
      <c r="R325" s="207">
        <f>SUM(R326:R344)</f>
        <v>0.053463225000000003</v>
      </c>
      <c r="S325" s="206"/>
      <c r="T325" s="208">
        <f>SUM(T326:T344)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9" t="s">
        <v>83</v>
      </c>
      <c r="AT325" s="210" t="s">
        <v>73</v>
      </c>
      <c r="AU325" s="210" t="s">
        <v>81</v>
      </c>
      <c r="AY325" s="209" t="s">
        <v>134</v>
      </c>
      <c r="BK325" s="211">
        <f>SUM(BK326:BK344)</f>
        <v>0</v>
      </c>
    </row>
    <row r="326" s="2" customFormat="1" ht="24.15" customHeight="1">
      <c r="A326" s="40"/>
      <c r="B326" s="41"/>
      <c r="C326" s="214" t="s">
        <v>600</v>
      </c>
      <c r="D326" s="214" t="s">
        <v>137</v>
      </c>
      <c r="E326" s="215" t="s">
        <v>601</v>
      </c>
      <c r="F326" s="216" t="s">
        <v>602</v>
      </c>
      <c r="G326" s="217" t="s">
        <v>153</v>
      </c>
      <c r="H326" s="218">
        <v>176.77500000000001</v>
      </c>
      <c r="I326" s="219"/>
      <c r="J326" s="220">
        <f>ROUND(I326*H326,2)</f>
        <v>0</v>
      </c>
      <c r="K326" s="216" t="s">
        <v>141</v>
      </c>
      <c r="L326" s="46"/>
      <c r="M326" s="221" t="s">
        <v>19</v>
      </c>
      <c r="N326" s="222" t="s">
        <v>45</v>
      </c>
      <c r="O326" s="86"/>
      <c r="P326" s="223">
        <f>O326*H326</f>
        <v>0</v>
      </c>
      <c r="Q326" s="223">
        <v>0</v>
      </c>
      <c r="R326" s="223">
        <f>Q326*H326</f>
        <v>0</v>
      </c>
      <c r="S326" s="223">
        <v>0</v>
      </c>
      <c r="T326" s="224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25" t="s">
        <v>205</v>
      </c>
      <c r="AT326" s="225" t="s">
        <v>137</v>
      </c>
      <c r="AU326" s="225" t="s">
        <v>83</v>
      </c>
      <c r="AY326" s="19" t="s">
        <v>134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9" t="s">
        <v>81</v>
      </c>
      <c r="BK326" s="226">
        <f>ROUND(I326*H326,2)</f>
        <v>0</v>
      </c>
      <c r="BL326" s="19" t="s">
        <v>205</v>
      </c>
      <c r="BM326" s="225" t="s">
        <v>603</v>
      </c>
    </row>
    <row r="327" s="2" customFormat="1">
      <c r="A327" s="40"/>
      <c r="B327" s="41"/>
      <c r="C327" s="42"/>
      <c r="D327" s="227" t="s">
        <v>144</v>
      </c>
      <c r="E327" s="42"/>
      <c r="F327" s="228" t="s">
        <v>604</v>
      </c>
      <c r="G327" s="42"/>
      <c r="H327" s="42"/>
      <c r="I327" s="229"/>
      <c r="J327" s="42"/>
      <c r="K327" s="42"/>
      <c r="L327" s="46"/>
      <c r="M327" s="230"/>
      <c r="N327" s="231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144</v>
      </c>
      <c r="AU327" s="19" t="s">
        <v>83</v>
      </c>
    </row>
    <row r="328" s="14" customFormat="1">
      <c r="A328" s="14"/>
      <c r="B328" s="243"/>
      <c r="C328" s="244"/>
      <c r="D328" s="234" t="s">
        <v>146</v>
      </c>
      <c r="E328" s="245" t="s">
        <v>19</v>
      </c>
      <c r="F328" s="246" t="s">
        <v>605</v>
      </c>
      <c r="G328" s="244"/>
      <c r="H328" s="247">
        <v>58.212000000000003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146</v>
      </c>
      <c r="AU328" s="253" t="s">
        <v>83</v>
      </c>
      <c r="AV328" s="14" t="s">
        <v>83</v>
      </c>
      <c r="AW328" s="14" t="s">
        <v>35</v>
      </c>
      <c r="AX328" s="14" t="s">
        <v>74</v>
      </c>
      <c r="AY328" s="253" t="s">
        <v>134</v>
      </c>
    </row>
    <row r="329" s="14" customFormat="1">
      <c r="A329" s="14"/>
      <c r="B329" s="243"/>
      <c r="C329" s="244"/>
      <c r="D329" s="234" t="s">
        <v>146</v>
      </c>
      <c r="E329" s="245" t="s">
        <v>19</v>
      </c>
      <c r="F329" s="246" t="s">
        <v>606</v>
      </c>
      <c r="G329" s="244"/>
      <c r="H329" s="247">
        <v>58.924999999999997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146</v>
      </c>
      <c r="AU329" s="253" t="s">
        <v>83</v>
      </c>
      <c r="AV329" s="14" t="s">
        <v>83</v>
      </c>
      <c r="AW329" s="14" t="s">
        <v>35</v>
      </c>
      <c r="AX329" s="14" t="s">
        <v>74</v>
      </c>
      <c r="AY329" s="253" t="s">
        <v>134</v>
      </c>
    </row>
    <row r="330" s="14" customFormat="1">
      <c r="A330" s="14"/>
      <c r="B330" s="243"/>
      <c r="C330" s="244"/>
      <c r="D330" s="234" t="s">
        <v>146</v>
      </c>
      <c r="E330" s="245" t="s">
        <v>19</v>
      </c>
      <c r="F330" s="246" t="s">
        <v>607</v>
      </c>
      <c r="G330" s="244"/>
      <c r="H330" s="247">
        <v>59.637999999999998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146</v>
      </c>
      <c r="AU330" s="253" t="s">
        <v>83</v>
      </c>
      <c r="AV330" s="14" t="s">
        <v>83</v>
      </c>
      <c r="AW330" s="14" t="s">
        <v>35</v>
      </c>
      <c r="AX330" s="14" t="s">
        <v>74</v>
      </c>
      <c r="AY330" s="253" t="s">
        <v>134</v>
      </c>
    </row>
    <row r="331" s="15" customFormat="1">
      <c r="A331" s="15"/>
      <c r="B331" s="254"/>
      <c r="C331" s="255"/>
      <c r="D331" s="234" t="s">
        <v>146</v>
      </c>
      <c r="E331" s="256" t="s">
        <v>19</v>
      </c>
      <c r="F331" s="257" t="s">
        <v>218</v>
      </c>
      <c r="G331" s="255"/>
      <c r="H331" s="258">
        <v>176.77500000000001</v>
      </c>
      <c r="I331" s="259"/>
      <c r="J331" s="255"/>
      <c r="K331" s="255"/>
      <c r="L331" s="260"/>
      <c r="M331" s="261"/>
      <c r="N331" s="262"/>
      <c r="O331" s="262"/>
      <c r="P331" s="262"/>
      <c r="Q331" s="262"/>
      <c r="R331" s="262"/>
      <c r="S331" s="262"/>
      <c r="T331" s="263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4" t="s">
        <v>146</v>
      </c>
      <c r="AU331" s="264" t="s">
        <v>83</v>
      </c>
      <c r="AV331" s="15" t="s">
        <v>142</v>
      </c>
      <c r="AW331" s="15" t="s">
        <v>35</v>
      </c>
      <c r="AX331" s="15" t="s">
        <v>81</v>
      </c>
      <c r="AY331" s="264" t="s">
        <v>134</v>
      </c>
    </row>
    <row r="332" s="2" customFormat="1" ht="33" customHeight="1">
      <c r="A332" s="40"/>
      <c r="B332" s="41"/>
      <c r="C332" s="214" t="s">
        <v>608</v>
      </c>
      <c r="D332" s="214" t="s">
        <v>137</v>
      </c>
      <c r="E332" s="215" t="s">
        <v>609</v>
      </c>
      <c r="F332" s="216" t="s">
        <v>610</v>
      </c>
      <c r="G332" s="217" t="s">
        <v>153</v>
      </c>
      <c r="H332" s="218">
        <v>176.77500000000001</v>
      </c>
      <c r="I332" s="219"/>
      <c r="J332" s="220">
        <f>ROUND(I332*H332,2)</f>
        <v>0</v>
      </c>
      <c r="K332" s="216" t="s">
        <v>141</v>
      </c>
      <c r="L332" s="46"/>
      <c r="M332" s="221" t="s">
        <v>19</v>
      </c>
      <c r="N332" s="222" t="s">
        <v>45</v>
      </c>
      <c r="O332" s="86"/>
      <c r="P332" s="223">
        <f>O332*H332</f>
        <v>0</v>
      </c>
      <c r="Q332" s="223">
        <v>0.00021000000000000001</v>
      </c>
      <c r="R332" s="223">
        <f>Q332*H332</f>
        <v>0.037122750000000003</v>
      </c>
      <c r="S332" s="223">
        <v>0</v>
      </c>
      <c r="T332" s="224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5" t="s">
        <v>205</v>
      </c>
      <c r="AT332" s="225" t="s">
        <v>137</v>
      </c>
      <c r="AU332" s="225" t="s">
        <v>83</v>
      </c>
      <c r="AY332" s="19" t="s">
        <v>134</v>
      </c>
      <c r="BE332" s="226">
        <f>IF(N332="základní",J332,0)</f>
        <v>0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9" t="s">
        <v>81</v>
      </c>
      <c r="BK332" s="226">
        <f>ROUND(I332*H332,2)</f>
        <v>0</v>
      </c>
      <c r="BL332" s="19" t="s">
        <v>205</v>
      </c>
      <c r="BM332" s="225" t="s">
        <v>611</v>
      </c>
    </row>
    <row r="333" s="2" customFormat="1">
      <c r="A333" s="40"/>
      <c r="B333" s="41"/>
      <c r="C333" s="42"/>
      <c r="D333" s="227" t="s">
        <v>144</v>
      </c>
      <c r="E333" s="42"/>
      <c r="F333" s="228" t="s">
        <v>612</v>
      </c>
      <c r="G333" s="42"/>
      <c r="H333" s="42"/>
      <c r="I333" s="229"/>
      <c r="J333" s="42"/>
      <c r="K333" s="42"/>
      <c r="L333" s="46"/>
      <c r="M333" s="230"/>
      <c r="N333" s="231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144</v>
      </c>
      <c r="AU333" s="19" t="s">
        <v>83</v>
      </c>
    </row>
    <row r="334" s="14" customFormat="1">
      <c r="A334" s="14"/>
      <c r="B334" s="243"/>
      <c r="C334" s="244"/>
      <c r="D334" s="234" t="s">
        <v>146</v>
      </c>
      <c r="E334" s="245" t="s">
        <v>19</v>
      </c>
      <c r="F334" s="246" t="s">
        <v>605</v>
      </c>
      <c r="G334" s="244"/>
      <c r="H334" s="247">
        <v>58.212000000000003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146</v>
      </c>
      <c r="AU334" s="253" t="s">
        <v>83</v>
      </c>
      <c r="AV334" s="14" t="s">
        <v>83</v>
      </c>
      <c r="AW334" s="14" t="s">
        <v>35</v>
      </c>
      <c r="AX334" s="14" t="s">
        <v>74</v>
      </c>
      <c r="AY334" s="253" t="s">
        <v>134</v>
      </c>
    </row>
    <row r="335" s="14" customFormat="1">
      <c r="A335" s="14"/>
      <c r="B335" s="243"/>
      <c r="C335" s="244"/>
      <c r="D335" s="234" t="s">
        <v>146</v>
      </c>
      <c r="E335" s="245" t="s">
        <v>19</v>
      </c>
      <c r="F335" s="246" t="s">
        <v>606</v>
      </c>
      <c r="G335" s="244"/>
      <c r="H335" s="247">
        <v>58.924999999999997</v>
      </c>
      <c r="I335" s="248"/>
      <c r="J335" s="244"/>
      <c r="K335" s="244"/>
      <c r="L335" s="249"/>
      <c r="M335" s="250"/>
      <c r="N335" s="251"/>
      <c r="O335" s="251"/>
      <c r="P335" s="251"/>
      <c r="Q335" s="251"/>
      <c r="R335" s="251"/>
      <c r="S335" s="251"/>
      <c r="T335" s="252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3" t="s">
        <v>146</v>
      </c>
      <c r="AU335" s="253" t="s">
        <v>83</v>
      </c>
      <c r="AV335" s="14" t="s">
        <v>83</v>
      </c>
      <c r="AW335" s="14" t="s">
        <v>35</v>
      </c>
      <c r="AX335" s="14" t="s">
        <v>74</v>
      </c>
      <c r="AY335" s="253" t="s">
        <v>134</v>
      </c>
    </row>
    <row r="336" s="14" customFormat="1">
      <c r="A336" s="14"/>
      <c r="B336" s="243"/>
      <c r="C336" s="244"/>
      <c r="D336" s="234" t="s">
        <v>146</v>
      </c>
      <c r="E336" s="245" t="s">
        <v>19</v>
      </c>
      <c r="F336" s="246" t="s">
        <v>607</v>
      </c>
      <c r="G336" s="244"/>
      <c r="H336" s="247">
        <v>59.637999999999998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146</v>
      </c>
      <c r="AU336" s="253" t="s">
        <v>83</v>
      </c>
      <c r="AV336" s="14" t="s">
        <v>83</v>
      </c>
      <c r="AW336" s="14" t="s">
        <v>35</v>
      </c>
      <c r="AX336" s="14" t="s">
        <v>74</v>
      </c>
      <c r="AY336" s="253" t="s">
        <v>134</v>
      </c>
    </row>
    <row r="337" s="15" customFormat="1">
      <c r="A337" s="15"/>
      <c r="B337" s="254"/>
      <c r="C337" s="255"/>
      <c r="D337" s="234" t="s">
        <v>146</v>
      </c>
      <c r="E337" s="256" t="s">
        <v>19</v>
      </c>
      <c r="F337" s="257" t="s">
        <v>218</v>
      </c>
      <c r="G337" s="255"/>
      <c r="H337" s="258">
        <v>176.77500000000001</v>
      </c>
      <c r="I337" s="259"/>
      <c r="J337" s="255"/>
      <c r="K337" s="255"/>
      <c r="L337" s="260"/>
      <c r="M337" s="261"/>
      <c r="N337" s="262"/>
      <c r="O337" s="262"/>
      <c r="P337" s="262"/>
      <c r="Q337" s="262"/>
      <c r="R337" s="262"/>
      <c r="S337" s="262"/>
      <c r="T337" s="263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4" t="s">
        <v>146</v>
      </c>
      <c r="AU337" s="264" t="s">
        <v>83</v>
      </c>
      <c r="AV337" s="15" t="s">
        <v>142</v>
      </c>
      <c r="AW337" s="15" t="s">
        <v>35</v>
      </c>
      <c r="AX337" s="15" t="s">
        <v>81</v>
      </c>
      <c r="AY337" s="264" t="s">
        <v>134</v>
      </c>
    </row>
    <row r="338" s="2" customFormat="1" ht="37.8" customHeight="1">
      <c r="A338" s="40"/>
      <c r="B338" s="41"/>
      <c r="C338" s="214" t="s">
        <v>613</v>
      </c>
      <c r="D338" s="214" t="s">
        <v>137</v>
      </c>
      <c r="E338" s="215" t="s">
        <v>614</v>
      </c>
      <c r="F338" s="216" t="s">
        <v>615</v>
      </c>
      <c r="G338" s="217" t="s">
        <v>153</v>
      </c>
      <c r="H338" s="218">
        <v>57.335000000000001</v>
      </c>
      <c r="I338" s="219"/>
      <c r="J338" s="220">
        <f>ROUND(I338*H338,2)</f>
        <v>0</v>
      </c>
      <c r="K338" s="216" t="s">
        <v>141</v>
      </c>
      <c r="L338" s="46"/>
      <c r="M338" s="221" t="s">
        <v>19</v>
      </c>
      <c r="N338" s="222" t="s">
        <v>45</v>
      </c>
      <c r="O338" s="86"/>
      <c r="P338" s="223">
        <f>O338*H338</f>
        <v>0</v>
      </c>
      <c r="Q338" s="223">
        <v>0.00028499999999999999</v>
      </c>
      <c r="R338" s="223">
        <f>Q338*H338</f>
        <v>0.016340475</v>
      </c>
      <c r="S338" s="223">
        <v>0</v>
      </c>
      <c r="T338" s="224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25" t="s">
        <v>205</v>
      </c>
      <c r="AT338" s="225" t="s">
        <v>137</v>
      </c>
      <c r="AU338" s="225" t="s">
        <v>83</v>
      </c>
      <c r="AY338" s="19" t="s">
        <v>134</v>
      </c>
      <c r="BE338" s="226">
        <f>IF(N338="základní",J338,0)</f>
        <v>0</v>
      </c>
      <c r="BF338" s="226">
        <f>IF(N338="snížená",J338,0)</f>
        <v>0</v>
      </c>
      <c r="BG338" s="226">
        <f>IF(N338="zákl. přenesená",J338,0)</f>
        <v>0</v>
      </c>
      <c r="BH338" s="226">
        <f>IF(N338="sníž. přenesená",J338,0)</f>
        <v>0</v>
      </c>
      <c r="BI338" s="226">
        <f>IF(N338="nulová",J338,0)</f>
        <v>0</v>
      </c>
      <c r="BJ338" s="19" t="s">
        <v>81</v>
      </c>
      <c r="BK338" s="226">
        <f>ROUND(I338*H338,2)</f>
        <v>0</v>
      </c>
      <c r="BL338" s="19" t="s">
        <v>205</v>
      </c>
      <c r="BM338" s="225" t="s">
        <v>616</v>
      </c>
    </row>
    <row r="339" s="2" customFormat="1">
      <c r="A339" s="40"/>
      <c r="B339" s="41"/>
      <c r="C339" s="42"/>
      <c r="D339" s="227" t="s">
        <v>144</v>
      </c>
      <c r="E339" s="42"/>
      <c r="F339" s="228" t="s">
        <v>617</v>
      </c>
      <c r="G339" s="42"/>
      <c r="H339" s="42"/>
      <c r="I339" s="229"/>
      <c r="J339" s="42"/>
      <c r="K339" s="42"/>
      <c r="L339" s="46"/>
      <c r="M339" s="230"/>
      <c r="N339" s="231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144</v>
      </c>
      <c r="AU339" s="19" t="s">
        <v>83</v>
      </c>
    </row>
    <row r="340" s="14" customFormat="1">
      <c r="A340" s="14"/>
      <c r="B340" s="243"/>
      <c r="C340" s="244"/>
      <c r="D340" s="234" t="s">
        <v>146</v>
      </c>
      <c r="E340" s="245" t="s">
        <v>19</v>
      </c>
      <c r="F340" s="246" t="s">
        <v>605</v>
      </c>
      <c r="G340" s="244"/>
      <c r="H340" s="247">
        <v>58.212000000000003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146</v>
      </c>
      <c r="AU340" s="253" t="s">
        <v>83</v>
      </c>
      <c r="AV340" s="14" t="s">
        <v>83</v>
      </c>
      <c r="AW340" s="14" t="s">
        <v>35</v>
      </c>
      <c r="AX340" s="14" t="s">
        <v>74</v>
      </c>
      <c r="AY340" s="253" t="s">
        <v>134</v>
      </c>
    </row>
    <row r="341" s="14" customFormat="1">
      <c r="A341" s="14"/>
      <c r="B341" s="243"/>
      <c r="C341" s="244"/>
      <c r="D341" s="234" t="s">
        <v>146</v>
      </c>
      <c r="E341" s="245" t="s">
        <v>19</v>
      </c>
      <c r="F341" s="246" t="s">
        <v>606</v>
      </c>
      <c r="G341" s="244"/>
      <c r="H341" s="247">
        <v>58.924999999999997</v>
      </c>
      <c r="I341" s="248"/>
      <c r="J341" s="244"/>
      <c r="K341" s="244"/>
      <c r="L341" s="249"/>
      <c r="M341" s="250"/>
      <c r="N341" s="251"/>
      <c r="O341" s="251"/>
      <c r="P341" s="251"/>
      <c r="Q341" s="251"/>
      <c r="R341" s="251"/>
      <c r="S341" s="251"/>
      <c r="T341" s="25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3" t="s">
        <v>146</v>
      </c>
      <c r="AU341" s="253" t="s">
        <v>83</v>
      </c>
      <c r="AV341" s="14" t="s">
        <v>83</v>
      </c>
      <c r="AW341" s="14" t="s">
        <v>35</v>
      </c>
      <c r="AX341" s="14" t="s">
        <v>74</v>
      </c>
      <c r="AY341" s="253" t="s">
        <v>134</v>
      </c>
    </row>
    <row r="342" s="14" customFormat="1">
      <c r="A342" s="14"/>
      <c r="B342" s="243"/>
      <c r="C342" s="244"/>
      <c r="D342" s="234" t="s">
        <v>146</v>
      </c>
      <c r="E342" s="245" t="s">
        <v>19</v>
      </c>
      <c r="F342" s="246" t="s">
        <v>618</v>
      </c>
      <c r="G342" s="244"/>
      <c r="H342" s="247">
        <v>59.637999999999998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3" t="s">
        <v>146</v>
      </c>
      <c r="AU342" s="253" t="s">
        <v>83</v>
      </c>
      <c r="AV342" s="14" t="s">
        <v>83</v>
      </c>
      <c r="AW342" s="14" t="s">
        <v>35</v>
      </c>
      <c r="AX342" s="14" t="s">
        <v>74</v>
      </c>
      <c r="AY342" s="253" t="s">
        <v>134</v>
      </c>
    </row>
    <row r="343" s="14" customFormat="1">
      <c r="A343" s="14"/>
      <c r="B343" s="243"/>
      <c r="C343" s="244"/>
      <c r="D343" s="234" t="s">
        <v>146</v>
      </c>
      <c r="E343" s="245" t="s">
        <v>19</v>
      </c>
      <c r="F343" s="246" t="s">
        <v>619</v>
      </c>
      <c r="G343" s="244"/>
      <c r="H343" s="247">
        <v>-119.44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146</v>
      </c>
      <c r="AU343" s="253" t="s">
        <v>83</v>
      </c>
      <c r="AV343" s="14" t="s">
        <v>83</v>
      </c>
      <c r="AW343" s="14" t="s">
        <v>35</v>
      </c>
      <c r="AX343" s="14" t="s">
        <v>74</v>
      </c>
      <c r="AY343" s="253" t="s">
        <v>134</v>
      </c>
    </row>
    <row r="344" s="15" customFormat="1">
      <c r="A344" s="15"/>
      <c r="B344" s="254"/>
      <c r="C344" s="255"/>
      <c r="D344" s="234" t="s">
        <v>146</v>
      </c>
      <c r="E344" s="256" t="s">
        <v>19</v>
      </c>
      <c r="F344" s="257" t="s">
        <v>218</v>
      </c>
      <c r="G344" s="255"/>
      <c r="H344" s="258">
        <v>57.335000000000001</v>
      </c>
      <c r="I344" s="259"/>
      <c r="J344" s="255"/>
      <c r="K344" s="255"/>
      <c r="L344" s="260"/>
      <c r="M344" s="265"/>
      <c r="N344" s="266"/>
      <c r="O344" s="266"/>
      <c r="P344" s="266"/>
      <c r="Q344" s="266"/>
      <c r="R344" s="266"/>
      <c r="S344" s="266"/>
      <c r="T344" s="267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4" t="s">
        <v>146</v>
      </c>
      <c r="AU344" s="264" t="s">
        <v>83</v>
      </c>
      <c r="AV344" s="15" t="s">
        <v>142</v>
      </c>
      <c r="AW344" s="15" t="s">
        <v>35</v>
      </c>
      <c r="AX344" s="15" t="s">
        <v>81</v>
      </c>
      <c r="AY344" s="264" t="s">
        <v>134</v>
      </c>
    </row>
    <row r="345" s="2" customFormat="1" ht="6.96" customHeight="1">
      <c r="A345" s="40"/>
      <c r="B345" s="61"/>
      <c r="C345" s="62"/>
      <c r="D345" s="62"/>
      <c r="E345" s="62"/>
      <c r="F345" s="62"/>
      <c r="G345" s="62"/>
      <c r="H345" s="62"/>
      <c r="I345" s="62"/>
      <c r="J345" s="62"/>
      <c r="K345" s="62"/>
      <c r="L345" s="46"/>
      <c r="M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</row>
  </sheetData>
  <sheetProtection sheet="1" autoFilter="0" formatColumns="0" formatRows="0" objects="1" scenarios="1" spinCount="100000" saltValue="JhhhkD0fySVpSJnGJD6aEAqOD2ETu6AWWzGwNRYcgHSFEb9zyiLkpqnKxJWWHI4pKEyZ7b0Mrme2cU8bKVxrVQ==" hashValue="ZKr+41Aoqa7gP+wmpbVjTqGk1G7wNudNzauYTygRQtY3IuZnutMVcWZYapkGitgqvdB2Ae+U6vGkNnQtu8mUEg==" algorithmName="SHA-512" password="CC35"/>
  <autoFilter ref="C98:K34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hyperlinks>
    <hyperlink ref="F103" r:id="rId1" display="https://podminky.urs.cz/item/CS_URS_2026_01/612142001"/>
    <hyperlink ref="F109" r:id="rId2" display="https://podminky.urs.cz/item/CS_URS_2026_01/612311131"/>
    <hyperlink ref="F115" r:id="rId3" display="https://podminky.urs.cz/item/CS_URS_2026_01/642944121"/>
    <hyperlink ref="F121" r:id="rId4" display="https://podminky.urs.cz/item/CS_URS_2026_01/952901111"/>
    <hyperlink ref="F125" r:id="rId5" display="https://podminky.urs.cz/item/CS_URS_2026_01/998011002"/>
    <hyperlink ref="F129" r:id="rId6" display="https://podminky.urs.cz/item/CS_URS_2026_01/711191011"/>
    <hyperlink ref="F141" r:id="rId7" display="https://podminky.urs.cz/item/CS_URS_2026_01/998711102"/>
    <hyperlink ref="F144" r:id="rId8" display="https://podminky.urs.cz/item/CS_URS_2026_01/721174043"/>
    <hyperlink ref="F147" r:id="rId9" display="https://podminky.urs.cz/item/CS_URS_2026_01/998721102"/>
    <hyperlink ref="F150" r:id="rId10" display="https://podminky.urs.cz/item/CS_URS_2026_01/722174002"/>
    <hyperlink ref="F153" r:id="rId11" display="https://podminky.urs.cz/item/CS_URS_2026_01/722181221"/>
    <hyperlink ref="F156" r:id="rId12" display="https://podminky.urs.cz/item/CS_URS_2026_01/998722102"/>
    <hyperlink ref="F159" r:id="rId13" display="https://podminky.urs.cz/item/CS_URS_2026_01/725211603"/>
    <hyperlink ref="F164" r:id="rId14" display="https://podminky.urs.cz/item/CS_URS_2026_01/725813111"/>
    <hyperlink ref="F167" r:id="rId15" display="https://podminky.urs.cz/item/CS_URS_2026_01/725822611"/>
    <hyperlink ref="F172" r:id="rId16" display="https://podminky.urs.cz/item/CS_URS_2026_01/998725102"/>
    <hyperlink ref="F175" r:id="rId17" display="https://podminky.urs.cz/item/CS_URS_2026_01/766660001"/>
    <hyperlink ref="F180" r:id="rId18" display="https://podminky.urs.cz/item/CS_URS_2026_01/766660002"/>
    <hyperlink ref="F193" r:id="rId19" display="https://podminky.urs.cz/item/CS_URS_2026_01/766660728"/>
    <hyperlink ref="F197" r:id="rId20" display="https://podminky.urs.cz/item/CS_URS_2026_01/766660729"/>
    <hyperlink ref="F201" r:id="rId21" display="https://podminky.urs.cz/item/CS_URS_2026_01/766694116"/>
    <hyperlink ref="F206" r:id="rId22" display="https://podminky.urs.cz/item/CS_URS_2026_01/998766102"/>
    <hyperlink ref="F209" r:id="rId23" display="https://podminky.urs.cz/item/CS_URS_2026_01/767620251"/>
    <hyperlink ref="F214" r:id="rId24" display="https://podminky.urs.cz/item/CS_URS_2026_01/998767102"/>
    <hyperlink ref="F217" r:id="rId25" display="https://podminky.urs.cz/item/CS_URS_2026_01/776111112"/>
    <hyperlink ref="F220" r:id="rId26" display="https://podminky.urs.cz/item/CS_URS_2026_01/776111116"/>
    <hyperlink ref="F223" r:id="rId27" display="https://podminky.urs.cz/item/CS_URS_2026_01/776111311"/>
    <hyperlink ref="F226" r:id="rId28" display="https://podminky.urs.cz/item/CS_URS_2026_01/776121321"/>
    <hyperlink ref="F229" r:id="rId29" display="https://podminky.urs.cz/item/CS_URS_2026_01/776141112"/>
    <hyperlink ref="F232" r:id="rId30" display="https://podminky.urs.cz/item/CS_URS_2026_01/776221111"/>
    <hyperlink ref="F238" r:id="rId31" display="https://podminky.urs.cz/item/CS_URS_2026_01/776221121"/>
    <hyperlink ref="F246" r:id="rId32" display="https://podminky.urs.cz/item/CS_URS_2026_01/776223111"/>
    <hyperlink ref="F249" r:id="rId33" display="https://podminky.urs.cz/item/CS_URS_2026_01/776411212"/>
    <hyperlink ref="F263" r:id="rId34" display="https://podminky.urs.cz/item/CS_URS_2026_01/776411213"/>
    <hyperlink ref="F269" r:id="rId35" display="https://podminky.urs.cz/item/CS_URS_2026_01/776411214"/>
    <hyperlink ref="F275" r:id="rId36" display="https://podminky.urs.cz/item/CS_URS_2026_01/776421111"/>
    <hyperlink ref="F287" r:id="rId37" display="https://podminky.urs.cz/item/CS_URS_2026_01/776421312"/>
    <hyperlink ref="F293" r:id="rId38" display="https://podminky.urs.cz/item/CS_URS_2026_01/998776102"/>
    <hyperlink ref="F296" r:id="rId39" display="https://podminky.urs.cz/item/CS_URS_2026_01/783314201"/>
    <hyperlink ref="F304" r:id="rId40" display="https://podminky.urs.cz/item/CS_URS_2026_01/783315101"/>
    <hyperlink ref="F312" r:id="rId41" display="https://podminky.urs.cz/item/CS_URS_2026_01/783317101"/>
    <hyperlink ref="F320" r:id="rId42" display="https://podminky.urs.cz/item/CS_URS_2026_01/783827421"/>
    <hyperlink ref="F327" r:id="rId43" display="https://podminky.urs.cz/item/CS_URS_2026_01/784111001"/>
    <hyperlink ref="F333" r:id="rId44" display="https://podminky.urs.cz/item/CS_URS_2026_01/784181101"/>
    <hyperlink ref="F339" r:id="rId45" display="https://podminky.urs.cz/item/CS_URS_2026_01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98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Budova D - úprava ordinací ve 3.NP UČOCH</v>
      </c>
      <c r="F7" s="144"/>
      <c r="G7" s="144"/>
      <c r="H7" s="144"/>
      <c r="L7" s="22"/>
    </row>
    <row r="8" s="1" customFormat="1" ht="12" customHeight="1">
      <c r="B8" s="22"/>
      <c r="D8" s="144" t="s">
        <v>99</v>
      </c>
      <c r="L8" s="22"/>
    </row>
    <row r="9" s="2" customFormat="1" ht="16.5" customHeight="1">
      <c r="A9" s="40"/>
      <c r="B9" s="46"/>
      <c r="C9" s="40"/>
      <c r="D9" s="40"/>
      <c r="E9" s="145" t="s">
        <v>100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620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13. 4. 2026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30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ROUND(J93,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ROUND((SUM(BE93:BE154)),  2)</f>
        <v>0</v>
      </c>
      <c r="G35" s="40"/>
      <c r="H35" s="40"/>
      <c r="I35" s="159">
        <v>0.20999999999999999</v>
      </c>
      <c r="J35" s="158">
        <f>ROUND(((SUM(BE93:BE154))*I35),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ROUND((SUM(BF93:BF154)),  2)</f>
        <v>0</v>
      </c>
      <c r="G36" s="40"/>
      <c r="H36" s="40"/>
      <c r="I36" s="159">
        <v>0.12</v>
      </c>
      <c r="J36" s="158">
        <f>ROUND(((SUM(BF93:BF154))*I36),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ROUND((SUM(BG93:BG154)),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ROUND((SUM(BH93:BH154)),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ROUND((SUM(BI93:BI154)),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Budova D - úprava ordinací ve 3.NP UČOCH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D.1.1.c - Elektroinstalace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Masarykova nemocnice</v>
      </c>
      <c r="G56" s="42"/>
      <c r="H56" s="42"/>
      <c r="I56" s="34" t="s">
        <v>23</v>
      </c>
      <c r="J56" s="74" t="str">
        <f>IF(J14="","",J14)</f>
        <v>13. 4. 2026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Krajská zdravotní a.s.</v>
      </c>
      <c r="G58" s="42"/>
      <c r="H58" s="42"/>
      <c r="I58" s="34" t="s">
        <v>33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Milan Křehla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J93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107</v>
      </c>
      <c r="E64" s="179"/>
      <c r="F64" s="179"/>
      <c r="G64" s="179"/>
      <c r="H64" s="179"/>
      <c r="I64" s="179"/>
      <c r="J64" s="180">
        <f>J94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287</v>
      </c>
      <c r="E65" s="184"/>
      <c r="F65" s="184"/>
      <c r="G65" s="184"/>
      <c r="H65" s="184"/>
      <c r="I65" s="184"/>
      <c r="J65" s="185">
        <f>J95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109</v>
      </c>
      <c r="E66" s="184"/>
      <c r="F66" s="184"/>
      <c r="G66" s="184"/>
      <c r="H66" s="184"/>
      <c r="I66" s="184"/>
      <c r="J66" s="185">
        <f>J99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110</v>
      </c>
      <c r="E67" s="184"/>
      <c r="F67" s="184"/>
      <c r="G67" s="184"/>
      <c r="H67" s="184"/>
      <c r="I67" s="184"/>
      <c r="J67" s="185">
        <f>J102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111</v>
      </c>
      <c r="E68" s="184"/>
      <c r="F68" s="184"/>
      <c r="G68" s="184"/>
      <c r="H68" s="184"/>
      <c r="I68" s="184"/>
      <c r="J68" s="185">
        <f>J110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112</v>
      </c>
      <c r="E69" s="179"/>
      <c r="F69" s="179"/>
      <c r="G69" s="179"/>
      <c r="H69" s="179"/>
      <c r="I69" s="179"/>
      <c r="J69" s="180">
        <f>J113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2"/>
      <c r="C70" s="127"/>
      <c r="D70" s="183" t="s">
        <v>621</v>
      </c>
      <c r="E70" s="184"/>
      <c r="F70" s="184"/>
      <c r="G70" s="184"/>
      <c r="H70" s="184"/>
      <c r="I70" s="184"/>
      <c r="J70" s="185">
        <f>J114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622</v>
      </c>
      <c r="E71" s="184"/>
      <c r="F71" s="184"/>
      <c r="G71" s="184"/>
      <c r="H71" s="184"/>
      <c r="I71" s="184"/>
      <c r="J71" s="185">
        <f>J151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119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1" t="str">
        <f>E7</f>
        <v>Budova D - úprava ordinací ve 3.NP UČOCH</v>
      </c>
      <c r="F81" s="34"/>
      <c r="G81" s="34"/>
      <c r="H81" s="34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99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6.5" customHeight="1">
      <c r="A83" s="40"/>
      <c r="B83" s="41"/>
      <c r="C83" s="42"/>
      <c r="D83" s="42"/>
      <c r="E83" s="171" t="s">
        <v>100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101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D.1.1.c - Elektroinstalace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F14</f>
        <v>Masarykova nemocnice</v>
      </c>
      <c r="G87" s="42"/>
      <c r="H87" s="42"/>
      <c r="I87" s="34" t="s">
        <v>23</v>
      </c>
      <c r="J87" s="74" t="str">
        <f>IF(J14="","",J14)</f>
        <v>13. 4. 2026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E17</f>
        <v>Krajská zdravotní a.s.</v>
      </c>
      <c r="G89" s="42"/>
      <c r="H89" s="42"/>
      <c r="I89" s="34" t="s">
        <v>33</v>
      </c>
      <c r="J89" s="38" t="str">
        <f>E23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IF(E20="","",E20)</f>
        <v>Vyplň údaj</v>
      </c>
      <c r="G90" s="42"/>
      <c r="H90" s="42"/>
      <c r="I90" s="34" t="s">
        <v>36</v>
      </c>
      <c r="J90" s="38" t="str">
        <f>E26</f>
        <v>Milan Křehla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7"/>
      <c r="B92" s="188"/>
      <c r="C92" s="189" t="s">
        <v>120</v>
      </c>
      <c r="D92" s="190" t="s">
        <v>59</v>
      </c>
      <c r="E92" s="190" t="s">
        <v>55</v>
      </c>
      <c r="F92" s="190" t="s">
        <v>56</v>
      </c>
      <c r="G92" s="190" t="s">
        <v>121</v>
      </c>
      <c r="H92" s="190" t="s">
        <v>122</v>
      </c>
      <c r="I92" s="190" t="s">
        <v>123</v>
      </c>
      <c r="J92" s="190" t="s">
        <v>105</v>
      </c>
      <c r="K92" s="191" t="s">
        <v>124</v>
      </c>
      <c r="L92" s="192"/>
      <c r="M92" s="94" t="s">
        <v>19</v>
      </c>
      <c r="N92" s="95" t="s">
        <v>44</v>
      </c>
      <c r="O92" s="95" t="s">
        <v>125</v>
      </c>
      <c r="P92" s="95" t="s">
        <v>126</v>
      </c>
      <c r="Q92" s="95" t="s">
        <v>127</v>
      </c>
      <c r="R92" s="95" t="s">
        <v>128</v>
      </c>
      <c r="S92" s="95" t="s">
        <v>129</v>
      </c>
      <c r="T92" s="96" t="s">
        <v>130</v>
      </c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="2" customFormat="1" ht="22.8" customHeight="1">
      <c r="A93" s="40"/>
      <c r="B93" s="41"/>
      <c r="C93" s="101" t="s">
        <v>131</v>
      </c>
      <c r="D93" s="42"/>
      <c r="E93" s="42"/>
      <c r="F93" s="42"/>
      <c r="G93" s="42"/>
      <c r="H93" s="42"/>
      <c r="I93" s="42"/>
      <c r="J93" s="193">
        <f>BK93</f>
        <v>0</v>
      </c>
      <c r="K93" s="42"/>
      <c r="L93" s="46"/>
      <c r="M93" s="97"/>
      <c r="N93" s="194"/>
      <c r="O93" s="98"/>
      <c r="P93" s="195">
        <f>P94+P113</f>
        <v>0</v>
      </c>
      <c r="Q93" s="98"/>
      <c r="R93" s="195">
        <f>R94+R113</f>
        <v>0.075511999999999996</v>
      </c>
      <c r="S93" s="98"/>
      <c r="T93" s="196">
        <f>T94+T113</f>
        <v>0.080000000000000002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73</v>
      </c>
      <c r="AU93" s="19" t="s">
        <v>106</v>
      </c>
      <c r="BK93" s="197">
        <f>BK94+BK113</f>
        <v>0</v>
      </c>
    </row>
    <row r="94" s="12" customFormat="1" ht="25.92" customHeight="1">
      <c r="A94" s="12"/>
      <c r="B94" s="198"/>
      <c r="C94" s="199"/>
      <c r="D94" s="200" t="s">
        <v>73</v>
      </c>
      <c r="E94" s="201" t="s">
        <v>132</v>
      </c>
      <c r="F94" s="201" t="s">
        <v>133</v>
      </c>
      <c r="G94" s="199"/>
      <c r="H94" s="199"/>
      <c r="I94" s="202"/>
      <c r="J94" s="203">
        <f>BK94</f>
        <v>0</v>
      </c>
      <c r="K94" s="199"/>
      <c r="L94" s="204"/>
      <c r="M94" s="205"/>
      <c r="N94" s="206"/>
      <c r="O94" s="206"/>
      <c r="P94" s="207">
        <f>P95+P99+P102+P110</f>
        <v>0</v>
      </c>
      <c r="Q94" s="206"/>
      <c r="R94" s="207">
        <f>R95+R99+R102+R110</f>
        <v>0.067199999999999996</v>
      </c>
      <c r="S94" s="206"/>
      <c r="T94" s="208">
        <f>T95+T99+T102+T110</f>
        <v>0.080000000000000002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81</v>
      </c>
      <c r="AT94" s="210" t="s">
        <v>73</v>
      </c>
      <c r="AU94" s="210" t="s">
        <v>74</v>
      </c>
      <c r="AY94" s="209" t="s">
        <v>134</v>
      </c>
      <c r="BK94" s="211">
        <f>BK95+BK99+BK102+BK110</f>
        <v>0</v>
      </c>
    </row>
    <row r="95" s="12" customFormat="1" ht="22.8" customHeight="1">
      <c r="A95" s="12"/>
      <c r="B95" s="198"/>
      <c r="C95" s="199"/>
      <c r="D95" s="200" t="s">
        <v>73</v>
      </c>
      <c r="E95" s="212" t="s">
        <v>175</v>
      </c>
      <c r="F95" s="212" t="s">
        <v>293</v>
      </c>
      <c r="G95" s="199"/>
      <c r="H95" s="199"/>
      <c r="I95" s="202"/>
      <c r="J95" s="213">
        <f>BK95</f>
        <v>0</v>
      </c>
      <c r="K95" s="199"/>
      <c r="L95" s="204"/>
      <c r="M95" s="205"/>
      <c r="N95" s="206"/>
      <c r="O95" s="206"/>
      <c r="P95" s="207">
        <f>SUM(P96:P98)</f>
        <v>0</v>
      </c>
      <c r="Q95" s="206"/>
      <c r="R95" s="207">
        <f>SUM(R96:R98)</f>
        <v>0.067199999999999996</v>
      </c>
      <c r="S95" s="206"/>
      <c r="T95" s="208">
        <f>SUM(T96:T98)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81</v>
      </c>
      <c r="AT95" s="210" t="s">
        <v>73</v>
      </c>
      <c r="AU95" s="210" t="s">
        <v>81</v>
      </c>
      <c r="AY95" s="209" t="s">
        <v>134</v>
      </c>
      <c r="BK95" s="211">
        <f>SUM(BK96:BK98)</f>
        <v>0</v>
      </c>
    </row>
    <row r="96" s="2" customFormat="1" ht="21.75" customHeight="1">
      <c r="A96" s="40"/>
      <c r="B96" s="41"/>
      <c r="C96" s="214" t="s">
        <v>81</v>
      </c>
      <c r="D96" s="214" t="s">
        <v>137</v>
      </c>
      <c r="E96" s="215" t="s">
        <v>623</v>
      </c>
      <c r="F96" s="216" t="s">
        <v>624</v>
      </c>
      <c r="G96" s="217" t="s">
        <v>153</v>
      </c>
      <c r="H96" s="218">
        <v>1.2</v>
      </c>
      <c r="I96" s="219"/>
      <c r="J96" s="220">
        <f>ROUND(I96*H96,2)</f>
        <v>0</v>
      </c>
      <c r="K96" s="216" t="s">
        <v>625</v>
      </c>
      <c r="L96" s="46"/>
      <c r="M96" s="221" t="s">
        <v>19</v>
      </c>
      <c r="N96" s="222" t="s">
        <v>45</v>
      </c>
      <c r="O96" s="86"/>
      <c r="P96" s="223">
        <f>O96*H96</f>
        <v>0</v>
      </c>
      <c r="Q96" s="223">
        <v>0.056000000000000001</v>
      </c>
      <c r="R96" s="223">
        <f>Q96*H96</f>
        <v>0.067199999999999996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142</v>
      </c>
      <c r="AT96" s="225" t="s">
        <v>137</v>
      </c>
      <c r="AU96" s="225" t="s">
        <v>83</v>
      </c>
      <c r="AY96" s="19" t="s">
        <v>134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81</v>
      </c>
      <c r="BK96" s="226">
        <f>ROUND(I96*H96,2)</f>
        <v>0</v>
      </c>
      <c r="BL96" s="19" t="s">
        <v>142</v>
      </c>
      <c r="BM96" s="225" t="s">
        <v>626</v>
      </c>
    </row>
    <row r="97" s="2" customFormat="1">
      <c r="A97" s="40"/>
      <c r="B97" s="41"/>
      <c r="C97" s="42"/>
      <c r="D97" s="227" t="s">
        <v>144</v>
      </c>
      <c r="E97" s="42"/>
      <c r="F97" s="228" t="s">
        <v>627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144</v>
      </c>
      <c r="AU97" s="19" t="s">
        <v>83</v>
      </c>
    </row>
    <row r="98" s="14" customFormat="1">
      <c r="A98" s="14"/>
      <c r="B98" s="243"/>
      <c r="C98" s="244"/>
      <c r="D98" s="234" t="s">
        <v>146</v>
      </c>
      <c r="E98" s="245" t="s">
        <v>19</v>
      </c>
      <c r="F98" s="246" t="s">
        <v>628</v>
      </c>
      <c r="G98" s="244"/>
      <c r="H98" s="247">
        <v>1.2</v>
      </c>
      <c r="I98" s="248"/>
      <c r="J98" s="244"/>
      <c r="K98" s="244"/>
      <c r="L98" s="249"/>
      <c r="M98" s="250"/>
      <c r="N98" s="251"/>
      <c r="O98" s="251"/>
      <c r="P98" s="251"/>
      <c r="Q98" s="251"/>
      <c r="R98" s="251"/>
      <c r="S98" s="251"/>
      <c r="T98" s="252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3" t="s">
        <v>146</v>
      </c>
      <c r="AU98" s="253" t="s">
        <v>83</v>
      </c>
      <c r="AV98" s="14" t="s">
        <v>83</v>
      </c>
      <c r="AW98" s="14" t="s">
        <v>35</v>
      </c>
      <c r="AX98" s="14" t="s">
        <v>81</v>
      </c>
      <c r="AY98" s="253" t="s">
        <v>134</v>
      </c>
    </row>
    <row r="99" s="12" customFormat="1" ht="22.8" customHeight="1">
      <c r="A99" s="12"/>
      <c r="B99" s="198"/>
      <c r="C99" s="199"/>
      <c r="D99" s="200" t="s">
        <v>73</v>
      </c>
      <c r="E99" s="212" t="s">
        <v>149</v>
      </c>
      <c r="F99" s="212" t="s">
        <v>150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SUM(P100:P101)</f>
        <v>0</v>
      </c>
      <c r="Q99" s="206"/>
      <c r="R99" s="207">
        <f>SUM(R100:R101)</f>
        <v>0</v>
      </c>
      <c r="S99" s="206"/>
      <c r="T99" s="208">
        <f>SUM(T100:T101)</f>
        <v>0.080000000000000002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81</v>
      </c>
      <c r="AT99" s="210" t="s">
        <v>73</v>
      </c>
      <c r="AU99" s="210" t="s">
        <v>81</v>
      </c>
      <c r="AY99" s="209" t="s">
        <v>134</v>
      </c>
      <c r="BK99" s="211">
        <f>SUM(BK100:BK101)</f>
        <v>0</v>
      </c>
    </row>
    <row r="100" s="2" customFormat="1" ht="37.8" customHeight="1">
      <c r="A100" s="40"/>
      <c r="B100" s="41"/>
      <c r="C100" s="214" t="s">
        <v>83</v>
      </c>
      <c r="D100" s="214" t="s">
        <v>137</v>
      </c>
      <c r="E100" s="215" t="s">
        <v>629</v>
      </c>
      <c r="F100" s="216" t="s">
        <v>630</v>
      </c>
      <c r="G100" s="217" t="s">
        <v>204</v>
      </c>
      <c r="H100" s="218">
        <v>40</v>
      </c>
      <c r="I100" s="219"/>
      <c r="J100" s="220">
        <f>ROUND(I100*H100,2)</f>
        <v>0</v>
      </c>
      <c r="K100" s="216" t="s">
        <v>141</v>
      </c>
      <c r="L100" s="46"/>
      <c r="M100" s="221" t="s">
        <v>19</v>
      </c>
      <c r="N100" s="222" t="s">
        <v>45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0.002</v>
      </c>
      <c r="T100" s="224">
        <f>S100*H100</f>
        <v>0.080000000000000002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142</v>
      </c>
      <c r="AT100" s="225" t="s">
        <v>137</v>
      </c>
      <c r="AU100" s="225" t="s">
        <v>83</v>
      </c>
      <c r="AY100" s="19" t="s">
        <v>134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81</v>
      </c>
      <c r="BK100" s="226">
        <f>ROUND(I100*H100,2)</f>
        <v>0</v>
      </c>
      <c r="BL100" s="19" t="s">
        <v>142</v>
      </c>
      <c r="BM100" s="225" t="s">
        <v>631</v>
      </c>
    </row>
    <row r="101" s="2" customFormat="1">
      <c r="A101" s="40"/>
      <c r="B101" s="41"/>
      <c r="C101" s="42"/>
      <c r="D101" s="227" t="s">
        <v>144</v>
      </c>
      <c r="E101" s="42"/>
      <c r="F101" s="228" t="s">
        <v>632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144</v>
      </c>
      <c r="AU101" s="19" t="s">
        <v>83</v>
      </c>
    </row>
    <row r="102" s="12" customFormat="1" ht="22.8" customHeight="1">
      <c r="A102" s="12"/>
      <c r="B102" s="198"/>
      <c r="C102" s="199"/>
      <c r="D102" s="200" t="s">
        <v>73</v>
      </c>
      <c r="E102" s="212" t="s">
        <v>168</v>
      </c>
      <c r="F102" s="212" t="s">
        <v>169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SUM(P103:P109)</f>
        <v>0</v>
      </c>
      <c r="Q102" s="206"/>
      <c r="R102" s="207">
        <f>SUM(R103:R109)</f>
        <v>0</v>
      </c>
      <c r="S102" s="206"/>
      <c r="T102" s="208">
        <f>SUM(T103:T109)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81</v>
      </c>
      <c r="AT102" s="210" t="s">
        <v>73</v>
      </c>
      <c r="AU102" s="210" t="s">
        <v>81</v>
      </c>
      <c r="AY102" s="209" t="s">
        <v>134</v>
      </c>
      <c r="BK102" s="211">
        <f>SUM(BK103:BK109)</f>
        <v>0</v>
      </c>
    </row>
    <row r="103" s="2" customFormat="1" ht="33" customHeight="1">
      <c r="A103" s="40"/>
      <c r="B103" s="41"/>
      <c r="C103" s="214" t="s">
        <v>135</v>
      </c>
      <c r="D103" s="214" t="s">
        <v>137</v>
      </c>
      <c r="E103" s="215" t="s">
        <v>176</v>
      </c>
      <c r="F103" s="216" t="s">
        <v>177</v>
      </c>
      <c r="G103" s="217" t="s">
        <v>140</v>
      </c>
      <c r="H103" s="218">
        <v>0.080000000000000002</v>
      </c>
      <c r="I103" s="219"/>
      <c r="J103" s="220">
        <f>ROUND(I103*H103,2)</f>
        <v>0</v>
      </c>
      <c r="K103" s="216" t="s">
        <v>625</v>
      </c>
      <c r="L103" s="46"/>
      <c r="M103" s="221" t="s">
        <v>19</v>
      </c>
      <c r="N103" s="222" t="s">
        <v>45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142</v>
      </c>
      <c r="AT103" s="225" t="s">
        <v>137</v>
      </c>
      <c r="AU103" s="225" t="s">
        <v>83</v>
      </c>
      <c r="AY103" s="19" t="s">
        <v>134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81</v>
      </c>
      <c r="BK103" s="226">
        <f>ROUND(I103*H103,2)</f>
        <v>0</v>
      </c>
      <c r="BL103" s="19" t="s">
        <v>142</v>
      </c>
      <c r="BM103" s="225" t="s">
        <v>633</v>
      </c>
    </row>
    <row r="104" s="2" customFormat="1">
      <c r="A104" s="40"/>
      <c r="B104" s="41"/>
      <c r="C104" s="42"/>
      <c r="D104" s="227" t="s">
        <v>144</v>
      </c>
      <c r="E104" s="42"/>
      <c r="F104" s="228" t="s">
        <v>634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144</v>
      </c>
      <c r="AU104" s="19" t="s">
        <v>83</v>
      </c>
    </row>
    <row r="105" s="2" customFormat="1" ht="44.25" customHeight="1">
      <c r="A105" s="40"/>
      <c r="B105" s="41"/>
      <c r="C105" s="214" t="s">
        <v>142</v>
      </c>
      <c r="D105" s="214" t="s">
        <v>137</v>
      </c>
      <c r="E105" s="215" t="s">
        <v>181</v>
      </c>
      <c r="F105" s="216" t="s">
        <v>182</v>
      </c>
      <c r="G105" s="217" t="s">
        <v>140</v>
      </c>
      <c r="H105" s="218">
        <v>0.80000000000000004</v>
      </c>
      <c r="I105" s="219"/>
      <c r="J105" s="220">
        <f>ROUND(I105*H105,2)</f>
        <v>0</v>
      </c>
      <c r="K105" s="216" t="s">
        <v>625</v>
      </c>
      <c r="L105" s="46"/>
      <c r="M105" s="221" t="s">
        <v>19</v>
      </c>
      <c r="N105" s="222" t="s">
        <v>45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142</v>
      </c>
      <c r="AT105" s="225" t="s">
        <v>137</v>
      </c>
      <c r="AU105" s="225" t="s">
        <v>83</v>
      </c>
      <c r="AY105" s="19" t="s">
        <v>134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142</v>
      </c>
      <c r="BM105" s="225" t="s">
        <v>635</v>
      </c>
    </row>
    <row r="106" s="2" customFormat="1">
      <c r="A106" s="40"/>
      <c r="B106" s="41"/>
      <c r="C106" s="42"/>
      <c r="D106" s="227" t="s">
        <v>144</v>
      </c>
      <c r="E106" s="42"/>
      <c r="F106" s="228" t="s">
        <v>636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144</v>
      </c>
      <c r="AU106" s="19" t="s">
        <v>83</v>
      </c>
    </row>
    <row r="107" s="14" customFormat="1">
      <c r="A107" s="14"/>
      <c r="B107" s="243"/>
      <c r="C107" s="244"/>
      <c r="D107" s="234" t="s">
        <v>146</v>
      </c>
      <c r="E107" s="245" t="s">
        <v>19</v>
      </c>
      <c r="F107" s="246" t="s">
        <v>637</v>
      </c>
      <c r="G107" s="244"/>
      <c r="H107" s="247">
        <v>0.80000000000000004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3" t="s">
        <v>146</v>
      </c>
      <c r="AU107" s="253" t="s">
        <v>83</v>
      </c>
      <c r="AV107" s="14" t="s">
        <v>83</v>
      </c>
      <c r="AW107" s="14" t="s">
        <v>35</v>
      </c>
      <c r="AX107" s="14" t="s">
        <v>81</v>
      </c>
      <c r="AY107" s="253" t="s">
        <v>134</v>
      </c>
    </row>
    <row r="108" s="2" customFormat="1" ht="44.25" customHeight="1">
      <c r="A108" s="40"/>
      <c r="B108" s="41"/>
      <c r="C108" s="214" t="s">
        <v>170</v>
      </c>
      <c r="D108" s="214" t="s">
        <v>137</v>
      </c>
      <c r="E108" s="215" t="s">
        <v>187</v>
      </c>
      <c r="F108" s="216" t="s">
        <v>188</v>
      </c>
      <c r="G108" s="217" t="s">
        <v>140</v>
      </c>
      <c r="H108" s="218">
        <v>0.080000000000000002</v>
      </c>
      <c r="I108" s="219"/>
      <c r="J108" s="220">
        <f>ROUND(I108*H108,2)</f>
        <v>0</v>
      </c>
      <c r="K108" s="216" t="s">
        <v>141</v>
      </c>
      <c r="L108" s="46"/>
      <c r="M108" s="221" t="s">
        <v>19</v>
      </c>
      <c r="N108" s="222" t="s">
        <v>45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142</v>
      </c>
      <c r="AT108" s="225" t="s">
        <v>137</v>
      </c>
      <c r="AU108" s="225" t="s">
        <v>83</v>
      </c>
      <c r="AY108" s="19" t="s">
        <v>134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142</v>
      </c>
      <c r="BM108" s="225" t="s">
        <v>638</v>
      </c>
    </row>
    <row r="109" s="2" customFormat="1">
      <c r="A109" s="40"/>
      <c r="B109" s="41"/>
      <c r="C109" s="42"/>
      <c r="D109" s="227" t="s">
        <v>144</v>
      </c>
      <c r="E109" s="42"/>
      <c r="F109" s="228" t="s">
        <v>190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144</v>
      </c>
      <c r="AU109" s="19" t="s">
        <v>83</v>
      </c>
    </row>
    <row r="110" s="12" customFormat="1" ht="22.8" customHeight="1">
      <c r="A110" s="12"/>
      <c r="B110" s="198"/>
      <c r="C110" s="199"/>
      <c r="D110" s="200" t="s">
        <v>73</v>
      </c>
      <c r="E110" s="212" t="s">
        <v>191</v>
      </c>
      <c r="F110" s="212" t="s">
        <v>192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SUM(P111:P112)</f>
        <v>0</v>
      </c>
      <c r="Q110" s="206"/>
      <c r="R110" s="207">
        <f>SUM(R111:R112)</f>
        <v>0</v>
      </c>
      <c r="S110" s="206"/>
      <c r="T110" s="208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81</v>
      </c>
      <c r="AT110" s="210" t="s">
        <v>73</v>
      </c>
      <c r="AU110" s="210" t="s">
        <v>81</v>
      </c>
      <c r="AY110" s="209" t="s">
        <v>134</v>
      </c>
      <c r="BK110" s="211">
        <f>SUM(BK111:BK112)</f>
        <v>0</v>
      </c>
    </row>
    <row r="111" s="2" customFormat="1" ht="62.7" customHeight="1">
      <c r="A111" s="40"/>
      <c r="B111" s="41"/>
      <c r="C111" s="214" t="s">
        <v>175</v>
      </c>
      <c r="D111" s="214" t="s">
        <v>137</v>
      </c>
      <c r="E111" s="215" t="s">
        <v>193</v>
      </c>
      <c r="F111" s="216" t="s">
        <v>194</v>
      </c>
      <c r="G111" s="217" t="s">
        <v>140</v>
      </c>
      <c r="H111" s="218">
        <v>0.067000000000000004</v>
      </c>
      <c r="I111" s="219"/>
      <c r="J111" s="220">
        <f>ROUND(I111*H111,2)</f>
        <v>0</v>
      </c>
      <c r="K111" s="216" t="s">
        <v>625</v>
      </c>
      <c r="L111" s="46"/>
      <c r="M111" s="221" t="s">
        <v>19</v>
      </c>
      <c r="N111" s="222" t="s">
        <v>45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142</v>
      </c>
      <c r="AT111" s="225" t="s">
        <v>137</v>
      </c>
      <c r="AU111" s="225" t="s">
        <v>83</v>
      </c>
      <c r="AY111" s="19" t="s">
        <v>134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81</v>
      </c>
      <c r="BK111" s="226">
        <f>ROUND(I111*H111,2)</f>
        <v>0</v>
      </c>
      <c r="BL111" s="19" t="s">
        <v>142</v>
      </c>
      <c r="BM111" s="225" t="s">
        <v>639</v>
      </c>
    </row>
    <row r="112" s="2" customFormat="1">
      <c r="A112" s="40"/>
      <c r="B112" s="41"/>
      <c r="C112" s="42"/>
      <c r="D112" s="227" t="s">
        <v>144</v>
      </c>
      <c r="E112" s="42"/>
      <c r="F112" s="228" t="s">
        <v>640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144</v>
      </c>
      <c r="AU112" s="19" t="s">
        <v>83</v>
      </c>
    </row>
    <row r="113" s="12" customFormat="1" ht="25.92" customHeight="1">
      <c r="A113" s="12"/>
      <c r="B113" s="198"/>
      <c r="C113" s="199"/>
      <c r="D113" s="200" t="s">
        <v>73</v>
      </c>
      <c r="E113" s="201" t="s">
        <v>197</v>
      </c>
      <c r="F113" s="201" t="s">
        <v>198</v>
      </c>
      <c r="G113" s="199"/>
      <c r="H113" s="199"/>
      <c r="I113" s="202"/>
      <c r="J113" s="203">
        <f>BK113</f>
        <v>0</v>
      </c>
      <c r="K113" s="199"/>
      <c r="L113" s="204"/>
      <c r="M113" s="205"/>
      <c r="N113" s="206"/>
      <c r="O113" s="206"/>
      <c r="P113" s="207">
        <f>P114+P151</f>
        <v>0</v>
      </c>
      <c r="Q113" s="206"/>
      <c r="R113" s="207">
        <f>R114+R151</f>
        <v>0.0083120000000000017</v>
      </c>
      <c r="S113" s="206"/>
      <c r="T113" s="208">
        <f>T114+T151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9" t="s">
        <v>83</v>
      </c>
      <c r="AT113" s="210" t="s">
        <v>73</v>
      </c>
      <c r="AU113" s="210" t="s">
        <v>74</v>
      </c>
      <c r="AY113" s="209" t="s">
        <v>134</v>
      </c>
      <c r="BK113" s="211">
        <f>BK114+BK151</f>
        <v>0</v>
      </c>
    </row>
    <row r="114" s="12" customFormat="1" ht="22.8" customHeight="1">
      <c r="A114" s="12"/>
      <c r="B114" s="198"/>
      <c r="C114" s="199"/>
      <c r="D114" s="200" t="s">
        <v>73</v>
      </c>
      <c r="E114" s="212" t="s">
        <v>641</v>
      </c>
      <c r="F114" s="212" t="s">
        <v>642</v>
      </c>
      <c r="G114" s="199"/>
      <c r="H114" s="199"/>
      <c r="I114" s="202"/>
      <c r="J114" s="213">
        <f>BK114</f>
        <v>0</v>
      </c>
      <c r="K114" s="199"/>
      <c r="L114" s="204"/>
      <c r="M114" s="205"/>
      <c r="N114" s="206"/>
      <c r="O114" s="206"/>
      <c r="P114" s="207">
        <f>SUM(P115:P150)</f>
        <v>0</v>
      </c>
      <c r="Q114" s="206"/>
      <c r="R114" s="207">
        <f>SUM(R115:R150)</f>
        <v>0.0078620000000000009</v>
      </c>
      <c r="S114" s="206"/>
      <c r="T114" s="208">
        <f>SUM(T115:T150)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9" t="s">
        <v>83</v>
      </c>
      <c r="AT114" s="210" t="s">
        <v>73</v>
      </c>
      <c r="AU114" s="210" t="s">
        <v>81</v>
      </c>
      <c r="AY114" s="209" t="s">
        <v>134</v>
      </c>
      <c r="BK114" s="211">
        <f>SUM(BK115:BK150)</f>
        <v>0</v>
      </c>
    </row>
    <row r="115" s="2" customFormat="1" ht="49.05" customHeight="1">
      <c r="A115" s="40"/>
      <c r="B115" s="41"/>
      <c r="C115" s="214" t="s">
        <v>180</v>
      </c>
      <c r="D115" s="214" t="s">
        <v>137</v>
      </c>
      <c r="E115" s="215" t="s">
        <v>643</v>
      </c>
      <c r="F115" s="216" t="s">
        <v>644</v>
      </c>
      <c r="G115" s="217" t="s">
        <v>212</v>
      </c>
      <c r="H115" s="218">
        <v>2</v>
      </c>
      <c r="I115" s="219"/>
      <c r="J115" s="220">
        <f>ROUND(I115*H115,2)</f>
        <v>0</v>
      </c>
      <c r="K115" s="216" t="s">
        <v>625</v>
      </c>
      <c r="L115" s="46"/>
      <c r="M115" s="221" t="s">
        <v>19</v>
      </c>
      <c r="N115" s="222" t="s">
        <v>45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205</v>
      </c>
      <c r="AT115" s="225" t="s">
        <v>137</v>
      </c>
      <c r="AU115" s="225" t="s">
        <v>83</v>
      </c>
      <c r="AY115" s="19" t="s">
        <v>134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81</v>
      </c>
      <c r="BK115" s="226">
        <f>ROUND(I115*H115,2)</f>
        <v>0</v>
      </c>
      <c r="BL115" s="19" t="s">
        <v>205</v>
      </c>
      <c r="BM115" s="225" t="s">
        <v>645</v>
      </c>
    </row>
    <row r="116" s="2" customFormat="1">
      <c r="A116" s="40"/>
      <c r="B116" s="41"/>
      <c r="C116" s="42"/>
      <c r="D116" s="227" t="s">
        <v>144</v>
      </c>
      <c r="E116" s="42"/>
      <c r="F116" s="228" t="s">
        <v>646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144</v>
      </c>
      <c r="AU116" s="19" t="s">
        <v>83</v>
      </c>
    </row>
    <row r="117" s="14" customFormat="1">
      <c r="A117" s="14"/>
      <c r="B117" s="243"/>
      <c r="C117" s="244"/>
      <c r="D117" s="234" t="s">
        <v>146</v>
      </c>
      <c r="E117" s="245" t="s">
        <v>19</v>
      </c>
      <c r="F117" s="246" t="s">
        <v>647</v>
      </c>
      <c r="G117" s="244"/>
      <c r="H117" s="247">
        <v>2</v>
      </c>
      <c r="I117" s="248"/>
      <c r="J117" s="244"/>
      <c r="K117" s="244"/>
      <c r="L117" s="249"/>
      <c r="M117" s="250"/>
      <c r="N117" s="251"/>
      <c r="O117" s="251"/>
      <c r="P117" s="251"/>
      <c r="Q117" s="251"/>
      <c r="R117" s="251"/>
      <c r="S117" s="251"/>
      <c r="T117" s="25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3" t="s">
        <v>146</v>
      </c>
      <c r="AU117" s="253" t="s">
        <v>83</v>
      </c>
      <c r="AV117" s="14" t="s">
        <v>83</v>
      </c>
      <c r="AW117" s="14" t="s">
        <v>35</v>
      </c>
      <c r="AX117" s="14" t="s">
        <v>81</v>
      </c>
      <c r="AY117" s="253" t="s">
        <v>134</v>
      </c>
    </row>
    <row r="118" s="2" customFormat="1" ht="24.15" customHeight="1">
      <c r="A118" s="40"/>
      <c r="B118" s="41"/>
      <c r="C118" s="269" t="s">
        <v>186</v>
      </c>
      <c r="D118" s="269" t="s">
        <v>309</v>
      </c>
      <c r="E118" s="270" t="s">
        <v>648</v>
      </c>
      <c r="F118" s="271" t="s">
        <v>649</v>
      </c>
      <c r="G118" s="272" t="s">
        <v>212</v>
      </c>
      <c r="H118" s="273">
        <v>2</v>
      </c>
      <c r="I118" s="274"/>
      <c r="J118" s="275">
        <f>ROUND(I118*H118,2)</f>
        <v>0</v>
      </c>
      <c r="K118" s="271" t="s">
        <v>625</v>
      </c>
      <c r="L118" s="276"/>
      <c r="M118" s="277" t="s">
        <v>19</v>
      </c>
      <c r="N118" s="278" t="s">
        <v>45</v>
      </c>
      <c r="O118" s="86"/>
      <c r="P118" s="223">
        <f>O118*H118</f>
        <v>0</v>
      </c>
      <c r="Q118" s="223">
        <v>9.0000000000000006E-05</v>
      </c>
      <c r="R118" s="223">
        <f>Q118*H118</f>
        <v>0.00018000000000000001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327</v>
      </c>
      <c r="AT118" s="225" t="s">
        <v>309</v>
      </c>
      <c r="AU118" s="225" t="s">
        <v>83</v>
      </c>
      <c r="AY118" s="19" t="s">
        <v>134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81</v>
      </c>
      <c r="BK118" s="226">
        <f>ROUND(I118*H118,2)</f>
        <v>0</v>
      </c>
      <c r="BL118" s="19" t="s">
        <v>205</v>
      </c>
      <c r="BM118" s="225" t="s">
        <v>650</v>
      </c>
    </row>
    <row r="119" s="14" customFormat="1">
      <c r="A119" s="14"/>
      <c r="B119" s="243"/>
      <c r="C119" s="244"/>
      <c r="D119" s="234" t="s">
        <v>146</v>
      </c>
      <c r="E119" s="245" t="s">
        <v>19</v>
      </c>
      <c r="F119" s="246" t="s">
        <v>647</v>
      </c>
      <c r="G119" s="244"/>
      <c r="H119" s="247">
        <v>2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146</v>
      </c>
      <c r="AU119" s="253" t="s">
        <v>83</v>
      </c>
      <c r="AV119" s="14" t="s">
        <v>83</v>
      </c>
      <c r="AW119" s="14" t="s">
        <v>35</v>
      </c>
      <c r="AX119" s="14" t="s">
        <v>81</v>
      </c>
      <c r="AY119" s="253" t="s">
        <v>134</v>
      </c>
    </row>
    <row r="120" s="2" customFormat="1" ht="44.25" customHeight="1">
      <c r="A120" s="40"/>
      <c r="B120" s="41"/>
      <c r="C120" s="214" t="s">
        <v>149</v>
      </c>
      <c r="D120" s="214" t="s">
        <v>137</v>
      </c>
      <c r="E120" s="215" t="s">
        <v>651</v>
      </c>
      <c r="F120" s="216" t="s">
        <v>652</v>
      </c>
      <c r="G120" s="217" t="s">
        <v>204</v>
      </c>
      <c r="H120" s="218">
        <v>24</v>
      </c>
      <c r="I120" s="219"/>
      <c r="J120" s="220">
        <f>ROUND(I120*H120,2)</f>
        <v>0</v>
      </c>
      <c r="K120" s="216" t="s">
        <v>625</v>
      </c>
      <c r="L120" s="46"/>
      <c r="M120" s="221" t="s">
        <v>19</v>
      </c>
      <c r="N120" s="222" t="s">
        <v>45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205</v>
      </c>
      <c r="AT120" s="225" t="s">
        <v>137</v>
      </c>
      <c r="AU120" s="225" t="s">
        <v>83</v>
      </c>
      <c r="AY120" s="19" t="s">
        <v>134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81</v>
      </c>
      <c r="BK120" s="226">
        <f>ROUND(I120*H120,2)</f>
        <v>0</v>
      </c>
      <c r="BL120" s="19" t="s">
        <v>205</v>
      </c>
      <c r="BM120" s="225" t="s">
        <v>653</v>
      </c>
    </row>
    <row r="121" s="2" customFormat="1">
      <c r="A121" s="40"/>
      <c r="B121" s="41"/>
      <c r="C121" s="42"/>
      <c r="D121" s="227" t="s">
        <v>144</v>
      </c>
      <c r="E121" s="42"/>
      <c r="F121" s="228" t="s">
        <v>654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144</v>
      </c>
      <c r="AU121" s="19" t="s">
        <v>83</v>
      </c>
    </row>
    <row r="122" s="14" customFormat="1">
      <c r="A122" s="14"/>
      <c r="B122" s="243"/>
      <c r="C122" s="244"/>
      <c r="D122" s="234" t="s">
        <v>146</v>
      </c>
      <c r="E122" s="245" t="s">
        <v>19</v>
      </c>
      <c r="F122" s="246" t="s">
        <v>655</v>
      </c>
      <c r="G122" s="244"/>
      <c r="H122" s="247">
        <v>24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146</v>
      </c>
      <c r="AU122" s="253" t="s">
        <v>83</v>
      </c>
      <c r="AV122" s="14" t="s">
        <v>83</v>
      </c>
      <c r="AW122" s="14" t="s">
        <v>35</v>
      </c>
      <c r="AX122" s="14" t="s">
        <v>81</v>
      </c>
      <c r="AY122" s="253" t="s">
        <v>134</v>
      </c>
    </row>
    <row r="123" s="2" customFormat="1" ht="24.15" customHeight="1">
      <c r="A123" s="40"/>
      <c r="B123" s="41"/>
      <c r="C123" s="269" t="s">
        <v>201</v>
      </c>
      <c r="D123" s="269" t="s">
        <v>309</v>
      </c>
      <c r="E123" s="270" t="s">
        <v>656</v>
      </c>
      <c r="F123" s="271" t="s">
        <v>657</v>
      </c>
      <c r="G123" s="272" t="s">
        <v>204</v>
      </c>
      <c r="H123" s="273">
        <v>27.600000000000001</v>
      </c>
      <c r="I123" s="274"/>
      <c r="J123" s="275">
        <f>ROUND(I123*H123,2)</f>
        <v>0</v>
      </c>
      <c r="K123" s="271" t="s">
        <v>625</v>
      </c>
      <c r="L123" s="276"/>
      <c r="M123" s="277" t="s">
        <v>19</v>
      </c>
      <c r="N123" s="278" t="s">
        <v>45</v>
      </c>
      <c r="O123" s="86"/>
      <c r="P123" s="223">
        <f>O123*H123</f>
        <v>0</v>
      </c>
      <c r="Q123" s="223">
        <v>6.9999999999999994E-05</v>
      </c>
      <c r="R123" s="223">
        <f>Q123*H123</f>
        <v>0.0019319999999999999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327</v>
      </c>
      <c r="AT123" s="225" t="s">
        <v>309</v>
      </c>
      <c r="AU123" s="225" t="s">
        <v>83</v>
      </c>
      <c r="AY123" s="19" t="s">
        <v>134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81</v>
      </c>
      <c r="BK123" s="226">
        <f>ROUND(I123*H123,2)</f>
        <v>0</v>
      </c>
      <c r="BL123" s="19" t="s">
        <v>205</v>
      </c>
      <c r="BM123" s="225" t="s">
        <v>658</v>
      </c>
    </row>
    <row r="124" s="14" customFormat="1">
      <c r="A124" s="14"/>
      <c r="B124" s="243"/>
      <c r="C124" s="244"/>
      <c r="D124" s="234" t="s">
        <v>146</v>
      </c>
      <c r="E124" s="245" t="s">
        <v>19</v>
      </c>
      <c r="F124" s="246" t="s">
        <v>655</v>
      </c>
      <c r="G124" s="244"/>
      <c r="H124" s="247">
        <v>24</v>
      </c>
      <c r="I124" s="248"/>
      <c r="J124" s="244"/>
      <c r="K124" s="244"/>
      <c r="L124" s="249"/>
      <c r="M124" s="250"/>
      <c r="N124" s="251"/>
      <c r="O124" s="251"/>
      <c r="P124" s="251"/>
      <c r="Q124" s="251"/>
      <c r="R124" s="251"/>
      <c r="S124" s="251"/>
      <c r="T124" s="252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3" t="s">
        <v>146</v>
      </c>
      <c r="AU124" s="253" t="s">
        <v>83</v>
      </c>
      <c r="AV124" s="14" t="s">
        <v>83</v>
      </c>
      <c r="AW124" s="14" t="s">
        <v>35</v>
      </c>
      <c r="AX124" s="14" t="s">
        <v>81</v>
      </c>
      <c r="AY124" s="253" t="s">
        <v>134</v>
      </c>
    </row>
    <row r="125" s="14" customFormat="1">
      <c r="A125" s="14"/>
      <c r="B125" s="243"/>
      <c r="C125" s="244"/>
      <c r="D125" s="234" t="s">
        <v>146</v>
      </c>
      <c r="E125" s="244"/>
      <c r="F125" s="246" t="s">
        <v>659</v>
      </c>
      <c r="G125" s="244"/>
      <c r="H125" s="247">
        <v>27.600000000000001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146</v>
      </c>
      <c r="AU125" s="253" t="s">
        <v>83</v>
      </c>
      <c r="AV125" s="14" t="s">
        <v>83</v>
      </c>
      <c r="AW125" s="14" t="s">
        <v>4</v>
      </c>
      <c r="AX125" s="14" t="s">
        <v>81</v>
      </c>
      <c r="AY125" s="253" t="s">
        <v>134</v>
      </c>
    </row>
    <row r="126" s="2" customFormat="1" ht="44.25" customHeight="1">
      <c r="A126" s="40"/>
      <c r="B126" s="41"/>
      <c r="C126" s="214" t="s">
        <v>209</v>
      </c>
      <c r="D126" s="214" t="s">
        <v>137</v>
      </c>
      <c r="E126" s="215" t="s">
        <v>660</v>
      </c>
      <c r="F126" s="216" t="s">
        <v>661</v>
      </c>
      <c r="G126" s="217" t="s">
        <v>204</v>
      </c>
      <c r="H126" s="218">
        <v>10</v>
      </c>
      <c r="I126" s="219"/>
      <c r="J126" s="220">
        <f>ROUND(I126*H126,2)</f>
        <v>0</v>
      </c>
      <c r="K126" s="216" t="s">
        <v>141</v>
      </c>
      <c r="L126" s="46"/>
      <c r="M126" s="221" t="s">
        <v>19</v>
      </c>
      <c r="N126" s="222" t="s">
        <v>45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205</v>
      </c>
      <c r="AT126" s="225" t="s">
        <v>137</v>
      </c>
      <c r="AU126" s="225" t="s">
        <v>83</v>
      </c>
      <c r="AY126" s="19" t="s">
        <v>134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81</v>
      </c>
      <c r="BK126" s="226">
        <f>ROUND(I126*H126,2)</f>
        <v>0</v>
      </c>
      <c r="BL126" s="19" t="s">
        <v>205</v>
      </c>
      <c r="BM126" s="225" t="s">
        <v>662</v>
      </c>
    </row>
    <row r="127" s="2" customFormat="1">
      <c r="A127" s="40"/>
      <c r="B127" s="41"/>
      <c r="C127" s="42"/>
      <c r="D127" s="227" t="s">
        <v>144</v>
      </c>
      <c r="E127" s="42"/>
      <c r="F127" s="228" t="s">
        <v>663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144</v>
      </c>
      <c r="AU127" s="19" t="s">
        <v>83</v>
      </c>
    </row>
    <row r="128" s="2" customFormat="1" ht="24.15" customHeight="1">
      <c r="A128" s="40"/>
      <c r="B128" s="41"/>
      <c r="C128" s="269" t="s">
        <v>8</v>
      </c>
      <c r="D128" s="269" t="s">
        <v>309</v>
      </c>
      <c r="E128" s="270" t="s">
        <v>664</v>
      </c>
      <c r="F128" s="271" t="s">
        <v>665</v>
      </c>
      <c r="G128" s="272" t="s">
        <v>204</v>
      </c>
      <c r="H128" s="273">
        <v>10</v>
      </c>
      <c r="I128" s="274"/>
      <c r="J128" s="275">
        <f>ROUND(I128*H128,2)</f>
        <v>0</v>
      </c>
      <c r="K128" s="271" t="s">
        <v>141</v>
      </c>
      <c r="L128" s="276"/>
      <c r="M128" s="277" t="s">
        <v>19</v>
      </c>
      <c r="N128" s="278" t="s">
        <v>45</v>
      </c>
      <c r="O128" s="86"/>
      <c r="P128" s="223">
        <f>O128*H128</f>
        <v>0</v>
      </c>
      <c r="Q128" s="223">
        <v>0.00010000000000000001</v>
      </c>
      <c r="R128" s="223">
        <f>Q128*H128</f>
        <v>0.001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327</v>
      </c>
      <c r="AT128" s="225" t="s">
        <v>309</v>
      </c>
      <c r="AU128" s="225" t="s">
        <v>83</v>
      </c>
      <c r="AY128" s="19" t="s">
        <v>134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81</v>
      </c>
      <c r="BK128" s="226">
        <f>ROUND(I128*H128,2)</f>
        <v>0</v>
      </c>
      <c r="BL128" s="19" t="s">
        <v>205</v>
      </c>
      <c r="BM128" s="225" t="s">
        <v>666</v>
      </c>
    </row>
    <row r="129" s="14" customFormat="1">
      <c r="A129" s="14"/>
      <c r="B129" s="243"/>
      <c r="C129" s="244"/>
      <c r="D129" s="234" t="s">
        <v>146</v>
      </c>
      <c r="E129" s="244"/>
      <c r="F129" s="246" t="s">
        <v>667</v>
      </c>
      <c r="G129" s="244"/>
      <c r="H129" s="247">
        <v>10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146</v>
      </c>
      <c r="AU129" s="253" t="s">
        <v>83</v>
      </c>
      <c r="AV129" s="14" t="s">
        <v>83</v>
      </c>
      <c r="AW129" s="14" t="s">
        <v>4</v>
      </c>
      <c r="AX129" s="14" t="s">
        <v>81</v>
      </c>
      <c r="AY129" s="253" t="s">
        <v>134</v>
      </c>
    </row>
    <row r="130" s="2" customFormat="1" ht="37.8" customHeight="1">
      <c r="A130" s="40"/>
      <c r="B130" s="41"/>
      <c r="C130" s="214" t="s">
        <v>226</v>
      </c>
      <c r="D130" s="214" t="s">
        <v>137</v>
      </c>
      <c r="E130" s="215" t="s">
        <v>668</v>
      </c>
      <c r="F130" s="216" t="s">
        <v>669</v>
      </c>
      <c r="G130" s="217" t="s">
        <v>204</v>
      </c>
      <c r="H130" s="218">
        <v>20</v>
      </c>
      <c r="I130" s="219"/>
      <c r="J130" s="220">
        <f>ROUND(I130*H130,2)</f>
        <v>0</v>
      </c>
      <c r="K130" s="216" t="s">
        <v>625</v>
      </c>
      <c r="L130" s="46"/>
      <c r="M130" s="221" t="s">
        <v>19</v>
      </c>
      <c r="N130" s="222" t="s">
        <v>45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205</v>
      </c>
      <c r="AT130" s="225" t="s">
        <v>137</v>
      </c>
      <c r="AU130" s="225" t="s">
        <v>83</v>
      </c>
      <c r="AY130" s="19" t="s">
        <v>134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81</v>
      </c>
      <c r="BK130" s="226">
        <f>ROUND(I130*H130,2)</f>
        <v>0</v>
      </c>
      <c r="BL130" s="19" t="s">
        <v>205</v>
      </c>
      <c r="BM130" s="225" t="s">
        <v>670</v>
      </c>
    </row>
    <row r="131" s="2" customFormat="1">
      <c r="A131" s="40"/>
      <c r="B131" s="41"/>
      <c r="C131" s="42"/>
      <c r="D131" s="227" t="s">
        <v>144</v>
      </c>
      <c r="E131" s="42"/>
      <c r="F131" s="228" t="s">
        <v>671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144</v>
      </c>
      <c r="AU131" s="19" t="s">
        <v>83</v>
      </c>
    </row>
    <row r="132" s="14" customFormat="1">
      <c r="A132" s="14"/>
      <c r="B132" s="243"/>
      <c r="C132" s="244"/>
      <c r="D132" s="234" t="s">
        <v>146</v>
      </c>
      <c r="E132" s="245" t="s">
        <v>19</v>
      </c>
      <c r="F132" s="246" t="s">
        <v>672</v>
      </c>
      <c r="G132" s="244"/>
      <c r="H132" s="247">
        <v>20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146</v>
      </c>
      <c r="AU132" s="253" t="s">
        <v>83</v>
      </c>
      <c r="AV132" s="14" t="s">
        <v>83</v>
      </c>
      <c r="AW132" s="14" t="s">
        <v>35</v>
      </c>
      <c r="AX132" s="14" t="s">
        <v>81</v>
      </c>
      <c r="AY132" s="253" t="s">
        <v>134</v>
      </c>
    </row>
    <row r="133" s="2" customFormat="1" ht="24.15" customHeight="1">
      <c r="A133" s="40"/>
      <c r="B133" s="41"/>
      <c r="C133" s="269" t="s">
        <v>233</v>
      </c>
      <c r="D133" s="269" t="s">
        <v>309</v>
      </c>
      <c r="E133" s="270" t="s">
        <v>673</v>
      </c>
      <c r="F133" s="271" t="s">
        <v>674</v>
      </c>
      <c r="G133" s="272" t="s">
        <v>204</v>
      </c>
      <c r="H133" s="273">
        <v>23</v>
      </c>
      <c r="I133" s="274"/>
      <c r="J133" s="275">
        <f>ROUND(I133*H133,2)</f>
        <v>0</v>
      </c>
      <c r="K133" s="271" t="s">
        <v>625</v>
      </c>
      <c r="L133" s="276"/>
      <c r="M133" s="277" t="s">
        <v>19</v>
      </c>
      <c r="N133" s="278" t="s">
        <v>45</v>
      </c>
      <c r="O133" s="86"/>
      <c r="P133" s="223">
        <f>O133*H133</f>
        <v>0</v>
      </c>
      <c r="Q133" s="223">
        <v>0.00017000000000000001</v>
      </c>
      <c r="R133" s="223">
        <f>Q133*H133</f>
        <v>0.0039100000000000003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327</v>
      </c>
      <c r="AT133" s="225" t="s">
        <v>309</v>
      </c>
      <c r="AU133" s="225" t="s">
        <v>83</v>
      </c>
      <c r="AY133" s="19" t="s">
        <v>134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81</v>
      </c>
      <c r="BK133" s="226">
        <f>ROUND(I133*H133,2)</f>
        <v>0</v>
      </c>
      <c r="BL133" s="19" t="s">
        <v>205</v>
      </c>
      <c r="BM133" s="225" t="s">
        <v>675</v>
      </c>
    </row>
    <row r="134" s="14" customFormat="1">
      <c r="A134" s="14"/>
      <c r="B134" s="243"/>
      <c r="C134" s="244"/>
      <c r="D134" s="234" t="s">
        <v>146</v>
      </c>
      <c r="E134" s="245" t="s">
        <v>19</v>
      </c>
      <c r="F134" s="246" t="s">
        <v>672</v>
      </c>
      <c r="G134" s="244"/>
      <c r="H134" s="247">
        <v>20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146</v>
      </c>
      <c r="AU134" s="253" t="s">
        <v>83</v>
      </c>
      <c r="AV134" s="14" t="s">
        <v>83</v>
      </c>
      <c r="AW134" s="14" t="s">
        <v>35</v>
      </c>
      <c r="AX134" s="14" t="s">
        <v>81</v>
      </c>
      <c r="AY134" s="253" t="s">
        <v>134</v>
      </c>
    </row>
    <row r="135" s="14" customFormat="1">
      <c r="A135" s="14"/>
      <c r="B135" s="243"/>
      <c r="C135" s="244"/>
      <c r="D135" s="234" t="s">
        <v>146</v>
      </c>
      <c r="E135" s="244"/>
      <c r="F135" s="246" t="s">
        <v>676</v>
      </c>
      <c r="G135" s="244"/>
      <c r="H135" s="247">
        <v>23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146</v>
      </c>
      <c r="AU135" s="253" t="s">
        <v>83</v>
      </c>
      <c r="AV135" s="14" t="s">
        <v>83</v>
      </c>
      <c r="AW135" s="14" t="s">
        <v>4</v>
      </c>
      <c r="AX135" s="14" t="s">
        <v>81</v>
      </c>
      <c r="AY135" s="253" t="s">
        <v>134</v>
      </c>
    </row>
    <row r="136" s="2" customFormat="1" ht="44.25" customHeight="1">
      <c r="A136" s="40"/>
      <c r="B136" s="41"/>
      <c r="C136" s="214" t="s">
        <v>241</v>
      </c>
      <c r="D136" s="214" t="s">
        <v>137</v>
      </c>
      <c r="E136" s="215" t="s">
        <v>677</v>
      </c>
      <c r="F136" s="216" t="s">
        <v>678</v>
      </c>
      <c r="G136" s="217" t="s">
        <v>212</v>
      </c>
      <c r="H136" s="218">
        <v>2</v>
      </c>
      <c r="I136" s="219"/>
      <c r="J136" s="220">
        <f>ROUND(I136*H136,2)</f>
        <v>0</v>
      </c>
      <c r="K136" s="216" t="s">
        <v>141</v>
      </c>
      <c r="L136" s="46"/>
      <c r="M136" s="221" t="s">
        <v>19</v>
      </c>
      <c r="N136" s="222" t="s">
        <v>45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205</v>
      </c>
      <c r="AT136" s="225" t="s">
        <v>137</v>
      </c>
      <c r="AU136" s="225" t="s">
        <v>83</v>
      </c>
      <c r="AY136" s="19" t="s">
        <v>134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81</v>
      </c>
      <c r="BK136" s="226">
        <f>ROUND(I136*H136,2)</f>
        <v>0</v>
      </c>
      <c r="BL136" s="19" t="s">
        <v>205</v>
      </c>
      <c r="BM136" s="225" t="s">
        <v>679</v>
      </c>
    </row>
    <row r="137" s="2" customFormat="1">
      <c r="A137" s="40"/>
      <c r="B137" s="41"/>
      <c r="C137" s="42"/>
      <c r="D137" s="227" t="s">
        <v>144</v>
      </c>
      <c r="E137" s="42"/>
      <c r="F137" s="228" t="s">
        <v>680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144</v>
      </c>
      <c r="AU137" s="19" t="s">
        <v>83</v>
      </c>
    </row>
    <row r="138" s="2" customFormat="1" ht="24.15" customHeight="1">
      <c r="A138" s="40"/>
      <c r="B138" s="41"/>
      <c r="C138" s="269" t="s">
        <v>205</v>
      </c>
      <c r="D138" s="269" t="s">
        <v>309</v>
      </c>
      <c r="E138" s="270" t="s">
        <v>681</v>
      </c>
      <c r="F138" s="271" t="s">
        <v>682</v>
      </c>
      <c r="G138" s="272" t="s">
        <v>212</v>
      </c>
      <c r="H138" s="273">
        <v>2</v>
      </c>
      <c r="I138" s="274"/>
      <c r="J138" s="275">
        <f>ROUND(I138*H138,2)</f>
        <v>0</v>
      </c>
      <c r="K138" s="271" t="s">
        <v>141</v>
      </c>
      <c r="L138" s="276"/>
      <c r="M138" s="277" t="s">
        <v>19</v>
      </c>
      <c r="N138" s="278" t="s">
        <v>45</v>
      </c>
      <c r="O138" s="86"/>
      <c r="P138" s="223">
        <f>O138*H138</f>
        <v>0</v>
      </c>
      <c r="Q138" s="223">
        <v>9.0000000000000006E-05</v>
      </c>
      <c r="R138" s="223">
        <f>Q138*H138</f>
        <v>0.00018000000000000001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327</v>
      </c>
      <c r="AT138" s="225" t="s">
        <v>309</v>
      </c>
      <c r="AU138" s="225" t="s">
        <v>83</v>
      </c>
      <c r="AY138" s="19" t="s">
        <v>134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81</v>
      </c>
      <c r="BK138" s="226">
        <f>ROUND(I138*H138,2)</f>
        <v>0</v>
      </c>
      <c r="BL138" s="19" t="s">
        <v>205</v>
      </c>
      <c r="BM138" s="225" t="s">
        <v>683</v>
      </c>
    </row>
    <row r="139" s="2" customFormat="1" ht="49.05" customHeight="1">
      <c r="A139" s="40"/>
      <c r="B139" s="41"/>
      <c r="C139" s="214" t="s">
        <v>259</v>
      </c>
      <c r="D139" s="214" t="s">
        <v>137</v>
      </c>
      <c r="E139" s="215" t="s">
        <v>684</v>
      </c>
      <c r="F139" s="216" t="s">
        <v>685</v>
      </c>
      <c r="G139" s="217" t="s">
        <v>212</v>
      </c>
      <c r="H139" s="218">
        <v>6</v>
      </c>
      <c r="I139" s="219"/>
      <c r="J139" s="220">
        <f>ROUND(I139*H139,2)</f>
        <v>0</v>
      </c>
      <c r="K139" s="216" t="s">
        <v>625</v>
      </c>
      <c r="L139" s="46"/>
      <c r="M139" s="221" t="s">
        <v>19</v>
      </c>
      <c r="N139" s="222" t="s">
        <v>45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205</v>
      </c>
      <c r="AT139" s="225" t="s">
        <v>137</v>
      </c>
      <c r="AU139" s="225" t="s">
        <v>83</v>
      </c>
      <c r="AY139" s="19" t="s">
        <v>134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81</v>
      </c>
      <c r="BK139" s="226">
        <f>ROUND(I139*H139,2)</f>
        <v>0</v>
      </c>
      <c r="BL139" s="19" t="s">
        <v>205</v>
      </c>
      <c r="BM139" s="225" t="s">
        <v>686</v>
      </c>
    </row>
    <row r="140" s="2" customFormat="1">
      <c r="A140" s="40"/>
      <c r="B140" s="41"/>
      <c r="C140" s="42"/>
      <c r="D140" s="227" t="s">
        <v>144</v>
      </c>
      <c r="E140" s="42"/>
      <c r="F140" s="228" t="s">
        <v>687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144</v>
      </c>
      <c r="AU140" s="19" t="s">
        <v>83</v>
      </c>
    </row>
    <row r="141" s="14" customFormat="1">
      <c r="A141" s="14"/>
      <c r="B141" s="243"/>
      <c r="C141" s="244"/>
      <c r="D141" s="234" t="s">
        <v>146</v>
      </c>
      <c r="E141" s="245" t="s">
        <v>19</v>
      </c>
      <c r="F141" s="246" t="s">
        <v>175</v>
      </c>
      <c r="G141" s="244"/>
      <c r="H141" s="247">
        <v>6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146</v>
      </c>
      <c r="AU141" s="253" t="s">
        <v>83</v>
      </c>
      <c r="AV141" s="14" t="s">
        <v>83</v>
      </c>
      <c r="AW141" s="14" t="s">
        <v>35</v>
      </c>
      <c r="AX141" s="14" t="s">
        <v>81</v>
      </c>
      <c r="AY141" s="253" t="s">
        <v>134</v>
      </c>
    </row>
    <row r="142" s="2" customFormat="1" ht="24.15" customHeight="1">
      <c r="A142" s="40"/>
      <c r="B142" s="41"/>
      <c r="C142" s="269" t="s">
        <v>269</v>
      </c>
      <c r="D142" s="269" t="s">
        <v>309</v>
      </c>
      <c r="E142" s="270" t="s">
        <v>688</v>
      </c>
      <c r="F142" s="271" t="s">
        <v>689</v>
      </c>
      <c r="G142" s="272" t="s">
        <v>212</v>
      </c>
      <c r="H142" s="273">
        <v>6</v>
      </c>
      <c r="I142" s="274"/>
      <c r="J142" s="275">
        <f>ROUND(I142*H142,2)</f>
        <v>0</v>
      </c>
      <c r="K142" s="271" t="s">
        <v>625</v>
      </c>
      <c r="L142" s="276"/>
      <c r="M142" s="277" t="s">
        <v>19</v>
      </c>
      <c r="N142" s="278" t="s">
        <v>45</v>
      </c>
      <c r="O142" s="86"/>
      <c r="P142" s="223">
        <f>O142*H142</f>
        <v>0</v>
      </c>
      <c r="Q142" s="223">
        <v>0.00010000000000000001</v>
      </c>
      <c r="R142" s="223">
        <f>Q142*H142</f>
        <v>0.00060000000000000006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327</v>
      </c>
      <c r="AT142" s="225" t="s">
        <v>309</v>
      </c>
      <c r="AU142" s="225" t="s">
        <v>83</v>
      </c>
      <c r="AY142" s="19" t="s">
        <v>134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81</v>
      </c>
      <c r="BK142" s="226">
        <f>ROUND(I142*H142,2)</f>
        <v>0</v>
      </c>
      <c r="BL142" s="19" t="s">
        <v>205</v>
      </c>
      <c r="BM142" s="225" t="s">
        <v>690</v>
      </c>
    </row>
    <row r="143" s="14" customFormat="1">
      <c r="A143" s="14"/>
      <c r="B143" s="243"/>
      <c r="C143" s="244"/>
      <c r="D143" s="234" t="s">
        <v>146</v>
      </c>
      <c r="E143" s="245" t="s">
        <v>19</v>
      </c>
      <c r="F143" s="246" t="s">
        <v>175</v>
      </c>
      <c r="G143" s="244"/>
      <c r="H143" s="247">
        <v>6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146</v>
      </c>
      <c r="AU143" s="253" t="s">
        <v>83</v>
      </c>
      <c r="AV143" s="14" t="s">
        <v>83</v>
      </c>
      <c r="AW143" s="14" t="s">
        <v>35</v>
      </c>
      <c r="AX143" s="14" t="s">
        <v>81</v>
      </c>
      <c r="AY143" s="253" t="s">
        <v>134</v>
      </c>
    </row>
    <row r="144" s="2" customFormat="1" ht="16.5" customHeight="1">
      <c r="A144" s="40"/>
      <c r="B144" s="41"/>
      <c r="C144" s="269" t="s">
        <v>376</v>
      </c>
      <c r="D144" s="269" t="s">
        <v>309</v>
      </c>
      <c r="E144" s="270" t="s">
        <v>691</v>
      </c>
      <c r="F144" s="271" t="s">
        <v>692</v>
      </c>
      <c r="G144" s="272" t="s">
        <v>212</v>
      </c>
      <c r="H144" s="273">
        <v>3</v>
      </c>
      <c r="I144" s="274"/>
      <c r="J144" s="275">
        <f>ROUND(I144*H144,2)</f>
        <v>0</v>
      </c>
      <c r="K144" s="271" t="s">
        <v>625</v>
      </c>
      <c r="L144" s="276"/>
      <c r="M144" s="277" t="s">
        <v>19</v>
      </c>
      <c r="N144" s="278" t="s">
        <v>45</v>
      </c>
      <c r="O144" s="86"/>
      <c r="P144" s="223">
        <f>O144*H144</f>
        <v>0</v>
      </c>
      <c r="Q144" s="223">
        <v>2.0000000000000002E-05</v>
      </c>
      <c r="R144" s="223">
        <f>Q144*H144</f>
        <v>6.0000000000000008E-05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327</v>
      </c>
      <c r="AT144" s="225" t="s">
        <v>309</v>
      </c>
      <c r="AU144" s="225" t="s">
        <v>83</v>
      </c>
      <c r="AY144" s="19" t="s">
        <v>134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81</v>
      </c>
      <c r="BK144" s="226">
        <f>ROUND(I144*H144,2)</f>
        <v>0</v>
      </c>
      <c r="BL144" s="19" t="s">
        <v>205</v>
      </c>
      <c r="BM144" s="225" t="s">
        <v>693</v>
      </c>
    </row>
    <row r="145" s="14" customFormat="1">
      <c r="A145" s="14"/>
      <c r="B145" s="243"/>
      <c r="C145" s="244"/>
      <c r="D145" s="234" t="s">
        <v>146</v>
      </c>
      <c r="E145" s="245" t="s">
        <v>19</v>
      </c>
      <c r="F145" s="246" t="s">
        <v>135</v>
      </c>
      <c r="G145" s="244"/>
      <c r="H145" s="247">
        <v>3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146</v>
      </c>
      <c r="AU145" s="253" t="s">
        <v>83</v>
      </c>
      <c r="AV145" s="14" t="s">
        <v>83</v>
      </c>
      <c r="AW145" s="14" t="s">
        <v>35</v>
      </c>
      <c r="AX145" s="14" t="s">
        <v>81</v>
      </c>
      <c r="AY145" s="253" t="s">
        <v>134</v>
      </c>
    </row>
    <row r="146" s="2" customFormat="1" ht="37.8" customHeight="1">
      <c r="A146" s="40"/>
      <c r="B146" s="41"/>
      <c r="C146" s="214" t="s">
        <v>382</v>
      </c>
      <c r="D146" s="214" t="s">
        <v>137</v>
      </c>
      <c r="E146" s="215" t="s">
        <v>694</v>
      </c>
      <c r="F146" s="216" t="s">
        <v>695</v>
      </c>
      <c r="G146" s="217" t="s">
        <v>212</v>
      </c>
      <c r="H146" s="218">
        <v>4</v>
      </c>
      <c r="I146" s="219"/>
      <c r="J146" s="220">
        <f>ROUND(I146*H146,2)</f>
        <v>0</v>
      </c>
      <c r="K146" s="216" t="s">
        <v>625</v>
      </c>
      <c r="L146" s="46"/>
      <c r="M146" s="221" t="s">
        <v>19</v>
      </c>
      <c r="N146" s="222" t="s">
        <v>45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205</v>
      </c>
      <c r="AT146" s="225" t="s">
        <v>137</v>
      </c>
      <c r="AU146" s="225" t="s">
        <v>83</v>
      </c>
      <c r="AY146" s="19" t="s">
        <v>134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81</v>
      </c>
      <c r="BK146" s="226">
        <f>ROUND(I146*H146,2)</f>
        <v>0</v>
      </c>
      <c r="BL146" s="19" t="s">
        <v>205</v>
      </c>
      <c r="BM146" s="225" t="s">
        <v>696</v>
      </c>
    </row>
    <row r="147" s="2" customFormat="1">
      <c r="A147" s="40"/>
      <c r="B147" s="41"/>
      <c r="C147" s="42"/>
      <c r="D147" s="227" t="s">
        <v>144</v>
      </c>
      <c r="E147" s="42"/>
      <c r="F147" s="228" t="s">
        <v>697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144</v>
      </c>
      <c r="AU147" s="19" t="s">
        <v>83</v>
      </c>
    </row>
    <row r="148" s="14" customFormat="1">
      <c r="A148" s="14"/>
      <c r="B148" s="243"/>
      <c r="C148" s="244"/>
      <c r="D148" s="234" t="s">
        <v>146</v>
      </c>
      <c r="E148" s="245" t="s">
        <v>19</v>
      </c>
      <c r="F148" s="246" t="s">
        <v>142</v>
      </c>
      <c r="G148" s="244"/>
      <c r="H148" s="247">
        <v>4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146</v>
      </c>
      <c r="AU148" s="253" t="s">
        <v>83</v>
      </c>
      <c r="AV148" s="14" t="s">
        <v>83</v>
      </c>
      <c r="AW148" s="14" t="s">
        <v>35</v>
      </c>
      <c r="AX148" s="14" t="s">
        <v>81</v>
      </c>
      <c r="AY148" s="253" t="s">
        <v>134</v>
      </c>
    </row>
    <row r="149" s="2" customFormat="1" ht="49.05" customHeight="1">
      <c r="A149" s="40"/>
      <c r="B149" s="41"/>
      <c r="C149" s="214" t="s">
        <v>7</v>
      </c>
      <c r="D149" s="214" t="s">
        <v>137</v>
      </c>
      <c r="E149" s="215" t="s">
        <v>698</v>
      </c>
      <c r="F149" s="216" t="s">
        <v>699</v>
      </c>
      <c r="G149" s="217" t="s">
        <v>140</v>
      </c>
      <c r="H149" s="218">
        <v>0.0080000000000000002</v>
      </c>
      <c r="I149" s="219"/>
      <c r="J149" s="220">
        <f>ROUND(I149*H149,2)</f>
        <v>0</v>
      </c>
      <c r="K149" s="216" t="s">
        <v>625</v>
      </c>
      <c r="L149" s="46"/>
      <c r="M149" s="221" t="s">
        <v>19</v>
      </c>
      <c r="N149" s="222" t="s">
        <v>45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205</v>
      </c>
      <c r="AT149" s="225" t="s">
        <v>137</v>
      </c>
      <c r="AU149" s="225" t="s">
        <v>83</v>
      </c>
      <c r="AY149" s="19" t="s">
        <v>134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81</v>
      </c>
      <c r="BK149" s="226">
        <f>ROUND(I149*H149,2)</f>
        <v>0</v>
      </c>
      <c r="BL149" s="19" t="s">
        <v>205</v>
      </c>
      <c r="BM149" s="225" t="s">
        <v>700</v>
      </c>
    </row>
    <row r="150" s="2" customFormat="1">
      <c r="A150" s="40"/>
      <c r="B150" s="41"/>
      <c r="C150" s="42"/>
      <c r="D150" s="227" t="s">
        <v>144</v>
      </c>
      <c r="E150" s="42"/>
      <c r="F150" s="228" t="s">
        <v>701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144</v>
      </c>
      <c r="AU150" s="19" t="s">
        <v>83</v>
      </c>
    </row>
    <row r="151" s="12" customFormat="1" ht="22.8" customHeight="1">
      <c r="A151" s="12"/>
      <c r="B151" s="198"/>
      <c r="C151" s="199"/>
      <c r="D151" s="200" t="s">
        <v>73</v>
      </c>
      <c r="E151" s="212" t="s">
        <v>702</v>
      </c>
      <c r="F151" s="212" t="s">
        <v>703</v>
      </c>
      <c r="G151" s="199"/>
      <c r="H151" s="199"/>
      <c r="I151" s="202"/>
      <c r="J151" s="213">
        <f>BK151</f>
        <v>0</v>
      </c>
      <c r="K151" s="199"/>
      <c r="L151" s="204"/>
      <c r="M151" s="205"/>
      <c r="N151" s="206"/>
      <c r="O151" s="206"/>
      <c r="P151" s="207">
        <f>SUM(P152:P154)</f>
        <v>0</v>
      </c>
      <c r="Q151" s="206"/>
      <c r="R151" s="207">
        <f>SUM(R152:R154)</f>
        <v>0.00044999999999999999</v>
      </c>
      <c r="S151" s="206"/>
      <c r="T151" s="208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83</v>
      </c>
      <c r="AT151" s="210" t="s">
        <v>73</v>
      </c>
      <c r="AU151" s="210" t="s">
        <v>81</v>
      </c>
      <c r="AY151" s="209" t="s">
        <v>134</v>
      </c>
      <c r="BK151" s="211">
        <f>SUM(BK152:BK154)</f>
        <v>0</v>
      </c>
    </row>
    <row r="152" s="2" customFormat="1" ht="24.15" customHeight="1">
      <c r="A152" s="40"/>
      <c r="B152" s="41"/>
      <c r="C152" s="214" t="s">
        <v>393</v>
      </c>
      <c r="D152" s="214" t="s">
        <v>137</v>
      </c>
      <c r="E152" s="215" t="s">
        <v>704</v>
      </c>
      <c r="F152" s="216" t="s">
        <v>705</v>
      </c>
      <c r="G152" s="217" t="s">
        <v>212</v>
      </c>
      <c r="H152" s="218">
        <v>1</v>
      </c>
      <c r="I152" s="219"/>
      <c r="J152" s="220">
        <f>ROUND(I152*H152,2)</f>
        <v>0</v>
      </c>
      <c r="K152" s="216" t="s">
        <v>141</v>
      </c>
      <c r="L152" s="46"/>
      <c r="M152" s="221" t="s">
        <v>19</v>
      </c>
      <c r="N152" s="222" t="s">
        <v>45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205</v>
      </c>
      <c r="AT152" s="225" t="s">
        <v>137</v>
      </c>
      <c r="AU152" s="225" t="s">
        <v>83</v>
      </c>
      <c r="AY152" s="19" t="s">
        <v>134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81</v>
      </c>
      <c r="BK152" s="226">
        <f>ROUND(I152*H152,2)</f>
        <v>0</v>
      </c>
      <c r="BL152" s="19" t="s">
        <v>205</v>
      </c>
      <c r="BM152" s="225" t="s">
        <v>706</v>
      </c>
    </row>
    <row r="153" s="2" customFormat="1">
      <c r="A153" s="40"/>
      <c r="B153" s="41"/>
      <c r="C153" s="42"/>
      <c r="D153" s="227" t="s">
        <v>144</v>
      </c>
      <c r="E153" s="42"/>
      <c r="F153" s="228" t="s">
        <v>707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144</v>
      </c>
      <c r="AU153" s="19" t="s">
        <v>83</v>
      </c>
    </row>
    <row r="154" s="2" customFormat="1" ht="16.5" customHeight="1">
      <c r="A154" s="40"/>
      <c r="B154" s="41"/>
      <c r="C154" s="269" t="s">
        <v>397</v>
      </c>
      <c r="D154" s="269" t="s">
        <v>309</v>
      </c>
      <c r="E154" s="270" t="s">
        <v>708</v>
      </c>
      <c r="F154" s="271" t="s">
        <v>709</v>
      </c>
      <c r="G154" s="272" t="s">
        <v>212</v>
      </c>
      <c r="H154" s="273">
        <v>1</v>
      </c>
      <c r="I154" s="274"/>
      <c r="J154" s="275">
        <f>ROUND(I154*H154,2)</f>
        <v>0</v>
      </c>
      <c r="K154" s="271" t="s">
        <v>141</v>
      </c>
      <c r="L154" s="276"/>
      <c r="M154" s="279" t="s">
        <v>19</v>
      </c>
      <c r="N154" s="280" t="s">
        <v>45</v>
      </c>
      <c r="O154" s="281"/>
      <c r="P154" s="282">
        <f>O154*H154</f>
        <v>0</v>
      </c>
      <c r="Q154" s="282">
        <v>0.00044999999999999999</v>
      </c>
      <c r="R154" s="282">
        <f>Q154*H154</f>
        <v>0.00044999999999999999</v>
      </c>
      <c r="S154" s="282">
        <v>0</v>
      </c>
      <c r="T154" s="283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327</v>
      </c>
      <c r="AT154" s="225" t="s">
        <v>309</v>
      </c>
      <c r="AU154" s="225" t="s">
        <v>83</v>
      </c>
      <c r="AY154" s="19" t="s">
        <v>134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81</v>
      </c>
      <c r="BK154" s="226">
        <f>ROUND(I154*H154,2)</f>
        <v>0</v>
      </c>
      <c r="BL154" s="19" t="s">
        <v>205</v>
      </c>
      <c r="BM154" s="225" t="s">
        <v>710</v>
      </c>
    </row>
    <row r="155" s="2" customFormat="1" ht="6.96" customHeight="1">
      <c r="A155" s="40"/>
      <c r="B155" s="61"/>
      <c r="C155" s="62"/>
      <c r="D155" s="62"/>
      <c r="E155" s="62"/>
      <c r="F155" s="62"/>
      <c r="G155" s="62"/>
      <c r="H155" s="62"/>
      <c r="I155" s="62"/>
      <c r="J155" s="62"/>
      <c r="K155" s="62"/>
      <c r="L155" s="46"/>
      <c r="M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</row>
  </sheetData>
  <sheetProtection sheet="1" autoFilter="0" formatColumns="0" formatRows="0" objects="1" scenarios="1" spinCount="100000" saltValue="KeblXhb6kMotII3tB4p10CXAEItA42d9ph5uHN65217CCcGs+PK5MYV11qKdo0IdkMV0o3PTMmrKuf2GyP5M5A==" hashValue="B3GEz/lwM1Lq+gCVpKDo3euoqeoons0gdzLlFy3TktYAJ5n4H3Ms6bbpavY+luyFgi+LIEkTHe1iZyevhEf5Ag==" algorithmName="SHA-512" password="CC35"/>
  <autoFilter ref="C92:K15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4_02/612135101"/>
    <hyperlink ref="F101" r:id="rId2" display="https://podminky.urs.cz/item/CS_URS_2026_01/974031121"/>
    <hyperlink ref="F104" r:id="rId3" display="https://podminky.urs.cz/item/CS_URS_2024_02/997013501"/>
    <hyperlink ref="F106" r:id="rId4" display="https://podminky.urs.cz/item/CS_URS_2024_02/997013509"/>
    <hyperlink ref="F109" r:id="rId5" display="https://podminky.urs.cz/item/CS_URS_2026_01/997013631"/>
    <hyperlink ref="F112" r:id="rId6" display="https://podminky.urs.cz/item/CS_URS_2024_02/998011002"/>
    <hyperlink ref="F116" r:id="rId7" display="https://podminky.urs.cz/item/CS_URS_2024_02/741112001"/>
    <hyperlink ref="F121" r:id="rId8" display="https://podminky.urs.cz/item/CS_URS_2024_02/741120001"/>
    <hyperlink ref="F127" r:id="rId9" display="https://podminky.urs.cz/item/CS_URS_2026_01/741122011"/>
    <hyperlink ref="F131" r:id="rId10" display="https://podminky.urs.cz/item/CS_URS_2024_02/741122016"/>
    <hyperlink ref="F137" r:id="rId11" display="https://podminky.urs.cz/item/CS_URS_2026_01/741310011"/>
    <hyperlink ref="F140" r:id="rId12" display="https://podminky.urs.cz/item/CS_URS_2024_02/741313004"/>
    <hyperlink ref="F147" r:id="rId13" display="https://podminky.urs.cz/item/CS_URS_2024_02/741813001"/>
    <hyperlink ref="F150" r:id="rId14" display="https://podminky.urs.cz/item/CS_URS_2024_02/998741102"/>
    <hyperlink ref="F153" r:id="rId15" display="https://podminky.urs.cz/item/CS_URS_2026_01/7423200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98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Budova D - úprava ordinací ve 3.NP UČOCH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99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711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13. 4. 2026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30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31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33</v>
      </c>
      <c r="E20" s="40"/>
      <c r="F20" s="40"/>
      <c r="G20" s="40"/>
      <c r="H20" s="40"/>
      <c r="I20" s="144" t="s">
        <v>26</v>
      </c>
      <c r="J20" s="135" t="str">
        <f>IF('Rekapitulace stavby'!AN16="","",'Rekapitulace stavby'!AN16)</f>
        <v/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 xml:space="preserve"> </v>
      </c>
      <c r="F21" s="40"/>
      <c r="G21" s="40"/>
      <c r="H21" s="40"/>
      <c r="I21" s="144" t="s">
        <v>29</v>
      </c>
      <c r="J21" s="135" t="str">
        <f>IF('Rekapitulace stavby'!AN17="","",'Rekapitulace stavby'!AN17)</f>
        <v/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37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38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9"/>
      <c r="B27" s="150"/>
      <c r="C27" s="149"/>
      <c r="D27" s="149"/>
      <c r="E27" s="151" t="s">
        <v>39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40</v>
      </c>
      <c r="E30" s="40"/>
      <c r="F30" s="40"/>
      <c r="G30" s="40"/>
      <c r="H30" s="40"/>
      <c r="I30" s="40"/>
      <c r="J30" s="155">
        <f>ROUND(J82,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42</v>
      </c>
      <c r="G32" s="40"/>
      <c r="H32" s="40"/>
      <c r="I32" s="156" t="s">
        <v>41</v>
      </c>
      <c r="J32" s="156" t="s">
        <v>43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44</v>
      </c>
      <c r="E33" s="144" t="s">
        <v>45</v>
      </c>
      <c r="F33" s="158">
        <f>ROUND((SUM(BE82:BE88)),  2)</f>
        <v>0</v>
      </c>
      <c r="G33" s="40"/>
      <c r="H33" s="40"/>
      <c r="I33" s="159">
        <v>0.20999999999999999</v>
      </c>
      <c r="J33" s="158">
        <f>ROUND(((SUM(BE82:BE88))*I33),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46</v>
      </c>
      <c r="F34" s="158">
        <f>ROUND((SUM(BF82:BF88)),  2)</f>
        <v>0</v>
      </c>
      <c r="G34" s="40"/>
      <c r="H34" s="40"/>
      <c r="I34" s="159">
        <v>0.12</v>
      </c>
      <c r="J34" s="158">
        <f>ROUND(((SUM(BF82:BF88))*I34),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47</v>
      </c>
      <c r="F35" s="158">
        <f>ROUND((SUM(BG82:BG88)),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48</v>
      </c>
      <c r="F36" s="158">
        <f>ROUND((SUM(BH82:BH88)),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49</v>
      </c>
      <c r="F37" s="158">
        <f>ROUND((SUM(BI82:BI88)),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50</v>
      </c>
      <c r="E39" s="162"/>
      <c r="F39" s="162"/>
      <c r="G39" s="163" t="s">
        <v>51</v>
      </c>
      <c r="H39" s="164" t="s">
        <v>52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Budova D - úprava ordinací ve 3.NP UČOCH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99 - Vedlejší a ostatní náklady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Masarykova nemocnice</v>
      </c>
      <c r="G52" s="42"/>
      <c r="H52" s="42"/>
      <c r="I52" s="34" t="s">
        <v>23</v>
      </c>
      <c r="J52" s="74" t="str">
        <f>IF(J12="","",J12)</f>
        <v>13. 4. 2026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Krajská zdravotní a.s.</v>
      </c>
      <c r="G54" s="42"/>
      <c r="H54" s="42"/>
      <c r="I54" s="34" t="s">
        <v>33</v>
      </c>
      <c r="J54" s="38" t="str">
        <f>E21</f>
        <v xml:space="preserve"> 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Milan Křehla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104</v>
      </c>
      <c r="D57" s="173"/>
      <c r="E57" s="173"/>
      <c r="F57" s="173"/>
      <c r="G57" s="173"/>
      <c r="H57" s="173"/>
      <c r="I57" s="173"/>
      <c r="J57" s="174" t="s">
        <v>105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76"/>
      <c r="C60" s="177"/>
      <c r="D60" s="178" t="s">
        <v>712</v>
      </c>
      <c r="E60" s="179"/>
      <c r="F60" s="179"/>
      <c r="G60" s="179"/>
      <c r="H60" s="179"/>
      <c r="I60" s="179"/>
      <c r="J60" s="180">
        <f>J83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713</v>
      </c>
      <c r="E61" s="184"/>
      <c r="F61" s="184"/>
      <c r="G61" s="184"/>
      <c r="H61" s="184"/>
      <c r="I61" s="184"/>
      <c r="J61" s="185">
        <f>J84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714</v>
      </c>
      <c r="E62" s="184"/>
      <c r="F62" s="184"/>
      <c r="G62" s="184"/>
      <c r="H62" s="184"/>
      <c r="I62" s="184"/>
      <c r="J62" s="185">
        <f>J87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4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119</v>
      </c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71" t="str">
        <f>E7</f>
        <v>Budova D - úprava ordinací ve 3.NP UČOCH</v>
      </c>
      <c r="F72" s="34"/>
      <c r="G72" s="34"/>
      <c r="H72" s="34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99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99 - Vedlejší a ostatní náklady</v>
      </c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Masarykova nemocnice</v>
      </c>
      <c r="G76" s="42"/>
      <c r="H76" s="42"/>
      <c r="I76" s="34" t="s">
        <v>23</v>
      </c>
      <c r="J76" s="74" t="str">
        <f>IF(J12="","",J12)</f>
        <v>13. 4. 2026</v>
      </c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Krajská zdravotní a.s.</v>
      </c>
      <c r="G78" s="42"/>
      <c r="H78" s="42"/>
      <c r="I78" s="34" t="s">
        <v>33</v>
      </c>
      <c r="J78" s="38" t="str">
        <f>E21</f>
        <v xml:space="preserve"> </v>
      </c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31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>Milan Křehla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87"/>
      <c r="B81" s="188"/>
      <c r="C81" s="189" t="s">
        <v>120</v>
      </c>
      <c r="D81" s="190" t="s">
        <v>59</v>
      </c>
      <c r="E81" s="190" t="s">
        <v>55</v>
      </c>
      <c r="F81" s="190" t="s">
        <v>56</v>
      </c>
      <c r="G81" s="190" t="s">
        <v>121</v>
      </c>
      <c r="H81" s="190" t="s">
        <v>122</v>
      </c>
      <c r="I81" s="190" t="s">
        <v>123</v>
      </c>
      <c r="J81" s="190" t="s">
        <v>105</v>
      </c>
      <c r="K81" s="191" t="s">
        <v>124</v>
      </c>
      <c r="L81" s="192"/>
      <c r="M81" s="94" t="s">
        <v>19</v>
      </c>
      <c r="N81" s="95" t="s">
        <v>44</v>
      </c>
      <c r="O81" s="95" t="s">
        <v>125</v>
      </c>
      <c r="P81" s="95" t="s">
        <v>126</v>
      </c>
      <c r="Q81" s="95" t="s">
        <v>127</v>
      </c>
      <c r="R81" s="95" t="s">
        <v>128</v>
      </c>
      <c r="S81" s="95" t="s">
        <v>129</v>
      </c>
      <c r="T81" s="96" t="s">
        <v>130</v>
      </c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="2" customFormat="1" ht="22.8" customHeight="1">
      <c r="A82" s="40"/>
      <c r="B82" s="41"/>
      <c r="C82" s="101" t="s">
        <v>131</v>
      </c>
      <c r="D82" s="42"/>
      <c r="E82" s="42"/>
      <c r="F82" s="42"/>
      <c r="G82" s="42"/>
      <c r="H82" s="42"/>
      <c r="I82" s="42"/>
      <c r="J82" s="193">
        <f>BK82</f>
        <v>0</v>
      </c>
      <c r="K82" s="42"/>
      <c r="L82" s="46"/>
      <c r="M82" s="97"/>
      <c r="N82" s="194"/>
      <c r="O82" s="98"/>
      <c r="P82" s="195">
        <f>P83</f>
        <v>0</v>
      </c>
      <c r="Q82" s="98"/>
      <c r="R82" s="195">
        <f>R83</f>
        <v>0</v>
      </c>
      <c r="S82" s="98"/>
      <c r="T82" s="196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106</v>
      </c>
      <c r="BK82" s="197">
        <f>BK83</f>
        <v>0</v>
      </c>
    </row>
    <row r="83" s="12" customFormat="1" ht="25.92" customHeight="1">
      <c r="A83" s="12"/>
      <c r="B83" s="198"/>
      <c r="C83" s="199"/>
      <c r="D83" s="200" t="s">
        <v>73</v>
      </c>
      <c r="E83" s="201" t="s">
        <v>715</v>
      </c>
      <c r="F83" s="201" t="s">
        <v>716</v>
      </c>
      <c r="G83" s="199"/>
      <c r="H83" s="199"/>
      <c r="I83" s="202"/>
      <c r="J83" s="203">
        <f>BK83</f>
        <v>0</v>
      </c>
      <c r="K83" s="199"/>
      <c r="L83" s="204"/>
      <c r="M83" s="205"/>
      <c r="N83" s="206"/>
      <c r="O83" s="206"/>
      <c r="P83" s="207">
        <f>P84+P87</f>
        <v>0</v>
      </c>
      <c r="Q83" s="206"/>
      <c r="R83" s="207">
        <f>R84+R87</f>
        <v>0</v>
      </c>
      <c r="S83" s="206"/>
      <c r="T83" s="208">
        <f>T84+T87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9" t="s">
        <v>170</v>
      </c>
      <c r="AT83" s="210" t="s">
        <v>73</v>
      </c>
      <c r="AU83" s="210" t="s">
        <v>74</v>
      </c>
      <c r="AY83" s="209" t="s">
        <v>134</v>
      </c>
      <c r="BK83" s="211">
        <f>BK84+BK87</f>
        <v>0</v>
      </c>
    </row>
    <row r="84" s="12" customFormat="1" ht="22.8" customHeight="1">
      <c r="A84" s="12"/>
      <c r="B84" s="198"/>
      <c r="C84" s="199"/>
      <c r="D84" s="200" t="s">
        <v>73</v>
      </c>
      <c r="E84" s="212" t="s">
        <v>717</v>
      </c>
      <c r="F84" s="212" t="s">
        <v>718</v>
      </c>
      <c r="G84" s="199"/>
      <c r="H84" s="199"/>
      <c r="I84" s="202"/>
      <c r="J84" s="213">
        <f>BK84</f>
        <v>0</v>
      </c>
      <c r="K84" s="199"/>
      <c r="L84" s="204"/>
      <c r="M84" s="205"/>
      <c r="N84" s="206"/>
      <c r="O84" s="206"/>
      <c r="P84" s="207">
        <f>SUM(P85:P86)</f>
        <v>0</v>
      </c>
      <c r="Q84" s="206"/>
      <c r="R84" s="207">
        <f>SUM(R85:R86)</f>
        <v>0</v>
      </c>
      <c r="S84" s="206"/>
      <c r="T84" s="208">
        <f>SUM(T85:T86)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9" t="s">
        <v>170</v>
      </c>
      <c r="AT84" s="210" t="s">
        <v>73</v>
      </c>
      <c r="AU84" s="210" t="s">
        <v>81</v>
      </c>
      <c r="AY84" s="209" t="s">
        <v>134</v>
      </c>
      <c r="BK84" s="211">
        <f>SUM(BK85:BK86)</f>
        <v>0</v>
      </c>
    </row>
    <row r="85" s="2" customFormat="1" ht="16.5" customHeight="1">
      <c r="A85" s="40"/>
      <c r="B85" s="41"/>
      <c r="C85" s="214" t="s">
        <v>81</v>
      </c>
      <c r="D85" s="214" t="s">
        <v>137</v>
      </c>
      <c r="E85" s="215" t="s">
        <v>719</v>
      </c>
      <c r="F85" s="216" t="s">
        <v>720</v>
      </c>
      <c r="G85" s="217" t="s">
        <v>721</v>
      </c>
      <c r="H85" s="218">
        <v>0.028000000000000001</v>
      </c>
      <c r="I85" s="219"/>
      <c r="J85" s="220">
        <f>ROUND(I85*H85,2)</f>
        <v>0</v>
      </c>
      <c r="K85" s="216" t="s">
        <v>19</v>
      </c>
      <c r="L85" s="46"/>
      <c r="M85" s="221" t="s">
        <v>19</v>
      </c>
      <c r="N85" s="222" t="s">
        <v>45</v>
      </c>
      <c r="O85" s="86"/>
      <c r="P85" s="223">
        <f>O85*H85</f>
        <v>0</v>
      </c>
      <c r="Q85" s="223">
        <v>0</v>
      </c>
      <c r="R85" s="223">
        <f>Q85*H85</f>
        <v>0</v>
      </c>
      <c r="S85" s="223">
        <v>0</v>
      </c>
      <c r="T85" s="224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25" t="s">
        <v>722</v>
      </c>
      <c r="AT85" s="225" t="s">
        <v>137</v>
      </c>
      <c r="AU85" s="225" t="s">
        <v>83</v>
      </c>
      <c r="AY85" s="19" t="s">
        <v>134</v>
      </c>
      <c r="BE85" s="226">
        <f>IF(N85="základní",J85,0)</f>
        <v>0</v>
      </c>
      <c r="BF85" s="226">
        <f>IF(N85="snížená",J85,0)</f>
        <v>0</v>
      </c>
      <c r="BG85" s="226">
        <f>IF(N85="zákl. přenesená",J85,0)</f>
        <v>0</v>
      </c>
      <c r="BH85" s="226">
        <f>IF(N85="sníž. přenesená",J85,0)</f>
        <v>0</v>
      </c>
      <c r="BI85" s="226">
        <f>IF(N85="nulová",J85,0)</f>
        <v>0</v>
      </c>
      <c r="BJ85" s="19" t="s">
        <v>81</v>
      </c>
      <c r="BK85" s="226">
        <f>ROUND(I85*H85,2)</f>
        <v>0</v>
      </c>
      <c r="BL85" s="19" t="s">
        <v>722</v>
      </c>
      <c r="BM85" s="225" t="s">
        <v>723</v>
      </c>
    </row>
    <row r="86" s="2" customFormat="1">
      <c r="A86" s="40"/>
      <c r="B86" s="41"/>
      <c r="C86" s="42"/>
      <c r="D86" s="234" t="s">
        <v>724</v>
      </c>
      <c r="E86" s="42"/>
      <c r="F86" s="284" t="s">
        <v>725</v>
      </c>
      <c r="G86" s="42"/>
      <c r="H86" s="42"/>
      <c r="I86" s="229"/>
      <c r="J86" s="42"/>
      <c r="K86" s="42"/>
      <c r="L86" s="46"/>
      <c r="M86" s="230"/>
      <c r="N86" s="231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724</v>
      </c>
      <c r="AU86" s="19" t="s">
        <v>83</v>
      </c>
    </row>
    <row r="87" s="12" customFormat="1" ht="22.8" customHeight="1">
      <c r="A87" s="12"/>
      <c r="B87" s="198"/>
      <c r="C87" s="199"/>
      <c r="D87" s="200" t="s">
        <v>73</v>
      </c>
      <c r="E87" s="212" t="s">
        <v>726</v>
      </c>
      <c r="F87" s="212" t="s">
        <v>727</v>
      </c>
      <c r="G87" s="199"/>
      <c r="H87" s="199"/>
      <c r="I87" s="202"/>
      <c r="J87" s="213">
        <f>BK87</f>
        <v>0</v>
      </c>
      <c r="K87" s="199"/>
      <c r="L87" s="204"/>
      <c r="M87" s="205"/>
      <c r="N87" s="206"/>
      <c r="O87" s="206"/>
      <c r="P87" s="207">
        <f>P88</f>
        <v>0</v>
      </c>
      <c r="Q87" s="206"/>
      <c r="R87" s="207">
        <f>R88</f>
        <v>0</v>
      </c>
      <c r="S87" s="206"/>
      <c r="T87" s="208">
        <f>T88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170</v>
      </c>
      <c r="AT87" s="210" t="s">
        <v>73</v>
      </c>
      <c r="AU87" s="210" t="s">
        <v>81</v>
      </c>
      <c r="AY87" s="209" t="s">
        <v>134</v>
      </c>
      <c r="BK87" s="211">
        <f>BK88</f>
        <v>0</v>
      </c>
    </row>
    <row r="88" s="2" customFormat="1" ht="16.5" customHeight="1">
      <c r="A88" s="40"/>
      <c r="B88" s="41"/>
      <c r="C88" s="214" t="s">
        <v>83</v>
      </c>
      <c r="D88" s="214" t="s">
        <v>137</v>
      </c>
      <c r="E88" s="215" t="s">
        <v>728</v>
      </c>
      <c r="F88" s="216" t="s">
        <v>727</v>
      </c>
      <c r="G88" s="217" t="s">
        <v>729</v>
      </c>
      <c r="H88" s="218">
        <v>0.014999999999999999</v>
      </c>
      <c r="I88" s="219"/>
      <c r="J88" s="220">
        <f>ROUND(I88*H88,2)</f>
        <v>0</v>
      </c>
      <c r="K88" s="216" t="s">
        <v>19</v>
      </c>
      <c r="L88" s="46"/>
      <c r="M88" s="285" t="s">
        <v>19</v>
      </c>
      <c r="N88" s="286" t="s">
        <v>45</v>
      </c>
      <c r="O88" s="281"/>
      <c r="P88" s="282">
        <f>O88*H88</f>
        <v>0</v>
      </c>
      <c r="Q88" s="282">
        <v>0</v>
      </c>
      <c r="R88" s="282">
        <f>Q88*H88</f>
        <v>0</v>
      </c>
      <c r="S88" s="282">
        <v>0</v>
      </c>
      <c r="T88" s="283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722</v>
      </c>
      <c r="AT88" s="225" t="s">
        <v>137</v>
      </c>
      <c r="AU88" s="225" t="s">
        <v>83</v>
      </c>
      <c r="AY88" s="19" t="s">
        <v>134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81</v>
      </c>
      <c r="BK88" s="226">
        <f>ROUND(I88*H88,2)</f>
        <v>0</v>
      </c>
      <c r="BL88" s="19" t="s">
        <v>722</v>
      </c>
      <c r="BM88" s="225" t="s">
        <v>730</v>
      </c>
    </row>
    <row r="89" s="2" customFormat="1" ht="6.96" customHeight="1">
      <c r="A89" s="40"/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46"/>
      <c r="M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</sheetData>
  <sheetProtection sheet="1" autoFilter="0" formatColumns="0" formatRows="0" objects="1" scenarios="1" spinCount="100000" saltValue="bfaUVJzw4MgqSzyTXY+wkI0sFW+3UjMkT3I4vkGPQI7YF6Id7m43N4HVNrRp5YrTNFOpGr8mr3Id40fljgj39g==" hashValue="9XwlKF0g0OR2M4KW190VuTmrsMiG50pW9PTiz8/F1i8QlHERa26wvFxQSXN78icVaAWCBa4WLdSldvK+LtskEQ==" algorithmName="SHA-512" password="CC35"/>
  <autoFilter ref="C81:K88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0"/>
      <c r="C3" s="141"/>
      <c r="D3" s="141"/>
      <c r="E3" s="141"/>
      <c r="F3" s="141"/>
      <c r="G3" s="141"/>
      <c r="H3" s="22"/>
    </row>
    <row r="4" s="1" customFormat="1" ht="24.96" customHeight="1">
      <c r="B4" s="22"/>
      <c r="C4" s="142" t="s">
        <v>731</v>
      </c>
      <c r="H4" s="22"/>
    </row>
    <row r="5" s="1" customFormat="1" ht="12" customHeight="1">
      <c r="B5" s="22"/>
      <c r="C5" s="287" t="s">
        <v>13</v>
      </c>
      <c r="D5" s="151" t="s">
        <v>14</v>
      </c>
      <c r="E5" s="1"/>
      <c r="F5" s="1"/>
      <c r="H5" s="22"/>
    </row>
    <row r="6" s="1" customFormat="1" ht="36.96" customHeight="1">
      <c r="B6" s="22"/>
      <c r="C6" s="288" t="s">
        <v>16</v>
      </c>
      <c r="D6" s="289" t="s">
        <v>17</v>
      </c>
      <c r="E6" s="1"/>
      <c r="F6" s="1"/>
      <c r="H6" s="22"/>
    </row>
    <row r="7" s="1" customFormat="1" ht="16.5" customHeight="1">
      <c r="B7" s="22"/>
      <c r="C7" s="144" t="s">
        <v>23</v>
      </c>
      <c r="D7" s="148" t="str">
        <f>'Rekapitulace stavby'!AN8</f>
        <v>13. 4. 2026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7"/>
      <c r="B9" s="290"/>
      <c r="C9" s="291" t="s">
        <v>55</v>
      </c>
      <c r="D9" s="292" t="s">
        <v>56</v>
      </c>
      <c r="E9" s="292" t="s">
        <v>121</v>
      </c>
      <c r="F9" s="293" t="s">
        <v>732</v>
      </c>
      <c r="G9" s="187"/>
      <c r="H9" s="290"/>
    </row>
    <row r="10" s="2" customFormat="1" ht="26.4" customHeight="1">
      <c r="A10" s="40"/>
      <c r="B10" s="46"/>
      <c r="C10" s="294" t="s">
        <v>733</v>
      </c>
      <c r="D10" s="294" t="s">
        <v>86</v>
      </c>
      <c r="E10" s="40"/>
      <c r="F10" s="40"/>
      <c r="G10" s="40"/>
      <c r="H10" s="46"/>
    </row>
    <row r="11" s="2" customFormat="1" ht="16.8" customHeight="1">
      <c r="A11" s="40"/>
      <c r="B11" s="46"/>
      <c r="C11" s="295" t="s">
        <v>734</v>
      </c>
      <c r="D11" s="296" t="s">
        <v>735</v>
      </c>
      <c r="E11" s="297" t="s">
        <v>19</v>
      </c>
      <c r="F11" s="298">
        <v>41.020000000000003</v>
      </c>
      <c r="G11" s="40"/>
      <c r="H11" s="46"/>
    </row>
    <row r="12" s="2" customFormat="1" ht="16.8" customHeight="1">
      <c r="A12" s="40"/>
      <c r="B12" s="46"/>
      <c r="C12" s="299" t="s">
        <v>19</v>
      </c>
      <c r="D12" s="299" t="s">
        <v>736</v>
      </c>
      <c r="E12" s="19" t="s">
        <v>19</v>
      </c>
      <c r="F12" s="300">
        <v>41.020000000000003</v>
      </c>
      <c r="G12" s="40"/>
      <c r="H12" s="46"/>
    </row>
    <row r="13" s="2" customFormat="1" ht="16.8" customHeight="1">
      <c r="A13" s="40"/>
      <c r="B13" s="46"/>
      <c r="C13" s="299" t="s">
        <v>19</v>
      </c>
      <c r="D13" s="299" t="s">
        <v>218</v>
      </c>
      <c r="E13" s="19" t="s">
        <v>19</v>
      </c>
      <c r="F13" s="300">
        <v>41.020000000000003</v>
      </c>
      <c r="G13" s="40"/>
      <c r="H13" s="46"/>
    </row>
    <row r="14" s="2" customFormat="1" ht="16.8" customHeight="1">
      <c r="A14" s="40"/>
      <c r="B14" s="46"/>
      <c r="C14" s="295" t="s">
        <v>737</v>
      </c>
      <c r="D14" s="296" t="s">
        <v>738</v>
      </c>
      <c r="E14" s="297" t="s">
        <v>19</v>
      </c>
      <c r="F14" s="298">
        <v>2</v>
      </c>
      <c r="G14" s="40"/>
      <c r="H14" s="46"/>
    </row>
    <row r="15" s="2" customFormat="1" ht="16.8" customHeight="1">
      <c r="A15" s="40"/>
      <c r="B15" s="46"/>
      <c r="C15" s="299" t="s">
        <v>19</v>
      </c>
      <c r="D15" s="299" t="s">
        <v>83</v>
      </c>
      <c r="E15" s="19" t="s">
        <v>19</v>
      </c>
      <c r="F15" s="300">
        <v>2</v>
      </c>
      <c r="G15" s="40"/>
      <c r="H15" s="46"/>
    </row>
    <row r="16" s="2" customFormat="1" ht="16.8" customHeight="1">
      <c r="A16" s="40"/>
      <c r="B16" s="46"/>
      <c r="C16" s="299" t="s">
        <v>19</v>
      </c>
      <c r="D16" s="299" t="s">
        <v>218</v>
      </c>
      <c r="E16" s="19" t="s">
        <v>19</v>
      </c>
      <c r="F16" s="300">
        <v>2</v>
      </c>
      <c r="G16" s="40"/>
      <c r="H16" s="46"/>
    </row>
    <row r="17" s="2" customFormat="1" ht="16.8" customHeight="1">
      <c r="A17" s="40"/>
      <c r="B17" s="46"/>
      <c r="C17" s="295" t="s">
        <v>739</v>
      </c>
      <c r="D17" s="296" t="s">
        <v>740</v>
      </c>
      <c r="E17" s="297" t="s">
        <v>19</v>
      </c>
      <c r="F17" s="298">
        <v>1</v>
      </c>
      <c r="G17" s="40"/>
      <c r="H17" s="46"/>
    </row>
    <row r="18" s="2" customFormat="1" ht="16.8" customHeight="1">
      <c r="A18" s="40"/>
      <c r="B18" s="46"/>
      <c r="C18" s="299" t="s">
        <v>19</v>
      </c>
      <c r="D18" s="299" t="s">
        <v>81</v>
      </c>
      <c r="E18" s="19" t="s">
        <v>19</v>
      </c>
      <c r="F18" s="300">
        <v>1</v>
      </c>
      <c r="G18" s="40"/>
      <c r="H18" s="46"/>
    </row>
    <row r="19" s="2" customFormat="1" ht="16.8" customHeight="1">
      <c r="A19" s="40"/>
      <c r="B19" s="46"/>
      <c r="C19" s="299" t="s">
        <v>19</v>
      </c>
      <c r="D19" s="299" t="s">
        <v>218</v>
      </c>
      <c r="E19" s="19" t="s">
        <v>19</v>
      </c>
      <c r="F19" s="300">
        <v>1</v>
      </c>
      <c r="G19" s="40"/>
      <c r="H19" s="46"/>
    </row>
    <row r="20" s="2" customFormat="1" ht="16.8" customHeight="1">
      <c r="A20" s="40"/>
      <c r="B20" s="46"/>
      <c r="C20" s="295" t="s">
        <v>741</v>
      </c>
      <c r="D20" s="296" t="s">
        <v>742</v>
      </c>
      <c r="E20" s="297" t="s">
        <v>19</v>
      </c>
      <c r="F20" s="298">
        <v>2</v>
      </c>
      <c r="G20" s="40"/>
      <c r="H20" s="46"/>
    </row>
    <row r="21" s="2" customFormat="1" ht="16.8" customHeight="1">
      <c r="A21" s="40"/>
      <c r="B21" s="46"/>
      <c r="C21" s="299" t="s">
        <v>19</v>
      </c>
      <c r="D21" s="299" t="s">
        <v>743</v>
      </c>
      <c r="E21" s="19" t="s">
        <v>19</v>
      </c>
      <c r="F21" s="300">
        <v>2</v>
      </c>
      <c r="G21" s="40"/>
      <c r="H21" s="46"/>
    </row>
    <row r="22" s="2" customFormat="1" ht="16.8" customHeight="1">
      <c r="A22" s="40"/>
      <c r="B22" s="46"/>
      <c r="C22" s="299" t="s">
        <v>19</v>
      </c>
      <c r="D22" s="299" t="s">
        <v>218</v>
      </c>
      <c r="E22" s="19" t="s">
        <v>19</v>
      </c>
      <c r="F22" s="300">
        <v>2</v>
      </c>
      <c r="G22" s="40"/>
      <c r="H22" s="46"/>
    </row>
    <row r="23" s="2" customFormat="1" ht="16.8" customHeight="1">
      <c r="A23" s="40"/>
      <c r="B23" s="46"/>
      <c r="C23" s="295" t="s">
        <v>744</v>
      </c>
      <c r="D23" s="296" t="s">
        <v>745</v>
      </c>
      <c r="E23" s="297" t="s">
        <v>19</v>
      </c>
      <c r="F23" s="298">
        <v>1</v>
      </c>
      <c r="G23" s="40"/>
      <c r="H23" s="46"/>
    </row>
    <row r="24" s="2" customFormat="1" ht="16.8" customHeight="1">
      <c r="A24" s="40"/>
      <c r="B24" s="46"/>
      <c r="C24" s="299" t="s">
        <v>19</v>
      </c>
      <c r="D24" s="299" t="s">
        <v>81</v>
      </c>
      <c r="E24" s="19" t="s">
        <v>19</v>
      </c>
      <c r="F24" s="300">
        <v>1</v>
      </c>
      <c r="G24" s="40"/>
      <c r="H24" s="46"/>
    </row>
    <row r="25" s="2" customFormat="1" ht="16.8" customHeight="1">
      <c r="A25" s="40"/>
      <c r="B25" s="46"/>
      <c r="C25" s="299" t="s">
        <v>19</v>
      </c>
      <c r="D25" s="299" t="s">
        <v>218</v>
      </c>
      <c r="E25" s="19" t="s">
        <v>19</v>
      </c>
      <c r="F25" s="300">
        <v>1</v>
      </c>
      <c r="G25" s="40"/>
      <c r="H25" s="46"/>
    </row>
    <row r="26" s="2" customFormat="1" ht="16.8" customHeight="1">
      <c r="A26" s="40"/>
      <c r="B26" s="46"/>
      <c r="C26" s="295" t="s">
        <v>746</v>
      </c>
      <c r="D26" s="296" t="s">
        <v>747</v>
      </c>
      <c r="E26" s="297" t="s">
        <v>19</v>
      </c>
      <c r="F26" s="298">
        <v>1</v>
      </c>
      <c r="G26" s="40"/>
      <c r="H26" s="46"/>
    </row>
    <row r="27" s="2" customFormat="1" ht="16.8" customHeight="1">
      <c r="A27" s="40"/>
      <c r="B27" s="46"/>
      <c r="C27" s="299" t="s">
        <v>19</v>
      </c>
      <c r="D27" s="299" t="s">
        <v>81</v>
      </c>
      <c r="E27" s="19" t="s">
        <v>19</v>
      </c>
      <c r="F27" s="300">
        <v>1</v>
      </c>
      <c r="G27" s="40"/>
      <c r="H27" s="46"/>
    </row>
    <row r="28" s="2" customFormat="1" ht="16.8" customHeight="1">
      <c r="A28" s="40"/>
      <c r="B28" s="46"/>
      <c r="C28" s="299" t="s">
        <v>19</v>
      </c>
      <c r="D28" s="299" t="s">
        <v>218</v>
      </c>
      <c r="E28" s="19" t="s">
        <v>19</v>
      </c>
      <c r="F28" s="300">
        <v>1</v>
      </c>
      <c r="G28" s="40"/>
      <c r="H28" s="46"/>
    </row>
    <row r="29" s="2" customFormat="1" ht="16.8" customHeight="1">
      <c r="A29" s="40"/>
      <c r="B29" s="46"/>
      <c r="C29" s="295" t="s">
        <v>748</v>
      </c>
      <c r="D29" s="296" t="s">
        <v>749</v>
      </c>
      <c r="E29" s="297" t="s">
        <v>19</v>
      </c>
      <c r="F29" s="298">
        <v>41.020000000000003</v>
      </c>
      <c r="G29" s="40"/>
      <c r="H29" s="46"/>
    </row>
    <row r="30" s="2" customFormat="1" ht="16.8" customHeight="1">
      <c r="A30" s="40"/>
      <c r="B30" s="46"/>
      <c r="C30" s="299" t="s">
        <v>19</v>
      </c>
      <c r="D30" s="299" t="s">
        <v>736</v>
      </c>
      <c r="E30" s="19" t="s">
        <v>19</v>
      </c>
      <c r="F30" s="300">
        <v>41.020000000000003</v>
      </c>
      <c r="G30" s="40"/>
      <c r="H30" s="46"/>
    </row>
    <row r="31" s="2" customFormat="1" ht="16.8" customHeight="1">
      <c r="A31" s="40"/>
      <c r="B31" s="46"/>
      <c r="C31" s="299" t="s">
        <v>19</v>
      </c>
      <c r="D31" s="299" t="s">
        <v>218</v>
      </c>
      <c r="E31" s="19" t="s">
        <v>19</v>
      </c>
      <c r="F31" s="300">
        <v>41.020000000000003</v>
      </c>
      <c r="G31" s="40"/>
      <c r="H31" s="46"/>
    </row>
    <row r="32" s="2" customFormat="1" ht="16.8" customHeight="1">
      <c r="A32" s="40"/>
      <c r="B32" s="46"/>
      <c r="C32" s="295" t="s">
        <v>750</v>
      </c>
      <c r="D32" s="296" t="s">
        <v>751</v>
      </c>
      <c r="E32" s="297" t="s">
        <v>19</v>
      </c>
      <c r="F32" s="298">
        <v>36.799999999999997</v>
      </c>
      <c r="G32" s="40"/>
      <c r="H32" s="46"/>
    </row>
    <row r="33" s="2" customFormat="1" ht="16.8" customHeight="1">
      <c r="A33" s="40"/>
      <c r="B33" s="46"/>
      <c r="C33" s="299" t="s">
        <v>19</v>
      </c>
      <c r="D33" s="299" t="s">
        <v>752</v>
      </c>
      <c r="E33" s="19" t="s">
        <v>19</v>
      </c>
      <c r="F33" s="300">
        <v>36.799999999999997</v>
      </c>
      <c r="G33" s="40"/>
      <c r="H33" s="46"/>
    </row>
    <row r="34" s="2" customFormat="1" ht="16.8" customHeight="1">
      <c r="A34" s="40"/>
      <c r="B34" s="46"/>
      <c r="C34" s="299" t="s">
        <v>19</v>
      </c>
      <c r="D34" s="299" t="s">
        <v>218</v>
      </c>
      <c r="E34" s="19" t="s">
        <v>19</v>
      </c>
      <c r="F34" s="300">
        <v>36.799999999999997</v>
      </c>
      <c r="G34" s="40"/>
      <c r="H34" s="46"/>
    </row>
    <row r="35" s="2" customFormat="1" ht="16.8" customHeight="1">
      <c r="A35" s="40"/>
      <c r="B35" s="46"/>
      <c r="C35" s="295" t="s">
        <v>753</v>
      </c>
      <c r="D35" s="296" t="s">
        <v>754</v>
      </c>
      <c r="E35" s="297" t="s">
        <v>19</v>
      </c>
      <c r="F35" s="298">
        <v>8.7680000000000007</v>
      </c>
      <c r="G35" s="40"/>
      <c r="H35" s="46"/>
    </row>
    <row r="36" s="2" customFormat="1" ht="16.8" customHeight="1">
      <c r="A36" s="40"/>
      <c r="B36" s="46"/>
      <c r="C36" s="299" t="s">
        <v>19</v>
      </c>
      <c r="D36" s="299" t="s">
        <v>755</v>
      </c>
      <c r="E36" s="19" t="s">
        <v>19</v>
      </c>
      <c r="F36" s="300">
        <v>8.7680000000000007</v>
      </c>
      <c r="G36" s="40"/>
      <c r="H36" s="46"/>
    </row>
    <row r="37" s="2" customFormat="1" ht="16.8" customHeight="1">
      <c r="A37" s="40"/>
      <c r="B37" s="46"/>
      <c r="C37" s="299" t="s">
        <v>19</v>
      </c>
      <c r="D37" s="299" t="s">
        <v>218</v>
      </c>
      <c r="E37" s="19" t="s">
        <v>19</v>
      </c>
      <c r="F37" s="300">
        <v>8.7680000000000007</v>
      </c>
      <c r="G37" s="40"/>
      <c r="H37" s="46"/>
    </row>
    <row r="38" s="2" customFormat="1" ht="26.4" customHeight="1">
      <c r="A38" s="40"/>
      <c r="B38" s="46"/>
      <c r="C38" s="294" t="s">
        <v>756</v>
      </c>
      <c r="D38" s="294" t="s">
        <v>90</v>
      </c>
      <c r="E38" s="40"/>
      <c r="F38" s="40"/>
      <c r="G38" s="40"/>
      <c r="H38" s="46"/>
    </row>
    <row r="39" s="2" customFormat="1" ht="16.8" customHeight="1">
      <c r="A39" s="40"/>
      <c r="B39" s="46"/>
      <c r="C39" s="295" t="s">
        <v>277</v>
      </c>
      <c r="D39" s="296" t="s">
        <v>278</v>
      </c>
      <c r="E39" s="297" t="s">
        <v>19</v>
      </c>
      <c r="F39" s="298">
        <v>21.809999999999999</v>
      </c>
      <c r="G39" s="40"/>
      <c r="H39" s="46"/>
    </row>
    <row r="40" s="2" customFormat="1" ht="16.8" customHeight="1">
      <c r="A40" s="40"/>
      <c r="B40" s="46"/>
      <c r="C40" s="299" t="s">
        <v>277</v>
      </c>
      <c r="D40" s="299" t="s">
        <v>486</v>
      </c>
      <c r="E40" s="19" t="s">
        <v>19</v>
      </c>
      <c r="F40" s="300">
        <v>21.809999999999999</v>
      </c>
      <c r="G40" s="40"/>
      <c r="H40" s="46"/>
    </row>
    <row r="41" s="2" customFormat="1" ht="16.8" customHeight="1">
      <c r="A41" s="40"/>
      <c r="B41" s="46"/>
      <c r="C41" s="301" t="s">
        <v>757</v>
      </c>
      <c r="D41" s="40"/>
      <c r="E41" s="40"/>
      <c r="F41" s="40"/>
      <c r="G41" s="40"/>
      <c r="H41" s="46"/>
    </row>
    <row r="42" s="2" customFormat="1" ht="16.8" customHeight="1">
      <c r="A42" s="40"/>
      <c r="B42" s="46"/>
      <c r="C42" s="299" t="s">
        <v>482</v>
      </c>
      <c r="D42" s="299" t="s">
        <v>758</v>
      </c>
      <c r="E42" s="19" t="s">
        <v>153</v>
      </c>
      <c r="F42" s="300">
        <v>21.809999999999999</v>
      </c>
      <c r="G42" s="40"/>
      <c r="H42" s="46"/>
    </row>
    <row r="43" s="2" customFormat="1" ht="16.8" customHeight="1">
      <c r="A43" s="40"/>
      <c r="B43" s="46"/>
      <c r="C43" s="299" t="s">
        <v>455</v>
      </c>
      <c r="D43" s="299" t="s">
        <v>759</v>
      </c>
      <c r="E43" s="19" t="s">
        <v>153</v>
      </c>
      <c r="F43" s="300">
        <v>65.090000000000003</v>
      </c>
      <c r="G43" s="40"/>
      <c r="H43" s="46"/>
    </row>
    <row r="44" s="2" customFormat="1" ht="16.8" customHeight="1">
      <c r="A44" s="40"/>
      <c r="B44" s="46"/>
      <c r="C44" s="299" t="s">
        <v>461</v>
      </c>
      <c r="D44" s="299" t="s">
        <v>760</v>
      </c>
      <c r="E44" s="19" t="s">
        <v>153</v>
      </c>
      <c r="F44" s="300">
        <v>65.090000000000003</v>
      </c>
      <c r="G44" s="40"/>
      <c r="H44" s="46"/>
    </row>
    <row r="45" s="2" customFormat="1" ht="16.8" customHeight="1">
      <c r="A45" s="40"/>
      <c r="B45" s="46"/>
      <c r="C45" s="299" t="s">
        <v>466</v>
      </c>
      <c r="D45" s="299" t="s">
        <v>761</v>
      </c>
      <c r="E45" s="19" t="s">
        <v>153</v>
      </c>
      <c r="F45" s="300">
        <v>130.18000000000001</v>
      </c>
      <c r="G45" s="40"/>
      <c r="H45" s="46"/>
    </row>
    <row r="46" s="2" customFormat="1" ht="16.8" customHeight="1">
      <c r="A46" s="40"/>
      <c r="B46" s="46"/>
      <c r="C46" s="299" t="s">
        <v>472</v>
      </c>
      <c r="D46" s="299" t="s">
        <v>762</v>
      </c>
      <c r="E46" s="19" t="s">
        <v>153</v>
      </c>
      <c r="F46" s="300">
        <v>130.18000000000001</v>
      </c>
      <c r="G46" s="40"/>
      <c r="H46" s="46"/>
    </row>
    <row r="47" s="2" customFormat="1">
      <c r="A47" s="40"/>
      <c r="B47" s="46"/>
      <c r="C47" s="299" t="s">
        <v>477</v>
      </c>
      <c r="D47" s="299" t="s">
        <v>763</v>
      </c>
      <c r="E47" s="19" t="s">
        <v>153</v>
      </c>
      <c r="F47" s="300">
        <v>65.090000000000003</v>
      </c>
      <c r="G47" s="40"/>
      <c r="H47" s="46"/>
    </row>
    <row r="48" s="2" customFormat="1">
      <c r="A48" s="40"/>
      <c r="B48" s="46"/>
      <c r="C48" s="299" t="s">
        <v>488</v>
      </c>
      <c r="D48" s="299" t="s">
        <v>489</v>
      </c>
      <c r="E48" s="19" t="s">
        <v>153</v>
      </c>
      <c r="F48" s="300">
        <v>23.991</v>
      </c>
      <c r="G48" s="40"/>
      <c r="H48" s="46"/>
    </row>
    <row r="49" s="2" customFormat="1" ht="16.8" customHeight="1">
      <c r="A49" s="40"/>
      <c r="B49" s="46"/>
      <c r="C49" s="295" t="s">
        <v>280</v>
      </c>
      <c r="D49" s="296" t="s">
        <v>281</v>
      </c>
      <c r="E49" s="297" t="s">
        <v>19</v>
      </c>
      <c r="F49" s="298">
        <v>43.280000000000001</v>
      </c>
      <c r="G49" s="40"/>
      <c r="H49" s="46"/>
    </row>
    <row r="50" s="2" customFormat="1" ht="16.8" customHeight="1">
      <c r="A50" s="40"/>
      <c r="B50" s="46"/>
      <c r="C50" s="299" t="s">
        <v>19</v>
      </c>
      <c r="D50" s="299" t="s">
        <v>497</v>
      </c>
      <c r="E50" s="19" t="s">
        <v>19</v>
      </c>
      <c r="F50" s="300">
        <v>20.420000000000002</v>
      </c>
      <c r="G50" s="40"/>
      <c r="H50" s="46"/>
    </row>
    <row r="51" s="2" customFormat="1" ht="16.8" customHeight="1">
      <c r="A51" s="40"/>
      <c r="B51" s="46"/>
      <c r="C51" s="299" t="s">
        <v>19</v>
      </c>
      <c r="D51" s="299" t="s">
        <v>498</v>
      </c>
      <c r="E51" s="19" t="s">
        <v>19</v>
      </c>
      <c r="F51" s="300">
        <v>22.859999999999999</v>
      </c>
      <c r="G51" s="40"/>
      <c r="H51" s="46"/>
    </row>
    <row r="52" s="2" customFormat="1" ht="16.8" customHeight="1">
      <c r="A52" s="40"/>
      <c r="B52" s="46"/>
      <c r="C52" s="299" t="s">
        <v>280</v>
      </c>
      <c r="D52" s="299" t="s">
        <v>218</v>
      </c>
      <c r="E52" s="19" t="s">
        <v>19</v>
      </c>
      <c r="F52" s="300">
        <v>43.280000000000001</v>
      </c>
      <c r="G52" s="40"/>
      <c r="H52" s="46"/>
    </row>
    <row r="53" s="2" customFormat="1" ht="16.8" customHeight="1">
      <c r="A53" s="40"/>
      <c r="B53" s="46"/>
      <c r="C53" s="301" t="s">
        <v>757</v>
      </c>
      <c r="D53" s="40"/>
      <c r="E53" s="40"/>
      <c r="F53" s="40"/>
      <c r="G53" s="40"/>
      <c r="H53" s="46"/>
    </row>
    <row r="54" s="2" customFormat="1" ht="16.8" customHeight="1">
      <c r="A54" s="40"/>
      <c r="B54" s="46"/>
      <c r="C54" s="299" t="s">
        <v>493</v>
      </c>
      <c r="D54" s="299" t="s">
        <v>764</v>
      </c>
      <c r="E54" s="19" t="s">
        <v>153</v>
      </c>
      <c r="F54" s="300">
        <v>43.280000000000001</v>
      </c>
      <c r="G54" s="40"/>
      <c r="H54" s="46"/>
    </row>
    <row r="55" s="2" customFormat="1" ht="16.8" customHeight="1">
      <c r="A55" s="40"/>
      <c r="B55" s="46"/>
      <c r="C55" s="299" t="s">
        <v>455</v>
      </c>
      <c r="D55" s="299" t="s">
        <v>759</v>
      </c>
      <c r="E55" s="19" t="s">
        <v>153</v>
      </c>
      <c r="F55" s="300">
        <v>65.090000000000003</v>
      </c>
      <c r="G55" s="40"/>
      <c r="H55" s="46"/>
    </row>
    <row r="56" s="2" customFormat="1" ht="16.8" customHeight="1">
      <c r="A56" s="40"/>
      <c r="B56" s="46"/>
      <c r="C56" s="299" t="s">
        <v>461</v>
      </c>
      <c r="D56" s="299" t="s">
        <v>760</v>
      </c>
      <c r="E56" s="19" t="s">
        <v>153</v>
      </c>
      <c r="F56" s="300">
        <v>65.090000000000003</v>
      </c>
      <c r="G56" s="40"/>
      <c r="H56" s="46"/>
    </row>
    <row r="57" s="2" customFormat="1" ht="16.8" customHeight="1">
      <c r="A57" s="40"/>
      <c r="B57" s="46"/>
      <c r="C57" s="299" t="s">
        <v>466</v>
      </c>
      <c r="D57" s="299" t="s">
        <v>761</v>
      </c>
      <c r="E57" s="19" t="s">
        <v>153</v>
      </c>
      <c r="F57" s="300">
        <v>130.18000000000001</v>
      </c>
      <c r="G57" s="40"/>
      <c r="H57" s="46"/>
    </row>
    <row r="58" s="2" customFormat="1" ht="16.8" customHeight="1">
      <c r="A58" s="40"/>
      <c r="B58" s="46"/>
      <c r="C58" s="299" t="s">
        <v>472</v>
      </c>
      <c r="D58" s="299" t="s">
        <v>762</v>
      </c>
      <c r="E58" s="19" t="s">
        <v>153</v>
      </c>
      <c r="F58" s="300">
        <v>130.18000000000001</v>
      </c>
      <c r="G58" s="40"/>
      <c r="H58" s="46"/>
    </row>
    <row r="59" s="2" customFormat="1">
      <c r="A59" s="40"/>
      <c r="B59" s="46"/>
      <c r="C59" s="299" t="s">
        <v>477</v>
      </c>
      <c r="D59" s="299" t="s">
        <v>763</v>
      </c>
      <c r="E59" s="19" t="s">
        <v>153</v>
      </c>
      <c r="F59" s="300">
        <v>65.090000000000003</v>
      </c>
      <c r="G59" s="40"/>
      <c r="H59" s="46"/>
    </row>
    <row r="60" s="2" customFormat="1">
      <c r="A60" s="40"/>
      <c r="B60" s="46"/>
      <c r="C60" s="299" t="s">
        <v>500</v>
      </c>
      <c r="D60" s="299" t="s">
        <v>501</v>
      </c>
      <c r="E60" s="19" t="s">
        <v>153</v>
      </c>
      <c r="F60" s="300">
        <v>47.607999999999997</v>
      </c>
      <c r="G60" s="40"/>
      <c r="H60" s="46"/>
    </row>
    <row r="61" s="2" customFormat="1" ht="16.8" customHeight="1">
      <c r="A61" s="40"/>
      <c r="B61" s="46"/>
      <c r="C61" s="295" t="s">
        <v>283</v>
      </c>
      <c r="D61" s="296" t="s">
        <v>284</v>
      </c>
      <c r="E61" s="297" t="s">
        <v>19</v>
      </c>
      <c r="F61" s="298">
        <v>119.44</v>
      </c>
      <c r="G61" s="40"/>
      <c r="H61" s="46"/>
    </row>
    <row r="62" s="2" customFormat="1" ht="16.8" customHeight="1">
      <c r="A62" s="40"/>
      <c r="B62" s="46"/>
      <c r="C62" s="299" t="s">
        <v>19</v>
      </c>
      <c r="D62" s="299" t="s">
        <v>595</v>
      </c>
      <c r="E62" s="19" t="s">
        <v>19</v>
      </c>
      <c r="F62" s="300">
        <v>39.600000000000001</v>
      </c>
      <c r="G62" s="40"/>
      <c r="H62" s="46"/>
    </row>
    <row r="63" s="2" customFormat="1" ht="16.8" customHeight="1">
      <c r="A63" s="40"/>
      <c r="B63" s="46"/>
      <c r="C63" s="299" t="s">
        <v>19</v>
      </c>
      <c r="D63" s="299" t="s">
        <v>596</v>
      </c>
      <c r="E63" s="19" t="s">
        <v>19</v>
      </c>
      <c r="F63" s="300">
        <v>39.68</v>
      </c>
      <c r="G63" s="40"/>
      <c r="H63" s="46"/>
    </row>
    <row r="64" s="2" customFormat="1" ht="16.8" customHeight="1">
      <c r="A64" s="40"/>
      <c r="B64" s="46"/>
      <c r="C64" s="299" t="s">
        <v>19</v>
      </c>
      <c r="D64" s="299" t="s">
        <v>597</v>
      </c>
      <c r="E64" s="19" t="s">
        <v>19</v>
      </c>
      <c r="F64" s="300">
        <v>40.159999999999997</v>
      </c>
      <c r="G64" s="40"/>
      <c r="H64" s="46"/>
    </row>
    <row r="65" s="2" customFormat="1" ht="16.8" customHeight="1">
      <c r="A65" s="40"/>
      <c r="B65" s="46"/>
      <c r="C65" s="299" t="s">
        <v>283</v>
      </c>
      <c r="D65" s="299" t="s">
        <v>218</v>
      </c>
      <c r="E65" s="19" t="s">
        <v>19</v>
      </c>
      <c r="F65" s="300">
        <v>119.44</v>
      </c>
      <c r="G65" s="40"/>
      <c r="H65" s="46"/>
    </row>
    <row r="66" s="2" customFormat="1" ht="16.8" customHeight="1">
      <c r="A66" s="40"/>
      <c r="B66" s="46"/>
      <c r="C66" s="301" t="s">
        <v>757</v>
      </c>
      <c r="D66" s="40"/>
      <c r="E66" s="40"/>
      <c r="F66" s="40"/>
      <c r="G66" s="40"/>
      <c r="H66" s="46"/>
    </row>
    <row r="67" s="2" customFormat="1" ht="16.8" customHeight="1">
      <c r="A67" s="40"/>
      <c r="B67" s="46"/>
      <c r="C67" s="299" t="s">
        <v>591</v>
      </c>
      <c r="D67" s="299" t="s">
        <v>765</v>
      </c>
      <c r="E67" s="19" t="s">
        <v>153</v>
      </c>
      <c r="F67" s="300">
        <v>119.44</v>
      </c>
      <c r="G67" s="40"/>
      <c r="H67" s="46"/>
    </row>
    <row r="68" s="2" customFormat="1">
      <c r="A68" s="40"/>
      <c r="B68" s="46"/>
      <c r="C68" s="299" t="s">
        <v>614</v>
      </c>
      <c r="D68" s="299" t="s">
        <v>766</v>
      </c>
      <c r="E68" s="19" t="s">
        <v>153</v>
      </c>
      <c r="F68" s="300">
        <v>57.335000000000001</v>
      </c>
      <c r="G68" s="40"/>
      <c r="H68" s="46"/>
    </row>
    <row r="69" s="2" customFormat="1" ht="7.44" customHeight="1">
      <c r="A69" s="40"/>
      <c r="B69" s="167"/>
      <c r="C69" s="168"/>
      <c r="D69" s="168"/>
      <c r="E69" s="168"/>
      <c r="F69" s="168"/>
      <c r="G69" s="168"/>
      <c r="H69" s="46"/>
    </row>
    <row r="70" s="2" customFormat="1">
      <c r="A70" s="40"/>
      <c r="B70" s="40"/>
      <c r="C70" s="40"/>
      <c r="D70" s="40"/>
      <c r="E70" s="40"/>
      <c r="F70" s="40"/>
      <c r="G70" s="40"/>
      <c r="H70" s="40"/>
    </row>
  </sheetData>
  <sheetProtection sheet="1" formatColumns="0" formatRows="0" objects="1" scenarios="1" spinCount="100000" saltValue="DqoKDz8U+zxrR26oEA1Ph769hvlkuTN7Hr7kbiAFXQFtfosisCBwfFheq1MIYBvmZP06v1FlYOVtY6ObKCZ7Kw==" hashValue="KwxXtcFPI/6+Z+emORKGrcShi4S6kVXcvGG1vSxhUqOKKf2CntjcOMfnmA8FAbfsA+rZzsMsvFsSfsBnJ/aRY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2" customWidth="1"/>
    <col min="2" max="2" width="1.667969" style="302" customWidth="1"/>
    <col min="3" max="4" width="5" style="302" customWidth="1"/>
    <col min="5" max="5" width="11.66016" style="302" customWidth="1"/>
    <col min="6" max="6" width="9.160156" style="302" customWidth="1"/>
    <col min="7" max="7" width="5" style="302" customWidth="1"/>
    <col min="8" max="8" width="77.83203" style="302" customWidth="1"/>
    <col min="9" max="10" width="20" style="302" customWidth="1"/>
    <col min="11" max="11" width="1.667969" style="302" customWidth="1"/>
  </cols>
  <sheetData>
    <row r="1" s="1" customFormat="1" ht="37.5" customHeight="1"/>
    <row r="2" s="1" customFormat="1" ht="7.5" customHeight="1">
      <c r="B2" s="303"/>
      <c r="C2" s="304"/>
      <c r="D2" s="304"/>
      <c r="E2" s="304"/>
      <c r="F2" s="304"/>
      <c r="G2" s="304"/>
      <c r="H2" s="304"/>
      <c r="I2" s="304"/>
      <c r="J2" s="304"/>
      <c r="K2" s="305"/>
    </row>
    <row r="3" s="16" customFormat="1" ht="45" customHeight="1">
      <c r="B3" s="306"/>
      <c r="C3" s="307" t="s">
        <v>767</v>
      </c>
      <c r="D3" s="307"/>
      <c r="E3" s="307"/>
      <c r="F3" s="307"/>
      <c r="G3" s="307"/>
      <c r="H3" s="307"/>
      <c r="I3" s="307"/>
      <c r="J3" s="307"/>
      <c r="K3" s="308"/>
    </row>
    <row r="4" s="1" customFormat="1" ht="25.5" customHeight="1">
      <c r="B4" s="309"/>
      <c r="C4" s="310" t="s">
        <v>768</v>
      </c>
      <c r="D4" s="310"/>
      <c r="E4" s="310"/>
      <c r="F4" s="310"/>
      <c r="G4" s="310"/>
      <c r="H4" s="310"/>
      <c r="I4" s="310"/>
      <c r="J4" s="310"/>
      <c r="K4" s="311"/>
    </row>
    <row r="5" s="1" customFormat="1" ht="5.25" customHeight="1">
      <c r="B5" s="309"/>
      <c r="C5" s="312"/>
      <c r="D5" s="312"/>
      <c r="E5" s="312"/>
      <c r="F5" s="312"/>
      <c r="G5" s="312"/>
      <c r="H5" s="312"/>
      <c r="I5" s="312"/>
      <c r="J5" s="312"/>
      <c r="K5" s="311"/>
    </row>
    <row r="6" s="1" customFormat="1" ht="15" customHeight="1">
      <c r="B6" s="309"/>
      <c r="C6" s="313" t="s">
        <v>769</v>
      </c>
      <c r="D6" s="313"/>
      <c r="E6" s="313"/>
      <c r="F6" s="313"/>
      <c r="G6" s="313"/>
      <c r="H6" s="313"/>
      <c r="I6" s="313"/>
      <c r="J6" s="313"/>
      <c r="K6" s="311"/>
    </row>
    <row r="7" s="1" customFormat="1" ht="15" customHeight="1">
      <c r="B7" s="314"/>
      <c r="C7" s="313" t="s">
        <v>770</v>
      </c>
      <c r="D7" s="313"/>
      <c r="E7" s="313"/>
      <c r="F7" s="313"/>
      <c r="G7" s="313"/>
      <c r="H7" s="313"/>
      <c r="I7" s="313"/>
      <c r="J7" s="313"/>
      <c r="K7" s="311"/>
    </row>
    <row r="8" s="1" customFormat="1" ht="12.75" customHeight="1">
      <c r="B8" s="314"/>
      <c r="C8" s="313"/>
      <c r="D8" s="313"/>
      <c r="E8" s="313"/>
      <c r="F8" s="313"/>
      <c r="G8" s="313"/>
      <c r="H8" s="313"/>
      <c r="I8" s="313"/>
      <c r="J8" s="313"/>
      <c r="K8" s="311"/>
    </row>
    <row r="9" s="1" customFormat="1" ht="15" customHeight="1">
      <c r="B9" s="314"/>
      <c r="C9" s="313" t="s">
        <v>771</v>
      </c>
      <c r="D9" s="313"/>
      <c r="E9" s="313"/>
      <c r="F9" s="313"/>
      <c r="G9" s="313"/>
      <c r="H9" s="313"/>
      <c r="I9" s="313"/>
      <c r="J9" s="313"/>
      <c r="K9" s="311"/>
    </row>
    <row r="10" s="1" customFormat="1" ht="15" customHeight="1">
      <c r="B10" s="314"/>
      <c r="C10" s="313"/>
      <c r="D10" s="313" t="s">
        <v>772</v>
      </c>
      <c r="E10" s="313"/>
      <c r="F10" s="313"/>
      <c r="G10" s="313"/>
      <c r="H10" s="313"/>
      <c r="I10" s="313"/>
      <c r="J10" s="313"/>
      <c r="K10" s="311"/>
    </row>
    <row r="11" s="1" customFormat="1" ht="15" customHeight="1">
      <c r="B11" s="314"/>
      <c r="C11" s="315"/>
      <c r="D11" s="313" t="s">
        <v>773</v>
      </c>
      <c r="E11" s="313"/>
      <c r="F11" s="313"/>
      <c r="G11" s="313"/>
      <c r="H11" s="313"/>
      <c r="I11" s="313"/>
      <c r="J11" s="313"/>
      <c r="K11" s="311"/>
    </row>
    <row r="12" s="1" customFormat="1" ht="15" customHeight="1">
      <c r="B12" s="314"/>
      <c r="C12" s="315"/>
      <c r="D12" s="313"/>
      <c r="E12" s="313"/>
      <c r="F12" s="313"/>
      <c r="G12" s="313"/>
      <c r="H12" s="313"/>
      <c r="I12" s="313"/>
      <c r="J12" s="313"/>
      <c r="K12" s="311"/>
    </row>
    <row r="13" s="1" customFormat="1" ht="15" customHeight="1">
      <c r="B13" s="314"/>
      <c r="C13" s="315"/>
      <c r="D13" s="316" t="s">
        <v>774</v>
      </c>
      <c r="E13" s="313"/>
      <c r="F13" s="313"/>
      <c r="G13" s="313"/>
      <c r="H13" s="313"/>
      <c r="I13" s="313"/>
      <c r="J13" s="313"/>
      <c r="K13" s="311"/>
    </row>
    <row r="14" s="1" customFormat="1" ht="12.75" customHeight="1">
      <c r="B14" s="314"/>
      <c r="C14" s="315"/>
      <c r="D14" s="315"/>
      <c r="E14" s="315"/>
      <c r="F14" s="315"/>
      <c r="G14" s="315"/>
      <c r="H14" s="315"/>
      <c r="I14" s="315"/>
      <c r="J14" s="315"/>
      <c r="K14" s="311"/>
    </row>
    <row r="15" s="1" customFormat="1" ht="15" customHeight="1">
      <c r="B15" s="314"/>
      <c r="C15" s="315"/>
      <c r="D15" s="313" t="s">
        <v>775</v>
      </c>
      <c r="E15" s="313"/>
      <c r="F15" s="313"/>
      <c r="G15" s="313"/>
      <c r="H15" s="313"/>
      <c r="I15" s="313"/>
      <c r="J15" s="313"/>
      <c r="K15" s="311"/>
    </row>
    <row r="16" s="1" customFormat="1" ht="15" customHeight="1">
      <c r="B16" s="314"/>
      <c r="C16" s="315"/>
      <c r="D16" s="313" t="s">
        <v>776</v>
      </c>
      <c r="E16" s="313"/>
      <c r="F16" s="313"/>
      <c r="G16" s="313"/>
      <c r="H16" s="313"/>
      <c r="I16" s="313"/>
      <c r="J16" s="313"/>
      <c r="K16" s="311"/>
    </row>
    <row r="17" s="1" customFormat="1" ht="15" customHeight="1">
      <c r="B17" s="314"/>
      <c r="C17" s="315"/>
      <c r="D17" s="313" t="s">
        <v>777</v>
      </c>
      <c r="E17" s="313"/>
      <c r="F17" s="313"/>
      <c r="G17" s="313"/>
      <c r="H17" s="313"/>
      <c r="I17" s="313"/>
      <c r="J17" s="313"/>
      <c r="K17" s="311"/>
    </row>
    <row r="18" s="1" customFormat="1" ht="15" customHeight="1">
      <c r="B18" s="314"/>
      <c r="C18" s="315"/>
      <c r="D18" s="315"/>
      <c r="E18" s="317" t="s">
        <v>80</v>
      </c>
      <c r="F18" s="313" t="s">
        <v>778</v>
      </c>
      <c r="G18" s="313"/>
      <c r="H18" s="313"/>
      <c r="I18" s="313"/>
      <c r="J18" s="313"/>
      <c r="K18" s="311"/>
    </row>
    <row r="19" s="1" customFormat="1" ht="15" customHeight="1">
      <c r="B19" s="314"/>
      <c r="C19" s="315"/>
      <c r="D19" s="315"/>
      <c r="E19" s="317" t="s">
        <v>779</v>
      </c>
      <c r="F19" s="313" t="s">
        <v>780</v>
      </c>
      <c r="G19" s="313"/>
      <c r="H19" s="313"/>
      <c r="I19" s="313"/>
      <c r="J19" s="313"/>
      <c r="K19" s="311"/>
    </row>
    <row r="20" s="1" customFormat="1" ht="15" customHeight="1">
      <c r="B20" s="314"/>
      <c r="C20" s="315"/>
      <c r="D20" s="315"/>
      <c r="E20" s="317" t="s">
        <v>781</v>
      </c>
      <c r="F20" s="313" t="s">
        <v>782</v>
      </c>
      <c r="G20" s="313"/>
      <c r="H20" s="313"/>
      <c r="I20" s="313"/>
      <c r="J20" s="313"/>
      <c r="K20" s="311"/>
    </row>
    <row r="21" s="1" customFormat="1" ht="15" customHeight="1">
      <c r="B21" s="314"/>
      <c r="C21" s="315"/>
      <c r="D21" s="315"/>
      <c r="E21" s="317" t="s">
        <v>783</v>
      </c>
      <c r="F21" s="313" t="s">
        <v>96</v>
      </c>
      <c r="G21" s="313"/>
      <c r="H21" s="313"/>
      <c r="I21" s="313"/>
      <c r="J21" s="313"/>
      <c r="K21" s="311"/>
    </row>
    <row r="22" s="1" customFormat="1" ht="15" customHeight="1">
      <c r="B22" s="314"/>
      <c r="C22" s="315"/>
      <c r="D22" s="315"/>
      <c r="E22" s="317" t="s">
        <v>784</v>
      </c>
      <c r="F22" s="313" t="s">
        <v>785</v>
      </c>
      <c r="G22" s="313"/>
      <c r="H22" s="313"/>
      <c r="I22" s="313"/>
      <c r="J22" s="313"/>
      <c r="K22" s="311"/>
    </row>
    <row r="23" s="1" customFormat="1" ht="15" customHeight="1">
      <c r="B23" s="314"/>
      <c r="C23" s="315"/>
      <c r="D23" s="315"/>
      <c r="E23" s="317" t="s">
        <v>87</v>
      </c>
      <c r="F23" s="313" t="s">
        <v>786</v>
      </c>
      <c r="G23" s="313"/>
      <c r="H23" s="313"/>
      <c r="I23" s="313"/>
      <c r="J23" s="313"/>
      <c r="K23" s="311"/>
    </row>
    <row r="24" s="1" customFormat="1" ht="12.75" customHeight="1">
      <c r="B24" s="314"/>
      <c r="C24" s="315"/>
      <c r="D24" s="315"/>
      <c r="E24" s="315"/>
      <c r="F24" s="315"/>
      <c r="G24" s="315"/>
      <c r="H24" s="315"/>
      <c r="I24" s="315"/>
      <c r="J24" s="315"/>
      <c r="K24" s="311"/>
    </row>
    <row r="25" s="1" customFormat="1" ht="15" customHeight="1">
      <c r="B25" s="314"/>
      <c r="C25" s="313" t="s">
        <v>787</v>
      </c>
      <c r="D25" s="313"/>
      <c r="E25" s="313"/>
      <c r="F25" s="313"/>
      <c r="G25" s="313"/>
      <c r="H25" s="313"/>
      <c r="I25" s="313"/>
      <c r="J25" s="313"/>
      <c r="K25" s="311"/>
    </row>
    <row r="26" s="1" customFormat="1" ht="15" customHeight="1">
      <c r="B26" s="314"/>
      <c r="C26" s="313" t="s">
        <v>788</v>
      </c>
      <c r="D26" s="313"/>
      <c r="E26" s="313"/>
      <c r="F26" s="313"/>
      <c r="G26" s="313"/>
      <c r="H26" s="313"/>
      <c r="I26" s="313"/>
      <c r="J26" s="313"/>
      <c r="K26" s="311"/>
    </row>
    <row r="27" s="1" customFormat="1" ht="15" customHeight="1">
      <c r="B27" s="314"/>
      <c r="C27" s="313"/>
      <c r="D27" s="313" t="s">
        <v>789</v>
      </c>
      <c r="E27" s="313"/>
      <c r="F27" s="313"/>
      <c r="G27" s="313"/>
      <c r="H27" s="313"/>
      <c r="I27" s="313"/>
      <c r="J27" s="313"/>
      <c r="K27" s="311"/>
    </row>
    <row r="28" s="1" customFormat="1" ht="15" customHeight="1">
      <c r="B28" s="314"/>
      <c r="C28" s="315"/>
      <c r="D28" s="313" t="s">
        <v>790</v>
      </c>
      <c r="E28" s="313"/>
      <c r="F28" s="313"/>
      <c r="G28" s="313"/>
      <c r="H28" s="313"/>
      <c r="I28" s="313"/>
      <c r="J28" s="313"/>
      <c r="K28" s="311"/>
    </row>
    <row r="29" s="1" customFormat="1" ht="12.75" customHeight="1">
      <c r="B29" s="314"/>
      <c r="C29" s="315"/>
      <c r="D29" s="315"/>
      <c r="E29" s="315"/>
      <c r="F29" s="315"/>
      <c r="G29" s="315"/>
      <c r="H29" s="315"/>
      <c r="I29" s="315"/>
      <c r="J29" s="315"/>
      <c r="K29" s="311"/>
    </row>
    <row r="30" s="1" customFormat="1" ht="15" customHeight="1">
      <c r="B30" s="314"/>
      <c r="C30" s="315"/>
      <c r="D30" s="313" t="s">
        <v>791</v>
      </c>
      <c r="E30" s="313"/>
      <c r="F30" s="313"/>
      <c r="G30" s="313"/>
      <c r="H30" s="313"/>
      <c r="I30" s="313"/>
      <c r="J30" s="313"/>
      <c r="K30" s="311"/>
    </row>
    <row r="31" s="1" customFormat="1" ht="15" customHeight="1">
      <c r="B31" s="314"/>
      <c r="C31" s="315"/>
      <c r="D31" s="313" t="s">
        <v>792</v>
      </c>
      <c r="E31" s="313"/>
      <c r="F31" s="313"/>
      <c r="G31" s="313"/>
      <c r="H31" s="313"/>
      <c r="I31" s="313"/>
      <c r="J31" s="313"/>
      <c r="K31" s="311"/>
    </row>
    <row r="32" s="1" customFormat="1" ht="12.75" customHeight="1">
      <c r="B32" s="314"/>
      <c r="C32" s="315"/>
      <c r="D32" s="315"/>
      <c r="E32" s="315"/>
      <c r="F32" s="315"/>
      <c r="G32" s="315"/>
      <c r="H32" s="315"/>
      <c r="I32" s="315"/>
      <c r="J32" s="315"/>
      <c r="K32" s="311"/>
    </row>
    <row r="33" s="1" customFormat="1" ht="15" customHeight="1">
      <c r="B33" s="314"/>
      <c r="C33" s="315"/>
      <c r="D33" s="313" t="s">
        <v>793</v>
      </c>
      <c r="E33" s="313"/>
      <c r="F33" s="313"/>
      <c r="G33" s="313"/>
      <c r="H33" s="313"/>
      <c r="I33" s="313"/>
      <c r="J33" s="313"/>
      <c r="K33" s="311"/>
    </row>
    <row r="34" s="1" customFormat="1" ht="15" customHeight="1">
      <c r="B34" s="314"/>
      <c r="C34" s="315"/>
      <c r="D34" s="313" t="s">
        <v>794</v>
      </c>
      <c r="E34" s="313"/>
      <c r="F34" s="313"/>
      <c r="G34" s="313"/>
      <c r="H34" s="313"/>
      <c r="I34" s="313"/>
      <c r="J34" s="313"/>
      <c r="K34" s="311"/>
    </row>
    <row r="35" s="1" customFormat="1" ht="15" customHeight="1">
      <c r="B35" s="314"/>
      <c r="C35" s="315"/>
      <c r="D35" s="313" t="s">
        <v>795</v>
      </c>
      <c r="E35" s="313"/>
      <c r="F35" s="313"/>
      <c r="G35" s="313"/>
      <c r="H35" s="313"/>
      <c r="I35" s="313"/>
      <c r="J35" s="313"/>
      <c r="K35" s="311"/>
    </row>
    <row r="36" s="1" customFormat="1" ht="15" customHeight="1">
      <c r="B36" s="314"/>
      <c r="C36" s="315"/>
      <c r="D36" s="313"/>
      <c r="E36" s="316" t="s">
        <v>120</v>
      </c>
      <c r="F36" s="313"/>
      <c r="G36" s="313" t="s">
        <v>796</v>
      </c>
      <c r="H36" s="313"/>
      <c r="I36" s="313"/>
      <c r="J36" s="313"/>
      <c r="K36" s="311"/>
    </row>
    <row r="37" s="1" customFormat="1" ht="30.75" customHeight="1">
      <c r="B37" s="314"/>
      <c r="C37" s="315"/>
      <c r="D37" s="313"/>
      <c r="E37" s="316" t="s">
        <v>797</v>
      </c>
      <c r="F37" s="313"/>
      <c r="G37" s="313" t="s">
        <v>798</v>
      </c>
      <c r="H37" s="313"/>
      <c r="I37" s="313"/>
      <c r="J37" s="313"/>
      <c r="K37" s="311"/>
    </row>
    <row r="38" s="1" customFormat="1" ht="15" customHeight="1">
      <c r="B38" s="314"/>
      <c r="C38" s="315"/>
      <c r="D38" s="313"/>
      <c r="E38" s="316" t="s">
        <v>55</v>
      </c>
      <c r="F38" s="313"/>
      <c r="G38" s="313" t="s">
        <v>799</v>
      </c>
      <c r="H38" s="313"/>
      <c r="I38" s="313"/>
      <c r="J38" s="313"/>
      <c r="K38" s="311"/>
    </row>
    <row r="39" s="1" customFormat="1" ht="15" customHeight="1">
      <c r="B39" s="314"/>
      <c r="C39" s="315"/>
      <c r="D39" s="313"/>
      <c r="E39" s="316" t="s">
        <v>56</v>
      </c>
      <c r="F39" s="313"/>
      <c r="G39" s="313" t="s">
        <v>800</v>
      </c>
      <c r="H39" s="313"/>
      <c r="I39" s="313"/>
      <c r="J39" s="313"/>
      <c r="K39" s="311"/>
    </row>
    <row r="40" s="1" customFormat="1" ht="15" customHeight="1">
      <c r="B40" s="314"/>
      <c r="C40" s="315"/>
      <c r="D40" s="313"/>
      <c r="E40" s="316" t="s">
        <v>121</v>
      </c>
      <c r="F40" s="313"/>
      <c r="G40" s="313" t="s">
        <v>801</v>
      </c>
      <c r="H40" s="313"/>
      <c r="I40" s="313"/>
      <c r="J40" s="313"/>
      <c r="K40" s="311"/>
    </row>
    <row r="41" s="1" customFormat="1" ht="15" customHeight="1">
      <c r="B41" s="314"/>
      <c r="C41" s="315"/>
      <c r="D41" s="313"/>
      <c r="E41" s="316" t="s">
        <v>122</v>
      </c>
      <c r="F41" s="313"/>
      <c r="G41" s="313" t="s">
        <v>802</v>
      </c>
      <c r="H41" s="313"/>
      <c r="I41" s="313"/>
      <c r="J41" s="313"/>
      <c r="K41" s="311"/>
    </row>
    <row r="42" s="1" customFormat="1" ht="15" customHeight="1">
      <c r="B42" s="314"/>
      <c r="C42" s="315"/>
      <c r="D42" s="313"/>
      <c r="E42" s="316" t="s">
        <v>803</v>
      </c>
      <c r="F42" s="313"/>
      <c r="G42" s="313" t="s">
        <v>804</v>
      </c>
      <c r="H42" s="313"/>
      <c r="I42" s="313"/>
      <c r="J42" s="313"/>
      <c r="K42" s="311"/>
    </row>
    <row r="43" s="1" customFormat="1" ht="15" customHeight="1">
      <c r="B43" s="314"/>
      <c r="C43" s="315"/>
      <c r="D43" s="313"/>
      <c r="E43" s="316"/>
      <c r="F43" s="313"/>
      <c r="G43" s="313" t="s">
        <v>805</v>
      </c>
      <c r="H43" s="313"/>
      <c r="I43" s="313"/>
      <c r="J43" s="313"/>
      <c r="K43" s="311"/>
    </row>
    <row r="44" s="1" customFormat="1" ht="15" customHeight="1">
      <c r="B44" s="314"/>
      <c r="C44" s="315"/>
      <c r="D44" s="313"/>
      <c r="E44" s="316" t="s">
        <v>806</v>
      </c>
      <c r="F44" s="313"/>
      <c r="G44" s="313" t="s">
        <v>807</v>
      </c>
      <c r="H44" s="313"/>
      <c r="I44" s="313"/>
      <c r="J44" s="313"/>
      <c r="K44" s="311"/>
    </row>
    <row r="45" s="1" customFormat="1" ht="15" customHeight="1">
      <c r="B45" s="314"/>
      <c r="C45" s="315"/>
      <c r="D45" s="313"/>
      <c r="E45" s="316" t="s">
        <v>124</v>
      </c>
      <c r="F45" s="313"/>
      <c r="G45" s="313" t="s">
        <v>808</v>
      </c>
      <c r="H45" s="313"/>
      <c r="I45" s="313"/>
      <c r="J45" s="313"/>
      <c r="K45" s="311"/>
    </row>
    <row r="46" s="1" customFormat="1" ht="12.75" customHeight="1">
      <c r="B46" s="314"/>
      <c r="C46" s="315"/>
      <c r="D46" s="313"/>
      <c r="E46" s="313"/>
      <c r="F46" s="313"/>
      <c r="G46" s="313"/>
      <c r="H46" s="313"/>
      <c r="I46" s="313"/>
      <c r="J46" s="313"/>
      <c r="K46" s="311"/>
    </row>
    <row r="47" s="1" customFormat="1" ht="15" customHeight="1">
      <c r="B47" s="314"/>
      <c r="C47" s="315"/>
      <c r="D47" s="313" t="s">
        <v>809</v>
      </c>
      <c r="E47" s="313"/>
      <c r="F47" s="313"/>
      <c r="G47" s="313"/>
      <c r="H47" s="313"/>
      <c r="I47" s="313"/>
      <c r="J47" s="313"/>
      <c r="K47" s="311"/>
    </row>
    <row r="48" s="1" customFormat="1" ht="15" customHeight="1">
      <c r="B48" s="314"/>
      <c r="C48" s="315"/>
      <c r="D48" s="315"/>
      <c r="E48" s="313" t="s">
        <v>810</v>
      </c>
      <c r="F48" s="313"/>
      <c r="G48" s="313"/>
      <c r="H48" s="313"/>
      <c r="I48" s="313"/>
      <c r="J48" s="313"/>
      <c r="K48" s="311"/>
    </row>
    <row r="49" s="1" customFormat="1" ht="15" customHeight="1">
      <c r="B49" s="314"/>
      <c r="C49" s="315"/>
      <c r="D49" s="315"/>
      <c r="E49" s="313" t="s">
        <v>811</v>
      </c>
      <c r="F49" s="313"/>
      <c r="G49" s="313"/>
      <c r="H49" s="313"/>
      <c r="I49" s="313"/>
      <c r="J49" s="313"/>
      <c r="K49" s="311"/>
    </row>
    <row r="50" s="1" customFormat="1" ht="15" customHeight="1">
      <c r="B50" s="314"/>
      <c r="C50" s="315"/>
      <c r="D50" s="315"/>
      <c r="E50" s="313" t="s">
        <v>812</v>
      </c>
      <c r="F50" s="313"/>
      <c r="G50" s="313"/>
      <c r="H50" s="313"/>
      <c r="I50" s="313"/>
      <c r="J50" s="313"/>
      <c r="K50" s="311"/>
    </row>
    <row r="51" s="1" customFormat="1" ht="15" customHeight="1">
      <c r="B51" s="314"/>
      <c r="C51" s="315"/>
      <c r="D51" s="313" t="s">
        <v>813</v>
      </c>
      <c r="E51" s="313"/>
      <c r="F51" s="313"/>
      <c r="G51" s="313"/>
      <c r="H51" s="313"/>
      <c r="I51" s="313"/>
      <c r="J51" s="313"/>
      <c r="K51" s="311"/>
    </row>
    <row r="52" s="1" customFormat="1" ht="25.5" customHeight="1">
      <c r="B52" s="309"/>
      <c r="C52" s="310" t="s">
        <v>814</v>
      </c>
      <c r="D52" s="310"/>
      <c r="E52" s="310"/>
      <c r="F52" s="310"/>
      <c r="G52" s="310"/>
      <c r="H52" s="310"/>
      <c r="I52" s="310"/>
      <c r="J52" s="310"/>
      <c r="K52" s="311"/>
    </row>
    <row r="53" s="1" customFormat="1" ht="5.25" customHeight="1">
      <c r="B53" s="309"/>
      <c r="C53" s="312"/>
      <c r="D53" s="312"/>
      <c r="E53" s="312"/>
      <c r="F53" s="312"/>
      <c r="G53" s="312"/>
      <c r="H53" s="312"/>
      <c r="I53" s="312"/>
      <c r="J53" s="312"/>
      <c r="K53" s="311"/>
    </row>
    <row r="54" s="1" customFormat="1" ht="15" customHeight="1">
      <c r="B54" s="309"/>
      <c r="C54" s="313" t="s">
        <v>815</v>
      </c>
      <c r="D54" s="313"/>
      <c r="E54" s="313"/>
      <c r="F54" s="313"/>
      <c r="G54" s="313"/>
      <c r="H54" s="313"/>
      <c r="I54" s="313"/>
      <c r="J54" s="313"/>
      <c r="K54" s="311"/>
    </row>
    <row r="55" s="1" customFormat="1" ht="15" customHeight="1">
      <c r="B55" s="309"/>
      <c r="C55" s="313" t="s">
        <v>816</v>
      </c>
      <c r="D55" s="313"/>
      <c r="E55" s="313"/>
      <c r="F55" s="313"/>
      <c r="G55" s="313"/>
      <c r="H55" s="313"/>
      <c r="I55" s="313"/>
      <c r="J55" s="313"/>
      <c r="K55" s="311"/>
    </row>
    <row r="56" s="1" customFormat="1" ht="12.75" customHeight="1">
      <c r="B56" s="309"/>
      <c r="C56" s="313"/>
      <c r="D56" s="313"/>
      <c r="E56" s="313"/>
      <c r="F56" s="313"/>
      <c r="G56" s="313"/>
      <c r="H56" s="313"/>
      <c r="I56" s="313"/>
      <c r="J56" s="313"/>
      <c r="K56" s="311"/>
    </row>
    <row r="57" s="1" customFormat="1" ht="15" customHeight="1">
      <c r="B57" s="309"/>
      <c r="C57" s="313" t="s">
        <v>817</v>
      </c>
      <c r="D57" s="313"/>
      <c r="E57" s="313"/>
      <c r="F57" s="313"/>
      <c r="G57" s="313"/>
      <c r="H57" s="313"/>
      <c r="I57" s="313"/>
      <c r="J57" s="313"/>
      <c r="K57" s="311"/>
    </row>
    <row r="58" s="1" customFormat="1" ht="15" customHeight="1">
      <c r="B58" s="309"/>
      <c r="C58" s="315"/>
      <c r="D58" s="313" t="s">
        <v>818</v>
      </c>
      <c r="E58" s="313"/>
      <c r="F58" s="313"/>
      <c r="G58" s="313"/>
      <c r="H58" s="313"/>
      <c r="I58" s="313"/>
      <c r="J58" s="313"/>
      <c r="K58" s="311"/>
    </row>
    <row r="59" s="1" customFormat="1" ht="15" customHeight="1">
      <c r="B59" s="309"/>
      <c r="C59" s="315"/>
      <c r="D59" s="313" t="s">
        <v>819</v>
      </c>
      <c r="E59" s="313"/>
      <c r="F59" s="313"/>
      <c r="G59" s="313"/>
      <c r="H59" s="313"/>
      <c r="I59" s="313"/>
      <c r="J59" s="313"/>
      <c r="K59" s="311"/>
    </row>
    <row r="60" s="1" customFormat="1" ht="15" customHeight="1">
      <c r="B60" s="309"/>
      <c r="C60" s="315"/>
      <c r="D60" s="313" t="s">
        <v>820</v>
      </c>
      <c r="E60" s="313"/>
      <c r="F60" s="313"/>
      <c r="G60" s="313"/>
      <c r="H60" s="313"/>
      <c r="I60" s="313"/>
      <c r="J60" s="313"/>
      <c r="K60" s="311"/>
    </row>
    <row r="61" s="1" customFormat="1" ht="15" customHeight="1">
      <c r="B61" s="309"/>
      <c r="C61" s="315"/>
      <c r="D61" s="313" t="s">
        <v>821</v>
      </c>
      <c r="E61" s="313"/>
      <c r="F61" s="313"/>
      <c r="G61" s="313"/>
      <c r="H61" s="313"/>
      <c r="I61" s="313"/>
      <c r="J61" s="313"/>
      <c r="K61" s="311"/>
    </row>
    <row r="62" s="1" customFormat="1" ht="15" customHeight="1">
      <c r="B62" s="309"/>
      <c r="C62" s="315"/>
      <c r="D62" s="318" t="s">
        <v>822</v>
      </c>
      <c r="E62" s="318"/>
      <c r="F62" s="318"/>
      <c r="G62" s="318"/>
      <c r="H62" s="318"/>
      <c r="I62" s="318"/>
      <c r="J62" s="318"/>
      <c r="K62" s="311"/>
    </row>
    <row r="63" s="1" customFormat="1" ht="15" customHeight="1">
      <c r="B63" s="309"/>
      <c r="C63" s="315"/>
      <c r="D63" s="313" t="s">
        <v>823</v>
      </c>
      <c r="E63" s="313"/>
      <c r="F63" s="313"/>
      <c r="G63" s="313"/>
      <c r="H63" s="313"/>
      <c r="I63" s="313"/>
      <c r="J63" s="313"/>
      <c r="K63" s="311"/>
    </row>
    <row r="64" s="1" customFormat="1" ht="12.75" customHeight="1">
      <c r="B64" s="309"/>
      <c r="C64" s="315"/>
      <c r="D64" s="315"/>
      <c r="E64" s="319"/>
      <c r="F64" s="315"/>
      <c r="G64" s="315"/>
      <c r="H64" s="315"/>
      <c r="I64" s="315"/>
      <c r="J64" s="315"/>
      <c r="K64" s="311"/>
    </row>
    <row r="65" s="1" customFormat="1" ht="15" customHeight="1">
      <c r="B65" s="309"/>
      <c r="C65" s="315"/>
      <c r="D65" s="313" t="s">
        <v>824</v>
      </c>
      <c r="E65" s="313"/>
      <c r="F65" s="313"/>
      <c r="G65" s="313"/>
      <c r="H65" s="313"/>
      <c r="I65" s="313"/>
      <c r="J65" s="313"/>
      <c r="K65" s="311"/>
    </row>
    <row r="66" s="1" customFormat="1" ht="15" customHeight="1">
      <c r="B66" s="309"/>
      <c r="C66" s="315"/>
      <c r="D66" s="318" t="s">
        <v>825</v>
      </c>
      <c r="E66" s="318"/>
      <c r="F66" s="318"/>
      <c r="G66" s="318"/>
      <c r="H66" s="318"/>
      <c r="I66" s="318"/>
      <c r="J66" s="318"/>
      <c r="K66" s="311"/>
    </row>
    <row r="67" s="1" customFormat="1" ht="15" customHeight="1">
      <c r="B67" s="309"/>
      <c r="C67" s="315"/>
      <c r="D67" s="313" t="s">
        <v>826</v>
      </c>
      <c r="E67" s="313"/>
      <c r="F67" s="313"/>
      <c r="G67" s="313"/>
      <c r="H67" s="313"/>
      <c r="I67" s="313"/>
      <c r="J67" s="313"/>
      <c r="K67" s="311"/>
    </row>
    <row r="68" s="1" customFormat="1" ht="15" customHeight="1">
      <c r="B68" s="309"/>
      <c r="C68" s="315"/>
      <c r="D68" s="313" t="s">
        <v>827</v>
      </c>
      <c r="E68" s="313"/>
      <c r="F68" s="313"/>
      <c r="G68" s="313"/>
      <c r="H68" s="313"/>
      <c r="I68" s="313"/>
      <c r="J68" s="313"/>
      <c r="K68" s="311"/>
    </row>
    <row r="69" s="1" customFormat="1" ht="15" customHeight="1">
      <c r="B69" s="309"/>
      <c r="C69" s="315"/>
      <c r="D69" s="313" t="s">
        <v>828</v>
      </c>
      <c r="E69" s="313"/>
      <c r="F69" s="313"/>
      <c r="G69" s="313"/>
      <c r="H69" s="313"/>
      <c r="I69" s="313"/>
      <c r="J69" s="313"/>
      <c r="K69" s="311"/>
    </row>
    <row r="70" s="1" customFormat="1" ht="15" customHeight="1">
      <c r="B70" s="309"/>
      <c r="C70" s="315"/>
      <c r="D70" s="313" t="s">
        <v>829</v>
      </c>
      <c r="E70" s="313"/>
      <c r="F70" s="313"/>
      <c r="G70" s="313"/>
      <c r="H70" s="313"/>
      <c r="I70" s="313"/>
      <c r="J70" s="313"/>
      <c r="K70" s="311"/>
    </row>
    <row r="71" s="1" customFormat="1" ht="12.75" customHeight="1">
      <c r="B71" s="320"/>
      <c r="C71" s="321"/>
      <c r="D71" s="321"/>
      <c r="E71" s="321"/>
      <c r="F71" s="321"/>
      <c r="G71" s="321"/>
      <c r="H71" s="321"/>
      <c r="I71" s="321"/>
      <c r="J71" s="321"/>
      <c r="K71" s="322"/>
    </row>
    <row r="72" s="1" customFormat="1" ht="18.75" customHeight="1">
      <c r="B72" s="323"/>
      <c r="C72" s="323"/>
      <c r="D72" s="323"/>
      <c r="E72" s="323"/>
      <c r="F72" s="323"/>
      <c r="G72" s="323"/>
      <c r="H72" s="323"/>
      <c r="I72" s="323"/>
      <c r="J72" s="323"/>
      <c r="K72" s="324"/>
    </row>
    <row r="73" s="1" customFormat="1" ht="18.75" customHeight="1">
      <c r="B73" s="324"/>
      <c r="C73" s="324"/>
      <c r="D73" s="324"/>
      <c r="E73" s="324"/>
      <c r="F73" s="324"/>
      <c r="G73" s="324"/>
      <c r="H73" s="324"/>
      <c r="I73" s="324"/>
      <c r="J73" s="324"/>
      <c r="K73" s="324"/>
    </row>
    <row r="74" s="1" customFormat="1" ht="7.5" customHeight="1">
      <c r="B74" s="325"/>
      <c r="C74" s="326"/>
      <c r="D74" s="326"/>
      <c r="E74" s="326"/>
      <c r="F74" s="326"/>
      <c r="G74" s="326"/>
      <c r="H74" s="326"/>
      <c r="I74" s="326"/>
      <c r="J74" s="326"/>
      <c r="K74" s="327"/>
    </row>
    <row r="75" s="1" customFormat="1" ht="45" customHeight="1">
      <c r="B75" s="328"/>
      <c r="C75" s="329" t="s">
        <v>830</v>
      </c>
      <c r="D75" s="329"/>
      <c r="E75" s="329"/>
      <c r="F75" s="329"/>
      <c r="G75" s="329"/>
      <c r="H75" s="329"/>
      <c r="I75" s="329"/>
      <c r="J75" s="329"/>
      <c r="K75" s="330"/>
    </row>
    <row r="76" s="1" customFormat="1" ht="17.25" customHeight="1">
      <c r="B76" s="328"/>
      <c r="C76" s="331" t="s">
        <v>831</v>
      </c>
      <c r="D76" s="331"/>
      <c r="E76" s="331"/>
      <c r="F76" s="331" t="s">
        <v>832</v>
      </c>
      <c r="G76" s="332"/>
      <c r="H76" s="331" t="s">
        <v>56</v>
      </c>
      <c r="I76" s="331" t="s">
        <v>59</v>
      </c>
      <c r="J76" s="331" t="s">
        <v>833</v>
      </c>
      <c r="K76" s="330"/>
    </row>
    <row r="77" s="1" customFormat="1" ht="17.25" customHeight="1">
      <c r="B77" s="328"/>
      <c r="C77" s="333" t="s">
        <v>834</v>
      </c>
      <c r="D77" s="333"/>
      <c r="E77" s="333"/>
      <c r="F77" s="334" t="s">
        <v>835</v>
      </c>
      <c r="G77" s="335"/>
      <c r="H77" s="333"/>
      <c r="I77" s="333"/>
      <c r="J77" s="333" t="s">
        <v>836</v>
      </c>
      <c r="K77" s="330"/>
    </row>
    <row r="78" s="1" customFormat="1" ht="5.25" customHeight="1">
      <c r="B78" s="328"/>
      <c r="C78" s="336"/>
      <c r="D78" s="336"/>
      <c r="E78" s="336"/>
      <c r="F78" s="336"/>
      <c r="G78" s="337"/>
      <c r="H78" s="336"/>
      <c r="I78" s="336"/>
      <c r="J78" s="336"/>
      <c r="K78" s="330"/>
    </row>
    <row r="79" s="1" customFormat="1" ht="15" customHeight="1">
      <c r="B79" s="328"/>
      <c r="C79" s="316" t="s">
        <v>55</v>
      </c>
      <c r="D79" s="338"/>
      <c r="E79" s="338"/>
      <c r="F79" s="339" t="s">
        <v>837</v>
      </c>
      <c r="G79" s="340"/>
      <c r="H79" s="316" t="s">
        <v>838</v>
      </c>
      <c r="I79" s="316" t="s">
        <v>839</v>
      </c>
      <c r="J79" s="316">
        <v>20</v>
      </c>
      <c r="K79" s="330"/>
    </row>
    <row r="80" s="1" customFormat="1" ht="15" customHeight="1">
      <c r="B80" s="328"/>
      <c r="C80" s="316" t="s">
        <v>840</v>
      </c>
      <c r="D80" s="316"/>
      <c r="E80" s="316"/>
      <c r="F80" s="339" t="s">
        <v>837</v>
      </c>
      <c r="G80" s="340"/>
      <c r="H80" s="316" t="s">
        <v>841</v>
      </c>
      <c r="I80" s="316" t="s">
        <v>839</v>
      </c>
      <c r="J80" s="316">
        <v>120</v>
      </c>
      <c r="K80" s="330"/>
    </row>
    <row r="81" s="1" customFormat="1" ht="15" customHeight="1">
      <c r="B81" s="341"/>
      <c r="C81" s="316" t="s">
        <v>842</v>
      </c>
      <c r="D81" s="316"/>
      <c r="E81" s="316"/>
      <c r="F81" s="339" t="s">
        <v>843</v>
      </c>
      <c r="G81" s="340"/>
      <c r="H81" s="316" t="s">
        <v>844</v>
      </c>
      <c r="I81" s="316" t="s">
        <v>839</v>
      </c>
      <c r="J81" s="316">
        <v>50</v>
      </c>
      <c r="K81" s="330"/>
    </row>
    <row r="82" s="1" customFormat="1" ht="15" customHeight="1">
      <c r="B82" s="341"/>
      <c r="C82" s="316" t="s">
        <v>845</v>
      </c>
      <c r="D82" s="316"/>
      <c r="E82" s="316"/>
      <c r="F82" s="339" t="s">
        <v>837</v>
      </c>
      <c r="G82" s="340"/>
      <c r="H82" s="316" t="s">
        <v>846</v>
      </c>
      <c r="I82" s="316" t="s">
        <v>847</v>
      </c>
      <c r="J82" s="316"/>
      <c r="K82" s="330"/>
    </row>
    <row r="83" s="1" customFormat="1" ht="15" customHeight="1">
      <c r="B83" s="341"/>
      <c r="C83" s="342" t="s">
        <v>848</v>
      </c>
      <c r="D83" s="342"/>
      <c r="E83" s="342"/>
      <c r="F83" s="343" t="s">
        <v>843</v>
      </c>
      <c r="G83" s="342"/>
      <c r="H83" s="342" t="s">
        <v>849</v>
      </c>
      <c r="I83" s="342" t="s">
        <v>839</v>
      </c>
      <c r="J83" s="342">
        <v>15</v>
      </c>
      <c r="K83" s="330"/>
    </row>
    <row r="84" s="1" customFormat="1" ht="15" customHeight="1">
      <c r="B84" s="341"/>
      <c r="C84" s="342" t="s">
        <v>850</v>
      </c>
      <c r="D84" s="342"/>
      <c r="E84" s="342"/>
      <c r="F84" s="343" t="s">
        <v>843</v>
      </c>
      <c r="G84" s="342"/>
      <c r="H84" s="342" t="s">
        <v>851</v>
      </c>
      <c r="I84" s="342" t="s">
        <v>839</v>
      </c>
      <c r="J84" s="342">
        <v>15</v>
      </c>
      <c r="K84" s="330"/>
    </row>
    <row r="85" s="1" customFormat="1" ht="15" customHeight="1">
      <c r="B85" s="341"/>
      <c r="C85" s="342" t="s">
        <v>852</v>
      </c>
      <c r="D85" s="342"/>
      <c r="E85" s="342"/>
      <c r="F85" s="343" t="s">
        <v>843</v>
      </c>
      <c r="G85" s="342"/>
      <c r="H85" s="342" t="s">
        <v>853</v>
      </c>
      <c r="I85" s="342" t="s">
        <v>839</v>
      </c>
      <c r="J85" s="342">
        <v>20</v>
      </c>
      <c r="K85" s="330"/>
    </row>
    <row r="86" s="1" customFormat="1" ht="15" customHeight="1">
      <c r="B86" s="341"/>
      <c r="C86" s="342" t="s">
        <v>854</v>
      </c>
      <c r="D86" s="342"/>
      <c r="E86" s="342"/>
      <c r="F86" s="343" t="s">
        <v>843</v>
      </c>
      <c r="G86" s="342"/>
      <c r="H86" s="342" t="s">
        <v>855</v>
      </c>
      <c r="I86" s="342" t="s">
        <v>839</v>
      </c>
      <c r="J86" s="342">
        <v>20</v>
      </c>
      <c r="K86" s="330"/>
    </row>
    <row r="87" s="1" customFormat="1" ht="15" customHeight="1">
      <c r="B87" s="341"/>
      <c r="C87" s="316" t="s">
        <v>856</v>
      </c>
      <c r="D87" s="316"/>
      <c r="E87" s="316"/>
      <c r="F87" s="339" t="s">
        <v>843</v>
      </c>
      <c r="G87" s="340"/>
      <c r="H87" s="316" t="s">
        <v>857</v>
      </c>
      <c r="I87" s="316" t="s">
        <v>839</v>
      </c>
      <c r="J87" s="316">
        <v>50</v>
      </c>
      <c r="K87" s="330"/>
    </row>
    <row r="88" s="1" customFormat="1" ht="15" customHeight="1">
      <c r="B88" s="341"/>
      <c r="C88" s="316" t="s">
        <v>858</v>
      </c>
      <c r="D88" s="316"/>
      <c r="E88" s="316"/>
      <c r="F88" s="339" t="s">
        <v>843</v>
      </c>
      <c r="G88" s="340"/>
      <c r="H88" s="316" t="s">
        <v>859</v>
      </c>
      <c r="I88" s="316" t="s">
        <v>839</v>
      </c>
      <c r="J88" s="316">
        <v>20</v>
      </c>
      <c r="K88" s="330"/>
    </row>
    <row r="89" s="1" customFormat="1" ht="15" customHeight="1">
      <c r="B89" s="341"/>
      <c r="C89" s="316" t="s">
        <v>860</v>
      </c>
      <c r="D89" s="316"/>
      <c r="E89" s="316"/>
      <c r="F89" s="339" t="s">
        <v>843</v>
      </c>
      <c r="G89" s="340"/>
      <c r="H89" s="316" t="s">
        <v>861</v>
      </c>
      <c r="I89" s="316" t="s">
        <v>839</v>
      </c>
      <c r="J89" s="316">
        <v>20</v>
      </c>
      <c r="K89" s="330"/>
    </row>
    <row r="90" s="1" customFormat="1" ht="15" customHeight="1">
      <c r="B90" s="341"/>
      <c r="C90" s="316" t="s">
        <v>862</v>
      </c>
      <c r="D90" s="316"/>
      <c r="E90" s="316"/>
      <c r="F90" s="339" t="s">
        <v>843</v>
      </c>
      <c r="G90" s="340"/>
      <c r="H90" s="316" t="s">
        <v>863</v>
      </c>
      <c r="I90" s="316" t="s">
        <v>839</v>
      </c>
      <c r="J90" s="316">
        <v>50</v>
      </c>
      <c r="K90" s="330"/>
    </row>
    <row r="91" s="1" customFormat="1" ht="15" customHeight="1">
      <c r="B91" s="341"/>
      <c r="C91" s="316" t="s">
        <v>864</v>
      </c>
      <c r="D91" s="316"/>
      <c r="E91" s="316"/>
      <c r="F91" s="339" t="s">
        <v>843</v>
      </c>
      <c r="G91" s="340"/>
      <c r="H91" s="316" t="s">
        <v>864</v>
      </c>
      <c r="I91" s="316" t="s">
        <v>839</v>
      </c>
      <c r="J91" s="316">
        <v>50</v>
      </c>
      <c r="K91" s="330"/>
    </row>
    <row r="92" s="1" customFormat="1" ht="15" customHeight="1">
      <c r="B92" s="341"/>
      <c r="C92" s="316" t="s">
        <v>865</v>
      </c>
      <c r="D92" s="316"/>
      <c r="E92" s="316"/>
      <c r="F92" s="339" t="s">
        <v>843</v>
      </c>
      <c r="G92" s="340"/>
      <c r="H92" s="316" t="s">
        <v>866</v>
      </c>
      <c r="I92" s="316" t="s">
        <v>839</v>
      </c>
      <c r="J92" s="316">
        <v>255</v>
      </c>
      <c r="K92" s="330"/>
    </row>
    <row r="93" s="1" customFormat="1" ht="15" customHeight="1">
      <c r="B93" s="341"/>
      <c r="C93" s="316" t="s">
        <v>867</v>
      </c>
      <c r="D93" s="316"/>
      <c r="E93" s="316"/>
      <c r="F93" s="339" t="s">
        <v>837</v>
      </c>
      <c r="G93" s="340"/>
      <c r="H93" s="316" t="s">
        <v>868</v>
      </c>
      <c r="I93" s="316" t="s">
        <v>869</v>
      </c>
      <c r="J93" s="316"/>
      <c r="K93" s="330"/>
    </row>
    <row r="94" s="1" customFormat="1" ht="15" customHeight="1">
      <c r="B94" s="341"/>
      <c r="C94" s="316" t="s">
        <v>870</v>
      </c>
      <c r="D94" s="316"/>
      <c r="E94" s="316"/>
      <c r="F94" s="339" t="s">
        <v>837</v>
      </c>
      <c r="G94" s="340"/>
      <c r="H94" s="316" t="s">
        <v>871</v>
      </c>
      <c r="I94" s="316" t="s">
        <v>872</v>
      </c>
      <c r="J94" s="316"/>
      <c r="K94" s="330"/>
    </row>
    <row r="95" s="1" customFormat="1" ht="15" customHeight="1">
      <c r="B95" s="341"/>
      <c r="C95" s="316" t="s">
        <v>873</v>
      </c>
      <c r="D95" s="316"/>
      <c r="E95" s="316"/>
      <c r="F95" s="339" t="s">
        <v>837</v>
      </c>
      <c r="G95" s="340"/>
      <c r="H95" s="316" t="s">
        <v>873</v>
      </c>
      <c r="I95" s="316" t="s">
        <v>872</v>
      </c>
      <c r="J95" s="316"/>
      <c r="K95" s="330"/>
    </row>
    <row r="96" s="1" customFormat="1" ht="15" customHeight="1">
      <c r="B96" s="341"/>
      <c r="C96" s="316" t="s">
        <v>40</v>
      </c>
      <c r="D96" s="316"/>
      <c r="E96" s="316"/>
      <c r="F96" s="339" t="s">
        <v>837</v>
      </c>
      <c r="G96" s="340"/>
      <c r="H96" s="316" t="s">
        <v>874</v>
      </c>
      <c r="I96" s="316" t="s">
        <v>872</v>
      </c>
      <c r="J96" s="316"/>
      <c r="K96" s="330"/>
    </row>
    <row r="97" s="1" customFormat="1" ht="15" customHeight="1">
      <c r="B97" s="341"/>
      <c r="C97" s="316" t="s">
        <v>50</v>
      </c>
      <c r="D97" s="316"/>
      <c r="E97" s="316"/>
      <c r="F97" s="339" t="s">
        <v>837</v>
      </c>
      <c r="G97" s="340"/>
      <c r="H97" s="316" t="s">
        <v>875</v>
      </c>
      <c r="I97" s="316" t="s">
        <v>872</v>
      </c>
      <c r="J97" s="316"/>
      <c r="K97" s="330"/>
    </row>
    <row r="98" s="1" customFormat="1" ht="15" customHeight="1">
      <c r="B98" s="344"/>
      <c r="C98" s="345"/>
      <c r="D98" s="345"/>
      <c r="E98" s="345"/>
      <c r="F98" s="345"/>
      <c r="G98" s="345"/>
      <c r="H98" s="345"/>
      <c r="I98" s="345"/>
      <c r="J98" s="345"/>
      <c r="K98" s="346"/>
    </row>
    <row r="99" s="1" customFormat="1" ht="18.75" customHeight="1">
      <c r="B99" s="347"/>
      <c r="C99" s="348"/>
      <c r="D99" s="348"/>
      <c r="E99" s="348"/>
      <c r="F99" s="348"/>
      <c r="G99" s="348"/>
      <c r="H99" s="348"/>
      <c r="I99" s="348"/>
      <c r="J99" s="348"/>
      <c r="K99" s="347"/>
    </row>
    <row r="100" s="1" customFormat="1" ht="18.75" customHeight="1">
      <c r="B100" s="324"/>
      <c r="C100" s="324"/>
      <c r="D100" s="324"/>
      <c r="E100" s="324"/>
      <c r="F100" s="324"/>
      <c r="G100" s="324"/>
      <c r="H100" s="324"/>
      <c r="I100" s="324"/>
      <c r="J100" s="324"/>
      <c r="K100" s="324"/>
    </row>
    <row r="101" s="1" customFormat="1" ht="7.5" customHeight="1">
      <c r="B101" s="325"/>
      <c r="C101" s="326"/>
      <c r="D101" s="326"/>
      <c r="E101" s="326"/>
      <c r="F101" s="326"/>
      <c r="G101" s="326"/>
      <c r="H101" s="326"/>
      <c r="I101" s="326"/>
      <c r="J101" s="326"/>
      <c r="K101" s="327"/>
    </row>
    <row r="102" s="1" customFormat="1" ht="45" customHeight="1">
      <c r="B102" s="328"/>
      <c r="C102" s="329" t="s">
        <v>876</v>
      </c>
      <c r="D102" s="329"/>
      <c r="E102" s="329"/>
      <c r="F102" s="329"/>
      <c r="G102" s="329"/>
      <c r="H102" s="329"/>
      <c r="I102" s="329"/>
      <c r="J102" s="329"/>
      <c r="K102" s="330"/>
    </row>
    <row r="103" s="1" customFormat="1" ht="17.25" customHeight="1">
      <c r="B103" s="328"/>
      <c r="C103" s="331" t="s">
        <v>831</v>
      </c>
      <c r="D103" s="331"/>
      <c r="E103" s="331"/>
      <c r="F103" s="331" t="s">
        <v>832</v>
      </c>
      <c r="G103" s="332"/>
      <c r="H103" s="331" t="s">
        <v>56</v>
      </c>
      <c r="I103" s="331" t="s">
        <v>59</v>
      </c>
      <c r="J103" s="331" t="s">
        <v>833</v>
      </c>
      <c r="K103" s="330"/>
    </row>
    <row r="104" s="1" customFormat="1" ht="17.25" customHeight="1">
      <c r="B104" s="328"/>
      <c r="C104" s="333" t="s">
        <v>834</v>
      </c>
      <c r="D104" s="333"/>
      <c r="E104" s="333"/>
      <c r="F104" s="334" t="s">
        <v>835</v>
      </c>
      <c r="G104" s="335"/>
      <c r="H104" s="333"/>
      <c r="I104" s="333"/>
      <c r="J104" s="333" t="s">
        <v>836</v>
      </c>
      <c r="K104" s="330"/>
    </row>
    <row r="105" s="1" customFormat="1" ht="5.25" customHeight="1">
      <c r="B105" s="328"/>
      <c r="C105" s="331"/>
      <c r="D105" s="331"/>
      <c r="E105" s="331"/>
      <c r="F105" s="331"/>
      <c r="G105" s="349"/>
      <c r="H105" s="331"/>
      <c r="I105" s="331"/>
      <c r="J105" s="331"/>
      <c r="K105" s="330"/>
    </row>
    <row r="106" s="1" customFormat="1" ht="15" customHeight="1">
      <c r="B106" s="328"/>
      <c r="C106" s="316" t="s">
        <v>55</v>
      </c>
      <c r="D106" s="338"/>
      <c r="E106" s="338"/>
      <c r="F106" s="339" t="s">
        <v>837</v>
      </c>
      <c r="G106" s="316"/>
      <c r="H106" s="316" t="s">
        <v>877</v>
      </c>
      <c r="I106" s="316" t="s">
        <v>839</v>
      </c>
      <c r="J106" s="316">
        <v>20</v>
      </c>
      <c r="K106" s="330"/>
    </row>
    <row r="107" s="1" customFormat="1" ht="15" customHeight="1">
      <c r="B107" s="328"/>
      <c r="C107" s="316" t="s">
        <v>840</v>
      </c>
      <c r="D107" s="316"/>
      <c r="E107" s="316"/>
      <c r="F107" s="339" t="s">
        <v>837</v>
      </c>
      <c r="G107" s="316"/>
      <c r="H107" s="316" t="s">
        <v>877</v>
      </c>
      <c r="I107" s="316" t="s">
        <v>839</v>
      </c>
      <c r="J107" s="316">
        <v>120</v>
      </c>
      <c r="K107" s="330"/>
    </row>
    <row r="108" s="1" customFormat="1" ht="15" customHeight="1">
      <c r="B108" s="341"/>
      <c r="C108" s="316" t="s">
        <v>842</v>
      </c>
      <c r="D108" s="316"/>
      <c r="E108" s="316"/>
      <c r="F108" s="339" t="s">
        <v>843</v>
      </c>
      <c r="G108" s="316"/>
      <c r="H108" s="316" t="s">
        <v>877</v>
      </c>
      <c r="I108" s="316" t="s">
        <v>839</v>
      </c>
      <c r="J108" s="316">
        <v>50</v>
      </c>
      <c r="K108" s="330"/>
    </row>
    <row r="109" s="1" customFormat="1" ht="15" customHeight="1">
      <c r="B109" s="341"/>
      <c r="C109" s="316" t="s">
        <v>845</v>
      </c>
      <c r="D109" s="316"/>
      <c r="E109" s="316"/>
      <c r="F109" s="339" t="s">
        <v>837</v>
      </c>
      <c r="G109" s="316"/>
      <c r="H109" s="316" t="s">
        <v>877</v>
      </c>
      <c r="I109" s="316" t="s">
        <v>847</v>
      </c>
      <c r="J109" s="316"/>
      <c r="K109" s="330"/>
    </row>
    <row r="110" s="1" customFormat="1" ht="15" customHeight="1">
      <c r="B110" s="341"/>
      <c r="C110" s="316" t="s">
        <v>856</v>
      </c>
      <c r="D110" s="316"/>
      <c r="E110" s="316"/>
      <c r="F110" s="339" t="s">
        <v>843</v>
      </c>
      <c r="G110" s="316"/>
      <c r="H110" s="316" t="s">
        <v>877</v>
      </c>
      <c r="I110" s="316" t="s">
        <v>839</v>
      </c>
      <c r="J110" s="316">
        <v>50</v>
      </c>
      <c r="K110" s="330"/>
    </row>
    <row r="111" s="1" customFormat="1" ht="15" customHeight="1">
      <c r="B111" s="341"/>
      <c r="C111" s="316" t="s">
        <v>864</v>
      </c>
      <c r="D111" s="316"/>
      <c r="E111" s="316"/>
      <c r="F111" s="339" t="s">
        <v>843</v>
      </c>
      <c r="G111" s="316"/>
      <c r="H111" s="316" t="s">
        <v>877</v>
      </c>
      <c r="I111" s="316" t="s">
        <v>839</v>
      </c>
      <c r="J111" s="316">
        <v>50</v>
      </c>
      <c r="K111" s="330"/>
    </row>
    <row r="112" s="1" customFormat="1" ht="15" customHeight="1">
      <c r="B112" s="341"/>
      <c r="C112" s="316" t="s">
        <v>862</v>
      </c>
      <c r="D112" s="316"/>
      <c r="E112" s="316"/>
      <c r="F112" s="339" t="s">
        <v>843</v>
      </c>
      <c r="G112" s="316"/>
      <c r="H112" s="316" t="s">
        <v>877</v>
      </c>
      <c r="I112" s="316" t="s">
        <v>839</v>
      </c>
      <c r="J112" s="316">
        <v>50</v>
      </c>
      <c r="K112" s="330"/>
    </row>
    <row r="113" s="1" customFormat="1" ht="15" customHeight="1">
      <c r="B113" s="341"/>
      <c r="C113" s="316" t="s">
        <v>55</v>
      </c>
      <c r="D113" s="316"/>
      <c r="E113" s="316"/>
      <c r="F113" s="339" t="s">
        <v>837</v>
      </c>
      <c r="G113" s="316"/>
      <c r="H113" s="316" t="s">
        <v>878</v>
      </c>
      <c r="I113" s="316" t="s">
        <v>839</v>
      </c>
      <c r="J113" s="316">
        <v>20</v>
      </c>
      <c r="K113" s="330"/>
    </row>
    <row r="114" s="1" customFormat="1" ht="15" customHeight="1">
      <c r="B114" s="341"/>
      <c r="C114" s="316" t="s">
        <v>879</v>
      </c>
      <c r="D114" s="316"/>
      <c r="E114" s="316"/>
      <c r="F114" s="339" t="s">
        <v>837</v>
      </c>
      <c r="G114" s="316"/>
      <c r="H114" s="316" t="s">
        <v>880</v>
      </c>
      <c r="I114" s="316" t="s">
        <v>839</v>
      </c>
      <c r="J114" s="316">
        <v>120</v>
      </c>
      <c r="K114" s="330"/>
    </row>
    <row r="115" s="1" customFormat="1" ht="15" customHeight="1">
      <c r="B115" s="341"/>
      <c r="C115" s="316" t="s">
        <v>40</v>
      </c>
      <c r="D115" s="316"/>
      <c r="E115" s="316"/>
      <c r="F115" s="339" t="s">
        <v>837</v>
      </c>
      <c r="G115" s="316"/>
      <c r="H115" s="316" t="s">
        <v>881</v>
      </c>
      <c r="I115" s="316" t="s">
        <v>872</v>
      </c>
      <c r="J115" s="316"/>
      <c r="K115" s="330"/>
    </row>
    <row r="116" s="1" customFormat="1" ht="15" customHeight="1">
      <c r="B116" s="341"/>
      <c r="C116" s="316" t="s">
        <v>50</v>
      </c>
      <c r="D116" s="316"/>
      <c r="E116" s="316"/>
      <c r="F116" s="339" t="s">
        <v>837</v>
      </c>
      <c r="G116" s="316"/>
      <c r="H116" s="316" t="s">
        <v>882</v>
      </c>
      <c r="I116" s="316" t="s">
        <v>872</v>
      </c>
      <c r="J116" s="316"/>
      <c r="K116" s="330"/>
    </row>
    <row r="117" s="1" customFormat="1" ht="15" customHeight="1">
      <c r="B117" s="341"/>
      <c r="C117" s="316" t="s">
        <v>59</v>
      </c>
      <c r="D117" s="316"/>
      <c r="E117" s="316"/>
      <c r="F117" s="339" t="s">
        <v>837</v>
      </c>
      <c r="G117" s="316"/>
      <c r="H117" s="316" t="s">
        <v>883</v>
      </c>
      <c r="I117" s="316" t="s">
        <v>884</v>
      </c>
      <c r="J117" s="316"/>
      <c r="K117" s="330"/>
    </row>
    <row r="118" s="1" customFormat="1" ht="15" customHeight="1">
      <c r="B118" s="344"/>
      <c r="C118" s="350"/>
      <c r="D118" s="350"/>
      <c r="E118" s="350"/>
      <c r="F118" s="350"/>
      <c r="G118" s="350"/>
      <c r="H118" s="350"/>
      <c r="I118" s="350"/>
      <c r="J118" s="350"/>
      <c r="K118" s="346"/>
    </row>
    <row r="119" s="1" customFormat="1" ht="18.75" customHeight="1">
      <c r="B119" s="351"/>
      <c r="C119" s="352"/>
      <c r="D119" s="352"/>
      <c r="E119" s="352"/>
      <c r="F119" s="353"/>
      <c r="G119" s="352"/>
      <c r="H119" s="352"/>
      <c r="I119" s="352"/>
      <c r="J119" s="352"/>
      <c r="K119" s="351"/>
    </row>
    <row r="120" s="1" customFormat="1" ht="18.75" customHeight="1">
      <c r="B120" s="324"/>
      <c r="C120" s="324"/>
      <c r="D120" s="324"/>
      <c r="E120" s="324"/>
      <c r="F120" s="324"/>
      <c r="G120" s="324"/>
      <c r="H120" s="324"/>
      <c r="I120" s="324"/>
      <c r="J120" s="324"/>
      <c r="K120" s="324"/>
    </row>
    <row r="121" s="1" customFormat="1" ht="7.5" customHeight="1">
      <c r="B121" s="354"/>
      <c r="C121" s="355"/>
      <c r="D121" s="355"/>
      <c r="E121" s="355"/>
      <c r="F121" s="355"/>
      <c r="G121" s="355"/>
      <c r="H121" s="355"/>
      <c r="I121" s="355"/>
      <c r="J121" s="355"/>
      <c r="K121" s="356"/>
    </row>
    <row r="122" s="1" customFormat="1" ht="45" customHeight="1">
      <c r="B122" s="357"/>
      <c r="C122" s="307" t="s">
        <v>885</v>
      </c>
      <c r="D122" s="307"/>
      <c r="E122" s="307"/>
      <c r="F122" s="307"/>
      <c r="G122" s="307"/>
      <c r="H122" s="307"/>
      <c r="I122" s="307"/>
      <c r="J122" s="307"/>
      <c r="K122" s="358"/>
    </row>
    <row r="123" s="1" customFormat="1" ht="17.25" customHeight="1">
      <c r="B123" s="359"/>
      <c r="C123" s="331" t="s">
        <v>831</v>
      </c>
      <c r="D123" s="331"/>
      <c r="E123" s="331"/>
      <c r="F123" s="331" t="s">
        <v>832</v>
      </c>
      <c r="G123" s="332"/>
      <c r="H123" s="331" t="s">
        <v>56</v>
      </c>
      <c r="I123" s="331" t="s">
        <v>59</v>
      </c>
      <c r="J123" s="331" t="s">
        <v>833</v>
      </c>
      <c r="K123" s="360"/>
    </row>
    <row r="124" s="1" customFormat="1" ht="17.25" customHeight="1">
      <c r="B124" s="359"/>
      <c r="C124" s="333" t="s">
        <v>834</v>
      </c>
      <c r="D124" s="333"/>
      <c r="E124" s="333"/>
      <c r="F124" s="334" t="s">
        <v>835</v>
      </c>
      <c r="G124" s="335"/>
      <c r="H124" s="333"/>
      <c r="I124" s="333"/>
      <c r="J124" s="333" t="s">
        <v>836</v>
      </c>
      <c r="K124" s="360"/>
    </row>
    <row r="125" s="1" customFormat="1" ht="5.25" customHeight="1">
      <c r="B125" s="361"/>
      <c r="C125" s="336"/>
      <c r="D125" s="336"/>
      <c r="E125" s="336"/>
      <c r="F125" s="336"/>
      <c r="G125" s="362"/>
      <c r="H125" s="336"/>
      <c r="I125" s="336"/>
      <c r="J125" s="336"/>
      <c r="K125" s="363"/>
    </row>
    <row r="126" s="1" customFormat="1" ht="15" customHeight="1">
      <c r="B126" s="361"/>
      <c r="C126" s="316" t="s">
        <v>840</v>
      </c>
      <c r="D126" s="338"/>
      <c r="E126" s="338"/>
      <c r="F126" s="339" t="s">
        <v>837</v>
      </c>
      <c r="G126" s="316"/>
      <c r="H126" s="316" t="s">
        <v>877</v>
      </c>
      <c r="I126" s="316" t="s">
        <v>839</v>
      </c>
      <c r="J126" s="316">
        <v>120</v>
      </c>
      <c r="K126" s="364"/>
    </row>
    <row r="127" s="1" customFormat="1" ht="15" customHeight="1">
      <c r="B127" s="361"/>
      <c r="C127" s="316" t="s">
        <v>886</v>
      </c>
      <c r="D127" s="316"/>
      <c r="E127" s="316"/>
      <c r="F127" s="339" t="s">
        <v>837</v>
      </c>
      <c r="G127" s="316"/>
      <c r="H127" s="316" t="s">
        <v>887</v>
      </c>
      <c r="I127" s="316" t="s">
        <v>839</v>
      </c>
      <c r="J127" s="316" t="s">
        <v>888</v>
      </c>
      <c r="K127" s="364"/>
    </row>
    <row r="128" s="1" customFormat="1" ht="15" customHeight="1">
      <c r="B128" s="361"/>
      <c r="C128" s="316" t="s">
        <v>87</v>
      </c>
      <c r="D128" s="316"/>
      <c r="E128" s="316"/>
      <c r="F128" s="339" t="s">
        <v>837</v>
      </c>
      <c r="G128" s="316"/>
      <c r="H128" s="316" t="s">
        <v>889</v>
      </c>
      <c r="I128" s="316" t="s">
        <v>839</v>
      </c>
      <c r="J128" s="316" t="s">
        <v>888</v>
      </c>
      <c r="K128" s="364"/>
    </row>
    <row r="129" s="1" customFormat="1" ht="15" customHeight="1">
      <c r="B129" s="361"/>
      <c r="C129" s="316" t="s">
        <v>848</v>
      </c>
      <c r="D129" s="316"/>
      <c r="E129" s="316"/>
      <c r="F129" s="339" t="s">
        <v>843</v>
      </c>
      <c r="G129" s="316"/>
      <c r="H129" s="316" t="s">
        <v>849</v>
      </c>
      <c r="I129" s="316" t="s">
        <v>839</v>
      </c>
      <c r="J129" s="316">
        <v>15</v>
      </c>
      <c r="K129" s="364"/>
    </row>
    <row r="130" s="1" customFormat="1" ht="15" customHeight="1">
      <c r="B130" s="361"/>
      <c r="C130" s="342" t="s">
        <v>850</v>
      </c>
      <c r="D130" s="342"/>
      <c r="E130" s="342"/>
      <c r="F130" s="343" t="s">
        <v>843</v>
      </c>
      <c r="G130" s="342"/>
      <c r="H130" s="342" t="s">
        <v>851</v>
      </c>
      <c r="I130" s="342" t="s">
        <v>839</v>
      </c>
      <c r="J130" s="342">
        <v>15</v>
      </c>
      <c r="K130" s="364"/>
    </row>
    <row r="131" s="1" customFormat="1" ht="15" customHeight="1">
      <c r="B131" s="361"/>
      <c r="C131" s="342" t="s">
        <v>852</v>
      </c>
      <c r="D131" s="342"/>
      <c r="E131" s="342"/>
      <c r="F131" s="343" t="s">
        <v>843</v>
      </c>
      <c r="G131" s="342"/>
      <c r="H131" s="342" t="s">
        <v>853</v>
      </c>
      <c r="I131" s="342" t="s">
        <v>839</v>
      </c>
      <c r="J131" s="342">
        <v>20</v>
      </c>
      <c r="K131" s="364"/>
    </row>
    <row r="132" s="1" customFormat="1" ht="15" customHeight="1">
      <c r="B132" s="361"/>
      <c r="C132" s="342" t="s">
        <v>854</v>
      </c>
      <c r="D132" s="342"/>
      <c r="E132" s="342"/>
      <c r="F132" s="343" t="s">
        <v>843</v>
      </c>
      <c r="G132" s="342"/>
      <c r="H132" s="342" t="s">
        <v>855</v>
      </c>
      <c r="I132" s="342" t="s">
        <v>839</v>
      </c>
      <c r="J132" s="342">
        <v>20</v>
      </c>
      <c r="K132" s="364"/>
    </row>
    <row r="133" s="1" customFormat="1" ht="15" customHeight="1">
      <c r="B133" s="361"/>
      <c r="C133" s="316" t="s">
        <v>842</v>
      </c>
      <c r="D133" s="316"/>
      <c r="E133" s="316"/>
      <c r="F133" s="339" t="s">
        <v>843</v>
      </c>
      <c r="G133" s="316"/>
      <c r="H133" s="316" t="s">
        <v>877</v>
      </c>
      <c r="I133" s="316" t="s">
        <v>839</v>
      </c>
      <c r="J133" s="316">
        <v>50</v>
      </c>
      <c r="K133" s="364"/>
    </row>
    <row r="134" s="1" customFormat="1" ht="15" customHeight="1">
      <c r="B134" s="361"/>
      <c r="C134" s="316" t="s">
        <v>856</v>
      </c>
      <c r="D134" s="316"/>
      <c r="E134" s="316"/>
      <c r="F134" s="339" t="s">
        <v>843</v>
      </c>
      <c r="G134" s="316"/>
      <c r="H134" s="316" t="s">
        <v>877</v>
      </c>
      <c r="I134" s="316" t="s">
        <v>839</v>
      </c>
      <c r="J134" s="316">
        <v>50</v>
      </c>
      <c r="K134" s="364"/>
    </row>
    <row r="135" s="1" customFormat="1" ht="15" customHeight="1">
      <c r="B135" s="361"/>
      <c r="C135" s="316" t="s">
        <v>862</v>
      </c>
      <c r="D135" s="316"/>
      <c r="E135" s="316"/>
      <c r="F135" s="339" t="s">
        <v>843</v>
      </c>
      <c r="G135" s="316"/>
      <c r="H135" s="316" t="s">
        <v>877</v>
      </c>
      <c r="I135" s="316" t="s">
        <v>839</v>
      </c>
      <c r="J135" s="316">
        <v>50</v>
      </c>
      <c r="K135" s="364"/>
    </row>
    <row r="136" s="1" customFormat="1" ht="15" customHeight="1">
      <c r="B136" s="361"/>
      <c r="C136" s="316" t="s">
        <v>864</v>
      </c>
      <c r="D136" s="316"/>
      <c r="E136" s="316"/>
      <c r="F136" s="339" t="s">
        <v>843</v>
      </c>
      <c r="G136" s="316"/>
      <c r="H136" s="316" t="s">
        <v>877</v>
      </c>
      <c r="I136" s="316" t="s">
        <v>839</v>
      </c>
      <c r="J136" s="316">
        <v>50</v>
      </c>
      <c r="K136" s="364"/>
    </row>
    <row r="137" s="1" customFormat="1" ht="15" customHeight="1">
      <c r="B137" s="361"/>
      <c r="C137" s="316" t="s">
        <v>865</v>
      </c>
      <c r="D137" s="316"/>
      <c r="E137" s="316"/>
      <c r="F137" s="339" t="s">
        <v>843</v>
      </c>
      <c r="G137" s="316"/>
      <c r="H137" s="316" t="s">
        <v>890</v>
      </c>
      <c r="I137" s="316" t="s">
        <v>839</v>
      </c>
      <c r="J137" s="316">
        <v>255</v>
      </c>
      <c r="K137" s="364"/>
    </row>
    <row r="138" s="1" customFormat="1" ht="15" customHeight="1">
      <c r="B138" s="361"/>
      <c r="C138" s="316" t="s">
        <v>867</v>
      </c>
      <c r="D138" s="316"/>
      <c r="E138" s="316"/>
      <c r="F138" s="339" t="s">
        <v>837</v>
      </c>
      <c r="G138" s="316"/>
      <c r="H138" s="316" t="s">
        <v>891</v>
      </c>
      <c r="I138" s="316" t="s">
        <v>869</v>
      </c>
      <c r="J138" s="316"/>
      <c r="K138" s="364"/>
    </row>
    <row r="139" s="1" customFormat="1" ht="15" customHeight="1">
      <c r="B139" s="361"/>
      <c r="C139" s="316" t="s">
        <v>870</v>
      </c>
      <c r="D139" s="316"/>
      <c r="E139" s="316"/>
      <c r="F139" s="339" t="s">
        <v>837</v>
      </c>
      <c r="G139" s="316"/>
      <c r="H139" s="316" t="s">
        <v>892</v>
      </c>
      <c r="I139" s="316" t="s">
        <v>872</v>
      </c>
      <c r="J139" s="316"/>
      <c r="K139" s="364"/>
    </row>
    <row r="140" s="1" customFormat="1" ht="15" customHeight="1">
      <c r="B140" s="361"/>
      <c r="C140" s="316" t="s">
        <v>873</v>
      </c>
      <c r="D140" s="316"/>
      <c r="E140" s="316"/>
      <c r="F140" s="339" t="s">
        <v>837</v>
      </c>
      <c r="G140" s="316"/>
      <c r="H140" s="316" t="s">
        <v>873</v>
      </c>
      <c r="I140" s="316" t="s">
        <v>872</v>
      </c>
      <c r="J140" s="316"/>
      <c r="K140" s="364"/>
    </row>
    <row r="141" s="1" customFormat="1" ht="15" customHeight="1">
      <c r="B141" s="361"/>
      <c r="C141" s="316" t="s">
        <v>40</v>
      </c>
      <c r="D141" s="316"/>
      <c r="E141" s="316"/>
      <c r="F141" s="339" t="s">
        <v>837</v>
      </c>
      <c r="G141" s="316"/>
      <c r="H141" s="316" t="s">
        <v>893</v>
      </c>
      <c r="I141" s="316" t="s">
        <v>872</v>
      </c>
      <c r="J141" s="316"/>
      <c r="K141" s="364"/>
    </row>
    <row r="142" s="1" customFormat="1" ht="15" customHeight="1">
      <c r="B142" s="361"/>
      <c r="C142" s="316" t="s">
        <v>894</v>
      </c>
      <c r="D142" s="316"/>
      <c r="E142" s="316"/>
      <c r="F142" s="339" t="s">
        <v>837</v>
      </c>
      <c r="G142" s="316"/>
      <c r="H142" s="316" t="s">
        <v>895</v>
      </c>
      <c r="I142" s="316" t="s">
        <v>872</v>
      </c>
      <c r="J142" s="316"/>
      <c r="K142" s="364"/>
    </row>
    <row r="143" s="1" customFormat="1" ht="15" customHeight="1">
      <c r="B143" s="365"/>
      <c r="C143" s="366"/>
      <c r="D143" s="366"/>
      <c r="E143" s="366"/>
      <c r="F143" s="366"/>
      <c r="G143" s="366"/>
      <c r="H143" s="366"/>
      <c r="I143" s="366"/>
      <c r="J143" s="366"/>
      <c r="K143" s="367"/>
    </row>
    <row r="144" s="1" customFormat="1" ht="18.75" customHeight="1">
      <c r="B144" s="352"/>
      <c r="C144" s="352"/>
      <c r="D144" s="352"/>
      <c r="E144" s="352"/>
      <c r="F144" s="353"/>
      <c r="G144" s="352"/>
      <c r="H144" s="352"/>
      <c r="I144" s="352"/>
      <c r="J144" s="352"/>
      <c r="K144" s="352"/>
    </row>
    <row r="145" s="1" customFormat="1" ht="18.75" customHeight="1">
      <c r="B145" s="324"/>
      <c r="C145" s="324"/>
      <c r="D145" s="324"/>
      <c r="E145" s="324"/>
      <c r="F145" s="324"/>
      <c r="G145" s="324"/>
      <c r="H145" s="324"/>
      <c r="I145" s="324"/>
      <c r="J145" s="324"/>
      <c r="K145" s="324"/>
    </row>
    <row r="146" s="1" customFormat="1" ht="7.5" customHeight="1">
      <c r="B146" s="325"/>
      <c r="C146" s="326"/>
      <c r="D146" s="326"/>
      <c r="E146" s="326"/>
      <c r="F146" s="326"/>
      <c r="G146" s="326"/>
      <c r="H146" s="326"/>
      <c r="I146" s="326"/>
      <c r="J146" s="326"/>
      <c r="K146" s="327"/>
    </row>
    <row r="147" s="1" customFormat="1" ht="45" customHeight="1">
      <c r="B147" s="328"/>
      <c r="C147" s="329" t="s">
        <v>896</v>
      </c>
      <c r="D147" s="329"/>
      <c r="E147" s="329"/>
      <c r="F147" s="329"/>
      <c r="G147" s="329"/>
      <c r="H147" s="329"/>
      <c r="I147" s="329"/>
      <c r="J147" s="329"/>
      <c r="K147" s="330"/>
    </row>
    <row r="148" s="1" customFormat="1" ht="17.25" customHeight="1">
      <c r="B148" s="328"/>
      <c r="C148" s="331" t="s">
        <v>831</v>
      </c>
      <c r="D148" s="331"/>
      <c r="E148" s="331"/>
      <c r="F148" s="331" t="s">
        <v>832</v>
      </c>
      <c r="G148" s="332"/>
      <c r="H148" s="331" t="s">
        <v>56</v>
      </c>
      <c r="I148" s="331" t="s">
        <v>59</v>
      </c>
      <c r="J148" s="331" t="s">
        <v>833</v>
      </c>
      <c r="K148" s="330"/>
    </row>
    <row r="149" s="1" customFormat="1" ht="17.25" customHeight="1">
      <c r="B149" s="328"/>
      <c r="C149" s="333" t="s">
        <v>834</v>
      </c>
      <c r="D149" s="333"/>
      <c r="E149" s="333"/>
      <c r="F149" s="334" t="s">
        <v>835</v>
      </c>
      <c r="G149" s="335"/>
      <c r="H149" s="333"/>
      <c r="I149" s="333"/>
      <c r="J149" s="333" t="s">
        <v>836</v>
      </c>
      <c r="K149" s="330"/>
    </row>
    <row r="150" s="1" customFormat="1" ht="5.25" customHeight="1">
      <c r="B150" s="341"/>
      <c r="C150" s="336"/>
      <c r="D150" s="336"/>
      <c r="E150" s="336"/>
      <c r="F150" s="336"/>
      <c r="G150" s="337"/>
      <c r="H150" s="336"/>
      <c r="I150" s="336"/>
      <c r="J150" s="336"/>
      <c r="K150" s="364"/>
    </row>
    <row r="151" s="1" customFormat="1" ht="15" customHeight="1">
      <c r="B151" s="341"/>
      <c r="C151" s="368" t="s">
        <v>840</v>
      </c>
      <c r="D151" s="316"/>
      <c r="E151" s="316"/>
      <c r="F151" s="369" t="s">
        <v>837</v>
      </c>
      <c r="G151" s="316"/>
      <c r="H151" s="368" t="s">
        <v>877</v>
      </c>
      <c r="I151" s="368" t="s">
        <v>839</v>
      </c>
      <c r="J151" s="368">
        <v>120</v>
      </c>
      <c r="K151" s="364"/>
    </row>
    <row r="152" s="1" customFormat="1" ht="15" customHeight="1">
      <c r="B152" s="341"/>
      <c r="C152" s="368" t="s">
        <v>886</v>
      </c>
      <c r="D152" s="316"/>
      <c r="E152" s="316"/>
      <c r="F152" s="369" t="s">
        <v>837</v>
      </c>
      <c r="G152" s="316"/>
      <c r="H152" s="368" t="s">
        <v>897</v>
      </c>
      <c r="I152" s="368" t="s">
        <v>839</v>
      </c>
      <c r="J152" s="368" t="s">
        <v>888</v>
      </c>
      <c r="K152" s="364"/>
    </row>
    <row r="153" s="1" customFormat="1" ht="15" customHeight="1">
      <c r="B153" s="341"/>
      <c r="C153" s="368" t="s">
        <v>87</v>
      </c>
      <c r="D153" s="316"/>
      <c r="E153" s="316"/>
      <c r="F153" s="369" t="s">
        <v>837</v>
      </c>
      <c r="G153" s="316"/>
      <c r="H153" s="368" t="s">
        <v>898</v>
      </c>
      <c r="I153" s="368" t="s">
        <v>839</v>
      </c>
      <c r="J153" s="368" t="s">
        <v>888</v>
      </c>
      <c r="K153" s="364"/>
    </row>
    <row r="154" s="1" customFormat="1" ht="15" customHeight="1">
      <c r="B154" s="341"/>
      <c r="C154" s="368" t="s">
        <v>842</v>
      </c>
      <c r="D154" s="316"/>
      <c r="E154" s="316"/>
      <c r="F154" s="369" t="s">
        <v>843</v>
      </c>
      <c r="G154" s="316"/>
      <c r="H154" s="368" t="s">
        <v>877</v>
      </c>
      <c r="I154" s="368" t="s">
        <v>839</v>
      </c>
      <c r="J154" s="368">
        <v>50</v>
      </c>
      <c r="K154" s="364"/>
    </row>
    <row r="155" s="1" customFormat="1" ht="15" customHeight="1">
      <c r="B155" s="341"/>
      <c r="C155" s="368" t="s">
        <v>845</v>
      </c>
      <c r="D155" s="316"/>
      <c r="E155" s="316"/>
      <c r="F155" s="369" t="s">
        <v>837</v>
      </c>
      <c r="G155" s="316"/>
      <c r="H155" s="368" t="s">
        <v>877</v>
      </c>
      <c r="I155" s="368" t="s">
        <v>847</v>
      </c>
      <c r="J155" s="368"/>
      <c r="K155" s="364"/>
    </row>
    <row r="156" s="1" customFormat="1" ht="15" customHeight="1">
      <c r="B156" s="341"/>
      <c r="C156" s="368" t="s">
        <v>856</v>
      </c>
      <c r="D156" s="316"/>
      <c r="E156" s="316"/>
      <c r="F156" s="369" t="s">
        <v>843</v>
      </c>
      <c r="G156" s="316"/>
      <c r="H156" s="368" t="s">
        <v>877</v>
      </c>
      <c r="I156" s="368" t="s">
        <v>839</v>
      </c>
      <c r="J156" s="368">
        <v>50</v>
      </c>
      <c r="K156" s="364"/>
    </row>
    <row r="157" s="1" customFormat="1" ht="15" customHeight="1">
      <c r="B157" s="341"/>
      <c r="C157" s="368" t="s">
        <v>864</v>
      </c>
      <c r="D157" s="316"/>
      <c r="E157" s="316"/>
      <c r="F157" s="369" t="s">
        <v>843</v>
      </c>
      <c r="G157" s="316"/>
      <c r="H157" s="368" t="s">
        <v>877</v>
      </c>
      <c r="I157" s="368" t="s">
        <v>839</v>
      </c>
      <c r="J157" s="368">
        <v>50</v>
      </c>
      <c r="K157" s="364"/>
    </row>
    <row r="158" s="1" customFormat="1" ht="15" customHeight="1">
      <c r="B158" s="341"/>
      <c r="C158" s="368" t="s">
        <v>862</v>
      </c>
      <c r="D158" s="316"/>
      <c r="E158" s="316"/>
      <c r="F158" s="369" t="s">
        <v>843</v>
      </c>
      <c r="G158" s="316"/>
      <c r="H158" s="368" t="s">
        <v>877</v>
      </c>
      <c r="I158" s="368" t="s">
        <v>839</v>
      </c>
      <c r="J158" s="368">
        <v>50</v>
      </c>
      <c r="K158" s="364"/>
    </row>
    <row r="159" s="1" customFormat="1" ht="15" customHeight="1">
      <c r="B159" s="341"/>
      <c r="C159" s="368" t="s">
        <v>104</v>
      </c>
      <c r="D159" s="316"/>
      <c r="E159" s="316"/>
      <c r="F159" s="369" t="s">
        <v>837</v>
      </c>
      <c r="G159" s="316"/>
      <c r="H159" s="368" t="s">
        <v>899</v>
      </c>
      <c r="I159" s="368" t="s">
        <v>839</v>
      </c>
      <c r="J159" s="368" t="s">
        <v>900</v>
      </c>
      <c r="K159" s="364"/>
    </row>
    <row r="160" s="1" customFormat="1" ht="15" customHeight="1">
      <c r="B160" s="341"/>
      <c r="C160" s="368" t="s">
        <v>901</v>
      </c>
      <c r="D160" s="316"/>
      <c r="E160" s="316"/>
      <c r="F160" s="369" t="s">
        <v>837</v>
      </c>
      <c r="G160" s="316"/>
      <c r="H160" s="368" t="s">
        <v>902</v>
      </c>
      <c r="I160" s="368" t="s">
        <v>872</v>
      </c>
      <c r="J160" s="368"/>
      <c r="K160" s="364"/>
    </row>
    <row r="161" s="1" customFormat="1" ht="15" customHeight="1">
      <c r="B161" s="370"/>
      <c r="C161" s="350"/>
      <c r="D161" s="350"/>
      <c r="E161" s="350"/>
      <c r="F161" s="350"/>
      <c r="G161" s="350"/>
      <c r="H161" s="350"/>
      <c r="I161" s="350"/>
      <c r="J161" s="350"/>
      <c r="K161" s="371"/>
    </row>
    <row r="162" s="1" customFormat="1" ht="18.75" customHeight="1">
      <c r="B162" s="352"/>
      <c r="C162" s="362"/>
      <c r="D162" s="362"/>
      <c r="E162" s="362"/>
      <c r="F162" s="372"/>
      <c r="G162" s="362"/>
      <c r="H162" s="362"/>
      <c r="I162" s="362"/>
      <c r="J162" s="362"/>
      <c r="K162" s="352"/>
    </row>
    <row r="163" s="1" customFormat="1" ht="18.75" customHeight="1">
      <c r="B163" s="324"/>
      <c r="C163" s="324"/>
      <c r="D163" s="324"/>
      <c r="E163" s="324"/>
      <c r="F163" s="324"/>
      <c r="G163" s="324"/>
      <c r="H163" s="324"/>
      <c r="I163" s="324"/>
      <c r="J163" s="324"/>
      <c r="K163" s="324"/>
    </row>
    <row r="164" s="1" customFormat="1" ht="7.5" customHeight="1">
      <c r="B164" s="303"/>
      <c r="C164" s="304"/>
      <c r="D164" s="304"/>
      <c r="E164" s="304"/>
      <c r="F164" s="304"/>
      <c r="G164" s="304"/>
      <c r="H164" s="304"/>
      <c r="I164" s="304"/>
      <c r="J164" s="304"/>
      <c r="K164" s="305"/>
    </row>
    <row r="165" s="1" customFormat="1" ht="45" customHeight="1">
      <c r="B165" s="306"/>
      <c r="C165" s="307" t="s">
        <v>903</v>
      </c>
      <c r="D165" s="307"/>
      <c r="E165" s="307"/>
      <c r="F165" s="307"/>
      <c r="G165" s="307"/>
      <c r="H165" s="307"/>
      <c r="I165" s="307"/>
      <c r="J165" s="307"/>
      <c r="K165" s="308"/>
    </row>
    <row r="166" s="1" customFormat="1" ht="17.25" customHeight="1">
      <c r="B166" s="306"/>
      <c r="C166" s="331" t="s">
        <v>831</v>
      </c>
      <c r="D166" s="331"/>
      <c r="E166" s="331"/>
      <c r="F166" s="331" t="s">
        <v>832</v>
      </c>
      <c r="G166" s="373"/>
      <c r="H166" s="374" t="s">
        <v>56</v>
      </c>
      <c r="I166" s="374" t="s">
        <v>59</v>
      </c>
      <c r="J166" s="331" t="s">
        <v>833</v>
      </c>
      <c r="K166" s="308"/>
    </row>
    <row r="167" s="1" customFormat="1" ht="17.25" customHeight="1">
      <c r="B167" s="309"/>
      <c r="C167" s="333" t="s">
        <v>834</v>
      </c>
      <c r="D167" s="333"/>
      <c r="E167" s="333"/>
      <c r="F167" s="334" t="s">
        <v>835</v>
      </c>
      <c r="G167" s="375"/>
      <c r="H167" s="376"/>
      <c r="I167" s="376"/>
      <c r="J167" s="333" t="s">
        <v>836</v>
      </c>
      <c r="K167" s="311"/>
    </row>
    <row r="168" s="1" customFormat="1" ht="5.25" customHeight="1">
      <c r="B168" s="341"/>
      <c r="C168" s="336"/>
      <c r="D168" s="336"/>
      <c r="E168" s="336"/>
      <c r="F168" s="336"/>
      <c r="G168" s="337"/>
      <c r="H168" s="336"/>
      <c r="I168" s="336"/>
      <c r="J168" s="336"/>
      <c r="K168" s="364"/>
    </row>
    <row r="169" s="1" customFormat="1" ht="15" customHeight="1">
      <c r="B169" s="341"/>
      <c r="C169" s="316" t="s">
        <v>840</v>
      </c>
      <c r="D169" s="316"/>
      <c r="E169" s="316"/>
      <c r="F169" s="339" t="s">
        <v>837</v>
      </c>
      <c r="G169" s="316"/>
      <c r="H169" s="316" t="s">
        <v>877</v>
      </c>
      <c r="I169" s="316" t="s">
        <v>839</v>
      </c>
      <c r="J169" s="316">
        <v>120</v>
      </c>
      <c r="K169" s="364"/>
    </row>
    <row r="170" s="1" customFormat="1" ht="15" customHeight="1">
      <c r="B170" s="341"/>
      <c r="C170" s="316" t="s">
        <v>886</v>
      </c>
      <c r="D170" s="316"/>
      <c r="E170" s="316"/>
      <c r="F170" s="339" t="s">
        <v>837</v>
      </c>
      <c r="G170" s="316"/>
      <c r="H170" s="316" t="s">
        <v>887</v>
      </c>
      <c r="I170" s="316" t="s">
        <v>839</v>
      </c>
      <c r="J170" s="316" t="s">
        <v>888</v>
      </c>
      <c r="K170" s="364"/>
    </row>
    <row r="171" s="1" customFormat="1" ht="15" customHeight="1">
      <c r="B171" s="341"/>
      <c r="C171" s="316" t="s">
        <v>87</v>
      </c>
      <c r="D171" s="316"/>
      <c r="E171" s="316"/>
      <c r="F171" s="339" t="s">
        <v>837</v>
      </c>
      <c r="G171" s="316"/>
      <c r="H171" s="316" t="s">
        <v>904</v>
      </c>
      <c r="I171" s="316" t="s">
        <v>839</v>
      </c>
      <c r="J171" s="316" t="s">
        <v>888</v>
      </c>
      <c r="K171" s="364"/>
    </row>
    <row r="172" s="1" customFormat="1" ht="15" customHeight="1">
      <c r="B172" s="341"/>
      <c r="C172" s="316" t="s">
        <v>842</v>
      </c>
      <c r="D172" s="316"/>
      <c r="E172" s="316"/>
      <c r="F172" s="339" t="s">
        <v>843</v>
      </c>
      <c r="G172" s="316"/>
      <c r="H172" s="316" t="s">
        <v>904</v>
      </c>
      <c r="I172" s="316" t="s">
        <v>839</v>
      </c>
      <c r="J172" s="316">
        <v>50</v>
      </c>
      <c r="K172" s="364"/>
    </row>
    <row r="173" s="1" customFormat="1" ht="15" customHeight="1">
      <c r="B173" s="341"/>
      <c r="C173" s="316" t="s">
        <v>845</v>
      </c>
      <c r="D173" s="316"/>
      <c r="E173" s="316"/>
      <c r="F173" s="339" t="s">
        <v>837</v>
      </c>
      <c r="G173" s="316"/>
      <c r="H173" s="316" t="s">
        <v>904</v>
      </c>
      <c r="I173" s="316" t="s">
        <v>847</v>
      </c>
      <c r="J173" s="316"/>
      <c r="K173" s="364"/>
    </row>
    <row r="174" s="1" customFormat="1" ht="15" customHeight="1">
      <c r="B174" s="341"/>
      <c r="C174" s="316" t="s">
        <v>856</v>
      </c>
      <c r="D174" s="316"/>
      <c r="E174" s="316"/>
      <c r="F174" s="339" t="s">
        <v>843</v>
      </c>
      <c r="G174" s="316"/>
      <c r="H174" s="316" t="s">
        <v>904</v>
      </c>
      <c r="I174" s="316" t="s">
        <v>839</v>
      </c>
      <c r="J174" s="316">
        <v>50</v>
      </c>
      <c r="K174" s="364"/>
    </row>
    <row r="175" s="1" customFormat="1" ht="15" customHeight="1">
      <c r="B175" s="341"/>
      <c r="C175" s="316" t="s">
        <v>864</v>
      </c>
      <c r="D175" s="316"/>
      <c r="E175" s="316"/>
      <c r="F175" s="339" t="s">
        <v>843</v>
      </c>
      <c r="G175" s="316"/>
      <c r="H175" s="316" t="s">
        <v>904</v>
      </c>
      <c r="I175" s="316" t="s">
        <v>839</v>
      </c>
      <c r="J175" s="316">
        <v>50</v>
      </c>
      <c r="K175" s="364"/>
    </row>
    <row r="176" s="1" customFormat="1" ht="15" customHeight="1">
      <c r="B176" s="341"/>
      <c r="C176" s="316" t="s">
        <v>862</v>
      </c>
      <c r="D176" s="316"/>
      <c r="E176" s="316"/>
      <c r="F176" s="339" t="s">
        <v>843</v>
      </c>
      <c r="G176" s="316"/>
      <c r="H176" s="316" t="s">
        <v>904</v>
      </c>
      <c r="I176" s="316" t="s">
        <v>839</v>
      </c>
      <c r="J176" s="316">
        <v>50</v>
      </c>
      <c r="K176" s="364"/>
    </row>
    <row r="177" s="1" customFormat="1" ht="15" customHeight="1">
      <c r="B177" s="341"/>
      <c r="C177" s="316" t="s">
        <v>120</v>
      </c>
      <c r="D177" s="316"/>
      <c r="E177" s="316"/>
      <c r="F177" s="339" t="s">
        <v>837</v>
      </c>
      <c r="G177" s="316"/>
      <c r="H177" s="316" t="s">
        <v>905</v>
      </c>
      <c r="I177" s="316" t="s">
        <v>906</v>
      </c>
      <c r="J177" s="316"/>
      <c r="K177" s="364"/>
    </row>
    <row r="178" s="1" customFormat="1" ht="15" customHeight="1">
      <c r="B178" s="341"/>
      <c r="C178" s="316" t="s">
        <v>59</v>
      </c>
      <c r="D178" s="316"/>
      <c r="E178" s="316"/>
      <c r="F178" s="339" t="s">
        <v>837</v>
      </c>
      <c r="G178" s="316"/>
      <c r="H178" s="316" t="s">
        <v>907</v>
      </c>
      <c r="I178" s="316" t="s">
        <v>908</v>
      </c>
      <c r="J178" s="316">
        <v>1</v>
      </c>
      <c r="K178" s="364"/>
    </row>
    <row r="179" s="1" customFormat="1" ht="15" customHeight="1">
      <c r="B179" s="341"/>
      <c r="C179" s="316" t="s">
        <v>55</v>
      </c>
      <c r="D179" s="316"/>
      <c r="E179" s="316"/>
      <c r="F179" s="339" t="s">
        <v>837</v>
      </c>
      <c r="G179" s="316"/>
      <c r="H179" s="316" t="s">
        <v>909</v>
      </c>
      <c r="I179" s="316" t="s">
        <v>839</v>
      </c>
      <c r="J179" s="316">
        <v>20</v>
      </c>
      <c r="K179" s="364"/>
    </row>
    <row r="180" s="1" customFormat="1" ht="15" customHeight="1">
      <c r="B180" s="341"/>
      <c r="C180" s="316" t="s">
        <v>56</v>
      </c>
      <c r="D180" s="316"/>
      <c r="E180" s="316"/>
      <c r="F180" s="339" t="s">
        <v>837</v>
      </c>
      <c r="G180" s="316"/>
      <c r="H180" s="316" t="s">
        <v>910</v>
      </c>
      <c r="I180" s="316" t="s">
        <v>839</v>
      </c>
      <c r="J180" s="316">
        <v>255</v>
      </c>
      <c r="K180" s="364"/>
    </row>
    <row r="181" s="1" customFormat="1" ht="15" customHeight="1">
      <c r="B181" s="341"/>
      <c r="C181" s="316" t="s">
        <v>121</v>
      </c>
      <c r="D181" s="316"/>
      <c r="E181" s="316"/>
      <c r="F181" s="339" t="s">
        <v>837</v>
      </c>
      <c r="G181" s="316"/>
      <c r="H181" s="316" t="s">
        <v>801</v>
      </c>
      <c r="I181" s="316" t="s">
        <v>839</v>
      </c>
      <c r="J181" s="316">
        <v>10</v>
      </c>
      <c r="K181" s="364"/>
    </row>
    <row r="182" s="1" customFormat="1" ht="15" customHeight="1">
      <c r="B182" s="341"/>
      <c r="C182" s="316" t="s">
        <v>122</v>
      </c>
      <c r="D182" s="316"/>
      <c r="E182" s="316"/>
      <c r="F182" s="339" t="s">
        <v>837</v>
      </c>
      <c r="G182" s="316"/>
      <c r="H182" s="316" t="s">
        <v>911</v>
      </c>
      <c r="I182" s="316" t="s">
        <v>872</v>
      </c>
      <c r="J182" s="316"/>
      <c r="K182" s="364"/>
    </row>
    <row r="183" s="1" customFormat="1" ht="15" customHeight="1">
      <c r="B183" s="341"/>
      <c r="C183" s="316" t="s">
        <v>912</v>
      </c>
      <c r="D183" s="316"/>
      <c r="E183" s="316"/>
      <c r="F183" s="339" t="s">
        <v>837</v>
      </c>
      <c r="G183" s="316"/>
      <c r="H183" s="316" t="s">
        <v>913</v>
      </c>
      <c r="I183" s="316" t="s">
        <v>872</v>
      </c>
      <c r="J183" s="316"/>
      <c r="K183" s="364"/>
    </row>
    <row r="184" s="1" customFormat="1" ht="15" customHeight="1">
      <c r="B184" s="341"/>
      <c r="C184" s="316" t="s">
        <v>901</v>
      </c>
      <c r="D184" s="316"/>
      <c r="E184" s="316"/>
      <c r="F184" s="339" t="s">
        <v>837</v>
      </c>
      <c r="G184" s="316"/>
      <c r="H184" s="316" t="s">
        <v>914</v>
      </c>
      <c r="I184" s="316" t="s">
        <v>872</v>
      </c>
      <c r="J184" s="316"/>
      <c r="K184" s="364"/>
    </row>
    <row r="185" s="1" customFormat="1" ht="15" customHeight="1">
      <c r="B185" s="341"/>
      <c r="C185" s="316" t="s">
        <v>124</v>
      </c>
      <c r="D185" s="316"/>
      <c r="E185" s="316"/>
      <c r="F185" s="339" t="s">
        <v>843</v>
      </c>
      <c r="G185" s="316"/>
      <c r="H185" s="316" t="s">
        <v>915</v>
      </c>
      <c r="I185" s="316" t="s">
        <v>839</v>
      </c>
      <c r="J185" s="316">
        <v>50</v>
      </c>
      <c r="K185" s="364"/>
    </row>
    <row r="186" s="1" customFormat="1" ht="15" customHeight="1">
      <c r="B186" s="341"/>
      <c r="C186" s="316" t="s">
        <v>916</v>
      </c>
      <c r="D186" s="316"/>
      <c r="E186" s="316"/>
      <c r="F186" s="339" t="s">
        <v>843</v>
      </c>
      <c r="G186" s="316"/>
      <c r="H186" s="316" t="s">
        <v>917</v>
      </c>
      <c r="I186" s="316" t="s">
        <v>918</v>
      </c>
      <c r="J186" s="316"/>
      <c r="K186" s="364"/>
    </row>
    <row r="187" s="1" customFormat="1" ht="15" customHeight="1">
      <c r="B187" s="341"/>
      <c r="C187" s="316" t="s">
        <v>919</v>
      </c>
      <c r="D187" s="316"/>
      <c r="E187" s="316"/>
      <c r="F187" s="339" t="s">
        <v>843</v>
      </c>
      <c r="G187" s="316"/>
      <c r="H187" s="316" t="s">
        <v>920</v>
      </c>
      <c r="I187" s="316" t="s">
        <v>918</v>
      </c>
      <c r="J187" s="316"/>
      <c r="K187" s="364"/>
    </row>
    <row r="188" s="1" customFormat="1" ht="15" customHeight="1">
      <c r="B188" s="341"/>
      <c r="C188" s="316" t="s">
        <v>921</v>
      </c>
      <c r="D188" s="316"/>
      <c r="E188" s="316"/>
      <c r="F188" s="339" t="s">
        <v>843</v>
      </c>
      <c r="G188" s="316"/>
      <c r="H188" s="316" t="s">
        <v>922</v>
      </c>
      <c r="I188" s="316" t="s">
        <v>918</v>
      </c>
      <c r="J188" s="316"/>
      <c r="K188" s="364"/>
    </row>
    <row r="189" s="1" customFormat="1" ht="15" customHeight="1">
      <c r="B189" s="341"/>
      <c r="C189" s="377" t="s">
        <v>923</v>
      </c>
      <c r="D189" s="316"/>
      <c r="E189" s="316"/>
      <c r="F189" s="339" t="s">
        <v>843</v>
      </c>
      <c r="G189" s="316"/>
      <c r="H189" s="316" t="s">
        <v>924</v>
      </c>
      <c r="I189" s="316" t="s">
        <v>925</v>
      </c>
      <c r="J189" s="378" t="s">
        <v>926</v>
      </c>
      <c r="K189" s="364"/>
    </row>
    <row r="190" s="17" customFormat="1" ht="15" customHeight="1">
      <c r="B190" s="379"/>
      <c r="C190" s="380" t="s">
        <v>927</v>
      </c>
      <c r="D190" s="381"/>
      <c r="E190" s="381"/>
      <c r="F190" s="382" t="s">
        <v>843</v>
      </c>
      <c r="G190" s="381"/>
      <c r="H190" s="381" t="s">
        <v>928</v>
      </c>
      <c r="I190" s="381" t="s">
        <v>925</v>
      </c>
      <c r="J190" s="383" t="s">
        <v>926</v>
      </c>
      <c r="K190" s="384"/>
    </row>
    <row r="191" s="1" customFormat="1" ht="15" customHeight="1">
      <c r="B191" s="341"/>
      <c r="C191" s="377" t="s">
        <v>44</v>
      </c>
      <c r="D191" s="316"/>
      <c r="E191" s="316"/>
      <c r="F191" s="339" t="s">
        <v>837</v>
      </c>
      <c r="G191" s="316"/>
      <c r="H191" s="313" t="s">
        <v>929</v>
      </c>
      <c r="I191" s="316" t="s">
        <v>930</v>
      </c>
      <c r="J191" s="316"/>
      <c r="K191" s="364"/>
    </row>
    <row r="192" s="1" customFormat="1" ht="15" customHeight="1">
      <c r="B192" s="341"/>
      <c r="C192" s="377" t="s">
        <v>931</v>
      </c>
      <c r="D192" s="316"/>
      <c r="E192" s="316"/>
      <c r="F192" s="339" t="s">
        <v>837</v>
      </c>
      <c r="G192" s="316"/>
      <c r="H192" s="316" t="s">
        <v>932</v>
      </c>
      <c r="I192" s="316" t="s">
        <v>872</v>
      </c>
      <c r="J192" s="316"/>
      <c r="K192" s="364"/>
    </row>
    <row r="193" s="1" customFormat="1" ht="15" customHeight="1">
      <c r="B193" s="341"/>
      <c r="C193" s="377" t="s">
        <v>933</v>
      </c>
      <c r="D193" s="316"/>
      <c r="E193" s="316"/>
      <c r="F193" s="339" t="s">
        <v>837</v>
      </c>
      <c r="G193" s="316"/>
      <c r="H193" s="316" t="s">
        <v>934</v>
      </c>
      <c r="I193" s="316" t="s">
        <v>872</v>
      </c>
      <c r="J193" s="316"/>
      <c r="K193" s="364"/>
    </row>
    <row r="194" s="1" customFormat="1" ht="15" customHeight="1">
      <c r="B194" s="341"/>
      <c r="C194" s="377" t="s">
        <v>935</v>
      </c>
      <c r="D194" s="316"/>
      <c r="E194" s="316"/>
      <c r="F194" s="339" t="s">
        <v>843</v>
      </c>
      <c r="G194" s="316"/>
      <c r="H194" s="316" t="s">
        <v>936</v>
      </c>
      <c r="I194" s="316" t="s">
        <v>872</v>
      </c>
      <c r="J194" s="316"/>
      <c r="K194" s="364"/>
    </row>
    <row r="195" s="1" customFormat="1" ht="15" customHeight="1">
      <c r="B195" s="370"/>
      <c r="C195" s="385"/>
      <c r="D195" s="350"/>
      <c r="E195" s="350"/>
      <c r="F195" s="350"/>
      <c r="G195" s="350"/>
      <c r="H195" s="350"/>
      <c r="I195" s="350"/>
      <c r="J195" s="350"/>
      <c r="K195" s="371"/>
    </row>
    <row r="196" s="1" customFormat="1" ht="18.75" customHeight="1">
      <c r="B196" s="352"/>
      <c r="C196" s="362"/>
      <c r="D196" s="362"/>
      <c r="E196" s="362"/>
      <c r="F196" s="372"/>
      <c r="G196" s="362"/>
      <c r="H196" s="362"/>
      <c r="I196" s="362"/>
      <c r="J196" s="362"/>
      <c r="K196" s="352"/>
    </row>
    <row r="197" s="1" customFormat="1" ht="18.75" customHeight="1">
      <c r="B197" s="352"/>
      <c r="C197" s="362"/>
      <c r="D197" s="362"/>
      <c r="E197" s="362"/>
      <c r="F197" s="372"/>
      <c r="G197" s="362"/>
      <c r="H197" s="362"/>
      <c r="I197" s="362"/>
      <c r="J197" s="362"/>
      <c r="K197" s="352"/>
    </row>
    <row r="198" s="1" customFormat="1" ht="18.75" customHeight="1">
      <c r="B198" s="324"/>
      <c r="C198" s="324"/>
      <c r="D198" s="324"/>
      <c r="E198" s="324"/>
      <c r="F198" s="324"/>
      <c r="G198" s="324"/>
      <c r="H198" s="324"/>
      <c r="I198" s="324"/>
      <c r="J198" s="324"/>
      <c r="K198" s="324"/>
    </row>
    <row r="199" s="1" customFormat="1" ht="13.5">
      <c r="B199" s="303"/>
      <c r="C199" s="304"/>
      <c r="D199" s="304"/>
      <c r="E199" s="304"/>
      <c r="F199" s="304"/>
      <c r="G199" s="304"/>
      <c r="H199" s="304"/>
      <c r="I199" s="304"/>
      <c r="J199" s="304"/>
      <c r="K199" s="305"/>
    </row>
    <row r="200" s="1" customFormat="1" ht="21">
      <c r="B200" s="306"/>
      <c r="C200" s="307" t="s">
        <v>937</v>
      </c>
      <c r="D200" s="307"/>
      <c r="E200" s="307"/>
      <c r="F200" s="307"/>
      <c r="G200" s="307"/>
      <c r="H200" s="307"/>
      <c r="I200" s="307"/>
      <c r="J200" s="307"/>
      <c r="K200" s="308"/>
    </row>
    <row r="201" s="1" customFormat="1" ht="25.5" customHeight="1">
      <c r="B201" s="306"/>
      <c r="C201" s="386" t="s">
        <v>938</v>
      </c>
      <c r="D201" s="386"/>
      <c r="E201" s="386"/>
      <c r="F201" s="386" t="s">
        <v>939</v>
      </c>
      <c r="G201" s="387"/>
      <c r="H201" s="386" t="s">
        <v>940</v>
      </c>
      <c r="I201" s="386"/>
      <c r="J201" s="386"/>
      <c r="K201" s="308"/>
    </row>
    <row r="202" s="1" customFormat="1" ht="5.25" customHeight="1">
      <c r="B202" s="341"/>
      <c r="C202" s="336"/>
      <c r="D202" s="336"/>
      <c r="E202" s="336"/>
      <c r="F202" s="336"/>
      <c r="G202" s="362"/>
      <c r="H202" s="336"/>
      <c r="I202" s="336"/>
      <c r="J202" s="336"/>
      <c r="K202" s="364"/>
    </row>
    <row r="203" s="1" customFormat="1" ht="15" customHeight="1">
      <c r="B203" s="341"/>
      <c r="C203" s="316" t="s">
        <v>930</v>
      </c>
      <c r="D203" s="316"/>
      <c r="E203" s="316"/>
      <c r="F203" s="339" t="s">
        <v>45</v>
      </c>
      <c r="G203" s="316"/>
      <c r="H203" s="316" t="s">
        <v>941</v>
      </c>
      <c r="I203" s="316"/>
      <c r="J203" s="316"/>
      <c r="K203" s="364"/>
    </row>
    <row r="204" s="1" customFormat="1" ht="15" customHeight="1">
      <c r="B204" s="341"/>
      <c r="C204" s="316"/>
      <c r="D204" s="316"/>
      <c r="E204" s="316"/>
      <c r="F204" s="339" t="s">
        <v>46</v>
      </c>
      <c r="G204" s="316"/>
      <c r="H204" s="316" t="s">
        <v>942</v>
      </c>
      <c r="I204" s="316"/>
      <c r="J204" s="316"/>
      <c r="K204" s="364"/>
    </row>
    <row r="205" s="1" customFormat="1" ht="15" customHeight="1">
      <c r="B205" s="341"/>
      <c r="C205" s="316"/>
      <c r="D205" s="316"/>
      <c r="E205" s="316"/>
      <c r="F205" s="339" t="s">
        <v>49</v>
      </c>
      <c r="G205" s="316"/>
      <c r="H205" s="316" t="s">
        <v>943</v>
      </c>
      <c r="I205" s="316"/>
      <c r="J205" s="316"/>
      <c r="K205" s="364"/>
    </row>
    <row r="206" s="1" customFormat="1" ht="15" customHeight="1">
      <c r="B206" s="341"/>
      <c r="C206" s="316"/>
      <c r="D206" s="316"/>
      <c r="E206" s="316"/>
      <c r="F206" s="339" t="s">
        <v>47</v>
      </c>
      <c r="G206" s="316"/>
      <c r="H206" s="316" t="s">
        <v>944</v>
      </c>
      <c r="I206" s="316"/>
      <c r="J206" s="316"/>
      <c r="K206" s="364"/>
    </row>
    <row r="207" s="1" customFormat="1" ht="15" customHeight="1">
      <c r="B207" s="341"/>
      <c r="C207" s="316"/>
      <c r="D207" s="316"/>
      <c r="E207" s="316"/>
      <c r="F207" s="339" t="s">
        <v>48</v>
      </c>
      <c r="G207" s="316"/>
      <c r="H207" s="316" t="s">
        <v>945</v>
      </c>
      <c r="I207" s="316"/>
      <c r="J207" s="316"/>
      <c r="K207" s="364"/>
    </row>
    <row r="208" s="1" customFormat="1" ht="15" customHeight="1">
      <c r="B208" s="341"/>
      <c r="C208" s="316"/>
      <c r="D208" s="316"/>
      <c r="E208" s="316"/>
      <c r="F208" s="339"/>
      <c r="G208" s="316"/>
      <c r="H208" s="316"/>
      <c r="I208" s="316"/>
      <c r="J208" s="316"/>
      <c r="K208" s="364"/>
    </row>
    <row r="209" s="1" customFormat="1" ht="15" customHeight="1">
      <c r="B209" s="341"/>
      <c r="C209" s="316" t="s">
        <v>884</v>
      </c>
      <c r="D209" s="316"/>
      <c r="E209" s="316"/>
      <c r="F209" s="339" t="s">
        <v>80</v>
      </c>
      <c r="G209" s="316"/>
      <c r="H209" s="316" t="s">
        <v>946</v>
      </c>
      <c r="I209" s="316"/>
      <c r="J209" s="316"/>
      <c r="K209" s="364"/>
    </row>
    <row r="210" s="1" customFormat="1" ht="15" customHeight="1">
      <c r="B210" s="341"/>
      <c r="C210" s="316"/>
      <c r="D210" s="316"/>
      <c r="E210" s="316"/>
      <c r="F210" s="339" t="s">
        <v>781</v>
      </c>
      <c r="G210" s="316"/>
      <c r="H210" s="316" t="s">
        <v>782</v>
      </c>
      <c r="I210" s="316"/>
      <c r="J210" s="316"/>
      <c r="K210" s="364"/>
    </row>
    <row r="211" s="1" customFormat="1" ht="15" customHeight="1">
      <c r="B211" s="341"/>
      <c r="C211" s="316"/>
      <c r="D211" s="316"/>
      <c r="E211" s="316"/>
      <c r="F211" s="339" t="s">
        <v>779</v>
      </c>
      <c r="G211" s="316"/>
      <c r="H211" s="316" t="s">
        <v>947</v>
      </c>
      <c r="I211" s="316"/>
      <c r="J211" s="316"/>
      <c r="K211" s="364"/>
    </row>
    <row r="212" s="1" customFormat="1" ht="15" customHeight="1">
      <c r="B212" s="388"/>
      <c r="C212" s="316"/>
      <c r="D212" s="316"/>
      <c r="E212" s="316"/>
      <c r="F212" s="339" t="s">
        <v>783</v>
      </c>
      <c r="G212" s="377"/>
      <c r="H212" s="368" t="s">
        <v>96</v>
      </c>
      <c r="I212" s="368"/>
      <c r="J212" s="368"/>
      <c r="K212" s="389"/>
    </row>
    <row r="213" s="1" customFormat="1" ht="15" customHeight="1">
      <c r="B213" s="388"/>
      <c r="C213" s="316"/>
      <c r="D213" s="316"/>
      <c r="E213" s="316"/>
      <c r="F213" s="339" t="s">
        <v>784</v>
      </c>
      <c r="G213" s="377"/>
      <c r="H213" s="368" t="s">
        <v>948</v>
      </c>
      <c r="I213" s="368"/>
      <c r="J213" s="368"/>
      <c r="K213" s="389"/>
    </row>
    <row r="214" s="1" customFormat="1" ht="15" customHeight="1">
      <c r="B214" s="388"/>
      <c r="C214" s="316"/>
      <c r="D214" s="316"/>
      <c r="E214" s="316"/>
      <c r="F214" s="339"/>
      <c r="G214" s="377"/>
      <c r="H214" s="368"/>
      <c r="I214" s="368"/>
      <c r="J214" s="368"/>
      <c r="K214" s="389"/>
    </row>
    <row r="215" s="1" customFormat="1" ht="15" customHeight="1">
      <c r="B215" s="388"/>
      <c r="C215" s="316" t="s">
        <v>908</v>
      </c>
      <c r="D215" s="316"/>
      <c r="E215" s="316"/>
      <c r="F215" s="339">
        <v>1</v>
      </c>
      <c r="G215" s="377"/>
      <c r="H215" s="368" t="s">
        <v>949</v>
      </c>
      <c r="I215" s="368"/>
      <c r="J215" s="368"/>
      <c r="K215" s="389"/>
    </row>
    <row r="216" s="1" customFormat="1" ht="15" customHeight="1">
      <c r="B216" s="388"/>
      <c r="C216" s="316"/>
      <c r="D216" s="316"/>
      <c r="E216" s="316"/>
      <c r="F216" s="339">
        <v>2</v>
      </c>
      <c r="G216" s="377"/>
      <c r="H216" s="368" t="s">
        <v>950</v>
      </c>
      <c r="I216" s="368"/>
      <c r="J216" s="368"/>
      <c r="K216" s="389"/>
    </row>
    <row r="217" s="1" customFormat="1" ht="15" customHeight="1">
      <c r="B217" s="388"/>
      <c r="C217" s="316"/>
      <c r="D217" s="316"/>
      <c r="E217" s="316"/>
      <c r="F217" s="339">
        <v>3</v>
      </c>
      <c r="G217" s="377"/>
      <c r="H217" s="368" t="s">
        <v>951</v>
      </c>
      <c r="I217" s="368"/>
      <c r="J217" s="368"/>
      <c r="K217" s="389"/>
    </row>
    <row r="218" s="1" customFormat="1" ht="15" customHeight="1">
      <c r="B218" s="388"/>
      <c r="C218" s="316"/>
      <c r="D218" s="316"/>
      <c r="E218" s="316"/>
      <c r="F218" s="339">
        <v>4</v>
      </c>
      <c r="G218" s="377"/>
      <c r="H218" s="368" t="s">
        <v>952</v>
      </c>
      <c r="I218" s="368"/>
      <c r="J218" s="368"/>
      <c r="K218" s="389"/>
    </row>
    <row r="219" s="1" customFormat="1" ht="12.75" customHeight="1">
      <c r="B219" s="390"/>
      <c r="C219" s="391"/>
      <c r="D219" s="391"/>
      <c r="E219" s="391"/>
      <c r="F219" s="391"/>
      <c r="G219" s="391"/>
      <c r="H219" s="391"/>
      <c r="I219" s="391"/>
      <c r="J219" s="391"/>
      <c r="K219" s="39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2026-04-13T08:16:41Z</dcterms:created>
  <dcterms:modified xsi:type="dcterms:W3CDTF">2026-04-13T08:16:48Z</dcterms:modified>
</cp:coreProperties>
</file>