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a - Architektonicko st..." sheetId="2" r:id="rId2"/>
    <sheet name="D.1b - Architektonicko st..." sheetId="3" r:id="rId3"/>
    <sheet name="99 - Vedlejší a ostatní n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'D.1a - Architektonicko st...'!$C$91:$K$127</definedName>
    <definedName name="_xlnm.Print_Area" localSheetId="1">'D.1a - Architektonicko st...'!$C$4:$J$41,'D.1a - Architektonicko st...'!$C$47:$J$71,'D.1a - Architektonicko st...'!$C$77:$K$127</definedName>
    <definedName name="_xlnm.Print_Titles" localSheetId="1">'D.1a - Architektonicko st...'!$91:$91</definedName>
    <definedName name="_xlnm._FilterDatabase" localSheetId="2" hidden="1">'D.1b - Architektonicko st...'!$C$91:$K$195</definedName>
    <definedName name="_xlnm.Print_Area" localSheetId="2">'D.1b - Architektonicko st...'!$C$4:$J$41,'D.1b - Architektonicko st...'!$C$47:$J$71,'D.1b - Architektonicko st...'!$C$77:$K$195</definedName>
    <definedName name="_xlnm.Print_Titles" localSheetId="2">'D.1b - Architektonicko st...'!$91:$91</definedName>
    <definedName name="_xlnm._FilterDatabase" localSheetId="3" hidden="1">'99 - Vedlejší a ostatní n...'!$C$81:$K$90</definedName>
    <definedName name="_xlnm.Print_Area" localSheetId="3">'99 - Vedlejší a ostatní n...'!$C$4:$J$39,'99 - Vedlejší a ostatní n...'!$C$45:$J$63,'99 - Vedlejší a ostatní n...'!$C$69:$K$90</definedName>
    <definedName name="_xlnm.Print_Titles" localSheetId="3">'99 - Vedlejší a ostatní n...'!$81:$81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R83"/>
  <c r="R82"/>
  <c r="P85"/>
  <c r="P84"/>
  <c r="P83"/>
  <c r="P82"/>
  <c i="1" r="AU58"/>
  <c i="4" r="J79"/>
  <c r="F78"/>
  <c r="F76"/>
  <c r="E74"/>
  <c r="J55"/>
  <c r="F54"/>
  <c r="F52"/>
  <c r="E50"/>
  <c r="J21"/>
  <c r="E21"/>
  <c r="J78"/>
  <c r="J20"/>
  <c r="J18"/>
  <c r="E18"/>
  <c r="F79"/>
  <c r="J17"/>
  <c r="J12"/>
  <c r="J76"/>
  <c r="E7"/>
  <c r="E72"/>
  <c i="3" r="J39"/>
  <c r="J38"/>
  <c i="1" r="AY57"/>
  <c i="3" r="J37"/>
  <c i="1" r="AX57"/>
  <c i="3" r="BI194"/>
  <c r="BH194"/>
  <c r="BG194"/>
  <c r="BF194"/>
  <c r="T194"/>
  <c r="R194"/>
  <c r="P194"/>
  <c r="BI191"/>
  <c r="BH191"/>
  <c r="BG191"/>
  <c r="BF191"/>
  <c r="T191"/>
  <c r="R191"/>
  <c r="P191"/>
  <c r="BI181"/>
  <c r="BH181"/>
  <c r="BG181"/>
  <c r="BF181"/>
  <c r="T181"/>
  <c r="R181"/>
  <c r="P181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4"/>
  <c r="BH104"/>
  <c r="BG104"/>
  <c r="BF104"/>
  <c r="T104"/>
  <c r="R104"/>
  <c r="P104"/>
  <c r="BI102"/>
  <c r="BH102"/>
  <c r="BG102"/>
  <c r="BF102"/>
  <c r="T102"/>
  <c r="R102"/>
  <c r="P102"/>
  <c r="BI95"/>
  <c r="BH95"/>
  <c r="BG95"/>
  <c r="BF95"/>
  <c r="T95"/>
  <c r="T94"/>
  <c r="R95"/>
  <c r="R94"/>
  <c r="P95"/>
  <c r="P94"/>
  <c r="J89"/>
  <c r="F88"/>
  <c r="F86"/>
  <c r="E84"/>
  <c r="J59"/>
  <c r="F58"/>
  <c r="F56"/>
  <c r="E54"/>
  <c r="J23"/>
  <c r="E23"/>
  <c r="J58"/>
  <c r="J22"/>
  <c r="J20"/>
  <c r="E20"/>
  <c r="F89"/>
  <c r="J19"/>
  <c r="J14"/>
  <c r="J56"/>
  <c r="E7"/>
  <c r="E80"/>
  <c i="2" r="J39"/>
  <c r="J38"/>
  <c i="1" r="AY56"/>
  <c i="2" r="J37"/>
  <c i="1" r="AX56"/>
  <c i="2"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T116"/>
  <c r="R117"/>
  <c r="R116"/>
  <c r="P117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J89"/>
  <c r="F88"/>
  <c r="F86"/>
  <c r="E84"/>
  <c r="J59"/>
  <c r="F58"/>
  <c r="F56"/>
  <c r="E54"/>
  <c r="J23"/>
  <c r="E23"/>
  <c r="J88"/>
  <c r="J22"/>
  <c r="J20"/>
  <c r="E20"/>
  <c r="F89"/>
  <c r="J19"/>
  <c r="J14"/>
  <c r="J86"/>
  <c r="E7"/>
  <c r="E80"/>
  <c i="1" r="L50"/>
  <c r="AM50"/>
  <c r="AM49"/>
  <c r="L49"/>
  <c r="AM47"/>
  <c r="L47"/>
  <c r="L45"/>
  <c r="L44"/>
  <c i="2" r="BK120"/>
  <c i="3" r="BK115"/>
  <c i="2" r="BK95"/>
  <c i="3" r="BK133"/>
  <c r="J102"/>
  <c i="2" r="BK114"/>
  <c i="3" r="BK147"/>
  <c r="J111"/>
  <c i="2" r="BK117"/>
  <c i="3" r="J194"/>
  <c r="BK136"/>
  <c i="4" r="BK89"/>
  <c i="2" r="J104"/>
  <c i="3" r="BK150"/>
  <c i="2" r="J125"/>
  <c r="BK96"/>
  <c i="3" r="BK130"/>
  <c i="2" r="BK101"/>
  <c i="3" r="J133"/>
  <c r="BK155"/>
  <c i="1" r="AS55"/>
  <c i="3" r="BK139"/>
  <c r="BK158"/>
  <c r="J155"/>
  <c r="J108"/>
  <c i="2" r="J117"/>
  <c i="3" r="J158"/>
  <c i="2" r="J114"/>
  <c i="3" r="J139"/>
  <c r="J136"/>
  <c r="BK104"/>
  <c r="J181"/>
  <c r="J166"/>
  <c r="BK166"/>
  <c r="BK127"/>
  <c i="2" r="BK125"/>
  <c i="3" r="BK181"/>
  <c r="J104"/>
  <c i="2" r="BK104"/>
  <c i="3" r="J150"/>
  <c i="2" r="J96"/>
  <c i="3" r="BK194"/>
  <c r="BK161"/>
  <c r="BK95"/>
  <c i="2" r="J98"/>
  <c r="BK108"/>
  <c i="3" r="BK191"/>
  <c i="4" r="J89"/>
  <c i="3" r="BK117"/>
  <c i="2" r="BK98"/>
  <c i="3" r="BK124"/>
  <c i="2" r="J120"/>
  <c i="3" r="J121"/>
  <c r="J127"/>
  <c i="4" r="BK85"/>
  <c i="3" r="J171"/>
  <c r="BK121"/>
  <c r="BK108"/>
  <c r="J117"/>
  <c r="J130"/>
  <c i="2" r="J101"/>
  <c i="3" r="J191"/>
  <c r="BK102"/>
  <c i="2" r="J111"/>
  <c i="3" r="BK171"/>
  <c i="2" r="J108"/>
  <c i="3" r="J147"/>
  <c r="J95"/>
  <c i="2" r="J95"/>
  <c i="3" r="J161"/>
  <c r="J115"/>
  <c r="J124"/>
  <c i="2" r="BK111"/>
  <c i="3" r="BK111"/>
  <c i="4" r="J85"/>
  <c i="2" l="1" r="P94"/>
  <c r="P93"/>
  <c r="P107"/>
  <c r="P106"/>
  <c r="P119"/>
  <c i="3" r="R120"/>
  <c i="2" r="BK94"/>
  <c r="J94"/>
  <c r="J65"/>
  <c r="BK107"/>
  <c r="J107"/>
  <c r="J68"/>
  <c r="BK119"/>
  <c r="J119"/>
  <c r="J70"/>
  <c i="3" r="BK120"/>
  <c r="J120"/>
  <c r="J70"/>
  <c i="2" r="T107"/>
  <c r="T119"/>
  <c i="3" r="T120"/>
  <c i="2" r="R94"/>
  <c r="R93"/>
  <c r="R119"/>
  <c i="3" r="P120"/>
  <c i="2" r="T94"/>
  <c r="T93"/>
  <c r="R107"/>
  <c r="R106"/>
  <c i="3" r="BK101"/>
  <c r="J101"/>
  <c r="J66"/>
  <c r="P101"/>
  <c r="P93"/>
  <c r="R101"/>
  <c r="R93"/>
  <c r="T101"/>
  <c r="T93"/>
  <c r="BK114"/>
  <c r="J114"/>
  <c r="J69"/>
  <c r="P114"/>
  <c r="P113"/>
  <c r="R114"/>
  <c r="R113"/>
  <c r="T114"/>
  <c r="T113"/>
  <c i="2" r="BK103"/>
  <c r="J103"/>
  <c r="J66"/>
  <c r="BK116"/>
  <c r="J116"/>
  <c r="J69"/>
  <c i="3" r="BK94"/>
  <c r="J94"/>
  <c r="J65"/>
  <c r="BK110"/>
  <c r="J110"/>
  <c r="J67"/>
  <c i="4" r="BK84"/>
  <c r="J84"/>
  <c r="J61"/>
  <c r="BK88"/>
  <c r="J88"/>
  <c r="J62"/>
  <c i="3" r="BK93"/>
  <c i="4" r="E48"/>
  <c r="J52"/>
  <c r="J54"/>
  <c r="F55"/>
  <c r="BE85"/>
  <c r="BE89"/>
  <c i="3" r="E50"/>
  <c r="F59"/>
  <c r="BE102"/>
  <c r="BE104"/>
  <c r="BE166"/>
  <c r="BE147"/>
  <c i="2" r="BK93"/>
  <c r="J93"/>
  <c r="J64"/>
  <c i="3" r="J86"/>
  <c r="J88"/>
  <c r="BE111"/>
  <c r="BE115"/>
  <c r="BE124"/>
  <c r="BE171"/>
  <c r="BE95"/>
  <c r="BE121"/>
  <c r="BE127"/>
  <c r="BE133"/>
  <c r="BE136"/>
  <c r="BE139"/>
  <c r="BE155"/>
  <c r="BE158"/>
  <c r="BE161"/>
  <c r="BE191"/>
  <c r="BE194"/>
  <c r="BE108"/>
  <c r="BE117"/>
  <c r="BE130"/>
  <c r="BE150"/>
  <c r="BE181"/>
  <c i="2" r="BE98"/>
  <c r="BE111"/>
  <c r="BE114"/>
  <c r="BE117"/>
  <c r="BE120"/>
  <c r="BE125"/>
  <c r="J58"/>
  <c r="BE96"/>
  <c r="BE104"/>
  <c r="BE108"/>
  <c r="BE101"/>
  <c r="E50"/>
  <c r="J56"/>
  <c r="F59"/>
  <c r="BE95"/>
  <c i="4" r="J34"/>
  <c i="1" r="AW58"/>
  <c r="AS54"/>
  <c i="2" r="F37"/>
  <c i="1" r="BB56"/>
  <c i="3" r="F36"/>
  <c i="1" r="BA57"/>
  <c i="4" r="F37"/>
  <c i="1" r="BD58"/>
  <c i="2" r="F36"/>
  <c i="1" r="BA56"/>
  <c i="3" r="F37"/>
  <c i="1" r="BB57"/>
  <c i="2" r="F39"/>
  <c i="1" r="BD56"/>
  <c i="2" r="J36"/>
  <c i="1" r="AW56"/>
  <c i="2" r="F38"/>
  <c i="1" r="BC56"/>
  <c i="4" r="F34"/>
  <c i="1" r="BA58"/>
  <c i="4" r="F35"/>
  <c i="1" r="BB58"/>
  <c i="3" r="J36"/>
  <c i="1" r="AW57"/>
  <c i="4" r="F36"/>
  <c i="1" r="BC58"/>
  <c i="3" r="F39"/>
  <c i="1" r="BD57"/>
  <c i="3" r="F38"/>
  <c i="1" r="BC57"/>
  <c i="3" l="1" r="R92"/>
  <c r="P92"/>
  <c i="1" r="AU57"/>
  <c i="3" r="T92"/>
  <c r="BK113"/>
  <c r="J113"/>
  <c r="J68"/>
  <c i="2" r="R92"/>
  <c i="3" r="BK92"/>
  <c r="J92"/>
  <c r="J63"/>
  <c i="2" r="T106"/>
  <c r="T92"/>
  <c r="P92"/>
  <c i="1" r="AU56"/>
  <c i="2" r="BK106"/>
  <c r="J106"/>
  <c r="J67"/>
  <c i="4" r="BK83"/>
  <c r="BK82"/>
  <c r="J82"/>
  <c i="3" r="J93"/>
  <c r="J64"/>
  <c i="2" r="BK92"/>
  <c r="J92"/>
  <c r="J63"/>
  <c i="1" r="BC55"/>
  <c i="4" r="J33"/>
  <c i="1" r="AV58"/>
  <c r="AT58"/>
  <c r="AU55"/>
  <c r="AU54"/>
  <c i="3" r="J35"/>
  <c i="1" r="AV57"/>
  <c r="AT57"/>
  <c r="BD55"/>
  <c i="3" r="J32"/>
  <c i="1" r="AG57"/>
  <c i="4" r="J30"/>
  <c i="1" r="AG58"/>
  <c i="3" r="F35"/>
  <c i="1" r="AZ57"/>
  <c r="BA55"/>
  <c r="AW55"/>
  <c i="2" r="F35"/>
  <c i="1" r="AZ56"/>
  <c r="BB55"/>
  <c r="AX55"/>
  <c i="4" r="F33"/>
  <c i="1" r="AZ58"/>
  <c i="2" r="J35"/>
  <c i="1" r="AV56"/>
  <c r="AT56"/>
  <c i="4" l="1" r="J59"/>
  <c r="J83"/>
  <c r="J60"/>
  <c i="1" r="AN57"/>
  <c i="4" r="J39"/>
  <c i="3" r="J41"/>
  <c i="1" r="AN58"/>
  <c r="BC54"/>
  <c r="W32"/>
  <c r="AY55"/>
  <c r="BB54"/>
  <c r="AX54"/>
  <c r="AZ55"/>
  <c r="BD54"/>
  <c r="W33"/>
  <c i="2" r="J32"/>
  <c i="1" r="AG56"/>
  <c r="AG55"/>
  <c r="AG54"/>
  <c r="AK26"/>
  <c r="BA54"/>
  <c r="AW54"/>
  <c r="AK30"/>
  <c i="2" l="1" r="J41"/>
  <c i="1" r="AN56"/>
  <c r="AY54"/>
  <c r="W31"/>
  <c r="AZ54"/>
  <c r="W29"/>
  <c r="W30"/>
  <c r="AV55"/>
  <c r="AT55"/>
  <c r="AN55"/>
  <c l="1"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<sst xmlns="http://schemas.openxmlformats.org/spreadsheetml/2006/main">
  <si>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</si>
  <si>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</si>
  <si>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</si>
  <si>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</si>
  <si>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</si>
  <si>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{4dc2c800-2bf3-44ff-abfa-d984e51c8e1f}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</si>
  <si>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</si>
  <si>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</si>
  <si>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</si>
  <si>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</si>
  <si>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</si>
  <si>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</si>
  <si>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</si>
  <si>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</si>
  <si>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</si>
  <si>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</si>
  <si>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</si>
  <si>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C - Výměna podlahové krytiny ve 2.NP chodba</t>
  </si>
  <si>
    <t>KSO:</t>
  </si>
  <si>
    <t/>
  </si>
  <si>
    <t>CC-CZ:</t>
  </si>
  <si>
    <t>Místo:</t>
  </si>
  <si>
    <t>Masarykova nemocnice</t>
  </si>
  <si>
    <t>Datum:</t>
  </si>
  <si>
    <t>22. 11. 2024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</si>
  <si>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</si>
  <si>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</si>
  <si>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</si>
  <si>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</si>
  <si>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</si>
  <si>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</si>
  <si>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</si>
  <si>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</si>
  <si>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</si>
  <si>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</si>
  <si>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</si>
  <si>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</si>
  <si>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</si>
  <si>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</si>
  <si>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</si>
  <si>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</si>
  <si>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</si>
  <si>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</si>
  <si>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</si>
  <si>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</si>
  <si>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</si>
  <si>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</si>
  <si>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</si>
  <si>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</si>
  <si>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</si>
  <si>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</si>
  <si>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</si>
  <si>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</si>
  <si>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</si>
  <si>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</si>
  <si>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</si>
  <si>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</si>
  <si>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</si>
  <si>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</si>
  <si>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</si>
  <si>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</si>
  <si>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</si>
  <si>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</si>
  <si>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</si>
  <si>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</si>
  <si>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</si>
  <si>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</si>
  <si>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</si>
  <si>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</si>
  <si>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</si>
  <si>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</si>
  <si>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</si>
  <si>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</si>
  <si>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</si>
  <si>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</si>
  <si>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</si>
  <si>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</si>
  <si>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</si>
  <si>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</si>
  <si>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</si>
  <si>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</si>
  <si>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{21fa6ab1-53dd-4acb-905e-76197ae656cb}</t>
  </si>
  <si>
    <t>2</t>
  </si>
  <si>
    <t>/</t>
  </si>
  <si>
    <t>D.1a</t>
  </si>
  <si>
    <t>Architektonicko stavební řešení - Bourací práce</t>
  </si>
  <si>
    <t>Soupis</t>
  </si>
  <si>
    <t>{c1a26a3f-ab3d-4a6a-a15a-4e755ef3fbf8}</t>
  </si>
  <si>
    <t>D.1b</t>
  </si>
  <si>
    <t>Architektonicko stavební řešení - Stavební úpravy</t>
  </si>
  <si>
    <t>{92c4bbdf-9042-4866-b3d8-133ed8bda332}</t>
  </si>
  <si>
    <t>99</t>
  </si>
  <si>
    <t>Vedlejší a ostatní náklady</t>
  </si>
  <si>
    <t>{a33f1047-3148-4e82-ab96-465564e5298b}</t>
  </si>
  <si>
    <t>KRYCÍ LIST SOUPISU PRACÍ</t>
  </si>
  <si>
    <t>Objekt:</t>
  </si>
  <si>
    <t>D - Stavební objekty</t>
  </si>
  <si>
    <t>Soupis:</t>
  </si>
  <si>
    <t>D.1a - Architektonicko 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</si>
  <si>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</si>
  <si>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</si>
  <si>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</si>
  <si>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</si>
  <si>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</si>
  <si>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</si>
  <si>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</si>
  <si>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</si>
  <si>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</si>
  <si>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</si>
  <si>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</si>
  <si>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</si>
  <si>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</si>
  <si>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</si>
  <si>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</si>
  <si>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</si>
  <si>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</si>
  <si>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</si>
  <si>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</si>
  <si>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</si>
  <si>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</si>
  <si>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</si>
  <si>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</si>
  <si>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</si>
  <si>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</si>
  <si>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</si>
  <si>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</si>
  <si>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</si>
  <si>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</si>
  <si>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</si>
  <si>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997013211</t>
  </si>
  <si>
    <t>Vnitrostaveništní doprava suti a vybouraných hmot vodorovně do 50 m s naložením ručně pro budovy a haly výšky do 6 m</t>
  </si>
  <si>
    <t>t</t>
  </si>
  <si>
    <t>4</t>
  </si>
  <si>
    <t>-1341454863</t>
  </si>
  <si>
    <t>997013501</t>
  </si>
  <si>
    <t>Odvoz suti a vybouraných hmot na skládku nebo meziskládku se složením, na vzdálenost do 1 km</t>
  </si>
  <si>
    <t>CS ÚRS 2024 02</t>
  </si>
  <si>
    <t>-32316680</t>
  </si>
  <si>
    <t>Online PSC</t>
  </si>
  <si>
    <t>https://podminky.urs.cz/item/CS_URS_2024_02/997013501</t>
  </si>
  <si>
    <t>3</t>
  </si>
  <si>
    <t>997013509</t>
  </si>
  <si>
    <t>Odvoz suti a vybouraných hmot na skládku nebo meziskládku se složením, na vzdálenost Příplatek k ceně za každý další započatý 1 km přes 1 km</t>
  </si>
  <si>
    <t>-2111778979</t>
  </si>
  <si>
    <t>https://podminky.urs.cz/item/CS_URS_2024_02/997013509</t>
  </si>
  <si>
    <t>VV</t>
  </si>
  <si>
    <t>14,316*10</t>
  </si>
  <si>
    <t>997013631</t>
  </si>
  <si>
    <t>Poplatek za uložení stavebního odpadu na skládce (skládkovné) směsného stavebního a demoličního zatříděného do Katalogu odpadů pod kódem 17 09 04</t>
  </si>
  <si>
    <t>1480824428</t>
  </si>
  <si>
    <t>https://podminky.urs.cz/item/CS_URS_2024_02/997013631</t>
  </si>
  <si>
    <t>998</t>
  </si>
  <si>
    <t>Přesun hmot</t>
  </si>
  <si>
    <t>5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</si>
  <si>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</si>
  <si>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</si>
  <si>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CS ÚRS 2024 01</t>
  </si>
  <si>
    <t>703507943</t>
  </si>
  <si>
    <t>https://podminky.urs.cz/item/CS_URS_2024_01/998011001</t>
  </si>
  <si>
    <t>PSV</t>
  </si>
  <si>
    <t>Práce a dodávky PSV</t>
  </si>
  <si>
    <t>766</t>
  </si>
  <si>
    <t>Konstrukce truhlářské</t>
  </si>
  <si>
    <t>6</t>
  </si>
  <si>
    <t>766691914</t>
  </si>
  <si>
    <t>Ostatní práce vyvěšení nebo zavěšení křídel dřevěných dveřních, plochy do 2 m2</t>
  </si>
  <si>
    <t>kus</t>
  </si>
  <si>
    <t>16</t>
  </si>
  <si>
    <t>-2139597752</t>
  </si>
  <si>
    <t>https://podminky.urs.cz/item/CS_URS_2024_02/766691914</t>
  </si>
  <si>
    <t>3+2+9+25+5*2</t>
  </si>
  <si>
    <t>7</t>
  </si>
  <si>
    <t>766691915</t>
  </si>
  <si>
    <t>Ostatní práce vyvěšení nebo zavěšení křídel dřevěných dveřních, plochy přes 2 m2</t>
  </si>
  <si>
    <t>1569941771</t>
  </si>
  <si>
    <t>https://podminky.urs.cz/item/CS_URS_2024_02/766691915</t>
  </si>
  <si>
    <t>8</t>
  </si>
  <si>
    <t>998766101</t>
  </si>
  <si>
    <t>Přesun hmot pro konstrukce truhlářské stanovený z hmotnosti přesunovaného materiálu vodorovná dopravní vzdálenost do 50 m základní v objektech výšky do 6 m</t>
  </si>
  <si>
    <t>179116345</t>
  </si>
  <si>
    <t>https://podminky.urs.cz/item/CS_URS_2024_02/998766101</t>
  </si>
  <si>
    <t>767</t>
  </si>
  <si>
    <t>Konstrukce zámečnické</t>
  </si>
  <si>
    <t>9</t>
  </si>
  <si>
    <t>767_R01</t>
  </si>
  <si>
    <t>Demontáž a zpětná montáž stěny rámových zasklených z plastových profilů s posuvnými dveřmi</t>
  </si>
  <si>
    <t>m2</t>
  </si>
  <si>
    <t>-1075555554</t>
  </si>
  <si>
    <t>2,12*3,0</t>
  </si>
  <si>
    <t>771</t>
  </si>
  <si>
    <t>Podlahy z dlaždic</t>
  </si>
  <si>
    <t>10</t>
  </si>
  <si>
    <t>771473810</t>
  </si>
  <si>
    <t>Demontáž soklíků z dlaždic keramických lepených rovných</t>
  </si>
  <si>
    <t>m</t>
  </si>
  <si>
    <t>-503522177</t>
  </si>
  <si>
    <t>https://podminky.urs.cz/item/CS_URS_2024_02/771473810</t>
  </si>
  <si>
    <t>232,2+37,2+42,0</t>
  </si>
  <si>
    <t>-(0,6*3)-(0,7*2)-(0,8*9)-(0,9*25)-(1,1*5)-(1,45*5)-(1,8*3)-2,12</t>
  </si>
  <si>
    <t>Součet</t>
  </si>
  <si>
    <t>11</t>
  </si>
  <si>
    <t>771573810</t>
  </si>
  <si>
    <t>Demontáž podlah z dlaždic keramických lepených</t>
  </si>
  <si>
    <t>1333995172</t>
  </si>
  <si>
    <t>https://podminky.urs.cz/item/CS_URS_2024_02/771573810</t>
  </si>
  <si>
    <t>344,5</t>
  </si>
  <si>
    <t>D.1b - Architektonicko stavební řešení - Stavební úpravy</t>
  </si>
  <si>
    <t xml:space="preserve">    6 - Úpravy povrchů, podlahy a osazování výplní</t>
  </si>
  <si>
    <t xml:space="preserve">    776 - Podlahy povlakové</t>
  </si>
  <si>
    <t>Úpravy povrchů, podlahy a osazování výplní</t>
  </si>
  <si>
    <t>612321141</t>
  </si>
  <si>
    <t>Omítka vápenocementová vnitřních ploch nanášená ručně dvouvrstvá, tloušťky jádrové omítky do 10 mm a tloušťky štuku do 3 mm štuková svislých konstrukcí stěn</t>
  </si>
  <si>
    <t>1671197406</t>
  </si>
  <si>
    <t>https://podminky.urs.cz/item/CS_URS_2024_02/612321141</t>
  </si>
  <si>
    <t>"oprava po vybouraných soklech"</t>
  </si>
  <si>
    <t>(232,2+37,2+42,0)*0,1</t>
  </si>
  <si>
    <t>-((0,6*3)-(0,7*2)-(0,8*9)-(0,9*25)-(1,1*5)-(1,45*5)-(1,8*3)-2,12)*0,1</t>
  </si>
  <si>
    <t>1619719124</t>
  </si>
  <si>
    <t>-748388448</t>
  </si>
  <si>
    <t>0,024*10</t>
  </si>
  <si>
    <t>0,24*5 'Přepočtené koeficientem množství</t>
  </si>
  <si>
    <t>-1512541754</t>
  </si>
  <si>
    <t>171137385</t>
  </si>
  <si>
    <t>https://podminky.urs.cz/item/CS_URS_2024_02/998011001</t>
  </si>
  <si>
    <t>766_R01</t>
  </si>
  <si>
    <t>Montáž a demontáž závěsu proti prachu se zipem na dveře vč. materiálu</t>
  </si>
  <si>
    <t>1473262073</t>
  </si>
  <si>
    <t>15</t>
  </si>
  <si>
    <t>766663915</t>
  </si>
  <si>
    <t>Oprava dveřních křídel dřevěných ruční seříznutí dveřních křídel z měkkého dřeva</t>
  </si>
  <si>
    <t>-306046579</t>
  </si>
  <si>
    <t>https://podminky.urs.cz/item/CS_URS_2024_02/766663915</t>
  </si>
  <si>
    <t>54</t>
  </si>
  <si>
    <t>776</t>
  </si>
  <si>
    <t>Podlahy povlakové</t>
  </si>
  <si>
    <t>776111111</t>
  </si>
  <si>
    <t>Příprava podkladu povlakových podlah a stěn broušení podlah nového podkladu anhydritového</t>
  </si>
  <si>
    <t>-2096785242</t>
  </si>
  <si>
    <t>https://podminky.urs.cz/item/CS_URS_2024_02/776111111</t>
  </si>
  <si>
    <t>776111115</t>
  </si>
  <si>
    <t>Příprava podkladu povlakových podlah a stěn broušení podlah stávajícího podkladu před litím stěrky</t>
  </si>
  <si>
    <t>2003403642</t>
  </si>
  <si>
    <t>https://podminky.urs.cz/item/CS_URS_2024_02/776111115</t>
  </si>
  <si>
    <t>776111311</t>
  </si>
  <si>
    <t>Příprava podkladu povlakových podlah a stěn vysátí podlah</t>
  </si>
  <si>
    <t>-1274162092</t>
  </si>
  <si>
    <t>https://podminky.urs.cz/item/CS_URS_2024_02/776111311</t>
  </si>
  <si>
    <t>344,5*2</t>
  </si>
  <si>
    <t>776121112</t>
  </si>
  <si>
    <t>Příprava podkladu povlakových podlah a stěn penetrace vodou ředitelná podlah</t>
  </si>
  <si>
    <t>580833625</t>
  </si>
  <si>
    <t>https://podminky.urs.cz/item/CS_URS_2024_02/776121112</t>
  </si>
  <si>
    <t>776141112</t>
  </si>
  <si>
    <t>Příprava podkladu povlakových podlah a stěn vyrovnání samonivelační stěrkou podlah min.pevnosti 20 MPa, tloušťky přes 3 do 5 mm</t>
  </si>
  <si>
    <t>-955706487</t>
  </si>
  <si>
    <t>https://podminky.urs.cz/item/CS_URS_2024_02/776141112</t>
  </si>
  <si>
    <t>13</t>
  </si>
  <si>
    <t>776221111</t>
  </si>
  <si>
    <t>Montáž podlahovin z PVC lepením standardním lepidlem z pásů</t>
  </si>
  <si>
    <t>1183205491</t>
  </si>
  <si>
    <t>https://podminky.urs.cz/item/CS_URS_2024_02/776221111</t>
  </si>
  <si>
    <t>14</t>
  </si>
  <si>
    <t>M</t>
  </si>
  <si>
    <t>28411141</t>
  </si>
  <si>
    <t>PVC vinyl homogenní protiskluzná se vsypem a výztuž. vrstvou tl 2,00mm nášlapná vrstva 2,00mm, hořlavost Bfl-s1, třída zátěže 34/43, útlum 5dB, bodová zátěž &lt;= 0,10mm, protiskluznost R10</t>
  </si>
  <si>
    <t>32</t>
  </si>
  <si>
    <t>1889803882</t>
  </si>
  <si>
    <t>"Podlaha"</t>
  </si>
  <si>
    <t>"Sokl"</t>
  </si>
  <si>
    <t>380,597*1,1 'Přepočtené koeficientem množství</t>
  </si>
  <si>
    <t>776223111</t>
  </si>
  <si>
    <t>Montáž podlahovin z PVC spoj podlah svařováním za tepla (včetně frézování)</t>
  </si>
  <si>
    <t>1326710635</t>
  </si>
  <si>
    <t>https://podminky.urs.cz/item/CS_URS_2024_02/776223111</t>
  </si>
  <si>
    <t xml:space="preserve">"Odhad"   400</t>
  </si>
  <si>
    <t>776411212</t>
  </si>
  <si>
    <t>Montáž soklíků tahaných (fabiony) z PVC obvodových, výšky přes 80 do 100 mm</t>
  </si>
  <si>
    <t>-2068791041</t>
  </si>
  <si>
    <t>https://podminky.urs.cz/item/CS_URS_2024_02/776411212</t>
  </si>
  <si>
    <t>17</t>
  </si>
  <si>
    <t>776411213</t>
  </si>
  <si>
    <t>Montáž soklíků tahaných (fabiony) z PVC vnitřních rohů</t>
  </si>
  <si>
    <t>2048372584</t>
  </si>
  <si>
    <t>https://podminky.urs.cz/item/CS_URS_2024_02/776411213</t>
  </si>
  <si>
    <t>39</t>
  </si>
  <si>
    <t>18</t>
  </si>
  <si>
    <t>776411214</t>
  </si>
  <si>
    <t>Montáž soklíků tahaných (fabiony) z PVC vnějších rohů</t>
  </si>
  <si>
    <t>514742219</t>
  </si>
  <si>
    <t>https://podminky.urs.cz/item/CS_URS_2024_02/776411214</t>
  </si>
  <si>
    <t>19</t>
  </si>
  <si>
    <t>776421111</t>
  </si>
  <si>
    <t>Montáž lišt obvodových lepených</t>
  </si>
  <si>
    <t>-1077605238</t>
  </si>
  <si>
    <t>https://podminky.urs.cz/item/CS_URS_2024_02/776421111</t>
  </si>
  <si>
    <t>20</t>
  </si>
  <si>
    <t>59054182</t>
  </si>
  <si>
    <t>profil těsnicí tvar čepec š 4.5 mm, h 42.0 mm</t>
  </si>
  <si>
    <t>-981960913</t>
  </si>
  <si>
    <t>258,23*1,02 'Přepočtené koeficientem množství</t>
  </si>
  <si>
    <t>776421312</t>
  </si>
  <si>
    <t>Montáž lišt přechodových šroubovaných</t>
  </si>
  <si>
    <t>-940904189</t>
  </si>
  <si>
    <t>https://podminky.urs.cz/item/CS_URS_2024_02/776421312</t>
  </si>
  <si>
    <t>5*1,45</t>
  </si>
  <si>
    <t>3*1,80</t>
  </si>
  <si>
    <t>5*1,10</t>
  </si>
  <si>
    <t>9*0,80</t>
  </si>
  <si>
    <t>3*0,60</t>
  </si>
  <si>
    <t>25*0,90</t>
  </si>
  <si>
    <t>2*0,70</t>
  </si>
  <si>
    <t>22</t>
  </si>
  <si>
    <t>55343116</t>
  </si>
  <si>
    <t>profil přechodový Al narážecí 40mm stříbro, zlato, champagne</t>
  </si>
  <si>
    <t>-2135020350</t>
  </si>
  <si>
    <t>51,05*1,02 'Přepočtené koeficientem množství</t>
  </si>
  <si>
    <t>23</t>
  </si>
  <si>
    <t>776991121</t>
  </si>
  <si>
    <t>Ostatní práce údržba nových podlahovin po pokládce čištění základní</t>
  </si>
  <si>
    <t>1647197947</t>
  </si>
  <si>
    <t>https://podminky.urs.cz/item/CS_URS_2024_02/776991121</t>
  </si>
  <si>
    <t>24</t>
  </si>
  <si>
    <t>998776101</t>
  </si>
  <si>
    <t>Přesun hmot pro podlahy povlakové stanovený z hmotnosti přesunovaného materiálu vodorovná dopravní vzdálenost do 50 m základní v objektech výšky do 6 m</t>
  </si>
  <si>
    <t>-237193264</t>
  </si>
  <si>
    <t>https://podminky.urs.cz/item/CS_URS_2024_02/998776101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</si>
  <si>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</si>
  <si>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</si>
  <si>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</si>
  <si>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</si>
  <si>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</si>
  <si>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</si>
  <si>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</si>
  <si>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</si>
  <si>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</si>
  <si>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</si>
  <si>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</si>
  <si>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-857000465</t>
  </si>
  <si>
    <t>https://podminky.urs.cz/item/CS_URS_2024_02/030001000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</si>
  <si>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</si>
  <si>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</si>
  <si>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</si>
  <si>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</si>
  <si>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</si>
  <si>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2,0%</t>
  </si>
  <si>
    <t>896573409</t>
  </si>
  <si>
    <t>https://podminky.urs.cz/item/CS_URS_2024_02/060001000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</si>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</sst>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76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76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7013501" TargetMode="External" /><Relationship Id="rId2" Type="http://schemas.openxmlformats.org/officeDocument/2006/relationships/hyperlink" Target="https://podminky.urs.cz/item/CS_URS_2024_02/997013509" TargetMode="External" /><Relationship Id="rId3" Type="http://schemas.openxmlformats.org/officeDocument/2006/relationships/hyperlink" Target="https://podminky.urs.cz/item/CS_URS_2024_02/997013631" TargetMode="External" /><Relationship Id="rId4" Type="http://schemas.openxmlformats.org/officeDocument/2006/relationships/hyperlink" Target="https://podminky.urs.cz/item/CS_URS_2024_01/998011001" TargetMode="External" /><Relationship Id="rId5" Type="http://schemas.openxmlformats.org/officeDocument/2006/relationships/hyperlink" Target="https://podminky.urs.cz/item/CS_URS_2024_02/766691914" TargetMode="External" /><Relationship Id="rId6" Type="http://schemas.openxmlformats.org/officeDocument/2006/relationships/hyperlink" Target="https://podminky.urs.cz/item/CS_URS_2024_02/766691915" TargetMode="External" /><Relationship Id="rId7" Type="http://schemas.openxmlformats.org/officeDocument/2006/relationships/hyperlink" Target="https://podminky.urs.cz/item/CS_URS_2024_02/998766101" TargetMode="External" /><Relationship Id="rId8" Type="http://schemas.openxmlformats.org/officeDocument/2006/relationships/hyperlink" Target="https://podminky.urs.cz/item/CS_URS_2024_02/771473810" TargetMode="External" /><Relationship Id="rId9" Type="http://schemas.openxmlformats.org/officeDocument/2006/relationships/hyperlink" Target="https://podminky.urs.cz/item/CS_URS_2024_02/771573810" TargetMode="External" /><Relationship Id="rId1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321141" TargetMode="External" /><Relationship Id="rId2" Type="http://schemas.openxmlformats.org/officeDocument/2006/relationships/hyperlink" Target="https://podminky.urs.cz/item/CS_URS_2024_02/997013501" TargetMode="External" /><Relationship Id="rId3" Type="http://schemas.openxmlformats.org/officeDocument/2006/relationships/hyperlink" Target="https://podminky.urs.cz/item/CS_URS_2024_02/997013509" TargetMode="External" /><Relationship Id="rId4" Type="http://schemas.openxmlformats.org/officeDocument/2006/relationships/hyperlink" Target="https://podminky.urs.cz/item/CS_URS_2024_02/997013631" TargetMode="External" /><Relationship Id="rId5" Type="http://schemas.openxmlformats.org/officeDocument/2006/relationships/hyperlink" Target="https://podminky.urs.cz/item/CS_URS_2024_02/998011001" TargetMode="External" /><Relationship Id="rId6" Type="http://schemas.openxmlformats.org/officeDocument/2006/relationships/hyperlink" Target="https://podminky.urs.cz/item/CS_URS_2024_02/766663915" TargetMode="External" /><Relationship Id="rId7" Type="http://schemas.openxmlformats.org/officeDocument/2006/relationships/hyperlink" Target="https://podminky.urs.cz/item/CS_URS_2024_02/776111111" TargetMode="External" /><Relationship Id="rId8" Type="http://schemas.openxmlformats.org/officeDocument/2006/relationships/hyperlink" Target="https://podminky.urs.cz/item/CS_URS_2024_02/776111115" TargetMode="External" /><Relationship Id="rId9" Type="http://schemas.openxmlformats.org/officeDocument/2006/relationships/hyperlink" Target="https://podminky.urs.cz/item/CS_URS_2024_02/776111311" TargetMode="External" /><Relationship Id="rId10" Type="http://schemas.openxmlformats.org/officeDocument/2006/relationships/hyperlink" Target="https://podminky.urs.cz/item/CS_URS_2024_02/776121112" TargetMode="External" /><Relationship Id="rId11" Type="http://schemas.openxmlformats.org/officeDocument/2006/relationships/hyperlink" Target="https://podminky.urs.cz/item/CS_URS_2024_02/776141112" TargetMode="External" /><Relationship Id="rId12" Type="http://schemas.openxmlformats.org/officeDocument/2006/relationships/hyperlink" Target="https://podminky.urs.cz/item/CS_URS_2024_02/776221111" TargetMode="External" /><Relationship Id="rId13" Type="http://schemas.openxmlformats.org/officeDocument/2006/relationships/hyperlink" Target="https://podminky.urs.cz/item/CS_URS_2024_02/776223111" TargetMode="External" /><Relationship Id="rId14" Type="http://schemas.openxmlformats.org/officeDocument/2006/relationships/hyperlink" Target="https://podminky.urs.cz/item/CS_URS_2024_02/776411212" TargetMode="External" /><Relationship Id="rId15" Type="http://schemas.openxmlformats.org/officeDocument/2006/relationships/hyperlink" Target="https://podminky.urs.cz/item/CS_URS_2024_02/776411213" TargetMode="External" /><Relationship Id="rId16" Type="http://schemas.openxmlformats.org/officeDocument/2006/relationships/hyperlink" Target="https://podminky.urs.cz/item/CS_URS_2024_02/776411214" TargetMode="External" /><Relationship Id="rId17" Type="http://schemas.openxmlformats.org/officeDocument/2006/relationships/hyperlink" Target="https://podminky.urs.cz/item/CS_URS_2024_02/776421111" TargetMode="External" /><Relationship Id="rId18" Type="http://schemas.openxmlformats.org/officeDocument/2006/relationships/hyperlink" Target="https://podminky.urs.cz/item/CS_URS_2024_02/776421312" TargetMode="External" /><Relationship Id="rId19" Type="http://schemas.openxmlformats.org/officeDocument/2006/relationships/hyperlink" Target="https://podminky.urs.cz/item/CS_URS_2024_02/776991121" TargetMode="External" /><Relationship Id="rId20" Type="http://schemas.openxmlformats.org/officeDocument/2006/relationships/hyperlink" Target="https://podminky.urs.cz/item/CS_URS_2024_02/998776101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30001000" TargetMode="External" /><Relationship Id="rId2" Type="http://schemas.openxmlformats.org/officeDocument/2006/relationships/hyperlink" Target="https://podminky.urs.cz/item/CS_URS_2024_02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2024_23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Budova C - Výměna podlahové krytiny ve 2.NP chodba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nemocnice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22. 11. 2024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ROUND(AS55+AS58,2)</f>
        <v>0</v>
      </c>
      <c r="AT54" s="108">
        <f>ROUND(SUM(AV54:AW54),2)</f>
        <v>0</v>
      </c>
      <c r="AU54" s="109">
        <f>ROUND(AU55+AU58,5)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ROUND(AZ55+AZ58,2)</f>
        <v>0</v>
      </c>
      <c r="BA54" s="108">
        <f>ROUND(BA55+BA58,2)</f>
        <v>0</v>
      </c>
      <c r="BB54" s="108">
        <f>ROUND(BB55+BB58,2)</f>
        <v>0</v>
      </c>
      <c r="BC54" s="108">
        <f>ROUND(BC55+BC58,2)</f>
        <v>0</v>
      </c>
      <c r="BD54" s="110">
        <f>ROUND(BD55+BD58,2)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73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73</v>
      </c>
      <c r="BT55" s="125" t="s">
        <v>80</v>
      </c>
      <c r="BU55" s="125" t="s">
        <v>75</v>
      </c>
      <c r="BV55" s="125" t="s">
        <v>76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23.25" customHeight="1">
      <c r="A56" s="126" t="s">
        <v>83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85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'D.1a - Architektonicko st...'!J32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86</v>
      </c>
      <c r="AR56" s="67"/>
      <c r="AS56" s="131">
        <v>0</v>
      </c>
      <c r="AT56" s="132">
        <f>ROUND(SUM(AV56:AW56),2)</f>
        <v>0</v>
      </c>
      <c r="AU56" s="133">
        <f>'D.1a - Architektonicko st...'!P92</f>
        <v>0</v>
      </c>
      <c r="AV56" s="132">
        <f>'D.1a - Architektonicko st...'!J35</f>
        <v>0</v>
      </c>
      <c r="AW56" s="132">
        <f>'D.1a - Architektonicko st...'!J36</f>
        <v>0</v>
      </c>
      <c r="AX56" s="132">
        <f>'D.1a - Architektonicko st...'!J37</f>
        <v>0</v>
      </c>
      <c r="AY56" s="132">
        <f>'D.1a - Architektonicko st...'!J38</f>
        <v>0</v>
      </c>
      <c r="AZ56" s="132">
        <f>'D.1a - Architektonicko st...'!F35</f>
        <v>0</v>
      </c>
      <c r="BA56" s="132">
        <f>'D.1a - Architektonicko st...'!F36</f>
        <v>0</v>
      </c>
      <c r="BB56" s="132">
        <f>'D.1a - Architektonicko st...'!F37</f>
        <v>0</v>
      </c>
      <c r="BC56" s="132">
        <f>'D.1a - Architektonicko st...'!F38</f>
        <v>0</v>
      </c>
      <c r="BD56" s="134">
        <f>'D.1a - Architektonicko st...'!F39</f>
        <v>0</v>
      </c>
      <c r="BE56" s="4"/>
      <c r="BT56" s="135" t="s">
        <v>82</v>
      </c>
      <c r="BV56" s="135" t="s">
        <v>76</v>
      </c>
      <c r="BW56" s="135" t="s">
        <v>87</v>
      </c>
      <c r="BX56" s="135" t="s">
        <v>81</v>
      </c>
      <c r="CL56" s="135" t="s">
        <v>19</v>
      </c>
    </row>
    <row r="57" s="4" customFormat="1" ht="23.25" customHeight="1">
      <c r="A57" s="126" t="s">
        <v>83</v>
      </c>
      <c r="B57" s="65"/>
      <c r="C57" s="127"/>
      <c r="D57" s="127"/>
      <c r="E57" s="128" t="s">
        <v>88</v>
      </c>
      <c r="F57" s="128"/>
      <c r="G57" s="128"/>
      <c r="H57" s="128"/>
      <c r="I57" s="128"/>
      <c r="J57" s="127"/>
      <c r="K57" s="128" t="s">
        <v>89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'D.1b - Architektonicko st...'!J32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86</v>
      </c>
      <c r="AR57" s="67"/>
      <c r="AS57" s="131">
        <v>0</v>
      </c>
      <c r="AT57" s="132">
        <f>ROUND(SUM(AV57:AW57),2)</f>
        <v>0</v>
      </c>
      <c r="AU57" s="133">
        <f>'D.1b - Architektonicko st...'!P92</f>
        <v>0</v>
      </c>
      <c r="AV57" s="132">
        <f>'D.1b - Architektonicko st...'!J35</f>
        <v>0</v>
      </c>
      <c r="AW57" s="132">
        <f>'D.1b - Architektonicko st...'!J36</f>
        <v>0</v>
      </c>
      <c r="AX57" s="132">
        <f>'D.1b - Architektonicko st...'!J37</f>
        <v>0</v>
      </c>
      <c r="AY57" s="132">
        <f>'D.1b - Architektonicko st...'!J38</f>
        <v>0</v>
      </c>
      <c r="AZ57" s="132">
        <f>'D.1b - Architektonicko st...'!F35</f>
        <v>0</v>
      </c>
      <c r="BA57" s="132">
        <f>'D.1b - Architektonicko st...'!F36</f>
        <v>0</v>
      </c>
      <c r="BB57" s="132">
        <f>'D.1b - Architektonicko st...'!F37</f>
        <v>0</v>
      </c>
      <c r="BC57" s="132">
        <f>'D.1b - Architektonicko st...'!F38</f>
        <v>0</v>
      </c>
      <c r="BD57" s="134">
        <f>'D.1b - Architektonicko st...'!F39</f>
        <v>0</v>
      </c>
      <c r="BE57" s="4"/>
      <c r="BT57" s="135" t="s">
        <v>82</v>
      </c>
      <c r="BV57" s="135" t="s">
        <v>76</v>
      </c>
      <c r="BW57" s="135" t="s">
        <v>90</v>
      </c>
      <c r="BX57" s="135" t="s">
        <v>81</v>
      </c>
      <c r="CL57" s="135" t="s">
        <v>19</v>
      </c>
    </row>
    <row r="58" s="7" customFormat="1" ht="16.5" customHeight="1">
      <c r="A58" s="126" t="s">
        <v>83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'99 - Vedlejší a ostatní n...'!J30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79</v>
      </c>
      <c r="AR58" s="120"/>
      <c r="AS58" s="136">
        <v>0</v>
      </c>
      <c r="AT58" s="137">
        <f>ROUND(SUM(AV58:AW58),2)</f>
        <v>0</v>
      </c>
      <c r="AU58" s="138">
        <f>'99 - Vedlejší a ostatní n...'!P82</f>
        <v>0</v>
      </c>
      <c r="AV58" s="137">
        <f>'99 - Vedlejší a ostatní n...'!J33</f>
        <v>0</v>
      </c>
      <c r="AW58" s="137">
        <f>'99 - Vedlejší a ostatní n...'!J34</f>
        <v>0</v>
      </c>
      <c r="AX58" s="137">
        <f>'99 - Vedlejší a ostatní n...'!J35</f>
        <v>0</v>
      </c>
      <c r="AY58" s="137">
        <f>'99 - Vedlejší a ostatní n...'!J36</f>
        <v>0</v>
      </c>
      <c r="AZ58" s="137">
        <f>'99 - Vedlejší a ostatní n...'!F33</f>
        <v>0</v>
      </c>
      <c r="BA58" s="137">
        <f>'99 - Vedlejší a ostatní n...'!F34</f>
        <v>0</v>
      </c>
      <c r="BB58" s="137">
        <f>'99 - Vedlejší a ostatní n...'!F35</f>
        <v>0</v>
      </c>
      <c r="BC58" s="137">
        <f>'99 - Vedlejší a ostatní n...'!F36</f>
        <v>0</v>
      </c>
      <c r="BD58" s="139">
        <f>'99 - Vedlejší a ostatní n...'!F37</f>
        <v>0</v>
      </c>
      <c r="BE58" s="7"/>
      <c r="BT58" s="125" t="s">
        <v>80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ikRTFOICgwGpy/Z7AQxnnZLZbFa07ICXRTU3gNzWp9sxwPFpm0yfaWnCKsLYlb5Iu7yiPf89oAmfF4Td0eHMUQ==" hashValue="KVML1vhgRTtcjlWmlHFfUHTTEo5FYQ7AcUCwhfKZwLRw/mEMHrhH9hs29zhmpyuzTV0g9m0aswPLpnRc5nlUbA==" algorithmName="SHA-512" password="CC35"/>
  <mergeCells count="54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a - Architektonicko st...'!C2" display="/"/>
    <hyperlink ref="A57" location="'D.1b - Architektonicko st...'!C2" display="/"/>
    <hyperlink ref="A58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C - Výměna podlahové krytiny ve 2.NP chodba</v>
      </c>
      <c r="F7" s="144"/>
      <c r="G7" s="144"/>
      <c r="H7" s="144"/>
      <c r="L7" s="22"/>
    </row>
    <row r="8" s="1" customFormat="1" ht="12" customHeight="1">
      <c r="B8" s="22"/>
      <c r="D8" s="144" t="s">
        <v>95</v>
      </c>
      <c r="L8" s="22"/>
    </row>
    <row r="9" s="2" customFormat="1" ht="16.5" customHeight="1">
      <c r="A9" s="40"/>
      <c r="B9" s="46"/>
      <c r="C9" s="40"/>
      <c r="D9" s="40"/>
      <c r="E9" s="145" t="s">
        <v>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22. 11. 2024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ROUND((SUM(BE92:BE127)),  2)</f>
        <v>0</v>
      </c>
      <c r="G35" s="40"/>
      <c r="H35" s="40"/>
      <c r="I35" s="159">
        <v>0.20999999999999999</v>
      </c>
      <c r="J35" s="158">
        <f>ROUND(((SUM(BE92:BE127))*I35),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ROUND((SUM(BF92:BF127)),  2)</f>
        <v>0</v>
      </c>
      <c r="G36" s="40"/>
      <c r="H36" s="40"/>
      <c r="I36" s="159">
        <v>0.12</v>
      </c>
      <c r="J36" s="158">
        <f>ROUND(((SUM(BF92:BF127))*I36),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ROUND((SUM(BG92:BG127)),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ROUND((SUM(BH92:BH127)),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ROUND((SUM(BI92:BI127)),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C - Výměna podlahové krytiny ve 2.NP chodba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D.1a - Architektonicko stavební řešení - Bourací práce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22. 11. 2024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100</v>
      </c>
      <c r="D61" s="173"/>
      <c r="E61" s="173"/>
      <c r="F61" s="173"/>
      <c r="G61" s="173"/>
      <c r="H61" s="173"/>
      <c r="I61" s="173"/>
      <c r="J61" s="174" t="s">
        <v>101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102</v>
      </c>
    </row>
    <row r="64" s="9" customFormat="1" ht="24.96" customHeight="1">
      <c r="A64" s="9"/>
      <c r="B64" s="176"/>
      <c r="C64" s="177"/>
      <c r="D64" s="178" t="s">
        <v>103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104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105</v>
      </c>
      <c r="E66" s="184"/>
      <c r="F66" s="184"/>
      <c r="G66" s="184"/>
      <c r="H66" s="184"/>
      <c r="I66" s="184"/>
      <c r="J66" s="185">
        <f>J103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106</v>
      </c>
      <c r="E67" s="179"/>
      <c r="F67" s="179"/>
      <c r="G67" s="179"/>
      <c r="H67" s="179"/>
      <c r="I67" s="179"/>
      <c r="J67" s="180">
        <f>J106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107</v>
      </c>
      <c r="E68" s="184"/>
      <c r="F68" s="184"/>
      <c r="G68" s="184"/>
      <c r="H68" s="184"/>
      <c r="I68" s="184"/>
      <c r="J68" s="185">
        <f>J107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108</v>
      </c>
      <c r="E69" s="184"/>
      <c r="F69" s="184"/>
      <c r="G69" s="184"/>
      <c r="H69" s="184"/>
      <c r="I69" s="184"/>
      <c r="J69" s="185">
        <f>J116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109</v>
      </c>
      <c r="E70" s="184"/>
      <c r="F70" s="184"/>
      <c r="G70" s="184"/>
      <c r="H70" s="184"/>
      <c r="I70" s="184"/>
      <c r="J70" s="185">
        <f>J119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Budova C - Výměna podlahové krytiny ve 2.NP chodba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95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96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97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D.1a - Architektonicko stavební řešení - Bourací práce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Masarykova nemocnice</v>
      </c>
      <c r="G86" s="42"/>
      <c r="H86" s="42"/>
      <c r="I86" s="34" t="s">
        <v>23</v>
      </c>
      <c r="J86" s="74" t="str">
        <f>IF(J14="","",J14)</f>
        <v>22. 11. 2024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Krajská zdravotní a.s.</v>
      </c>
      <c r="G88" s="42"/>
      <c r="H88" s="42"/>
      <c r="I88" s="34" t="s">
        <v>33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IF(E20="","",E20)</f>
        <v>Vyplň údaj</v>
      </c>
      <c r="G89" s="42"/>
      <c r="H89" s="42"/>
      <c r="I89" s="34" t="s">
        <v>36</v>
      </c>
      <c r="J89" s="38" t="str">
        <f>E26</f>
        <v>Milan Křehla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111</v>
      </c>
      <c r="D91" s="190" t="s">
        <v>59</v>
      </c>
      <c r="E91" s="190" t="s">
        <v>55</v>
      </c>
      <c r="F91" s="190" t="s">
        <v>56</v>
      </c>
      <c r="G91" s="190" t="s">
        <v>112</v>
      </c>
      <c r="H91" s="190" t="s">
        <v>113</v>
      </c>
      <c r="I91" s="190" t="s">
        <v>114</v>
      </c>
      <c r="J91" s="190" t="s">
        <v>101</v>
      </c>
      <c r="K91" s="191" t="s">
        <v>115</v>
      </c>
      <c r="L91" s="192"/>
      <c r="M91" s="94" t="s">
        <v>19</v>
      </c>
      <c r="N91" s="95" t="s">
        <v>44</v>
      </c>
      <c r="O91" s="95" t="s">
        <v>116</v>
      </c>
      <c r="P91" s="95" t="s">
        <v>117</v>
      </c>
      <c r="Q91" s="95" t="s">
        <v>118</v>
      </c>
      <c r="R91" s="95" t="s">
        <v>119</v>
      </c>
      <c r="S91" s="95" t="s">
        <v>120</v>
      </c>
      <c r="T91" s="96" t="s">
        <v>121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122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P93+P106</f>
        <v>0</v>
      </c>
      <c r="Q92" s="98"/>
      <c r="R92" s="195">
        <f>R93+R106</f>
        <v>0</v>
      </c>
      <c r="S92" s="98"/>
      <c r="T92" s="196">
        <f>T93+T106</f>
        <v>14.316097500000002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102</v>
      </c>
      <c r="BK92" s="197">
        <f>BK93+BK106</f>
        <v>0</v>
      </c>
    </row>
    <row r="93" s="12" customFormat="1" ht="25.92" customHeight="1">
      <c r="A93" s="12"/>
      <c r="B93" s="198"/>
      <c r="C93" s="199"/>
      <c r="D93" s="200" t="s">
        <v>73</v>
      </c>
      <c r="E93" s="201" t="s">
        <v>123</v>
      </c>
      <c r="F93" s="201" t="s">
        <v>124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P94+P103</f>
        <v>0</v>
      </c>
      <c r="Q93" s="206"/>
      <c r="R93" s="207">
        <f>R94+R103</f>
        <v>0</v>
      </c>
      <c r="S93" s="206"/>
      <c r="T93" s="208">
        <f>T94+T103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80</v>
      </c>
      <c r="AT93" s="210" t="s">
        <v>73</v>
      </c>
      <c r="AU93" s="210" t="s">
        <v>74</v>
      </c>
      <c r="AY93" s="209" t="s">
        <v>125</v>
      </c>
      <c r="BK93" s="211">
        <f>BK94+BK103</f>
        <v>0</v>
      </c>
    </row>
    <row r="94" s="12" customFormat="1" ht="22.8" customHeight="1">
      <c r="A94" s="12"/>
      <c r="B94" s="198"/>
      <c r="C94" s="199"/>
      <c r="D94" s="200" t="s">
        <v>73</v>
      </c>
      <c r="E94" s="212" t="s">
        <v>126</v>
      </c>
      <c r="F94" s="212" t="s">
        <v>127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SUM(P95:P102)</f>
        <v>0</v>
      </c>
      <c r="Q94" s="206"/>
      <c r="R94" s="207">
        <f>SUM(R95:R102)</f>
        <v>0</v>
      </c>
      <c r="S94" s="206"/>
      <c r="T94" s="208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80</v>
      </c>
      <c r="AT94" s="210" t="s">
        <v>73</v>
      </c>
      <c r="AU94" s="210" t="s">
        <v>80</v>
      </c>
      <c r="AY94" s="209" t="s">
        <v>125</v>
      </c>
      <c r="BK94" s="211">
        <f>SUM(BK95:BK102)</f>
        <v>0</v>
      </c>
    </row>
    <row r="95" s="2" customFormat="1" ht="37.8" customHeight="1">
      <c r="A95" s="40"/>
      <c r="B95" s="41"/>
      <c r="C95" s="214" t="s">
        <v>80</v>
      </c>
      <c r="D95" s="214" t="s">
        <v>128</v>
      </c>
      <c r="E95" s="215" t="s">
        <v>129</v>
      </c>
      <c r="F95" s="216" t="s">
        <v>130</v>
      </c>
      <c r="G95" s="217" t="s">
        <v>131</v>
      </c>
      <c r="H95" s="218">
        <v>14.316000000000001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45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132</v>
      </c>
      <c r="AT95" s="225" t="s">
        <v>128</v>
      </c>
      <c r="AU95" s="225" t="s">
        <v>82</v>
      </c>
      <c r="AY95" s="19" t="s">
        <v>125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132</v>
      </c>
      <c r="BM95" s="225" t="s">
        <v>133</v>
      </c>
    </row>
    <row r="96" s="2" customFormat="1" ht="33" customHeight="1">
      <c r="A96" s="40"/>
      <c r="B96" s="41"/>
      <c r="C96" s="214" t="s">
        <v>82</v>
      </c>
      <c r="D96" s="214" t="s">
        <v>128</v>
      </c>
      <c r="E96" s="215" t="s">
        <v>134</v>
      </c>
      <c r="F96" s="216" t="s">
        <v>135</v>
      </c>
      <c r="G96" s="217" t="s">
        <v>131</v>
      </c>
      <c r="H96" s="218">
        <v>14.316000000000001</v>
      </c>
      <c r="I96" s="219"/>
      <c r="J96" s="220">
        <f>ROUND(I96*H96,2)</f>
        <v>0</v>
      </c>
      <c r="K96" s="216" t="s">
        <v>136</v>
      </c>
      <c r="L96" s="46"/>
      <c r="M96" s="221" t="s">
        <v>19</v>
      </c>
      <c r="N96" s="222" t="s">
        <v>45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132</v>
      </c>
      <c r="AT96" s="225" t="s">
        <v>128</v>
      </c>
      <c r="AU96" s="225" t="s">
        <v>82</v>
      </c>
      <c r="AY96" s="19" t="s">
        <v>125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132</v>
      </c>
      <c r="BM96" s="225" t="s">
        <v>137</v>
      </c>
    </row>
    <row r="97" s="2" customFormat="1">
      <c r="A97" s="40"/>
      <c r="B97" s="41"/>
      <c r="C97" s="42"/>
      <c r="D97" s="227" t="s">
        <v>138</v>
      </c>
      <c r="E97" s="42"/>
      <c r="F97" s="228" t="s">
        <v>139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2" customFormat="1" ht="44.25" customHeight="1">
      <c r="A98" s="40"/>
      <c r="B98" s="41"/>
      <c r="C98" s="214" t="s">
        <v>140</v>
      </c>
      <c r="D98" s="214" t="s">
        <v>128</v>
      </c>
      <c r="E98" s="215" t="s">
        <v>141</v>
      </c>
      <c r="F98" s="216" t="s">
        <v>142</v>
      </c>
      <c r="G98" s="217" t="s">
        <v>131</v>
      </c>
      <c r="H98" s="218">
        <v>143.16</v>
      </c>
      <c r="I98" s="219"/>
      <c r="J98" s="220">
        <f>ROUND(I98*H98,2)</f>
        <v>0</v>
      </c>
      <c r="K98" s="216" t="s">
        <v>136</v>
      </c>
      <c r="L98" s="46"/>
      <c r="M98" s="221" t="s">
        <v>19</v>
      </c>
      <c r="N98" s="222" t="s">
        <v>45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132</v>
      </c>
      <c r="AT98" s="225" t="s">
        <v>128</v>
      </c>
      <c r="AU98" s="225" t="s">
        <v>82</v>
      </c>
      <c r="AY98" s="19" t="s">
        <v>125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132</v>
      </c>
      <c r="BM98" s="225" t="s">
        <v>143</v>
      </c>
    </row>
    <row r="99" s="2" customFormat="1">
      <c r="A99" s="40"/>
      <c r="B99" s="41"/>
      <c r="C99" s="42"/>
      <c r="D99" s="227" t="s">
        <v>138</v>
      </c>
      <c r="E99" s="42"/>
      <c r="F99" s="228" t="s">
        <v>144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138</v>
      </c>
      <c r="AU99" s="19" t="s">
        <v>82</v>
      </c>
    </row>
    <row r="100" s="13" customFormat="1">
      <c r="A100" s="13"/>
      <c r="B100" s="232"/>
      <c r="C100" s="233"/>
      <c r="D100" s="234" t="s">
        <v>145</v>
      </c>
      <c r="E100" s="235" t="s">
        <v>19</v>
      </c>
      <c r="F100" s="236" t="s">
        <v>146</v>
      </c>
      <c r="G100" s="233"/>
      <c r="H100" s="237">
        <v>143.16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145</v>
      </c>
      <c r="AU100" s="243" t="s">
        <v>82</v>
      </c>
      <c r="AV100" s="13" t="s">
        <v>82</v>
      </c>
      <c r="AW100" s="13" t="s">
        <v>35</v>
      </c>
      <c r="AX100" s="13" t="s">
        <v>80</v>
      </c>
      <c r="AY100" s="243" t="s">
        <v>125</v>
      </c>
    </row>
    <row r="101" s="2" customFormat="1" ht="44.25" customHeight="1">
      <c r="A101" s="40"/>
      <c r="B101" s="41"/>
      <c r="C101" s="214" t="s">
        <v>132</v>
      </c>
      <c r="D101" s="214" t="s">
        <v>128</v>
      </c>
      <c r="E101" s="215" t="s">
        <v>147</v>
      </c>
      <c r="F101" s="216" t="s">
        <v>148</v>
      </c>
      <c r="G101" s="217" t="s">
        <v>131</v>
      </c>
      <c r="H101" s="218">
        <v>14.316000000000001</v>
      </c>
      <c r="I101" s="219"/>
      <c r="J101" s="220">
        <f>ROUND(I101*H101,2)</f>
        <v>0</v>
      </c>
      <c r="K101" s="216" t="s">
        <v>136</v>
      </c>
      <c r="L101" s="46"/>
      <c r="M101" s="221" t="s">
        <v>19</v>
      </c>
      <c r="N101" s="222" t="s">
        <v>45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132</v>
      </c>
      <c r="AT101" s="225" t="s">
        <v>128</v>
      </c>
      <c r="AU101" s="225" t="s">
        <v>82</v>
      </c>
      <c r="AY101" s="19" t="s">
        <v>125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132</v>
      </c>
      <c r="BM101" s="225" t="s">
        <v>149</v>
      </c>
    </row>
    <row r="102" s="2" customFormat="1">
      <c r="A102" s="40"/>
      <c r="B102" s="41"/>
      <c r="C102" s="42"/>
      <c r="D102" s="227" t="s">
        <v>138</v>
      </c>
      <c r="E102" s="42"/>
      <c r="F102" s="228" t="s">
        <v>150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82</v>
      </c>
    </row>
    <row r="103" s="12" customFormat="1" ht="22.8" customHeight="1">
      <c r="A103" s="12"/>
      <c r="B103" s="198"/>
      <c r="C103" s="199"/>
      <c r="D103" s="200" t="s">
        <v>73</v>
      </c>
      <c r="E103" s="212" t="s">
        <v>151</v>
      </c>
      <c r="F103" s="212" t="s">
        <v>152</v>
      </c>
      <c r="G103" s="199"/>
      <c r="H103" s="199"/>
      <c r="I103" s="202"/>
      <c r="J103" s="213">
        <f>BK103</f>
        <v>0</v>
      </c>
      <c r="K103" s="199"/>
      <c r="L103" s="204"/>
      <c r="M103" s="205"/>
      <c r="N103" s="206"/>
      <c r="O103" s="206"/>
      <c r="P103" s="207">
        <f>SUM(P104:P105)</f>
        <v>0</v>
      </c>
      <c r="Q103" s="206"/>
      <c r="R103" s="207">
        <f>SUM(R104:R105)</f>
        <v>0</v>
      </c>
      <c r="S103" s="206"/>
      <c r="T103" s="208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80</v>
      </c>
      <c r="AT103" s="210" t="s">
        <v>73</v>
      </c>
      <c r="AU103" s="210" t="s">
        <v>80</v>
      </c>
      <c r="AY103" s="209" t="s">
        <v>125</v>
      </c>
      <c r="BK103" s="211">
        <f>SUM(BK104:BK105)</f>
        <v>0</v>
      </c>
    </row>
    <row r="104" s="2" customFormat="1" ht="55.5" customHeight="1">
      <c r="A104" s="40"/>
      <c r="B104" s="41"/>
      <c r="C104" s="214" t="s">
        <v>153</v>
      </c>
      <c r="D104" s="214" t="s">
        <v>128</v>
      </c>
      <c r="E104" s="215" t="s">
        <v>154</v>
      </c>
      <c r="F104" s="216" t="s">
        <v>155</v>
      </c>
      <c r="G104" s="217" t="s">
        <v>131</v>
      </c>
      <c r="H104" s="218">
        <v>0</v>
      </c>
      <c r="I104" s="219"/>
      <c r="J104" s="220">
        <f>ROUND(I104*H104,2)</f>
        <v>0</v>
      </c>
      <c r="K104" s="216" t="s">
        <v>156</v>
      </c>
      <c r="L104" s="46"/>
      <c r="M104" s="221" t="s">
        <v>19</v>
      </c>
      <c r="N104" s="222" t="s">
        <v>45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132</v>
      </c>
      <c r="AT104" s="225" t="s">
        <v>128</v>
      </c>
      <c r="AU104" s="225" t="s">
        <v>82</v>
      </c>
      <c r="AY104" s="19" t="s">
        <v>125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132</v>
      </c>
      <c r="BM104" s="225" t="s">
        <v>157</v>
      </c>
    </row>
    <row r="105" s="2" customFormat="1">
      <c r="A105" s="40"/>
      <c r="B105" s="41"/>
      <c r="C105" s="42"/>
      <c r="D105" s="227" t="s">
        <v>138</v>
      </c>
      <c r="E105" s="42"/>
      <c r="F105" s="228" t="s">
        <v>158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82</v>
      </c>
    </row>
    <row r="106" s="12" customFormat="1" ht="25.92" customHeight="1">
      <c r="A106" s="12"/>
      <c r="B106" s="198"/>
      <c r="C106" s="199"/>
      <c r="D106" s="200" t="s">
        <v>73</v>
      </c>
      <c r="E106" s="201" t="s">
        <v>159</v>
      </c>
      <c r="F106" s="201" t="s">
        <v>160</v>
      </c>
      <c r="G106" s="199"/>
      <c r="H106" s="199"/>
      <c r="I106" s="202"/>
      <c r="J106" s="203">
        <f>BK106</f>
        <v>0</v>
      </c>
      <c r="K106" s="199"/>
      <c r="L106" s="204"/>
      <c r="M106" s="205"/>
      <c r="N106" s="206"/>
      <c r="O106" s="206"/>
      <c r="P106" s="207">
        <f>P107+P116+P119</f>
        <v>0</v>
      </c>
      <c r="Q106" s="206"/>
      <c r="R106" s="207">
        <f>R107+R116+R119</f>
        <v>0</v>
      </c>
      <c r="S106" s="206"/>
      <c r="T106" s="208">
        <f>T107+T116+T119</f>
        <v>14.316097500000002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82</v>
      </c>
      <c r="AT106" s="210" t="s">
        <v>73</v>
      </c>
      <c r="AU106" s="210" t="s">
        <v>74</v>
      </c>
      <c r="AY106" s="209" t="s">
        <v>125</v>
      </c>
      <c r="BK106" s="211">
        <f>BK107+BK116+BK119</f>
        <v>0</v>
      </c>
    </row>
    <row r="107" s="12" customFormat="1" ht="22.8" customHeight="1">
      <c r="A107" s="12"/>
      <c r="B107" s="198"/>
      <c r="C107" s="199"/>
      <c r="D107" s="200" t="s">
        <v>73</v>
      </c>
      <c r="E107" s="212" t="s">
        <v>161</v>
      </c>
      <c r="F107" s="212" t="s">
        <v>162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SUM(P108:P115)</f>
        <v>0</v>
      </c>
      <c r="Q107" s="206"/>
      <c r="R107" s="207">
        <f>SUM(R108:R115)</f>
        <v>0</v>
      </c>
      <c r="S107" s="206"/>
      <c r="T107" s="208">
        <f>SUM(T108:T115)</f>
        <v>1.3159999999999998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82</v>
      </c>
      <c r="AT107" s="210" t="s">
        <v>73</v>
      </c>
      <c r="AU107" s="210" t="s">
        <v>80</v>
      </c>
      <c r="AY107" s="209" t="s">
        <v>125</v>
      </c>
      <c r="BK107" s="211">
        <f>SUM(BK108:BK115)</f>
        <v>0</v>
      </c>
    </row>
    <row r="108" s="2" customFormat="1" ht="24.15" customHeight="1">
      <c r="A108" s="40"/>
      <c r="B108" s="41"/>
      <c r="C108" s="214" t="s">
        <v>163</v>
      </c>
      <c r="D108" s="214" t="s">
        <v>128</v>
      </c>
      <c r="E108" s="215" t="s">
        <v>164</v>
      </c>
      <c r="F108" s="216" t="s">
        <v>165</v>
      </c>
      <c r="G108" s="217" t="s">
        <v>166</v>
      </c>
      <c r="H108" s="218">
        <v>49</v>
      </c>
      <c r="I108" s="219"/>
      <c r="J108" s="220">
        <f>ROUND(I108*H108,2)</f>
        <v>0</v>
      </c>
      <c r="K108" s="216" t="s">
        <v>136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0.024</v>
      </c>
      <c r="T108" s="224">
        <f>S108*H108</f>
        <v>1.1759999999999999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167</v>
      </c>
      <c r="AT108" s="225" t="s">
        <v>128</v>
      </c>
      <c r="AU108" s="225" t="s">
        <v>82</v>
      </c>
      <c r="AY108" s="19" t="s">
        <v>125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167</v>
      </c>
      <c r="BM108" s="225" t="s">
        <v>168</v>
      </c>
    </row>
    <row r="109" s="2" customFormat="1">
      <c r="A109" s="40"/>
      <c r="B109" s="41"/>
      <c r="C109" s="42"/>
      <c r="D109" s="227" t="s">
        <v>138</v>
      </c>
      <c r="E109" s="42"/>
      <c r="F109" s="228" t="s">
        <v>169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82</v>
      </c>
    </row>
    <row r="110" s="13" customFormat="1">
      <c r="A110" s="13"/>
      <c r="B110" s="232"/>
      <c r="C110" s="233"/>
      <c r="D110" s="234" t="s">
        <v>145</v>
      </c>
      <c r="E110" s="235" t="s">
        <v>19</v>
      </c>
      <c r="F110" s="236" t="s">
        <v>170</v>
      </c>
      <c r="G110" s="233"/>
      <c r="H110" s="237">
        <v>49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145</v>
      </c>
      <c r="AU110" s="243" t="s">
        <v>82</v>
      </c>
      <c r="AV110" s="13" t="s">
        <v>82</v>
      </c>
      <c r="AW110" s="13" t="s">
        <v>35</v>
      </c>
      <c r="AX110" s="13" t="s">
        <v>80</v>
      </c>
      <c r="AY110" s="243" t="s">
        <v>125</v>
      </c>
    </row>
    <row r="111" s="2" customFormat="1" ht="24.15" customHeight="1">
      <c r="A111" s="40"/>
      <c r="B111" s="41"/>
      <c r="C111" s="214" t="s">
        <v>171</v>
      </c>
      <c r="D111" s="214" t="s">
        <v>128</v>
      </c>
      <c r="E111" s="215" t="s">
        <v>172</v>
      </c>
      <c r="F111" s="216" t="s">
        <v>173</v>
      </c>
      <c r="G111" s="217" t="s">
        <v>166</v>
      </c>
      <c r="H111" s="218">
        <v>5</v>
      </c>
      <c r="I111" s="219"/>
      <c r="J111" s="220">
        <f>ROUND(I111*H111,2)</f>
        <v>0</v>
      </c>
      <c r="K111" s="216" t="s">
        <v>136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0.028000000000000001</v>
      </c>
      <c r="T111" s="224">
        <f>S111*H111</f>
        <v>0.14000000000000001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167</v>
      </c>
      <c r="AT111" s="225" t="s">
        <v>128</v>
      </c>
      <c r="AU111" s="225" t="s">
        <v>82</v>
      </c>
      <c r="AY111" s="19" t="s">
        <v>125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167</v>
      </c>
      <c r="BM111" s="225" t="s">
        <v>174</v>
      </c>
    </row>
    <row r="112" s="2" customFormat="1">
      <c r="A112" s="40"/>
      <c r="B112" s="41"/>
      <c r="C112" s="42"/>
      <c r="D112" s="227" t="s">
        <v>138</v>
      </c>
      <c r="E112" s="42"/>
      <c r="F112" s="228" t="s">
        <v>175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82</v>
      </c>
    </row>
    <row r="113" s="13" customFormat="1">
      <c r="A113" s="13"/>
      <c r="B113" s="232"/>
      <c r="C113" s="233"/>
      <c r="D113" s="234" t="s">
        <v>145</v>
      </c>
      <c r="E113" s="235" t="s">
        <v>19</v>
      </c>
      <c r="F113" s="236" t="s">
        <v>153</v>
      </c>
      <c r="G113" s="233"/>
      <c r="H113" s="237">
        <v>5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145</v>
      </c>
      <c r="AU113" s="243" t="s">
        <v>82</v>
      </c>
      <c r="AV113" s="13" t="s">
        <v>82</v>
      </c>
      <c r="AW113" s="13" t="s">
        <v>35</v>
      </c>
      <c r="AX113" s="13" t="s">
        <v>80</v>
      </c>
      <c r="AY113" s="243" t="s">
        <v>125</v>
      </c>
    </row>
    <row r="114" s="2" customFormat="1" ht="49.05" customHeight="1">
      <c r="A114" s="40"/>
      <c r="B114" s="41"/>
      <c r="C114" s="214" t="s">
        <v>176</v>
      </c>
      <c r="D114" s="214" t="s">
        <v>128</v>
      </c>
      <c r="E114" s="215" t="s">
        <v>177</v>
      </c>
      <c r="F114" s="216" t="s">
        <v>178</v>
      </c>
      <c r="G114" s="217" t="s">
        <v>131</v>
      </c>
      <c r="H114" s="218">
        <v>1.3160000000000001</v>
      </c>
      <c r="I114" s="219"/>
      <c r="J114" s="220">
        <f>ROUND(I114*H114,2)</f>
        <v>0</v>
      </c>
      <c r="K114" s="216" t="s">
        <v>136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128</v>
      </c>
      <c r="AU114" s="225" t="s">
        <v>82</v>
      </c>
      <c r="AY114" s="19" t="s">
        <v>125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179</v>
      </c>
    </row>
    <row r="115" s="2" customFormat="1">
      <c r="A115" s="40"/>
      <c r="B115" s="41"/>
      <c r="C115" s="42"/>
      <c r="D115" s="227" t="s">
        <v>138</v>
      </c>
      <c r="E115" s="42"/>
      <c r="F115" s="228" t="s">
        <v>180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82</v>
      </c>
    </row>
    <row r="116" s="12" customFormat="1" ht="22.8" customHeight="1">
      <c r="A116" s="12"/>
      <c r="B116" s="198"/>
      <c r="C116" s="199"/>
      <c r="D116" s="200" t="s">
        <v>73</v>
      </c>
      <c r="E116" s="212" t="s">
        <v>181</v>
      </c>
      <c r="F116" s="212" t="s">
        <v>182</v>
      </c>
      <c r="G116" s="199"/>
      <c r="H116" s="199"/>
      <c r="I116" s="202"/>
      <c r="J116" s="213">
        <f>BK116</f>
        <v>0</v>
      </c>
      <c r="K116" s="199"/>
      <c r="L116" s="204"/>
      <c r="M116" s="205"/>
      <c r="N116" s="206"/>
      <c r="O116" s="206"/>
      <c r="P116" s="207">
        <f>SUM(P117:P118)</f>
        <v>0</v>
      </c>
      <c r="Q116" s="206"/>
      <c r="R116" s="207">
        <f>SUM(R117:R118)</f>
        <v>0</v>
      </c>
      <c r="S116" s="206"/>
      <c r="T116" s="208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82</v>
      </c>
      <c r="AT116" s="210" t="s">
        <v>73</v>
      </c>
      <c r="AU116" s="210" t="s">
        <v>80</v>
      </c>
      <c r="AY116" s="209" t="s">
        <v>125</v>
      </c>
      <c r="BK116" s="211">
        <f>SUM(BK117:BK118)</f>
        <v>0</v>
      </c>
    </row>
    <row r="117" s="2" customFormat="1" ht="33" customHeight="1">
      <c r="A117" s="40"/>
      <c r="B117" s="41"/>
      <c r="C117" s="214" t="s">
        <v>183</v>
      </c>
      <c r="D117" s="214" t="s">
        <v>128</v>
      </c>
      <c r="E117" s="215" t="s">
        <v>184</v>
      </c>
      <c r="F117" s="216" t="s">
        <v>185</v>
      </c>
      <c r="G117" s="217" t="s">
        <v>186</v>
      </c>
      <c r="H117" s="218">
        <v>6.3600000000000003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45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128</v>
      </c>
      <c r="AU117" s="225" t="s">
        <v>82</v>
      </c>
      <c r="AY117" s="19" t="s">
        <v>125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187</v>
      </c>
    </row>
    <row r="118" s="13" customFormat="1">
      <c r="A118" s="13"/>
      <c r="B118" s="232"/>
      <c r="C118" s="233"/>
      <c r="D118" s="234" t="s">
        <v>145</v>
      </c>
      <c r="E118" s="235" t="s">
        <v>19</v>
      </c>
      <c r="F118" s="236" t="s">
        <v>188</v>
      </c>
      <c r="G118" s="233"/>
      <c r="H118" s="237">
        <v>6.3600000000000003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145</v>
      </c>
      <c r="AU118" s="243" t="s">
        <v>82</v>
      </c>
      <c r="AV118" s="13" t="s">
        <v>82</v>
      </c>
      <c r="AW118" s="13" t="s">
        <v>35</v>
      </c>
      <c r="AX118" s="13" t="s">
        <v>80</v>
      </c>
      <c r="AY118" s="243" t="s">
        <v>125</v>
      </c>
    </row>
    <row r="119" s="12" customFormat="1" ht="22.8" customHeight="1">
      <c r="A119" s="12"/>
      <c r="B119" s="198"/>
      <c r="C119" s="199"/>
      <c r="D119" s="200" t="s">
        <v>73</v>
      </c>
      <c r="E119" s="212" t="s">
        <v>189</v>
      </c>
      <c r="F119" s="212" t="s">
        <v>190</v>
      </c>
      <c r="G119" s="199"/>
      <c r="H119" s="199"/>
      <c r="I119" s="202"/>
      <c r="J119" s="213">
        <f>BK119</f>
        <v>0</v>
      </c>
      <c r="K119" s="199"/>
      <c r="L119" s="204"/>
      <c r="M119" s="205"/>
      <c r="N119" s="206"/>
      <c r="O119" s="206"/>
      <c r="P119" s="207">
        <f>SUM(P120:P127)</f>
        <v>0</v>
      </c>
      <c r="Q119" s="206"/>
      <c r="R119" s="207">
        <f>SUM(R120:R127)</f>
        <v>0</v>
      </c>
      <c r="S119" s="206"/>
      <c r="T119" s="208">
        <f>SUM(T120:T127)</f>
        <v>13.000097500000001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82</v>
      </c>
      <c r="AT119" s="210" t="s">
        <v>73</v>
      </c>
      <c r="AU119" s="210" t="s">
        <v>80</v>
      </c>
      <c r="AY119" s="209" t="s">
        <v>125</v>
      </c>
      <c r="BK119" s="211">
        <f>SUM(BK120:BK127)</f>
        <v>0</v>
      </c>
    </row>
    <row r="120" s="2" customFormat="1" ht="24.15" customHeight="1">
      <c r="A120" s="40"/>
      <c r="B120" s="41"/>
      <c r="C120" s="214" t="s">
        <v>191</v>
      </c>
      <c r="D120" s="214" t="s">
        <v>128</v>
      </c>
      <c r="E120" s="215" t="s">
        <v>192</v>
      </c>
      <c r="F120" s="216" t="s">
        <v>193</v>
      </c>
      <c r="G120" s="217" t="s">
        <v>194</v>
      </c>
      <c r="H120" s="218">
        <v>258.23000000000002</v>
      </c>
      <c r="I120" s="219"/>
      <c r="J120" s="220">
        <f>ROUND(I120*H120,2)</f>
        <v>0</v>
      </c>
      <c r="K120" s="216" t="s">
        <v>136</v>
      </c>
      <c r="L120" s="46"/>
      <c r="M120" s="221" t="s">
        <v>19</v>
      </c>
      <c r="N120" s="222" t="s">
        <v>45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0.0032499999999999999</v>
      </c>
      <c r="T120" s="224">
        <f>S120*H120</f>
        <v>0.83924750000000004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167</v>
      </c>
      <c r="AT120" s="225" t="s">
        <v>128</v>
      </c>
      <c r="AU120" s="225" t="s">
        <v>82</v>
      </c>
      <c r="AY120" s="19" t="s">
        <v>125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80</v>
      </c>
      <c r="BK120" s="226">
        <f>ROUND(I120*H120,2)</f>
        <v>0</v>
      </c>
      <c r="BL120" s="19" t="s">
        <v>167</v>
      </c>
      <c r="BM120" s="225" t="s">
        <v>195</v>
      </c>
    </row>
    <row r="121" s="2" customFormat="1">
      <c r="A121" s="40"/>
      <c r="B121" s="41"/>
      <c r="C121" s="42"/>
      <c r="D121" s="227" t="s">
        <v>138</v>
      </c>
      <c r="E121" s="42"/>
      <c r="F121" s="228" t="s">
        <v>196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82</v>
      </c>
    </row>
    <row r="122" s="13" customFormat="1">
      <c r="A122" s="13"/>
      <c r="B122" s="232"/>
      <c r="C122" s="233"/>
      <c r="D122" s="234" t="s">
        <v>145</v>
      </c>
      <c r="E122" s="235" t="s">
        <v>19</v>
      </c>
      <c r="F122" s="236" t="s">
        <v>197</v>
      </c>
      <c r="G122" s="233"/>
      <c r="H122" s="237">
        <v>311.39999999999998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145</v>
      </c>
      <c r="AU122" s="243" t="s">
        <v>82</v>
      </c>
      <c r="AV122" s="13" t="s">
        <v>82</v>
      </c>
      <c r="AW122" s="13" t="s">
        <v>35</v>
      </c>
      <c r="AX122" s="13" t="s">
        <v>74</v>
      </c>
      <c r="AY122" s="243" t="s">
        <v>125</v>
      </c>
    </row>
    <row r="123" s="13" customFormat="1">
      <c r="A123" s="13"/>
      <c r="B123" s="232"/>
      <c r="C123" s="233"/>
      <c r="D123" s="234" t="s">
        <v>145</v>
      </c>
      <c r="E123" s="235" t="s">
        <v>19</v>
      </c>
      <c r="F123" s="236" t="s">
        <v>198</v>
      </c>
      <c r="G123" s="233"/>
      <c r="H123" s="237">
        <v>-53.170000000000002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145</v>
      </c>
      <c r="AU123" s="243" t="s">
        <v>82</v>
      </c>
      <c r="AV123" s="13" t="s">
        <v>82</v>
      </c>
      <c r="AW123" s="13" t="s">
        <v>35</v>
      </c>
      <c r="AX123" s="13" t="s">
        <v>74</v>
      </c>
      <c r="AY123" s="243" t="s">
        <v>125</v>
      </c>
    </row>
    <row r="124" s="14" customFormat="1">
      <c r="A124" s="14"/>
      <c r="B124" s="244"/>
      <c r="C124" s="245"/>
      <c r="D124" s="234" t="s">
        <v>145</v>
      </c>
      <c r="E124" s="246" t="s">
        <v>19</v>
      </c>
      <c r="F124" s="247" t="s">
        <v>199</v>
      </c>
      <c r="G124" s="245"/>
      <c r="H124" s="248">
        <v>258.23000000000002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145</v>
      </c>
      <c r="AU124" s="254" t="s">
        <v>82</v>
      </c>
      <c r="AV124" s="14" t="s">
        <v>132</v>
      </c>
      <c r="AW124" s="14" t="s">
        <v>35</v>
      </c>
      <c r="AX124" s="14" t="s">
        <v>80</v>
      </c>
      <c r="AY124" s="254" t="s">
        <v>125</v>
      </c>
    </row>
    <row r="125" s="2" customFormat="1" ht="16.5" customHeight="1">
      <c r="A125" s="40"/>
      <c r="B125" s="41"/>
      <c r="C125" s="214" t="s">
        <v>200</v>
      </c>
      <c r="D125" s="214" t="s">
        <v>128</v>
      </c>
      <c r="E125" s="215" t="s">
        <v>201</v>
      </c>
      <c r="F125" s="216" t="s">
        <v>202</v>
      </c>
      <c r="G125" s="217" t="s">
        <v>186</v>
      </c>
      <c r="H125" s="218">
        <v>344.5</v>
      </c>
      <c r="I125" s="219"/>
      <c r="J125" s="220">
        <f>ROUND(I125*H125,2)</f>
        <v>0</v>
      </c>
      <c r="K125" s="216" t="s">
        <v>136</v>
      </c>
      <c r="L125" s="46"/>
      <c r="M125" s="221" t="s">
        <v>19</v>
      </c>
      <c r="N125" s="222" t="s">
        <v>45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0.035299999999999998</v>
      </c>
      <c r="T125" s="224">
        <f>S125*H125</f>
        <v>12.16085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128</v>
      </c>
      <c r="AU125" s="225" t="s">
        <v>82</v>
      </c>
      <c r="AY125" s="19" t="s">
        <v>125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203</v>
      </c>
    </row>
    <row r="126" s="2" customFormat="1">
      <c r="A126" s="40"/>
      <c r="B126" s="41"/>
      <c r="C126" s="42"/>
      <c r="D126" s="227" t="s">
        <v>138</v>
      </c>
      <c r="E126" s="42"/>
      <c r="F126" s="228" t="s">
        <v>204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138</v>
      </c>
      <c r="AU126" s="19" t="s">
        <v>82</v>
      </c>
    </row>
    <row r="127" s="13" customFormat="1">
      <c r="A127" s="13"/>
      <c r="B127" s="232"/>
      <c r="C127" s="233"/>
      <c r="D127" s="234" t="s">
        <v>145</v>
      </c>
      <c r="E127" s="235" t="s">
        <v>19</v>
      </c>
      <c r="F127" s="236" t="s">
        <v>205</v>
      </c>
      <c r="G127" s="233"/>
      <c r="H127" s="237">
        <v>344.5</v>
      </c>
      <c r="I127" s="238"/>
      <c r="J127" s="233"/>
      <c r="K127" s="233"/>
      <c r="L127" s="239"/>
      <c r="M127" s="255"/>
      <c r="N127" s="256"/>
      <c r="O127" s="256"/>
      <c r="P127" s="256"/>
      <c r="Q127" s="256"/>
      <c r="R127" s="256"/>
      <c r="S127" s="256"/>
      <c r="T127" s="25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145</v>
      </c>
      <c r="AU127" s="243" t="s">
        <v>82</v>
      </c>
      <c r="AV127" s="13" t="s">
        <v>82</v>
      </c>
      <c r="AW127" s="13" t="s">
        <v>35</v>
      </c>
      <c r="AX127" s="13" t="s">
        <v>80</v>
      </c>
      <c r="AY127" s="243" t="s">
        <v>125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DvvLIVHEocCX/iym4XCnzYJEzoMQ2wGsqI8LJoqhtoPxQwp7TOabw2gXU4E1e/OqWEC6mdWeQI76SKL8iLYh5Q==" hashValue="JUq38AnIhv/eCA9ezO5p7jRlZ8r/KOK8+V/P5a4OTBnXtP7VxwpNZ1xu3TKx3INA/Rgsx2tXDbvY/02UcneKiA==" algorithmName="SHA-512" password="CC35"/>
  <autoFilter ref="C91:K1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2/997013501"/>
    <hyperlink ref="F99" r:id="rId2" display="https://podminky.urs.cz/item/CS_URS_2024_02/997013509"/>
    <hyperlink ref="F102" r:id="rId3" display="https://podminky.urs.cz/item/CS_URS_2024_02/997013631"/>
    <hyperlink ref="F105" r:id="rId4" display="https://podminky.urs.cz/item/CS_URS_2024_01/998011001"/>
    <hyperlink ref="F109" r:id="rId5" display="https://podminky.urs.cz/item/CS_URS_2024_02/766691914"/>
    <hyperlink ref="F112" r:id="rId6" display="https://podminky.urs.cz/item/CS_URS_2024_02/766691915"/>
    <hyperlink ref="F115" r:id="rId7" display="https://podminky.urs.cz/item/CS_URS_2024_02/998766101"/>
    <hyperlink ref="F121" r:id="rId8" display="https://podminky.urs.cz/item/CS_URS_2024_02/771473810"/>
    <hyperlink ref="F126" r:id="rId9" display="https://podminky.urs.cz/item/CS_URS_2024_02/7715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C - Výměna podlahové krytiny ve 2.NP chodba</v>
      </c>
      <c r="F7" s="144"/>
      <c r="G7" s="144"/>
      <c r="H7" s="144"/>
      <c r="L7" s="22"/>
    </row>
    <row r="8" s="1" customFormat="1" ht="12" customHeight="1">
      <c r="B8" s="22"/>
      <c r="D8" s="144" t="s">
        <v>95</v>
      </c>
      <c r="L8" s="22"/>
    </row>
    <row r="9" s="2" customFormat="1" ht="16.5" customHeight="1">
      <c r="A9" s="40"/>
      <c r="B9" s="46"/>
      <c r="C9" s="40"/>
      <c r="D9" s="40"/>
      <c r="E9" s="145" t="s">
        <v>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206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22. 11. 2024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ROUND((SUM(BE92:BE195)),  2)</f>
        <v>0</v>
      </c>
      <c r="G35" s="40"/>
      <c r="H35" s="40"/>
      <c r="I35" s="159">
        <v>0.20999999999999999</v>
      </c>
      <c r="J35" s="158">
        <f>ROUND(((SUM(BE92:BE195))*I35),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ROUND((SUM(BF92:BF195)),  2)</f>
        <v>0</v>
      </c>
      <c r="G36" s="40"/>
      <c r="H36" s="40"/>
      <c r="I36" s="159">
        <v>0.12</v>
      </c>
      <c r="J36" s="158">
        <f>ROUND(((SUM(BF92:BF195))*I36),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ROUND((SUM(BG92:BG195)),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ROUND((SUM(BH92:BH195)),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ROUND((SUM(BI92:BI195)),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C - Výměna podlahové krytiny ve 2.NP chodba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D.1b - Architektonicko stavební řešení - Stavební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22. 11. 2024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100</v>
      </c>
      <c r="D61" s="173"/>
      <c r="E61" s="173"/>
      <c r="F61" s="173"/>
      <c r="G61" s="173"/>
      <c r="H61" s="173"/>
      <c r="I61" s="173"/>
      <c r="J61" s="174" t="s">
        <v>101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102</v>
      </c>
    </row>
    <row r="64" s="9" customFormat="1" ht="24.96" customHeight="1">
      <c r="A64" s="9"/>
      <c r="B64" s="176"/>
      <c r="C64" s="177"/>
      <c r="D64" s="178" t="s">
        <v>103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207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104</v>
      </c>
      <c r="E66" s="184"/>
      <c r="F66" s="184"/>
      <c r="G66" s="184"/>
      <c r="H66" s="184"/>
      <c r="I66" s="184"/>
      <c r="J66" s="185">
        <f>J101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105</v>
      </c>
      <c r="E67" s="184"/>
      <c r="F67" s="184"/>
      <c r="G67" s="184"/>
      <c r="H67" s="184"/>
      <c r="I67" s="184"/>
      <c r="J67" s="185">
        <f>J110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106</v>
      </c>
      <c r="E68" s="179"/>
      <c r="F68" s="179"/>
      <c r="G68" s="179"/>
      <c r="H68" s="179"/>
      <c r="I68" s="179"/>
      <c r="J68" s="180">
        <f>J113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107</v>
      </c>
      <c r="E69" s="184"/>
      <c r="F69" s="184"/>
      <c r="G69" s="184"/>
      <c r="H69" s="184"/>
      <c r="I69" s="184"/>
      <c r="J69" s="185">
        <f>J114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208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Budova C - Výměna podlahové krytiny ve 2.NP chodba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95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96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97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D.1b - Architektonicko stavební řešení - Stavební úpravy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Masarykova nemocnice</v>
      </c>
      <c r="G86" s="42"/>
      <c r="H86" s="42"/>
      <c r="I86" s="34" t="s">
        <v>23</v>
      </c>
      <c r="J86" s="74" t="str">
        <f>IF(J14="","",J14)</f>
        <v>22. 11. 2024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Krajská zdravotní a.s.</v>
      </c>
      <c r="G88" s="42"/>
      <c r="H88" s="42"/>
      <c r="I88" s="34" t="s">
        <v>33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IF(E20="","",E20)</f>
        <v>Vyplň údaj</v>
      </c>
      <c r="G89" s="42"/>
      <c r="H89" s="42"/>
      <c r="I89" s="34" t="s">
        <v>36</v>
      </c>
      <c r="J89" s="38" t="str">
        <f>E26</f>
        <v>Milan Křehla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111</v>
      </c>
      <c r="D91" s="190" t="s">
        <v>59</v>
      </c>
      <c r="E91" s="190" t="s">
        <v>55</v>
      </c>
      <c r="F91" s="190" t="s">
        <v>56</v>
      </c>
      <c r="G91" s="190" t="s">
        <v>112</v>
      </c>
      <c r="H91" s="190" t="s">
        <v>113</v>
      </c>
      <c r="I91" s="190" t="s">
        <v>114</v>
      </c>
      <c r="J91" s="190" t="s">
        <v>101</v>
      </c>
      <c r="K91" s="191" t="s">
        <v>115</v>
      </c>
      <c r="L91" s="192"/>
      <c r="M91" s="94" t="s">
        <v>19</v>
      </c>
      <c r="N91" s="95" t="s">
        <v>44</v>
      </c>
      <c r="O91" s="95" t="s">
        <v>116</v>
      </c>
      <c r="P91" s="95" t="s">
        <v>117</v>
      </c>
      <c r="Q91" s="95" t="s">
        <v>118</v>
      </c>
      <c r="R91" s="95" t="s">
        <v>119</v>
      </c>
      <c r="S91" s="95" t="s">
        <v>120</v>
      </c>
      <c r="T91" s="96" t="s">
        <v>121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122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P93+P113</f>
        <v>0</v>
      </c>
      <c r="Q92" s="98"/>
      <c r="R92" s="195">
        <f>R93+R113</f>
        <v>4.7734283971769997</v>
      </c>
      <c r="S92" s="98"/>
      <c r="T92" s="196">
        <f>T93+T113</f>
        <v>0.031049999999999998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102</v>
      </c>
      <c r="BK92" s="197">
        <f>BK93+BK113</f>
        <v>0</v>
      </c>
    </row>
    <row r="93" s="12" customFormat="1" ht="25.92" customHeight="1">
      <c r="A93" s="12"/>
      <c r="B93" s="198"/>
      <c r="C93" s="199"/>
      <c r="D93" s="200" t="s">
        <v>73</v>
      </c>
      <c r="E93" s="201" t="s">
        <v>123</v>
      </c>
      <c r="F93" s="201" t="s">
        <v>124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P94+P101+P110</f>
        <v>0</v>
      </c>
      <c r="Q93" s="206"/>
      <c r="R93" s="207">
        <f>R94+R101+R110</f>
        <v>0.66346285999999999</v>
      </c>
      <c r="S93" s="206"/>
      <c r="T93" s="208">
        <f>T94+T101+T110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80</v>
      </c>
      <c r="AT93" s="210" t="s">
        <v>73</v>
      </c>
      <c r="AU93" s="210" t="s">
        <v>74</v>
      </c>
      <c r="AY93" s="209" t="s">
        <v>125</v>
      </c>
      <c r="BK93" s="211">
        <f>BK94+BK101+BK110</f>
        <v>0</v>
      </c>
    </row>
    <row r="94" s="12" customFormat="1" ht="22.8" customHeight="1">
      <c r="A94" s="12"/>
      <c r="B94" s="198"/>
      <c r="C94" s="199"/>
      <c r="D94" s="200" t="s">
        <v>73</v>
      </c>
      <c r="E94" s="212" t="s">
        <v>163</v>
      </c>
      <c r="F94" s="212" t="s">
        <v>209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SUM(P95:P100)</f>
        <v>0</v>
      </c>
      <c r="Q94" s="206"/>
      <c r="R94" s="207">
        <f>SUM(R95:R100)</f>
        <v>0.66346285999999999</v>
      </c>
      <c r="S94" s="206"/>
      <c r="T94" s="208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80</v>
      </c>
      <c r="AT94" s="210" t="s">
        <v>73</v>
      </c>
      <c r="AU94" s="210" t="s">
        <v>80</v>
      </c>
      <c r="AY94" s="209" t="s">
        <v>125</v>
      </c>
      <c r="BK94" s="211">
        <f>SUM(BK95:BK100)</f>
        <v>0</v>
      </c>
    </row>
    <row r="95" s="2" customFormat="1" ht="44.25" customHeight="1">
      <c r="A95" s="40"/>
      <c r="B95" s="41"/>
      <c r="C95" s="214" t="s">
        <v>80</v>
      </c>
      <c r="D95" s="214" t="s">
        <v>128</v>
      </c>
      <c r="E95" s="215" t="s">
        <v>210</v>
      </c>
      <c r="F95" s="216" t="s">
        <v>211</v>
      </c>
      <c r="G95" s="217" t="s">
        <v>186</v>
      </c>
      <c r="H95" s="218">
        <v>36.097000000000001</v>
      </c>
      <c r="I95" s="219"/>
      <c r="J95" s="220">
        <f>ROUND(I95*H95,2)</f>
        <v>0</v>
      </c>
      <c r="K95" s="216" t="s">
        <v>136</v>
      </c>
      <c r="L95" s="46"/>
      <c r="M95" s="221" t="s">
        <v>19</v>
      </c>
      <c r="N95" s="222" t="s">
        <v>45</v>
      </c>
      <c r="O95" s="86"/>
      <c r="P95" s="223">
        <f>O95*H95</f>
        <v>0</v>
      </c>
      <c r="Q95" s="223">
        <v>0.018380000000000001</v>
      </c>
      <c r="R95" s="223">
        <f>Q95*H95</f>
        <v>0.66346285999999999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132</v>
      </c>
      <c r="AT95" s="225" t="s">
        <v>128</v>
      </c>
      <c r="AU95" s="225" t="s">
        <v>82</v>
      </c>
      <c r="AY95" s="19" t="s">
        <v>125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132</v>
      </c>
      <c r="BM95" s="225" t="s">
        <v>212</v>
      </c>
    </row>
    <row r="96" s="2" customFormat="1">
      <c r="A96" s="40"/>
      <c r="B96" s="41"/>
      <c r="C96" s="42"/>
      <c r="D96" s="227" t="s">
        <v>138</v>
      </c>
      <c r="E96" s="42"/>
      <c r="F96" s="228" t="s">
        <v>213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82</v>
      </c>
    </row>
    <row r="97" s="15" customFormat="1">
      <c r="A97" s="15"/>
      <c r="B97" s="258"/>
      <c r="C97" s="259"/>
      <c r="D97" s="234" t="s">
        <v>145</v>
      </c>
      <c r="E97" s="260" t="s">
        <v>19</v>
      </c>
      <c r="F97" s="261" t="s">
        <v>214</v>
      </c>
      <c r="G97" s="259"/>
      <c r="H97" s="260" t="s">
        <v>19</v>
      </c>
      <c r="I97" s="262"/>
      <c r="J97" s="259"/>
      <c r="K97" s="259"/>
      <c r="L97" s="263"/>
      <c r="M97" s="264"/>
      <c r="N97" s="265"/>
      <c r="O97" s="265"/>
      <c r="P97" s="265"/>
      <c r="Q97" s="265"/>
      <c r="R97" s="265"/>
      <c r="S97" s="265"/>
      <c r="T97" s="26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7" t="s">
        <v>145</v>
      </c>
      <c r="AU97" s="267" t="s">
        <v>82</v>
      </c>
      <c r="AV97" s="15" t="s">
        <v>80</v>
      </c>
      <c r="AW97" s="15" t="s">
        <v>35</v>
      </c>
      <c r="AX97" s="15" t="s">
        <v>74</v>
      </c>
      <c r="AY97" s="267" t="s">
        <v>125</v>
      </c>
    </row>
    <row r="98" s="13" customFormat="1">
      <c r="A98" s="13"/>
      <c r="B98" s="232"/>
      <c r="C98" s="233"/>
      <c r="D98" s="234" t="s">
        <v>145</v>
      </c>
      <c r="E98" s="235" t="s">
        <v>19</v>
      </c>
      <c r="F98" s="236" t="s">
        <v>215</v>
      </c>
      <c r="G98" s="233"/>
      <c r="H98" s="237">
        <v>31.140000000000001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145</v>
      </c>
      <c r="AU98" s="243" t="s">
        <v>82</v>
      </c>
      <c r="AV98" s="13" t="s">
        <v>82</v>
      </c>
      <c r="AW98" s="13" t="s">
        <v>35</v>
      </c>
      <c r="AX98" s="13" t="s">
        <v>74</v>
      </c>
      <c r="AY98" s="243" t="s">
        <v>125</v>
      </c>
    </row>
    <row r="99" s="13" customFormat="1">
      <c r="A99" s="13"/>
      <c r="B99" s="232"/>
      <c r="C99" s="233"/>
      <c r="D99" s="234" t="s">
        <v>145</v>
      </c>
      <c r="E99" s="235" t="s">
        <v>19</v>
      </c>
      <c r="F99" s="236" t="s">
        <v>216</v>
      </c>
      <c r="G99" s="233"/>
      <c r="H99" s="237">
        <v>4.9569999999999999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145</v>
      </c>
      <c r="AU99" s="243" t="s">
        <v>82</v>
      </c>
      <c r="AV99" s="13" t="s">
        <v>82</v>
      </c>
      <c r="AW99" s="13" t="s">
        <v>35</v>
      </c>
      <c r="AX99" s="13" t="s">
        <v>74</v>
      </c>
      <c r="AY99" s="243" t="s">
        <v>125</v>
      </c>
    </row>
    <row r="100" s="14" customFormat="1">
      <c r="A100" s="14"/>
      <c r="B100" s="244"/>
      <c r="C100" s="245"/>
      <c r="D100" s="234" t="s">
        <v>145</v>
      </c>
      <c r="E100" s="246" t="s">
        <v>19</v>
      </c>
      <c r="F100" s="247" t="s">
        <v>199</v>
      </c>
      <c r="G100" s="245"/>
      <c r="H100" s="248">
        <v>36.097000000000001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145</v>
      </c>
      <c r="AU100" s="254" t="s">
        <v>82</v>
      </c>
      <c r="AV100" s="14" t="s">
        <v>132</v>
      </c>
      <c r="AW100" s="14" t="s">
        <v>35</v>
      </c>
      <c r="AX100" s="14" t="s">
        <v>80</v>
      </c>
      <c r="AY100" s="254" t="s">
        <v>125</v>
      </c>
    </row>
    <row r="101" s="12" customFormat="1" ht="22.8" customHeight="1">
      <c r="A101" s="12"/>
      <c r="B101" s="198"/>
      <c r="C101" s="199"/>
      <c r="D101" s="200" t="s">
        <v>73</v>
      </c>
      <c r="E101" s="212" t="s">
        <v>126</v>
      </c>
      <c r="F101" s="212" t="s">
        <v>127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SUM(P102:P109)</f>
        <v>0</v>
      </c>
      <c r="Q101" s="206"/>
      <c r="R101" s="207">
        <f>SUM(R102:R109)</f>
        <v>0</v>
      </c>
      <c r="S101" s="206"/>
      <c r="T101" s="208">
        <f>SUM(T102:T109)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80</v>
      </c>
      <c r="AT101" s="210" t="s">
        <v>73</v>
      </c>
      <c r="AU101" s="210" t="s">
        <v>80</v>
      </c>
      <c r="AY101" s="209" t="s">
        <v>125</v>
      </c>
      <c r="BK101" s="211">
        <f>SUM(BK102:BK109)</f>
        <v>0</v>
      </c>
    </row>
    <row r="102" s="2" customFormat="1" ht="33" customHeight="1">
      <c r="A102" s="40"/>
      <c r="B102" s="41"/>
      <c r="C102" s="214" t="s">
        <v>82</v>
      </c>
      <c r="D102" s="214" t="s">
        <v>128</v>
      </c>
      <c r="E102" s="215" t="s">
        <v>134</v>
      </c>
      <c r="F102" s="216" t="s">
        <v>135</v>
      </c>
      <c r="G102" s="217" t="s">
        <v>131</v>
      </c>
      <c r="H102" s="218">
        <v>0.031</v>
      </c>
      <c r="I102" s="219"/>
      <c r="J102" s="220">
        <f>ROUND(I102*H102,2)</f>
        <v>0</v>
      </c>
      <c r="K102" s="216" t="s">
        <v>136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132</v>
      </c>
      <c r="AT102" s="225" t="s">
        <v>128</v>
      </c>
      <c r="AU102" s="225" t="s">
        <v>82</v>
      </c>
      <c r="AY102" s="19" t="s">
        <v>125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132</v>
      </c>
      <c r="BM102" s="225" t="s">
        <v>217</v>
      </c>
    </row>
    <row r="103" s="2" customFormat="1">
      <c r="A103" s="40"/>
      <c r="B103" s="41"/>
      <c r="C103" s="42"/>
      <c r="D103" s="227" t="s">
        <v>138</v>
      </c>
      <c r="E103" s="42"/>
      <c r="F103" s="228" t="s">
        <v>139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82</v>
      </c>
    </row>
    <row r="104" s="2" customFormat="1" ht="44.25" customHeight="1">
      <c r="A104" s="40"/>
      <c r="B104" s="41"/>
      <c r="C104" s="214" t="s">
        <v>140</v>
      </c>
      <c r="D104" s="214" t="s">
        <v>128</v>
      </c>
      <c r="E104" s="215" t="s">
        <v>141</v>
      </c>
      <c r="F104" s="216" t="s">
        <v>142</v>
      </c>
      <c r="G104" s="217" t="s">
        <v>131</v>
      </c>
      <c r="H104" s="218">
        <v>1.2</v>
      </c>
      <c r="I104" s="219"/>
      <c r="J104" s="220">
        <f>ROUND(I104*H104,2)</f>
        <v>0</v>
      </c>
      <c r="K104" s="216" t="s">
        <v>136</v>
      </c>
      <c r="L104" s="46"/>
      <c r="M104" s="221" t="s">
        <v>19</v>
      </c>
      <c r="N104" s="222" t="s">
        <v>45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132</v>
      </c>
      <c r="AT104" s="225" t="s">
        <v>128</v>
      </c>
      <c r="AU104" s="225" t="s">
        <v>82</v>
      </c>
      <c r="AY104" s="19" t="s">
        <v>125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132</v>
      </c>
      <c r="BM104" s="225" t="s">
        <v>218</v>
      </c>
    </row>
    <row r="105" s="2" customFormat="1">
      <c r="A105" s="40"/>
      <c r="B105" s="41"/>
      <c r="C105" s="42"/>
      <c r="D105" s="227" t="s">
        <v>138</v>
      </c>
      <c r="E105" s="42"/>
      <c r="F105" s="228" t="s">
        <v>144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82</v>
      </c>
    </row>
    <row r="106" s="13" customFormat="1">
      <c r="A106" s="13"/>
      <c r="B106" s="232"/>
      <c r="C106" s="233"/>
      <c r="D106" s="234" t="s">
        <v>145</v>
      </c>
      <c r="E106" s="235" t="s">
        <v>19</v>
      </c>
      <c r="F106" s="236" t="s">
        <v>219</v>
      </c>
      <c r="G106" s="233"/>
      <c r="H106" s="237">
        <v>0.23999999999999999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145</v>
      </c>
      <c r="AU106" s="243" t="s">
        <v>82</v>
      </c>
      <c r="AV106" s="13" t="s">
        <v>82</v>
      </c>
      <c r="AW106" s="13" t="s">
        <v>35</v>
      </c>
      <c r="AX106" s="13" t="s">
        <v>80</v>
      </c>
      <c r="AY106" s="243" t="s">
        <v>125</v>
      </c>
    </row>
    <row r="107" s="13" customFormat="1">
      <c r="A107" s="13"/>
      <c r="B107" s="232"/>
      <c r="C107" s="233"/>
      <c r="D107" s="234" t="s">
        <v>145</v>
      </c>
      <c r="E107" s="233"/>
      <c r="F107" s="236" t="s">
        <v>220</v>
      </c>
      <c r="G107" s="233"/>
      <c r="H107" s="237">
        <v>1.2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145</v>
      </c>
      <c r="AU107" s="243" t="s">
        <v>82</v>
      </c>
      <c r="AV107" s="13" t="s">
        <v>82</v>
      </c>
      <c r="AW107" s="13" t="s">
        <v>4</v>
      </c>
      <c r="AX107" s="13" t="s">
        <v>80</v>
      </c>
      <c r="AY107" s="243" t="s">
        <v>125</v>
      </c>
    </row>
    <row r="108" s="2" customFormat="1" ht="44.25" customHeight="1">
      <c r="A108" s="40"/>
      <c r="B108" s="41"/>
      <c r="C108" s="214" t="s">
        <v>132</v>
      </c>
      <c r="D108" s="214" t="s">
        <v>128</v>
      </c>
      <c r="E108" s="215" t="s">
        <v>147</v>
      </c>
      <c r="F108" s="216" t="s">
        <v>148</v>
      </c>
      <c r="G108" s="217" t="s">
        <v>131</v>
      </c>
      <c r="H108" s="218">
        <v>0.024</v>
      </c>
      <c r="I108" s="219"/>
      <c r="J108" s="220">
        <f>ROUND(I108*H108,2)</f>
        <v>0</v>
      </c>
      <c r="K108" s="216" t="s">
        <v>136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132</v>
      </c>
      <c r="AT108" s="225" t="s">
        <v>128</v>
      </c>
      <c r="AU108" s="225" t="s">
        <v>82</v>
      </c>
      <c r="AY108" s="19" t="s">
        <v>125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132</v>
      </c>
      <c r="BM108" s="225" t="s">
        <v>221</v>
      </c>
    </row>
    <row r="109" s="2" customFormat="1">
      <c r="A109" s="40"/>
      <c r="B109" s="41"/>
      <c r="C109" s="42"/>
      <c r="D109" s="227" t="s">
        <v>138</v>
      </c>
      <c r="E109" s="42"/>
      <c r="F109" s="228" t="s">
        <v>150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82</v>
      </c>
    </row>
    <row r="110" s="12" customFormat="1" ht="22.8" customHeight="1">
      <c r="A110" s="12"/>
      <c r="B110" s="198"/>
      <c r="C110" s="199"/>
      <c r="D110" s="200" t="s">
        <v>73</v>
      </c>
      <c r="E110" s="212" t="s">
        <v>151</v>
      </c>
      <c r="F110" s="212" t="s">
        <v>152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SUM(P111:P112)</f>
        <v>0</v>
      </c>
      <c r="Q110" s="206"/>
      <c r="R110" s="207">
        <f>SUM(R111:R112)</f>
        <v>0</v>
      </c>
      <c r="S110" s="206"/>
      <c r="T110" s="208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80</v>
      </c>
      <c r="AT110" s="210" t="s">
        <v>73</v>
      </c>
      <c r="AU110" s="210" t="s">
        <v>80</v>
      </c>
      <c r="AY110" s="209" t="s">
        <v>125</v>
      </c>
      <c r="BK110" s="211">
        <f>SUM(BK111:BK112)</f>
        <v>0</v>
      </c>
    </row>
    <row r="111" s="2" customFormat="1" ht="55.5" customHeight="1">
      <c r="A111" s="40"/>
      <c r="B111" s="41"/>
      <c r="C111" s="214" t="s">
        <v>153</v>
      </c>
      <c r="D111" s="214" t="s">
        <v>128</v>
      </c>
      <c r="E111" s="215" t="s">
        <v>154</v>
      </c>
      <c r="F111" s="216" t="s">
        <v>155</v>
      </c>
      <c r="G111" s="217" t="s">
        <v>131</v>
      </c>
      <c r="H111" s="218">
        <v>0.66300000000000003</v>
      </c>
      <c r="I111" s="219"/>
      <c r="J111" s="220">
        <f>ROUND(I111*H111,2)</f>
        <v>0</v>
      </c>
      <c r="K111" s="216" t="s">
        <v>136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132</v>
      </c>
      <c r="AT111" s="225" t="s">
        <v>128</v>
      </c>
      <c r="AU111" s="225" t="s">
        <v>82</v>
      </c>
      <c r="AY111" s="19" t="s">
        <v>125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132</v>
      </c>
      <c r="BM111" s="225" t="s">
        <v>222</v>
      </c>
    </row>
    <row r="112" s="2" customFormat="1">
      <c r="A112" s="40"/>
      <c r="B112" s="41"/>
      <c r="C112" s="42"/>
      <c r="D112" s="227" t="s">
        <v>138</v>
      </c>
      <c r="E112" s="42"/>
      <c r="F112" s="228" t="s">
        <v>223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82</v>
      </c>
    </row>
    <row r="113" s="12" customFormat="1" ht="25.92" customHeight="1">
      <c r="A113" s="12"/>
      <c r="B113" s="198"/>
      <c r="C113" s="199"/>
      <c r="D113" s="200" t="s">
        <v>73</v>
      </c>
      <c r="E113" s="201" t="s">
        <v>159</v>
      </c>
      <c r="F113" s="201" t="s">
        <v>160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P114+P120</f>
        <v>0</v>
      </c>
      <c r="Q113" s="206"/>
      <c r="R113" s="207">
        <f>R114+R120</f>
        <v>4.1099655371769996</v>
      </c>
      <c r="S113" s="206"/>
      <c r="T113" s="208">
        <f>T114+T120</f>
        <v>0.031049999999999998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82</v>
      </c>
      <c r="AT113" s="210" t="s">
        <v>73</v>
      </c>
      <c r="AU113" s="210" t="s">
        <v>74</v>
      </c>
      <c r="AY113" s="209" t="s">
        <v>125</v>
      </c>
      <c r="BK113" s="211">
        <f>BK114+BK120</f>
        <v>0</v>
      </c>
    </row>
    <row r="114" s="12" customFormat="1" ht="22.8" customHeight="1">
      <c r="A114" s="12"/>
      <c r="B114" s="198"/>
      <c r="C114" s="199"/>
      <c r="D114" s="200" t="s">
        <v>73</v>
      </c>
      <c r="E114" s="212" t="s">
        <v>161</v>
      </c>
      <c r="F114" s="212" t="s">
        <v>162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SUM(P115:P119)</f>
        <v>0</v>
      </c>
      <c r="Q114" s="206"/>
      <c r="R114" s="207">
        <f>SUM(R115:R119)</f>
        <v>0</v>
      </c>
      <c r="S114" s="206"/>
      <c r="T114" s="208">
        <f>SUM(T115:T119)</f>
        <v>0.031049999999999998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82</v>
      </c>
      <c r="AT114" s="210" t="s">
        <v>73</v>
      </c>
      <c r="AU114" s="210" t="s">
        <v>80</v>
      </c>
      <c r="AY114" s="209" t="s">
        <v>125</v>
      </c>
      <c r="BK114" s="211">
        <f>SUM(BK115:BK119)</f>
        <v>0</v>
      </c>
    </row>
    <row r="115" s="2" customFormat="1" ht="24.15" customHeight="1">
      <c r="A115" s="40"/>
      <c r="B115" s="41"/>
      <c r="C115" s="214" t="s">
        <v>163</v>
      </c>
      <c r="D115" s="214" t="s">
        <v>128</v>
      </c>
      <c r="E115" s="215" t="s">
        <v>224</v>
      </c>
      <c r="F115" s="216" t="s">
        <v>225</v>
      </c>
      <c r="G115" s="217" t="s">
        <v>166</v>
      </c>
      <c r="H115" s="218">
        <v>15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45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0.00044999999999999999</v>
      </c>
      <c r="T115" s="224">
        <f>S115*H115</f>
        <v>0.0067499999999999999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128</v>
      </c>
      <c r="AU115" s="225" t="s">
        <v>82</v>
      </c>
      <c r="AY115" s="19" t="s">
        <v>125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226</v>
      </c>
    </row>
    <row r="116" s="13" customFormat="1">
      <c r="A116" s="13"/>
      <c r="B116" s="232"/>
      <c r="C116" s="233"/>
      <c r="D116" s="234" t="s">
        <v>145</v>
      </c>
      <c r="E116" s="235" t="s">
        <v>19</v>
      </c>
      <c r="F116" s="236" t="s">
        <v>227</v>
      </c>
      <c r="G116" s="233"/>
      <c r="H116" s="237">
        <v>15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145</v>
      </c>
      <c r="AU116" s="243" t="s">
        <v>82</v>
      </c>
      <c r="AV116" s="13" t="s">
        <v>82</v>
      </c>
      <c r="AW116" s="13" t="s">
        <v>35</v>
      </c>
      <c r="AX116" s="13" t="s">
        <v>80</v>
      </c>
      <c r="AY116" s="243" t="s">
        <v>125</v>
      </c>
    </row>
    <row r="117" s="2" customFormat="1" ht="24.15" customHeight="1">
      <c r="A117" s="40"/>
      <c r="B117" s="41"/>
      <c r="C117" s="214" t="s">
        <v>171</v>
      </c>
      <c r="D117" s="214" t="s">
        <v>128</v>
      </c>
      <c r="E117" s="215" t="s">
        <v>228</v>
      </c>
      <c r="F117" s="216" t="s">
        <v>229</v>
      </c>
      <c r="G117" s="217" t="s">
        <v>166</v>
      </c>
      <c r="H117" s="218">
        <v>54</v>
      </c>
      <c r="I117" s="219"/>
      <c r="J117" s="220">
        <f>ROUND(I117*H117,2)</f>
        <v>0</v>
      </c>
      <c r="K117" s="216" t="s">
        <v>136</v>
      </c>
      <c r="L117" s="46"/>
      <c r="M117" s="221" t="s">
        <v>19</v>
      </c>
      <c r="N117" s="222" t="s">
        <v>45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0.00044999999999999999</v>
      </c>
      <c r="T117" s="224">
        <f>S117*H117</f>
        <v>0.024299999999999999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128</v>
      </c>
      <c r="AU117" s="225" t="s">
        <v>82</v>
      </c>
      <c r="AY117" s="19" t="s">
        <v>125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230</v>
      </c>
    </row>
    <row r="118" s="2" customFormat="1">
      <c r="A118" s="40"/>
      <c r="B118" s="41"/>
      <c r="C118" s="42"/>
      <c r="D118" s="227" t="s">
        <v>138</v>
      </c>
      <c r="E118" s="42"/>
      <c r="F118" s="228" t="s">
        <v>231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82</v>
      </c>
    </row>
    <row r="119" s="13" customFormat="1">
      <c r="A119" s="13"/>
      <c r="B119" s="232"/>
      <c r="C119" s="233"/>
      <c r="D119" s="234" t="s">
        <v>145</v>
      </c>
      <c r="E119" s="235" t="s">
        <v>19</v>
      </c>
      <c r="F119" s="236" t="s">
        <v>232</v>
      </c>
      <c r="G119" s="233"/>
      <c r="H119" s="237">
        <v>54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145</v>
      </c>
      <c r="AU119" s="243" t="s">
        <v>82</v>
      </c>
      <c r="AV119" s="13" t="s">
        <v>82</v>
      </c>
      <c r="AW119" s="13" t="s">
        <v>35</v>
      </c>
      <c r="AX119" s="13" t="s">
        <v>80</v>
      </c>
      <c r="AY119" s="243" t="s">
        <v>125</v>
      </c>
    </row>
    <row r="120" s="12" customFormat="1" ht="22.8" customHeight="1">
      <c r="A120" s="12"/>
      <c r="B120" s="198"/>
      <c r="C120" s="199"/>
      <c r="D120" s="200" t="s">
        <v>73</v>
      </c>
      <c r="E120" s="212" t="s">
        <v>233</v>
      </c>
      <c r="F120" s="212" t="s">
        <v>234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SUM(P121:P195)</f>
        <v>0</v>
      </c>
      <c r="Q120" s="206"/>
      <c r="R120" s="207">
        <f>SUM(R121:R195)</f>
        <v>4.1099655371769996</v>
      </c>
      <c r="S120" s="206"/>
      <c r="T120" s="208">
        <f>SUM(T121:T195)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82</v>
      </c>
      <c r="AT120" s="210" t="s">
        <v>73</v>
      </c>
      <c r="AU120" s="210" t="s">
        <v>80</v>
      </c>
      <c r="AY120" s="209" t="s">
        <v>125</v>
      </c>
      <c r="BK120" s="211">
        <f>SUM(BK121:BK195)</f>
        <v>0</v>
      </c>
    </row>
    <row r="121" s="2" customFormat="1" ht="24.15" customHeight="1">
      <c r="A121" s="40"/>
      <c r="B121" s="41"/>
      <c r="C121" s="214" t="s">
        <v>176</v>
      </c>
      <c r="D121" s="214" t="s">
        <v>128</v>
      </c>
      <c r="E121" s="215" t="s">
        <v>235</v>
      </c>
      <c r="F121" s="216" t="s">
        <v>236</v>
      </c>
      <c r="G121" s="217" t="s">
        <v>186</v>
      </c>
      <c r="H121" s="218">
        <v>344.5</v>
      </c>
      <c r="I121" s="219"/>
      <c r="J121" s="220">
        <f>ROUND(I121*H121,2)</f>
        <v>0</v>
      </c>
      <c r="K121" s="216" t="s">
        <v>136</v>
      </c>
      <c r="L121" s="46"/>
      <c r="M121" s="221" t="s">
        <v>19</v>
      </c>
      <c r="N121" s="222" t="s">
        <v>45</v>
      </c>
      <c r="O121" s="86"/>
      <c r="P121" s="223">
        <f>O121*H121</f>
        <v>0</v>
      </c>
      <c r="Q121" s="223">
        <v>7.6799999999999999E-07</v>
      </c>
      <c r="R121" s="223">
        <f>Q121*H121</f>
        <v>0.00026457599999999998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167</v>
      </c>
      <c r="AT121" s="225" t="s">
        <v>128</v>
      </c>
      <c r="AU121" s="225" t="s">
        <v>82</v>
      </c>
      <c r="AY121" s="19" t="s">
        <v>125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167</v>
      </c>
      <c r="BM121" s="225" t="s">
        <v>237</v>
      </c>
    </row>
    <row r="122" s="2" customFormat="1">
      <c r="A122" s="40"/>
      <c r="B122" s="41"/>
      <c r="C122" s="42"/>
      <c r="D122" s="227" t="s">
        <v>138</v>
      </c>
      <c r="E122" s="42"/>
      <c r="F122" s="228" t="s">
        <v>238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138</v>
      </c>
      <c r="AU122" s="19" t="s">
        <v>82</v>
      </c>
    </row>
    <row r="123" s="13" customFormat="1">
      <c r="A123" s="13"/>
      <c r="B123" s="232"/>
      <c r="C123" s="233"/>
      <c r="D123" s="234" t="s">
        <v>145</v>
      </c>
      <c r="E123" s="235" t="s">
        <v>19</v>
      </c>
      <c r="F123" s="236" t="s">
        <v>205</v>
      </c>
      <c r="G123" s="233"/>
      <c r="H123" s="237">
        <v>344.5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145</v>
      </c>
      <c r="AU123" s="243" t="s">
        <v>82</v>
      </c>
      <c r="AV123" s="13" t="s">
        <v>82</v>
      </c>
      <c r="AW123" s="13" t="s">
        <v>35</v>
      </c>
      <c r="AX123" s="13" t="s">
        <v>80</v>
      </c>
      <c r="AY123" s="243" t="s">
        <v>125</v>
      </c>
    </row>
    <row r="124" s="2" customFormat="1" ht="33" customHeight="1">
      <c r="A124" s="40"/>
      <c r="B124" s="41"/>
      <c r="C124" s="214" t="s">
        <v>183</v>
      </c>
      <c r="D124" s="214" t="s">
        <v>128</v>
      </c>
      <c r="E124" s="215" t="s">
        <v>239</v>
      </c>
      <c r="F124" s="216" t="s">
        <v>240</v>
      </c>
      <c r="G124" s="217" t="s">
        <v>186</v>
      </c>
      <c r="H124" s="218">
        <v>344.5</v>
      </c>
      <c r="I124" s="219"/>
      <c r="J124" s="220">
        <f>ROUND(I124*H124,2)</f>
        <v>0</v>
      </c>
      <c r="K124" s="216" t="s">
        <v>136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4.4799999999999999E-07</v>
      </c>
      <c r="R124" s="223">
        <f>Q124*H124</f>
        <v>0.00015433600000000001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167</v>
      </c>
      <c r="AT124" s="225" t="s">
        <v>128</v>
      </c>
      <c r="AU124" s="225" t="s">
        <v>82</v>
      </c>
      <c r="AY124" s="19" t="s">
        <v>125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167</v>
      </c>
      <c r="BM124" s="225" t="s">
        <v>241</v>
      </c>
    </row>
    <row r="125" s="2" customFormat="1">
      <c r="A125" s="40"/>
      <c r="B125" s="41"/>
      <c r="C125" s="42"/>
      <c r="D125" s="227" t="s">
        <v>138</v>
      </c>
      <c r="E125" s="42"/>
      <c r="F125" s="228" t="s">
        <v>242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82</v>
      </c>
    </row>
    <row r="126" s="13" customFormat="1">
      <c r="A126" s="13"/>
      <c r="B126" s="232"/>
      <c r="C126" s="233"/>
      <c r="D126" s="234" t="s">
        <v>145</v>
      </c>
      <c r="E126" s="235" t="s">
        <v>19</v>
      </c>
      <c r="F126" s="236" t="s">
        <v>205</v>
      </c>
      <c r="G126" s="233"/>
      <c r="H126" s="237">
        <v>344.5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145</v>
      </c>
      <c r="AU126" s="243" t="s">
        <v>82</v>
      </c>
      <c r="AV126" s="13" t="s">
        <v>82</v>
      </c>
      <c r="AW126" s="13" t="s">
        <v>35</v>
      </c>
      <c r="AX126" s="13" t="s">
        <v>80</v>
      </c>
      <c r="AY126" s="243" t="s">
        <v>125</v>
      </c>
    </row>
    <row r="127" s="2" customFormat="1" ht="24.15" customHeight="1">
      <c r="A127" s="40"/>
      <c r="B127" s="41"/>
      <c r="C127" s="214" t="s">
        <v>191</v>
      </c>
      <c r="D127" s="214" t="s">
        <v>128</v>
      </c>
      <c r="E127" s="215" t="s">
        <v>243</v>
      </c>
      <c r="F127" s="216" t="s">
        <v>244</v>
      </c>
      <c r="G127" s="217" t="s">
        <v>186</v>
      </c>
      <c r="H127" s="218">
        <v>689</v>
      </c>
      <c r="I127" s="219"/>
      <c r="J127" s="220">
        <f>ROUND(I127*H127,2)</f>
        <v>0</v>
      </c>
      <c r="K127" s="216" t="s">
        <v>136</v>
      </c>
      <c r="L127" s="46"/>
      <c r="M127" s="221" t="s">
        <v>19</v>
      </c>
      <c r="N127" s="222" t="s">
        <v>45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167</v>
      </c>
      <c r="AT127" s="225" t="s">
        <v>128</v>
      </c>
      <c r="AU127" s="225" t="s">
        <v>82</v>
      </c>
      <c r="AY127" s="19" t="s">
        <v>125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80</v>
      </c>
      <c r="BK127" s="226">
        <f>ROUND(I127*H127,2)</f>
        <v>0</v>
      </c>
      <c r="BL127" s="19" t="s">
        <v>167</v>
      </c>
      <c r="BM127" s="225" t="s">
        <v>245</v>
      </c>
    </row>
    <row r="128" s="2" customFormat="1">
      <c r="A128" s="40"/>
      <c r="B128" s="41"/>
      <c r="C128" s="42"/>
      <c r="D128" s="227" t="s">
        <v>138</v>
      </c>
      <c r="E128" s="42"/>
      <c r="F128" s="228" t="s">
        <v>246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82</v>
      </c>
    </row>
    <row r="129" s="13" customFormat="1">
      <c r="A129" s="13"/>
      <c r="B129" s="232"/>
      <c r="C129" s="233"/>
      <c r="D129" s="234" t="s">
        <v>145</v>
      </c>
      <c r="E129" s="235" t="s">
        <v>19</v>
      </c>
      <c r="F129" s="236" t="s">
        <v>247</v>
      </c>
      <c r="G129" s="233"/>
      <c r="H129" s="237">
        <v>689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145</v>
      </c>
      <c r="AU129" s="243" t="s">
        <v>82</v>
      </c>
      <c r="AV129" s="13" t="s">
        <v>82</v>
      </c>
      <c r="AW129" s="13" t="s">
        <v>35</v>
      </c>
      <c r="AX129" s="13" t="s">
        <v>80</v>
      </c>
      <c r="AY129" s="243" t="s">
        <v>125</v>
      </c>
    </row>
    <row r="130" s="2" customFormat="1" ht="24.15" customHeight="1">
      <c r="A130" s="40"/>
      <c r="B130" s="41"/>
      <c r="C130" s="214" t="s">
        <v>200</v>
      </c>
      <c r="D130" s="214" t="s">
        <v>128</v>
      </c>
      <c r="E130" s="215" t="s">
        <v>248</v>
      </c>
      <c r="F130" s="216" t="s">
        <v>249</v>
      </c>
      <c r="G130" s="217" t="s">
        <v>186</v>
      </c>
      <c r="H130" s="218">
        <v>344.5</v>
      </c>
      <c r="I130" s="219"/>
      <c r="J130" s="220">
        <f>ROUND(I130*H130,2)</f>
        <v>0</v>
      </c>
      <c r="K130" s="216" t="s">
        <v>136</v>
      </c>
      <c r="L130" s="46"/>
      <c r="M130" s="221" t="s">
        <v>19</v>
      </c>
      <c r="N130" s="222" t="s">
        <v>45</v>
      </c>
      <c r="O130" s="86"/>
      <c r="P130" s="223">
        <f>O130*H130</f>
        <v>0</v>
      </c>
      <c r="Q130" s="223">
        <v>3.3000000000000003E-05</v>
      </c>
      <c r="R130" s="223">
        <f>Q130*H130</f>
        <v>0.0113685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167</v>
      </c>
      <c r="AT130" s="225" t="s">
        <v>128</v>
      </c>
      <c r="AU130" s="225" t="s">
        <v>82</v>
      </c>
      <c r="AY130" s="19" t="s">
        <v>125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167</v>
      </c>
      <c r="BM130" s="225" t="s">
        <v>250</v>
      </c>
    </row>
    <row r="131" s="2" customFormat="1">
      <c r="A131" s="40"/>
      <c r="B131" s="41"/>
      <c r="C131" s="42"/>
      <c r="D131" s="227" t="s">
        <v>138</v>
      </c>
      <c r="E131" s="42"/>
      <c r="F131" s="228" t="s">
        <v>251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82</v>
      </c>
    </row>
    <row r="132" s="13" customFormat="1">
      <c r="A132" s="13"/>
      <c r="B132" s="232"/>
      <c r="C132" s="233"/>
      <c r="D132" s="234" t="s">
        <v>145</v>
      </c>
      <c r="E132" s="235" t="s">
        <v>19</v>
      </c>
      <c r="F132" s="236" t="s">
        <v>205</v>
      </c>
      <c r="G132" s="233"/>
      <c r="H132" s="237">
        <v>344.5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145</v>
      </c>
      <c r="AU132" s="243" t="s">
        <v>82</v>
      </c>
      <c r="AV132" s="13" t="s">
        <v>82</v>
      </c>
      <c r="AW132" s="13" t="s">
        <v>35</v>
      </c>
      <c r="AX132" s="13" t="s">
        <v>80</v>
      </c>
      <c r="AY132" s="243" t="s">
        <v>125</v>
      </c>
    </row>
    <row r="133" s="2" customFormat="1" ht="37.8" customHeight="1">
      <c r="A133" s="40"/>
      <c r="B133" s="41"/>
      <c r="C133" s="214" t="s">
        <v>8</v>
      </c>
      <c r="D133" s="214" t="s">
        <v>128</v>
      </c>
      <c r="E133" s="215" t="s">
        <v>252</v>
      </c>
      <c r="F133" s="216" t="s">
        <v>253</v>
      </c>
      <c r="G133" s="217" t="s">
        <v>186</v>
      </c>
      <c r="H133" s="218">
        <v>344.5</v>
      </c>
      <c r="I133" s="219"/>
      <c r="J133" s="220">
        <f>ROUND(I133*H133,2)</f>
        <v>0</v>
      </c>
      <c r="K133" s="216" t="s">
        <v>136</v>
      </c>
      <c r="L133" s="46"/>
      <c r="M133" s="221" t="s">
        <v>19</v>
      </c>
      <c r="N133" s="222" t="s">
        <v>45</v>
      </c>
      <c r="O133" s="86"/>
      <c r="P133" s="223">
        <f>O133*H133</f>
        <v>0</v>
      </c>
      <c r="Q133" s="223">
        <v>0.0075820000000000002</v>
      </c>
      <c r="R133" s="223">
        <f>Q133*H133</f>
        <v>2.611999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167</v>
      </c>
      <c r="AT133" s="225" t="s">
        <v>128</v>
      </c>
      <c r="AU133" s="225" t="s">
        <v>82</v>
      </c>
      <c r="AY133" s="19" t="s">
        <v>125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167</v>
      </c>
      <c r="BM133" s="225" t="s">
        <v>254</v>
      </c>
    </row>
    <row r="134" s="2" customFormat="1">
      <c r="A134" s="40"/>
      <c r="B134" s="41"/>
      <c r="C134" s="42"/>
      <c r="D134" s="227" t="s">
        <v>138</v>
      </c>
      <c r="E134" s="42"/>
      <c r="F134" s="228" t="s">
        <v>255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13" customFormat="1">
      <c r="A135" s="13"/>
      <c r="B135" s="232"/>
      <c r="C135" s="233"/>
      <c r="D135" s="234" t="s">
        <v>145</v>
      </c>
      <c r="E135" s="235" t="s">
        <v>19</v>
      </c>
      <c r="F135" s="236" t="s">
        <v>205</v>
      </c>
      <c r="G135" s="233"/>
      <c r="H135" s="237">
        <v>344.5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145</v>
      </c>
      <c r="AU135" s="243" t="s">
        <v>82</v>
      </c>
      <c r="AV135" s="13" t="s">
        <v>82</v>
      </c>
      <c r="AW135" s="13" t="s">
        <v>35</v>
      </c>
      <c r="AX135" s="13" t="s">
        <v>80</v>
      </c>
      <c r="AY135" s="243" t="s">
        <v>125</v>
      </c>
    </row>
    <row r="136" s="2" customFormat="1" ht="24.15" customHeight="1">
      <c r="A136" s="40"/>
      <c r="B136" s="41"/>
      <c r="C136" s="214" t="s">
        <v>256</v>
      </c>
      <c r="D136" s="214" t="s">
        <v>128</v>
      </c>
      <c r="E136" s="215" t="s">
        <v>257</v>
      </c>
      <c r="F136" s="216" t="s">
        <v>258</v>
      </c>
      <c r="G136" s="217" t="s">
        <v>186</v>
      </c>
      <c r="H136" s="218">
        <v>344.5</v>
      </c>
      <c r="I136" s="219"/>
      <c r="J136" s="220">
        <f>ROUND(I136*H136,2)</f>
        <v>0</v>
      </c>
      <c r="K136" s="216" t="s">
        <v>136</v>
      </c>
      <c r="L136" s="46"/>
      <c r="M136" s="221" t="s">
        <v>19</v>
      </c>
      <c r="N136" s="222" t="s">
        <v>45</v>
      </c>
      <c r="O136" s="86"/>
      <c r="P136" s="223">
        <f>O136*H136</f>
        <v>0</v>
      </c>
      <c r="Q136" s="223">
        <v>0.00029999999999999997</v>
      </c>
      <c r="R136" s="223">
        <f>Q136*H136</f>
        <v>0.10335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167</v>
      </c>
      <c r="AT136" s="225" t="s">
        <v>128</v>
      </c>
      <c r="AU136" s="225" t="s">
        <v>82</v>
      </c>
      <c r="AY136" s="19" t="s">
        <v>125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80</v>
      </c>
      <c r="BK136" s="226">
        <f>ROUND(I136*H136,2)</f>
        <v>0</v>
      </c>
      <c r="BL136" s="19" t="s">
        <v>167</v>
      </c>
      <c r="BM136" s="225" t="s">
        <v>259</v>
      </c>
    </row>
    <row r="137" s="2" customFormat="1">
      <c r="A137" s="40"/>
      <c r="B137" s="41"/>
      <c r="C137" s="42"/>
      <c r="D137" s="227" t="s">
        <v>138</v>
      </c>
      <c r="E137" s="42"/>
      <c r="F137" s="228" t="s">
        <v>260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13" customFormat="1">
      <c r="A138" s="13"/>
      <c r="B138" s="232"/>
      <c r="C138" s="233"/>
      <c r="D138" s="234" t="s">
        <v>145</v>
      </c>
      <c r="E138" s="235" t="s">
        <v>19</v>
      </c>
      <c r="F138" s="236" t="s">
        <v>205</v>
      </c>
      <c r="G138" s="233"/>
      <c r="H138" s="237">
        <v>344.5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145</v>
      </c>
      <c r="AU138" s="243" t="s">
        <v>82</v>
      </c>
      <c r="AV138" s="13" t="s">
        <v>82</v>
      </c>
      <c r="AW138" s="13" t="s">
        <v>35</v>
      </c>
      <c r="AX138" s="13" t="s">
        <v>80</v>
      </c>
      <c r="AY138" s="243" t="s">
        <v>125</v>
      </c>
    </row>
    <row r="139" s="2" customFormat="1" ht="55.5" customHeight="1">
      <c r="A139" s="40"/>
      <c r="B139" s="41"/>
      <c r="C139" s="268" t="s">
        <v>261</v>
      </c>
      <c r="D139" s="268" t="s">
        <v>262</v>
      </c>
      <c r="E139" s="269" t="s">
        <v>263</v>
      </c>
      <c r="F139" s="270" t="s">
        <v>264</v>
      </c>
      <c r="G139" s="271" t="s">
        <v>186</v>
      </c>
      <c r="H139" s="272">
        <v>418.65699999999998</v>
      </c>
      <c r="I139" s="273"/>
      <c r="J139" s="274">
        <f>ROUND(I139*H139,2)</f>
        <v>0</v>
      </c>
      <c r="K139" s="270" t="s">
        <v>136</v>
      </c>
      <c r="L139" s="275"/>
      <c r="M139" s="276" t="s">
        <v>19</v>
      </c>
      <c r="N139" s="277" t="s">
        <v>45</v>
      </c>
      <c r="O139" s="86"/>
      <c r="P139" s="223">
        <f>O139*H139</f>
        <v>0</v>
      </c>
      <c r="Q139" s="223">
        <v>0.0032000000000000002</v>
      </c>
      <c r="R139" s="223">
        <f>Q139*H139</f>
        <v>1.3397024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265</v>
      </c>
      <c r="AT139" s="225" t="s">
        <v>262</v>
      </c>
      <c r="AU139" s="225" t="s">
        <v>82</v>
      </c>
      <c r="AY139" s="19" t="s">
        <v>125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80</v>
      </c>
      <c r="BK139" s="226">
        <f>ROUND(I139*H139,2)</f>
        <v>0</v>
      </c>
      <c r="BL139" s="19" t="s">
        <v>167</v>
      </c>
      <c r="BM139" s="225" t="s">
        <v>266</v>
      </c>
    </row>
    <row r="140" s="15" customFormat="1">
      <c r="A140" s="15"/>
      <c r="B140" s="258"/>
      <c r="C140" s="259"/>
      <c r="D140" s="234" t="s">
        <v>145</v>
      </c>
      <c r="E140" s="260" t="s">
        <v>19</v>
      </c>
      <c r="F140" s="261" t="s">
        <v>267</v>
      </c>
      <c r="G140" s="259"/>
      <c r="H140" s="260" t="s">
        <v>19</v>
      </c>
      <c r="I140" s="262"/>
      <c r="J140" s="259"/>
      <c r="K140" s="259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145</v>
      </c>
      <c r="AU140" s="267" t="s">
        <v>82</v>
      </c>
      <c r="AV140" s="15" t="s">
        <v>80</v>
      </c>
      <c r="AW140" s="15" t="s">
        <v>35</v>
      </c>
      <c r="AX140" s="15" t="s">
        <v>74</v>
      </c>
      <c r="AY140" s="267" t="s">
        <v>125</v>
      </c>
    </row>
    <row r="141" s="13" customFormat="1">
      <c r="A141" s="13"/>
      <c r="B141" s="232"/>
      <c r="C141" s="233"/>
      <c r="D141" s="234" t="s">
        <v>145</v>
      </c>
      <c r="E141" s="235" t="s">
        <v>19</v>
      </c>
      <c r="F141" s="236" t="s">
        <v>205</v>
      </c>
      <c r="G141" s="233"/>
      <c r="H141" s="237">
        <v>344.5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145</v>
      </c>
      <c r="AU141" s="243" t="s">
        <v>82</v>
      </c>
      <c r="AV141" s="13" t="s">
        <v>82</v>
      </c>
      <c r="AW141" s="13" t="s">
        <v>35</v>
      </c>
      <c r="AX141" s="13" t="s">
        <v>74</v>
      </c>
      <c r="AY141" s="243" t="s">
        <v>125</v>
      </c>
    </row>
    <row r="142" s="15" customFormat="1">
      <c r="A142" s="15"/>
      <c r="B142" s="258"/>
      <c r="C142" s="259"/>
      <c r="D142" s="234" t="s">
        <v>145</v>
      </c>
      <c r="E142" s="260" t="s">
        <v>19</v>
      </c>
      <c r="F142" s="261" t="s">
        <v>268</v>
      </c>
      <c r="G142" s="259"/>
      <c r="H142" s="260" t="s">
        <v>19</v>
      </c>
      <c r="I142" s="262"/>
      <c r="J142" s="259"/>
      <c r="K142" s="259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145</v>
      </c>
      <c r="AU142" s="267" t="s">
        <v>82</v>
      </c>
      <c r="AV142" s="15" t="s">
        <v>80</v>
      </c>
      <c r="AW142" s="15" t="s">
        <v>35</v>
      </c>
      <c r="AX142" s="15" t="s">
        <v>74</v>
      </c>
      <c r="AY142" s="267" t="s">
        <v>125</v>
      </c>
    </row>
    <row r="143" s="13" customFormat="1">
      <c r="A143" s="13"/>
      <c r="B143" s="232"/>
      <c r="C143" s="233"/>
      <c r="D143" s="234" t="s">
        <v>145</v>
      </c>
      <c r="E143" s="235" t="s">
        <v>19</v>
      </c>
      <c r="F143" s="236" t="s">
        <v>215</v>
      </c>
      <c r="G143" s="233"/>
      <c r="H143" s="237">
        <v>31.140000000000001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145</v>
      </c>
      <c r="AU143" s="243" t="s">
        <v>82</v>
      </c>
      <c r="AV143" s="13" t="s">
        <v>82</v>
      </c>
      <c r="AW143" s="13" t="s">
        <v>35</v>
      </c>
      <c r="AX143" s="13" t="s">
        <v>74</v>
      </c>
      <c r="AY143" s="243" t="s">
        <v>125</v>
      </c>
    </row>
    <row r="144" s="13" customFormat="1">
      <c r="A144" s="13"/>
      <c r="B144" s="232"/>
      <c r="C144" s="233"/>
      <c r="D144" s="234" t="s">
        <v>145</v>
      </c>
      <c r="E144" s="235" t="s">
        <v>19</v>
      </c>
      <c r="F144" s="236" t="s">
        <v>216</v>
      </c>
      <c r="G144" s="233"/>
      <c r="H144" s="237">
        <v>4.9569999999999999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145</v>
      </c>
      <c r="AU144" s="243" t="s">
        <v>82</v>
      </c>
      <c r="AV144" s="13" t="s">
        <v>82</v>
      </c>
      <c r="AW144" s="13" t="s">
        <v>35</v>
      </c>
      <c r="AX144" s="13" t="s">
        <v>74</v>
      </c>
      <c r="AY144" s="243" t="s">
        <v>125</v>
      </c>
    </row>
    <row r="145" s="14" customFormat="1">
      <c r="A145" s="14"/>
      <c r="B145" s="244"/>
      <c r="C145" s="245"/>
      <c r="D145" s="234" t="s">
        <v>145</v>
      </c>
      <c r="E145" s="246" t="s">
        <v>19</v>
      </c>
      <c r="F145" s="247" t="s">
        <v>199</v>
      </c>
      <c r="G145" s="245"/>
      <c r="H145" s="248">
        <v>380.59699999999998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145</v>
      </c>
      <c r="AU145" s="254" t="s">
        <v>82</v>
      </c>
      <c r="AV145" s="14" t="s">
        <v>132</v>
      </c>
      <c r="AW145" s="14" t="s">
        <v>35</v>
      </c>
      <c r="AX145" s="14" t="s">
        <v>80</v>
      </c>
      <c r="AY145" s="254" t="s">
        <v>125</v>
      </c>
    </row>
    <row r="146" s="13" customFormat="1">
      <c r="A146" s="13"/>
      <c r="B146" s="232"/>
      <c r="C146" s="233"/>
      <c r="D146" s="234" t="s">
        <v>145</v>
      </c>
      <c r="E146" s="233"/>
      <c r="F146" s="236" t="s">
        <v>269</v>
      </c>
      <c r="G146" s="233"/>
      <c r="H146" s="237">
        <v>418.65699999999998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145</v>
      </c>
      <c r="AU146" s="243" t="s">
        <v>82</v>
      </c>
      <c r="AV146" s="13" t="s">
        <v>82</v>
      </c>
      <c r="AW146" s="13" t="s">
        <v>4</v>
      </c>
      <c r="AX146" s="13" t="s">
        <v>80</v>
      </c>
      <c r="AY146" s="243" t="s">
        <v>125</v>
      </c>
    </row>
    <row r="147" s="2" customFormat="1" ht="24.15" customHeight="1">
      <c r="A147" s="40"/>
      <c r="B147" s="41"/>
      <c r="C147" s="214" t="s">
        <v>227</v>
      </c>
      <c r="D147" s="214" t="s">
        <v>128</v>
      </c>
      <c r="E147" s="215" t="s">
        <v>270</v>
      </c>
      <c r="F147" s="216" t="s">
        <v>271</v>
      </c>
      <c r="G147" s="217" t="s">
        <v>194</v>
      </c>
      <c r="H147" s="218">
        <v>400</v>
      </c>
      <c r="I147" s="219"/>
      <c r="J147" s="220">
        <f>ROUND(I147*H147,2)</f>
        <v>0</v>
      </c>
      <c r="K147" s="216" t="s">
        <v>136</v>
      </c>
      <c r="L147" s="46"/>
      <c r="M147" s="221" t="s">
        <v>19</v>
      </c>
      <c r="N147" s="222" t="s">
        <v>45</v>
      </c>
      <c r="O147" s="86"/>
      <c r="P147" s="223">
        <f>O147*H147</f>
        <v>0</v>
      </c>
      <c r="Q147" s="223">
        <v>1.84E-05</v>
      </c>
      <c r="R147" s="223">
        <f>Q147*H147</f>
        <v>0.0073600000000000002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167</v>
      </c>
      <c r="AT147" s="225" t="s">
        <v>128</v>
      </c>
      <c r="AU147" s="225" t="s">
        <v>82</v>
      </c>
      <c r="AY147" s="19" t="s">
        <v>125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80</v>
      </c>
      <c r="BK147" s="226">
        <f>ROUND(I147*H147,2)</f>
        <v>0</v>
      </c>
      <c r="BL147" s="19" t="s">
        <v>167</v>
      </c>
      <c r="BM147" s="225" t="s">
        <v>272</v>
      </c>
    </row>
    <row r="148" s="2" customFormat="1">
      <c r="A148" s="40"/>
      <c r="B148" s="41"/>
      <c r="C148" s="42"/>
      <c r="D148" s="227" t="s">
        <v>138</v>
      </c>
      <c r="E148" s="42"/>
      <c r="F148" s="228" t="s">
        <v>273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138</v>
      </c>
      <c r="AU148" s="19" t="s">
        <v>82</v>
      </c>
    </row>
    <row r="149" s="13" customFormat="1">
      <c r="A149" s="13"/>
      <c r="B149" s="232"/>
      <c r="C149" s="233"/>
      <c r="D149" s="234" t="s">
        <v>145</v>
      </c>
      <c r="E149" s="235" t="s">
        <v>19</v>
      </c>
      <c r="F149" s="236" t="s">
        <v>274</v>
      </c>
      <c r="G149" s="233"/>
      <c r="H149" s="237">
        <v>400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145</v>
      </c>
      <c r="AU149" s="243" t="s">
        <v>82</v>
      </c>
      <c r="AV149" s="13" t="s">
        <v>82</v>
      </c>
      <c r="AW149" s="13" t="s">
        <v>35</v>
      </c>
      <c r="AX149" s="13" t="s">
        <v>80</v>
      </c>
      <c r="AY149" s="243" t="s">
        <v>125</v>
      </c>
    </row>
    <row r="150" s="2" customFormat="1" ht="24.15" customHeight="1">
      <c r="A150" s="40"/>
      <c r="B150" s="41"/>
      <c r="C150" s="214" t="s">
        <v>167</v>
      </c>
      <c r="D150" s="214" t="s">
        <v>128</v>
      </c>
      <c r="E150" s="215" t="s">
        <v>275</v>
      </c>
      <c r="F150" s="216" t="s">
        <v>276</v>
      </c>
      <c r="G150" s="217" t="s">
        <v>194</v>
      </c>
      <c r="H150" s="218">
        <v>258.23000000000002</v>
      </c>
      <c r="I150" s="219"/>
      <c r="J150" s="220">
        <f>ROUND(I150*H150,2)</f>
        <v>0</v>
      </c>
      <c r="K150" s="216" t="s">
        <v>136</v>
      </c>
      <c r="L150" s="46"/>
      <c r="M150" s="221" t="s">
        <v>19</v>
      </c>
      <c r="N150" s="222" t="s">
        <v>45</v>
      </c>
      <c r="O150" s="86"/>
      <c r="P150" s="223">
        <f>O150*H150</f>
        <v>0</v>
      </c>
      <c r="Q150" s="223">
        <v>5.3999999999999998E-05</v>
      </c>
      <c r="R150" s="223">
        <f>Q150*H150</f>
        <v>0.013944420000000001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167</v>
      </c>
      <c r="AT150" s="225" t="s">
        <v>128</v>
      </c>
      <c r="AU150" s="225" t="s">
        <v>82</v>
      </c>
      <c r="AY150" s="19" t="s">
        <v>125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80</v>
      </c>
      <c r="BK150" s="226">
        <f>ROUND(I150*H150,2)</f>
        <v>0</v>
      </c>
      <c r="BL150" s="19" t="s">
        <v>167</v>
      </c>
      <c r="BM150" s="225" t="s">
        <v>277</v>
      </c>
    </row>
    <row r="151" s="2" customFormat="1">
      <c r="A151" s="40"/>
      <c r="B151" s="41"/>
      <c r="C151" s="42"/>
      <c r="D151" s="227" t="s">
        <v>138</v>
      </c>
      <c r="E151" s="42"/>
      <c r="F151" s="228" t="s">
        <v>278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138</v>
      </c>
      <c r="AU151" s="19" t="s">
        <v>82</v>
      </c>
    </row>
    <row r="152" s="13" customFormat="1">
      <c r="A152" s="13"/>
      <c r="B152" s="232"/>
      <c r="C152" s="233"/>
      <c r="D152" s="234" t="s">
        <v>145</v>
      </c>
      <c r="E152" s="235" t="s">
        <v>19</v>
      </c>
      <c r="F152" s="236" t="s">
        <v>197</v>
      </c>
      <c r="G152" s="233"/>
      <c r="H152" s="237">
        <v>311.39999999999998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145</v>
      </c>
      <c r="AU152" s="243" t="s">
        <v>82</v>
      </c>
      <c r="AV152" s="13" t="s">
        <v>82</v>
      </c>
      <c r="AW152" s="13" t="s">
        <v>35</v>
      </c>
      <c r="AX152" s="13" t="s">
        <v>74</v>
      </c>
      <c r="AY152" s="243" t="s">
        <v>125</v>
      </c>
    </row>
    <row r="153" s="13" customFormat="1">
      <c r="A153" s="13"/>
      <c r="B153" s="232"/>
      <c r="C153" s="233"/>
      <c r="D153" s="234" t="s">
        <v>145</v>
      </c>
      <c r="E153" s="235" t="s">
        <v>19</v>
      </c>
      <c r="F153" s="236" t="s">
        <v>198</v>
      </c>
      <c r="G153" s="233"/>
      <c r="H153" s="237">
        <v>-53.170000000000002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145</v>
      </c>
      <c r="AU153" s="243" t="s">
        <v>82</v>
      </c>
      <c r="AV153" s="13" t="s">
        <v>82</v>
      </c>
      <c r="AW153" s="13" t="s">
        <v>35</v>
      </c>
      <c r="AX153" s="13" t="s">
        <v>74</v>
      </c>
      <c r="AY153" s="243" t="s">
        <v>125</v>
      </c>
    </row>
    <row r="154" s="14" customFormat="1">
      <c r="A154" s="14"/>
      <c r="B154" s="244"/>
      <c r="C154" s="245"/>
      <c r="D154" s="234" t="s">
        <v>145</v>
      </c>
      <c r="E154" s="246" t="s">
        <v>19</v>
      </c>
      <c r="F154" s="247" t="s">
        <v>199</v>
      </c>
      <c r="G154" s="245"/>
      <c r="H154" s="248">
        <v>258.23000000000002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145</v>
      </c>
      <c r="AU154" s="254" t="s">
        <v>82</v>
      </c>
      <c r="AV154" s="14" t="s">
        <v>132</v>
      </c>
      <c r="AW154" s="14" t="s">
        <v>35</v>
      </c>
      <c r="AX154" s="14" t="s">
        <v>80</v>
      </c>
      <c r="AY154" s="254" t="s">
        <v>125</v>
      </c>
    </row>
    <row r="155" s="2" customFormat="1" ht="21.75" customHeight="1">
      <c r="A155" s="40"/>
      <c r="B155" s="41"/>
      <c r="C155" s="214" t="s">
        <v>279</v>
      </c>
      <c r="D155" s="214" t="s">
        <v>128</v>
      </c>
      <c r="E155" s="215" t="s">
        <v>280</v>
      </c>
      <c r="F155" s="216" t="s">
        <v>281</v>
      </c>
      <c r="G155" s="217" t="s">
        <v>166</v>
      </c>
      <c r="H155" s="218">
        <v>39</v>
      </c>
      <c r="I155" s="219"/>
      <c r="J155" s="220">
        <f>ROUND(I155*H155,2)</f>
        <v>0</v>
      </c>
      <c r="K155" s="216" t="s">
        <v>136</v>
      </c>
      <c r="L155" s="46"/>
      <c r="M155" s="221" t="s">
        <v>19</v>
      </c>
      <c r="N155" s="222" t="s">
        <v>45</v>
      </c>
      <c r="O155" s="86"/>
      <c r="P155" s="223">
        <f>O155*H155</f>
        <v>0</v>
      </c>
      <c r="Q155" s="223">
        <v>3.0000000000000001E-05</v>
      </c>
      <c r="R155" s="223">
        <f>Q155*H155</f>
        <v>0.00117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167</v>
      </c>
      <c r="AT155" s="225" t="s">
        <v>128</v>
      </c>
      <c r="AU155" s="225" t="s">
        <v>82</v>
      </c>
      <c r="AY155" s="19" t="s">
        <v>125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167</v>
      </c>
      <c r="BM155" s="225" t="s">
        <v>282</v>
      </c>
    </row>
    <row r="156" s="2" customFormat="1">
      <c r="A156" s="40"/>
      <c r="B156" s="41"/>
      <c r="C156" s="42"/>
      <c r="D156" s="227" t="s">
        <v>138</v>
      </c>
      <c r="E156" s="42"/>
      <c r="F156" s="228" t="s">
        <v>283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138</v>
      </c>
      <c r="AU156" s="19" t="s">
        <v>82</v>
      </c>
    </row>
    <row r="157" s="13" customFormat="1">
      <c r="A157" s="13"/>
      <c r="B157" s="232"/>
      <c r="C157" s="233"/>
      <c r="D157" s="234" t="s">
        <v>145</v>
      </c>
      <c r="E157" s="235" t="s">
        <v>19</v>
      </c>
      <c r="F157" s="236" t="s">
        <v>284</v>
      </c>
      <c r="G157" s="233"/>
      <c r="H157" s="237">
        <v>39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145</v>
      </c>
      <c r="AU157" s="243" t="s">
        <v>82</v>
      </c>
      <c r="AV157" s="13" t="s">
        <v>82</v>
      </c>
      <c r="AW157" s="13" t="s">
        <v>35</v>
      </c>
      <c r="AX157" s="13" t="s">
        <v>80</v>
      </c>
      <c r="AY157" s="243" t="s">
        <v>125</v>
      </c>
    </row>
    <row r="158" s="2" customFormat="1" ht="21.75" customHeight="1">
      <c r="A158" s="40"/>
      <c r="B158" s="41"/>
      <c r="C158" s="214" t="s">
        <v>285</v>
      </c>
      <c r="D158" s="214" t="s">
        <v>128</v>
      </c>
      <c r="E158" s="215" t="s">
        <v>286</v>
      </c>
      <c r="F158" s="216" t="s">
        <v>287</v>
      </c>
      <c r="G158" s="217" t="s">
        <v>166</v>
      </c>
      <c r="H158" s="218">
        <v>39</v>
      </c>
      <c r="I158" s="219"/>
      <c r="J158" s="220">
        <f>ROUND(I158*H158,2)</f>
        <v>0</v>
      </c>
      <c r="K158" s="216" t="s">
        <v>136</v>
      </c>
      <c r="L158" s="46"/>
      <c r="M158" s="221" t="s">
        <v>19</v>
      </c>
      <c r="N158" s="222" t="s">
        <v>45</v>
      </c>
      <c r="O158" s="86"/>
      <c r="P158" s="223">
        <f>O158*H158</f>
        <v>0</v>
      </c>
      <c r="Q158" s="223">
        <v>3.0000000000000001E-05</v>
      </c>
      <c r="R158" s="223">
        <f>Q158*H158</f>
        <v>0.00117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167</v>
      </c>
      <c r="AT158" s="225" t="s">
        <v>128</v>
      </c>
      <c r="AU158" s="225" t="s">
        <v>82</v>
      </c>
      <c r="AY158" s="19" t="s">
        <v>125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80</v>
      </c>
      <c r="BK158" s="226">
        <f>ROUND(I158*H158,2)</f>
        <v>0</v>
      </c>
      <c r="BL158" s="19" t="s">
        <v>167</v>
      </c>
      <c r="BM158" s="225" t="s">
        <v>288</v>
      </c>
    </row>
    <row r="159" s="2" customFormat="1">
      <c r="A159" s="40"/>
      <c r="B159" s="41"/>
      <c r="C159" s="42"/>
      <c r="D159" s="227" t="s">
        <v>138</v>
      </c>
      <c r="E159" s="42"/>
      <c r="F159" s="228" t="s">
        <v>289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82</v>
      </c>
    </row>
    <row r="160" s="13" customFormat="1">
      <c r="A160" s="13"/>
      <c r="B160" s="232"/>
      <c r="C160" s="233"/>
      <c r="D160" s="234" t="s">
        <v>145</v>
      </c>
      <c r="E160" s="235" t="s">
        <v>19</v>
      </c>
      <c r="F160" s="236" t="s">
        <v>284</v>
      </c>
      <c r="G160" s="233"/>
      <c r="H160" s="237">
        <v>39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145</v>
      </c>
      <c r="AU160" s="243" t="s">
        <v>82</v>
      </c>
      <c r="AV160" s="13" t="s">
        <v>82</v>
      </c>
      <c r="AW160" s="13" t="s">
        <v>35</v>
      </c>
      <c r="AX160" s="13" t="s">
        <v>80</v>
      </c>
      <c r="AY160" s="243" t="s">
        <v>125</v>
      </c>
    </row>
    <row r="161" s="2" customFormat="1" ht="16.5" customHeight="1">
      <c r="A161" s="40"/>
      <c r="B161" s="41"/>
      <c r="C161" s="214" t="s">
        <v>290</v>
      </c>
      <c r="D161" s="214" t="s">
        <v>128</v>
      </c>
      <c r="E161" s="215" t="s">
        <v>291</v>
      </c>
      <c r="F161" s="216" t="s">
        <v>292</v>
      </c>
      <c r="G161" s="217" t="s">
        <v>194</v>
      </c>
      <c r="H161" s="218">
        <v>258.23000000000002</v>
      </c>
      <c r="I161" s="219"/>
      <c r="J161" s="220">
        <f>ROUND(I161*H161,2)</f>
        <v>0</v>
      </c>
      <c r="K161" s="216" t="s">
        <v>136</v>
      </c>
      <c r="L161" s="46"/>
      <c r="M161" s="221" t="s">
        <v>19</v>
      </c>
      <c r="N161" s="222" t="s">
        <v>45</v>
      </c>
      <c r="O161" s="86"/>
      <c r="P161" s="223">
        <f>O161*H161</f>
        <v>0</v>
      </c>
      <c r="Q161" s="223">
        <v>1.26999E-05</v>
      </c>
      <c r="R161" s="223">
        <f>Q161*H161</f>
        <v>0.0032794951770000005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167</v>
      </c>
      <c r="AT161" s="225" t="s">
        <v>128</v>
      </c>
      <c r="AU161" s="225" t="s">
        <v>82</v>
      </c>
      <c r="AY161" s="19" t="s">
        <v>125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167</v>
      </c>
      <c r="BM161" s="225" t="s">
        <v>293</v>
      </c>
    </row>
    <row r="162" s="2" customFormat="1">
      <c r="A162" s="40"/>
      <c r="B162" s="41"/>
      <c r="C162" s="42"/>
      <c r="D162" s="227" t="s">
        <v>138</v>
      </c>
      <c r="E162" s="42"/>
      <c r="F162" s="228" t="s">
        <v>294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138</v>
      </c>
      <c r="AU162" s="19" t="s">
        <v>82</v>
      </c>
    </row>
    <row r="163" s="13" customFormat="1">
      <c r="A163" s="13"/>
      <c r="B163" s="232"/>
      <c r="C163" s="233"/>
      <c r="D163" s="234" t="s">
        <v>145</v>
      </c>
      <c r="E163" s="235" t="s">
        <v>19</v>
      </c>
      <c r="F163" s="236" t="s">
        <v>197</v>
      </c>
      <c r="G163" s="233"/>
      <c r="H163" s="237">
        <v>311.39999999999998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145</v>
      </c>
      <c r="AU163" s="243" t="s">
        <v>82</v>
      </c>
      <c r="AV163" s="13" t="s">
        <v>82</v>
      </c>
      <c r="AW163" s="13" t="s">
        <v>35</v>
      </c>
      <c r="AX163" s="13" t="s">
        <v>74</v>
      </c>
      <c r="AY163" s="243" t="s">
        <v>125</v>
      </c>
    </row>
    <row r="164" s="13" customFormat="1">
      <c r="A164" s="13"/>
      <c r="B164" s="232"/>
      <c r="C164" s="233"/>
      <c r="D164" s="234" t="s">
        <v>145</v>
      </c>
      <c r="E164" s="235" t="s">
        <v>19</v>
      </c>
      <c r="F164" s="236" t="s">
        <v>198</v>
      </c>
      <c r="G164" s="233"/>
      <c r="H164" s="237">
        <v>-53.170000000000002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145</v>
      </c>
      <c r="AU164" s="243" t="s">
        <v>82</v>
      </c>
      <c r="AV164" s="13" t="s">
        <v>82</v>
      </c>
      <c r="AW164" s="13" t="s">
        <v>35</v>
      </c>
      <c r="AX164" s="13" t="s">
        <v>74</v>
      </c>
      <c r="AY164" s="243" t="s">
        <v>125</v>
      </c>
    </row>
    <row r="165" s="14" customFormat="1">
      <c r="A165" s="14"/>
      <c r="B165" s="244"/>
      <c r="C165" s="245"/>
      <c r="D165" s="234" t="s">
        <v>145</v>
      </c>
      <c r="E165" s="246" t="s">
        <v>19</v>
      </c>
      <c r="F165" s="247" t="s">
        <v>199</v>
      </c>
      <c r="G165" s="245"/>
      <c r="H165" s="248">
        <v>258.23000000000002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145</v>
      </c>
      <c r="AU165" s="254" t="s">
        <v>82</v>
      </c>
      <c r="AV165" s="14" t="s">
        <v>132</v>
      </c>
      <c r="AW165" s="14" t="s">
        <v>35</v>
      </c>
      <c r="AX165" s="14" t="s">
        <v>80</v>
      </c>
      <c r="AY165" s="254" t="s">
        <v>125</v>
      </c>
    </row>
    <row r="166" s="2" customFormat="1" ht="16.5" customHeight="1">
      <c r="A166" s="40"/>
      <c r="B166" s="41"/>
      <c r="C166" s="268" t="s">
        <v>295</v>
      </c>
      <c r="D166" s="268" t="s">
        <v>262</v>
      </c>
      <c r="E166" s="269" t="s">
        <v>296</v>
      </c>
      <c r="F166" s="270" t="s">
        <v>297</v>
      </c>
      <c r="G166" s="271" t="s">
        <v>194</v>
      </c>
      <c r="H166" s="272">
        <v>263.39499999999998</v>
      </c>
      <c r="I166" s="273"/>
      <c r="J166" s="274">
        <f>ROUND(I166*H166,2)</f>
        <v>0</v>
      </c>
      <c r="K166" s="270" t="s">
        <v>136</v>
      </c>
      <c r="L166" s="275"/>
      <c r="M166" s="276" t="s">
        <v>19</v>
      </c>
      <c r="N166" s="277" t="s">
        <v>45</v>
      </c>
      <c r="O166" s="86"/>
      <c r="P166" s="223">
        <f>O166*H166</f>
        <v>0</v>
      </c>
      <c r="Q166" s="223">
        <v>2.0000000000000002E-05</v>
      </c>
      <c r="R166" s="223">
        <f>Q166*H166</f>
        <v>0.0052678999999999998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265</v>
      </c>
      <c r="AT166" s="225" t="s">
        <v>262</v>
      </c>
      <c r="AU166" s="225" t="s">
        <v>82</v>
      </c>
      <c r="AY166" s="19" t="s">
        <v>125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80</v>
      </c>
      <c r="BK166" s="226">
        <f>ROUND(I166*H166,2)</f>
        <v>0</v>
      </c>
      <c r="BL166" s="19" t="s">
        <v>167</v>
      </c>
      <c r="BM166" s="225" t="s">
        <v>298</v>
      </c>
    </row>
    <row r="167" s="13" customFormat="1">
      <c r="A167" s="13"/>
      <c r="B167" s="232"/>
      <c r="C167" s="233"/>
      <c r="D167" s="234" t="s">
        <v>145</v>
      </c>
      <c r="E167" s="235" t="s">
        <v>19</v>
      </c>
      <c r="F167" s="236" t="s">
        <v>197</v>
      </c>
      <c r="G167" s="233"/>
      <c r="H167" s="237">
        <v>311.39999999999998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145</v>
      </c>
      <c r="AU167" s="243" t="s">
        <v>82</v>
      </c>
      <c r="AV167" s="13" t="s">
        <v>82</v>
      </c>
      <c r="AW167" s="13" t="s">
        <v>35</v>
      </c>
      <c r="AX167" s="13" t="s">
        <v>74</v>
      </c>
      <c r="AY167" s="243" t="s">
        <v>125</v>
      </c>
    </row>
    <row r="168" s="13" customFormat="1">
      <c r="A168" s="13"/>
      <c r="B168" s="232"/>
      <c r="C168" s="233"/>
      <c r="D168" s="234" t="s">
        <v>145</v>
      </c>
      <c r="E168" s="235" t="s">
        <v>19</v>
      </c>
      <c r="F168" s="236" t="s">
        <v>198</v>
      </c>
      <c r="G168" s="233"/>
      <c r="H168" s="237">
        <v>-53.170000000000002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145</v>
      </c>
      <c r="AU168" s="243" t="s">
        <v>82</v>
      </c>
      <c r="AV168" s="13" t="s">
        <v>82</v>
      </c>
      <c r="AW168" s="13" t="s">
        <v>35</v>
      </c>
      <c r="AX168" s="13" t="s">
        <v>74</v>
      </c>
      <c r="AY168" s="243" t="s">
        <v>125</v>
      </c>
    </row>
    <row r="169" s="14" customFormat="1">
      <c r="A169" s="14"/>
      <c r="B169" s="244"/>
      <c r="C169" s="245"/>
      <c r="D169" s="234" t="s">
        <v>145</v>
      </c>
      <c r="E169" s="246" t="s">
        <v>19</v>
      </c>
      <c r="F169" s="247" t="s">
        <v>199</v>
      </c>
      <c r="G169" s="245"/>
      <c r="H169" s="248">
        <v>258.23000000000002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145</v>
      </c>
      <c r="AU169" s="254" t="s">
        <v>82</v>
      </c>
      <c r="AV169" s="14" t="s">
        <v>132</v>
      </c>
      <c r="AW169" s="14" t="s">
        <v>35</v>
      </c>
      <c r="AX169" s="14" t="s">
        <v>80</v>
      </c>
      <c r="AY169" s="254" t="s">
        <v>125</v>
      </c>
    </row>
    <row r="170" s="13" customFormat="1">
      <c r="A170" s="13"/>
      <c r="B170" s="232"/>
      <c r="C170" s="233"/>
      <c r="D170" s="234" t="s">
        <v>145</v>
      </c>
      <c r="E170" s="233"/>
      <c r="F170" s="236" t="s">
        <v>299</v>
      </c>
      <c r="G170" s="233"/>
      <c r="H170" s="237">
        <v>263.39499999999998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145</v>
      </c>
      <c r="AU170" s="243" t="s">
        <v>82</v>
      </c>
      <c r="AV170" s="13" t="s">
        <v>82</v>
      </c>
      <c r="AW170" s="13" t="s">
        <v>4</v>
      </c>
      <c r="AX170" s="13" t="s">
        <v>80</v>
      </c>
      <c r="AY170" s="243" t="s">
        <v>125</v>
      </c>
    </row>
    <row r="171" s="2" customFormat="1" ht="16.5" customHeight="1">
      <c r="A171" s="40"/>
      <c r="B171" s="41"/>
      <c r="C171" s="214" t="s">
        <v>7</v>
      </c>
      <c r="D171" s="214" t="s">
        <v>128</v>
      </c>
      <c r="E171" s="215" t="s">
        <v>300</v>
      </c>
      <c r="F171" s="216" t="s">
        <v>301</v>
      </c>
      <c r="G171" s="217" t="s">
        <v>194</v>
      </c>
      <c r="H171" s="218">
        <v>51.049999999999997</v>
      </c>
      <c r="I171" s="219"/>
      <c r="J171" s="220">
        <f>ROUND(I171*H171,2)</f>
        <v>0</v>
      </c>
      <c r="K171" s="216" t="s">
        <v>136</v>
      </c>
      <c r="L171" s="46"/>
      <c r="M171" s="221" t="s">
        <v>19</v>
      </c>
      <c r="N171" s="222" t="s">
        <v>45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167</v>
      </c>
      <c r="AT171" s="225" t="s">
        <v>128</v>
      </c>
      <c r="AU171" s="225" t="s">
        <v>82</v>
      </c>
      <c r="AY171" s="19" t="s">
        <v>125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167</v>
      </c>
      <c r="BM171" s="225" t="s">
        <v>302</v>
      </c>
    </row>
    <row r="172" s="2" customFormat="1">
      <c r="A172" s="40"/>
      <c r="B172" s="41"/>
      <c r="C172" s="42"/>
      <c r="D172" s="227" t="s">
        <v>138</v>
      </c>
      <c r="E172" s="42"/>
      <c r="F172" s="228" t="s">
        <v>303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138</v>
      </c>
      <c r="AU172" s="19" t="s">
        <v>82</v>
      </c>
    </row>
    <row r="173" s="13" customFormat="1">
      <c r="A173" s="13"/>
      <c r="B173" s="232"/>
      <c r="C173" s="233"/>
      <c r="D173" s="234" t="s">
        <v>145</v>
      </c>
      <c r="E173" s="235" t="s">
        <v>19</v>
      </c>
      <c r="F173" s="236" t="s">
        <v>304</v>
      </c>
      <c r="G173" s="233"/>
      <c r="H173" s="237">
        <v>7.25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145</v>
      </c>
      <c r="AU173" s="243" t="s">
        <v>82</v>
      </c>
      <c r="AV173" s="13" t="s">
        <v>82</v>
      </c>
      <c r="AW173" s="13" t="s">
        <v>35</v>
      </c>
      <c r="AX173" s="13" t="s">
        <v>74</v>
      </c>
      <c r="AY173" s="243" t="s">
        <v>125</v>
      </c>
    </row>
    <row r="174" s="13" customFormat="1">
      <c r="A174" s="13"/>
      <c r="B174" s="232"/>
      <c r="C174" s="233"/>
      <c r="D174" s="234" t="s">
        <v>145</v>
      </c>
      <c r="E174" s="235" t="s">
        <v>19</v>
      </c>
      <c r="F174" s="236" t="s">
        <v>305</v>
      </c>
      <c r="G174" s="233"/>
      <c r="H174" s="237">
        <v>5.4000000000000004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145</v>
      </c>
      <c r="AU174" s="243" t="s">
        <v>82</v>
      </c>
      <c r="AV174" s="13" t="s">
        <v>82</v>
      </c>
      <c r="AW174" s="13" t="s">
        <v>35</v>
      </c>
      <c r="AX174" s="13" t="s">
        <v>74</v>
      </c>
      <c r="AY174" s="243" t="s">
        <v>125</v>
      </c>
    </row>
    <row r="175" s="13" customFormat="1">
      <c r="A175" s="13"/>
      <c r="B175" s="232"/>
      <c r="C175" s="233"/>
      <c r="D175" s="234" t="s">
        <v>145</v>
      </c>
      <c r="E175" s="235" t="s">
        <v>19</v>
      </c>
      <c r="F175" s="236" t="s">
        <v>306</v>
      </c>
      <c r="G175" s="233"/>
      <c r="H175" s="237">
        <v>5.5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145</v>
      </c>
      <c r="AU175" s="243" t="s">
        <v>82</v>
      </c>
      <c r="AV175" s="13" t="s">
        <v>82</v>
      </c>
      <c r="AW175" s="13" t="s">
        <v>35</v>
      </c>
      <c r="AX175" s="13" t="s">
        <v>74</v>
      </c>
      <c r="AY175" s="243" t="s">
        <v>125</v>
      </c>
    </row>
    <row r="176" s="13" customFormat="1">
      <c r="A176" s="13"/>
      <c r="B176" s="232"/>
      <c r="C176" s="233"/>
      <c r="D176" s="234" t="s">
        <v>145</v>
      </c>
      <c r="E176" s="235" t="s">
        <v>19</v>
      </c>
      <c r="F176" s="236" t="s">
        <v>307</v>
      </c>
      <c r="G176" s="233"/>
      <c r="H176" s="237">
        <v>7.2000000000000002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145</v>
      </c>
      <c r="AU176" s="243" t="s">
        <v>82</v>
      </c>
      <c r="AV176" s="13" t="s">
        <v>82</v>
      </c>
      <c r="AW176" s="13" t="s">
        <v>35</v>
      </c>
      <c r="AX176" s="13" t="s">
        <v>74</v>
      </c>
      <c r="AY176" s="243" t="s">
        <v>125</v>
      </c>
    </row>
    <row r="177" s="13" customFormat="1">
      <c r="A177" s="13"/>
      <c r="B177" s="232"/>
      <c r="C177" s="233"/>
      <c r="D177" s="234" t="s">
        <v>145</v>
      </c>
      <c r="E177" s="235" t="s">
        <v>19</v>
      </c>
      <c r="F177" s="236" t="s">
        <v>308</v>
      </c>
      <c r="G177" s="233"/>
      <c r="H177" s="237">
        <v>1.8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145</v>
      </c>
      <c r="AU177" s="243" t="s">
        <v>82</v>
      </c>
      <c r="AV177" s="13" t="s">
        <v>82</v>
      </c>
      <c r="AW177" s="13" t="s">
        <v>35</v>
      </c>
      <c r="AX177" s="13" t="s">
        <v>74</v>
      </c>
      <c r="AY177" s="243" t="s">
        <v>125</v>
      </c>
    </row>
    <row r="178" s="13" customFormat="1">
      <c r="A178" s="13"/>
      <c r="B178" s="232"/>
      <c r="C178" s="233"/>
      <c r="D178" s="234" t="s">
        <v>145</v>
      </c>
      <c r="E178" s="235" t="s">
        <v>19</v>
      </c>
      <c r="F178" s="236" t="s">
        <v>309</v>
      </c>
      <c r="G178" s="233"/>
      <c r="H178" s="237">
        <v>22.5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145</v>
      </c>
      <c r="AU178" s="243" t="s">
        <v>82</v>
      </c>
      <c r="AV178" s="13" t="s">
        <v>82</v>
      </c>
      <c r="AW178" s="13" t="s">
        <v>35</v>
      </c>
      <c r="AX178" s="13" t="s">
        <v>74</v>
      </c>
      <c r="AY178" s="243" t="s">
        <v>125</v>
      </c>
    </row>
    <row r="179" s="13" customFormat="1">
      <c r="A179" s="13"/>
      <c r="B179" s="232"/>
      <c r="C179" s="233"/>
      <c r="D179" s="234" t="s">
        <v>145</v>
      </c>
      <c r="E179" s="235" t="s">
        <v>19</v>
      </c>
      <c r="F179" s="236" t="s">
        <v>310</v>
      </c>
      <c r="G179" s="233"/>
      <c r="H179" s="237">
        <v>1.3999999999999999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145</v>
      </c>
      <c r="AU179" s="243" t="s">
        <v>82</v>
      </c>
      <c r="AV179" s="13" t="s">
        <v>82</v>
      </c>
      <c r="AW179" s="13" t="s">
        <v>35</v>
      </c>
      <c r="AX179" s="13" t="s">
        <v>74</v>
      </c>
      <c r="AY179" s="243" t="s">
        <v>125</v>
      </c>
    </row>
    <row r="180" s="14" customFormat="1">
      <c r="A180" s="14"/>
      <c r="B180" s="244"/>
      <c r="C180" s="245"/>
      <c r="D180" s="234" t="s">
        <v>145</v>
      </c>
      <c r="E180" s="246" t="s">
        <v>19</v>
      </c>
      <c r="F180" s="247" t="s">
        <v>199</v>
      </c>
      <c r="G180" s="245"/>
      <c r="H180" s="248">
        <v>51.049999999999997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145</v>
      </c>
      <c r="AU180" s="254" t="s">
        <v>82</v>
      </c>
      <c r="AV180" s="14" t="s">
        <v>132</v>
      </c>
      <c r="AW180" s="14" t="s">
        <v>35</v>
      </c>
      <c r="AX180" s="14" t="s">
        <v>80</v>
      </c>
      <c r="AY180" s="254" t="s">
        <v>125</v>
      </c>
    </row>
    <row r="181" s="2" customFormat="1" ht="24.15" customHeight="1">
      <c r="A181" s="40"/>
      <c r="B181" s="41"/>
      <c r="C181" s="268" t="s">
        <v>311</v>
      </c>
      <c r="D181" s="268" t="s">
        <v>262</v>
      </c>
      <c r="E181" s="269" t="s">
        <v>312</v>
      </c>
      <c r="F181" s="270" t="s">
        <v>313</v>
      </c>
      <c r="G181" s="271" t="s">
        <v>194</v>
      </c>
      <c r="H181" s="272">
        <v>52.070999999999998</v>
      </c>
      <c r="I181" s="273"/>
      <c r="J181" s="274">
        <f>ROUND(I181*H181,2)</f>
        <v>0</v>
      </c>
      <c r="K181" s="270" t="s">
        <v>136</v>
      </c>
      <c r="L181" s="275"/>
      <c r="M181" s="276" t="s">
        <v>19</v>
      </c>
      <c r="N181" s="277" t="s">
        <v>45</v>
      </c>
      <c r="O181" s="86"/>
      <c r="P181" s="223">
        <f>O181*H181</f>
        <v>0</v>
      </c>
      <c r="Q181" s="223">
        <v>0.00021000000000000001</v>
      </c>
      <c r="R181" s="223">
        <f>Q181*H181</f>
        <v>0.010934910000000001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265</v>
      </c>
      <c r="AT181" s="225" t="s">
        <v>262</v>
      </c>
      <c r="AU181" s="225" t="s">
        <v>82</v>
      </c>
      <c r="AY181" s="19" t="s">
        <v>125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80</v>
      </c>
      <c r="BK181" s="226">
        <f>ROUND(I181*H181,2)</f>
        <v>0</v>
      </c>
      <c r="BL181" s="19" t="s">
        <v>167</v>
      </c>
      <c r="BM181" s="225" t="s">
        <v>314</v>
      </c>
    </row>
    <row r="182" s="13" customFormat="1">
      <c r="A182" s="13"/>
      <c r="B182" s="232"/>
      <c r="C182" s="233"/>
      <c r="D182" s="234" t="s">
        <v>145</v>
      </c>
      <c r="E182" s="235" t="s">
        <v>19</v>
      </c>
      <c r="F182" s="236" t="s">
        <v>304</v>
      </c>
      <c r="G182" s="233"/>
      <c r="H182" s="237">
        <v>7.25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145</v>
      </c>
      <c r="AU182" s="243" t="s">
        <v>82</v>
      </c>
      <c r="AV182" s="13" t="s">
        <v>82</v>
      </c>
      <c r="AW182" s="13" t="s">
        <v>35</v>
      </c>
      <c r="AX182" s="13" t="s">
        <v>74</v>
      </c>
      <c r="AY182" s="243" t="s">
        <v>125</v>
      </c>
    </row>
    <row r="183" s="13" customFormat="1">
      <c r="A183" s="13"/>
      <c r="B183" s="232"/>
      <c r="C183" s="233"/>
      <c r="D183" s="234" t="s">
        <v>145</v>
      </c>
      <c r="E183" s="235" t="s">
        <v>19</v>
      </c>
      <c r="F183" s="236" t="s">
        <v>305</v>
      </c>
      <c r="G183" s="233"/>
      <c r="H183" s="237">
        <v>5.4000000000000004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145</v>
      </c>
      <c r="AU183" s="243" t="s">
        <v>82</v>
      </c>
      <c r="AV183" s="13" t="s">
        <v>82</v>
      </c>
      <c r="AW183" s="13" t="s">
        <v>35</v>
      </c>
      <c r="AX183" s="13" t="s">
        <v>74</v>
      </c>
      <c r="AY183" s="243" t="s">
        <v>125</v>
      </c>
    </row>
    <row r="184" s="13" customFormat="1">
      <c r="A184" s="13"/>
      <c r="B184" s="232"/>
      <c r="C184" s="233"/>
      <c r="D184" s="234" t="s">
        <v>145</v>
      </c>
      <c r="E184" s="235" t="s">
        <v>19</v>
      </c>
      <c r="F184" s="236" t="s">
        <v>306</v>
      </c>
      <c r="G184" s="233"/>
      <c r="H184" s="237">
        <v>5.5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145</v>
      </c>
      <c r="AU184" s="243" t="s">
        <v>82</v>
      </c>
      <c r="AV184" s="13" t="s">
        <v>82</v>
      </c>
      <c r="AW184" s="13" t="s">
        <v>35</v>
      </c>
      <c r="AX184" s="13" t="s">
        <v>74</v>
      </c>
      <c r="AY184" s="243" t="s">
        <v>125</v>
      </c>
    </row>
    <row r="185" s="13" customFormat="1">
      <c r="A185" s="13"/>
      <c r="B185" s="232"/>
      <c r="C185" s="233"/>
      <c r="D185" s="234" t="s">
        <v>145</v>
      </c>
      <c r="E185" s="235" t="s">
        <v>19</v>
      </c>
      <c r="F185" s="236" t="s">
        <v>307</v>
      </c>
      <c r="G185" s="233"/>
      <c r="H185" s="237">
        <v>7.2000000000000002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145</v>
      </c>
      <c r="AU185" s="243" t="s">
        <v>82</v>
      </c>
      <c r="AV185" s="13" t="s">
        <v>82</v>
      </c>
      <c r="AW185" s="13" t="s">
        <v>35</v>
      </c>
      <c r="AX185" s="13" t="s">
        <v>74</v>
      </c>
      <c r="AY185" s="243" t="s">
        <v>125</v>
      </c>
    </row>
    <row r="186" s="13" customFormat="1">
      <c r="A186" s="13"/>
      <c r="B186" s="232"/>
      <c r="C186" s="233"/>
      <c r="D186" s="234" t="s">
        <v>145</v>
      </c>
      <c r="E186" s="235" t="s">
        <v>19</v>
      </c>
      <c r="F186" s="236" t="s">
        <v>308</v>
      </c>
      <c r="G186" s="233"/>
      <c r="H186" s="237">
        <v>1.8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145</v>
      </c>
      <c r="AU186" s="243" t="s">
        <v>82</v>
      </c>
      <c r="AV186" s="13" t="s">
        <v>82</v>
      </c>
      <c r="AW186" s="13" t="s">
        <v>35</v>
      </c>
      <c r="AX186" s="13" t="s">
        <v>74</v>
      </c>
      <c r="AY186" s="243" t="s">
        <v>125</v>
      </c>
    </row>
    <row r="187" s="13" customFormat="1">
      <c r="A187" s="13"/>
      <c r="B187" s="232"/>
      <c r="C187" s="233"/>
      <c r="D187" s="234" t="s">
        <v>145</v>
      </c>
      <c r="E187" s="235" t="s">
        <v>19</v>
      </c>
      <c r="F187" s="236" t="s">
        <v>309</v>
      </c>
      <c r="G187" s="233"/>
      <c r="H187" s="237">
        <v>22.5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145</v>
      </c>
      <c r="AU187" s="243" t="s">
        <v>82</v>
      </c>
      <c r="AV187" s="13" t="s">
        <v>82</v>
      </c>
      <c r="AW187" s="13" t="s">
        <v>35</v>
      </c>
      <c r="AX187" s="13" t="s">
        <v>74</v>
      </c>
      <c r="AY187" s="243" t="s">
        <v>125</v>
      </c>
    </row>
    <row r="188" s="13" customFormat="1">
      <c r="A188" s="13"/>
      <c r="B188" s="232"/>
      <c r="C188" s="233"/>
      <c r="D188" s="234" t="s">
        <v>145</v>
      </c>
      <c r="E188" s="235" t="s">
        <v>19</v>
      </c>
      <c r="F188" s="236" t="s">
        <v>310</v>
      </c>
      <c r="G188" s="233"/>
      <c r="H188" s="237">
        <v>1.3999999999999999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145</v>
      </c>
      <c r="AU188" s="243" t="s">
        <v>82</v>
      </c>
      <c r="AV188" s="13" t="s">
        <v>82</v>
      </c>
      <c r="AW188" s="13" t="s">
        <v>35</v>
      </c>
      <c r="AX188" s="13" t="s">
        <v>74</v>
      </c>
      <c r="AY188" s="243" t="s">
        <v>125</v>
      </c>
    </row>
    <row r="189" s="14" customFormat="1">
      <c r="A189" s="14"/>
      <c r="B189" s="244"/>
      <c r="C189" s="245"/>
      <c r="D189" s="234" t="s">
        <v>145</v>
      </c>
      <c r="E189" s="246" t="s">
        <v>19</v>
      </c>
      <c r="F189" s="247" t="s">
        <v>199</v>
      </c>
      <c r="G189" s="245"/>
      <c r="H189" s="248">
        <v>51.049999999999997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145</v>
      </c>
      <c r="AU189" s="254" t="s">
        <v>82</v>
      </c>
      <c r="AV189" s="14" t="s">
        <v>132</v>
      </c>
      <c r="AW189" s="14" t="s">
        <v>35</v>
      </c>
      <c r="AX189" s="14" t="s">
        <v>80</v>
      </c>
      <c r="AY189" s="254" t="s">
        <v>125</v>
      </c>
    </row>
    <row r="190" s="13" customFormat="1">
      <c r="A190" s="13"/>
      <c r="B190" s="232"/>
      <c r="C190" s="233"/>
      <c r="D190" s="234" t="s">
        <v>145</v>
      </c>
      <c r="E190" s="233"/>
      <c r="F190" s="236" t="s">
        <v>315</v>
      </c>
      <c r="G190" s="233"/>
      <c r="H190" s="237">
        <v>52.070999999999998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145</v>
      </c>
      <c r="AU190" s="243" t="s">
        <v>82</v>
      </c>
      <c r="AV190" s="13" t="s">
        <v>82</v>
      </c>
      <c r="AW190" s="13" t="s">
        <v>4</v>
      </c>
      <c r="AX190" s="13" t="s">
        <v>80</v>
      </c>
      <c r="AY190" s="243" t="s">
        <v>125</v>
      </c>
    </row>
    <row r="191" s="2" customFormat="1" ht="24.15" customHeight="1">
      <c r="A191" s="40"/>
      <c r="B191" s="41"/>
      <c r="C191" s="214" t="s">
        <v>316</v>
      </c>
      <c r="D191" s="214" t="s">
        <v>128</v>
      </c>
      <c r="E191" s="215" t="s">
        <v>317</v>
      </c>
      <c r="F191" s="216" t="s">
        <v>318</v>
      </c>
      <c r="G191" s="217" t="s">
        <v>186</v>
      </c>
      <c r="H191" s="218">
        <v>344.5</v>
      </c>
      <c r="I191" s="219"/>
      <c r="J191" s="220">
        <f>ROUND(I191*H191,2)</f>
        <v>0</v>
      </c>
      <c r="K191" s="216" t="s">
        <v>136</v>
      </c>
      <c r="L191" s="46"/>
      <c r="M191" s="221" t="s">
        <v>19</v>
      </c>
      <c r="N191" s="222" t="s">
        <v>45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167</v>
      </c>
      <c r="AT191" s="225" t="s">
        <v>128</v>
      </c>
      <c r="AU191" s="225" t="s">
        <v>82</v>
      </c>
      <c r="AY191" s="19" t="s">
        <v>125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80</v>
      </c>
      <c r="BK191" s="226">
        <f>ROUND(I191*H191,2)</f>
        <v>0</v>
      </c>
      <c r="BL191" s="19" t="s">
        <v>167</v>
      </c>
      <c r="BM191" s="225" t="s">
        <v>319</v>
      </c>
    </row>
    <row r="192" s="2" customFormat="1">
      <c r="A192" s="40"/>
      <c r="B192" s="41"/>
      <c r="C192" s="42"/>
      <c r="D192" s="227" t="s">
        <v>138</v>
      </c>
      <c r="E192" s="42"/>
      <c r="F192" s="228" t="s">
        <v>320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138</v>
      </c>
      <c r="AU192" s="19" t="s">
        <v>82</v>
      </c>
    </row>
    <row r="193" s="13" customFormat="1">
      <c r="A193" s="13"/>
      <c r="B193" s="232"/>
      <c r="C193" s="233"/>
      <c r="D193" s="234" t="s">
        <v>145</v>
      </c>
      <c r="E193" s="235" t="s">
        <v>19</v>
      </c>
      <c r="F193" s="236" t="s">
        <v>205</v>
      </c>
      <c r="G193" s="233"/>
      <c r="H193" s="237">
        <v>344.5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145</v>
      </c>
      <c r="AU193" s="243" t="s">
        <v>82</v>
      </c>
      <c r="AV193" s="13" t="s">
        <v>82</v>
      </c>
      <c r="AW193" s="13" t="s">
        <v>35</v>
      </c>
      <c r="AX193" s="13" t="s">
        <v>80</v>
      </c>
      <c r="AY193" s="243" t="s">
        <v>125</v>
      </c>
    </row>
    <row r="194" s="2" customFormat="1" ht="49.05" customHeight="1">
      <c r="A194" s="40"/>
      <c r="B194" s="41"/>
      <c r="C194" s="214" t="s">
        <v>321</v>
      </c>
      <c r="D194" s="214" t="s">
        <v>128</v>
      </c>
      <c r="E194" s="215" t="s">
        <v>322</v>
      </c>
      <c r="F194" s="216" t="s">
        <v>323</v>
      </c>
      <c r="G194" s="217" t="s">
        <v>131</v>
      </c>
      <c r="H194" s="218">
        <v>4.1100000000000003</v>
      </c>
      <c r="I194" s="219"/>
      <c r="J194" s="220">
        <f>ROUND(I194*H194,2)</f>
        <v>0</v>
      </c>
      <c r="K194" s="216" t="s">
        <v>136</v>
      </c>
      <c r="L194" s="46"/>
      <c r="M194" s="221" t="s">
        <v>19</v>
      </c>
      <c r="N194" s="222" t="s">
        <v>45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167</v>
      </c>
      <c r="AT194" s="225" t="s">
        <v>128</v>
      </c>
      <c r="AU194" s="225" t="s">
        <v>82</v>
      </c>
      <c r="AY194" s="19" t="s">
        <v>125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80</v>
      </c>
      <c r="BK194" s="226">
        <f>ROUND(I194*H194,2)</f>
        <v>0</v>
      </c>
      <c r="BL194" s="19" t="s">
        <v>167</v>
      </c>
      <c r="BM194" s="225" t="s">
        <v>324</v>
      </c>
    </row>
    <row r="195" s="2" customFormat="1">
      <c r="A195" s="40"/>
      <c r="B195" s="41"/>
      <c r="C195" s="42"/>
      <c r="D195" s="227" t="s">
        <v>138</v>
      </c>
      <c r="E195" s="42"/>
      <c r="F195" s="228" t="s">
        <v>325</v>
      </c>
      <c r="G195" s="42"/>
      <c r="H195" s="42"/>
      <c r="I195" s="229"/>
      <c r="J195" s="42"/>
      <c r="K195" s="42"/>
      <c r="L195" s="46"/>
      <c r="M195" s="278"/>
      <c r="N195" s="279"/>
      <c r="O195" s="280"/>
      <c r="P195" s="280"/>
      <c r="Q195" s="280"/>
      <c r="R195" s="280"/>
      <c r="S195" s="280"/>
      <c r="T195" s="281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138</v>
      </c>
      <c r="AU195" s="19" t="s">
        <v>82</v>
      </c>
    </row>
    <row r="196" s="2" customFormat="1" ht="6.96" customHeight="1">
      <c r="A196" s="40"/>
      <c r="B196" s="61"/>
      <c r="C196" s="62"/>
      <c r="D196" s="62"/>
      <c r="E196" s="62"/>
      <c r="F196" s="62"/>
      <c r="G196" s="62"/>
      <c r="H196" s="62"/>
      <c r="I196" s="62"/>
      <c r="J196" s="62"/>
      <c r="K196" s="62"/>
      <c r="L196" s="46"/>
      <c r="M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</row>
  </sheetData>
  <sheetProtection sheet="1" autoFilter="0" formatColumns="0" formatRows="0" objects="1" scenarios="1" spinCount="100000" saltValue="xaeNuqJRwAOOWpIzozTW7I+E5wjItvWQfgasadU6iHNQQIbjFa/fSNFF7SfvBtn1wCLax0EIVNVgcUQBgr8gkQ==" hashValue="xWxWBjRftJguGyTf9apGq/tgSKUGMd4TGDxiiPtUQfielXXeTAQxy/a2s3u5S92TdHBKLeOcxxWCx2pwr7KPBQ==" algorithmName="SHA-512" password="CC35"/>
  <autoFilter ref="C91:K1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2/612321141"/>
    <hyperlink ref="F103" r:id="rId2" display="https://podminky.urs.cz/item/CS_URS_2024_02/997013501"/>
    <hyperlink ref="F105" r:id="rId3" display="https://podminky.urs.cz/item/CS_URS_2024_02/997013509"/>
    <hyperlink ref="F109" r:id="rId4" display="https://podminky.urs.cz/item/CS_URS_2024_02/997013631"/>
    <hyperlink ref="F112" r:id="rId5" display="https://podminky.urs.cz/item/CS_URS_2024_02/998011001"/>
    <hyperlink ref="F118" r:id="rId6" display="https://podminky.urs.cz/item/CS_URS_2024_02/766663915"/>
    <hyperlink ref="F122" r:id="rId7" display="https://podminky.urs.cz/item/CS_URS_2024_02/776111111"/>
    <hyperlink ref="F125" r:id="rId8" display="https://podminky.urs.cz/item/CS_URS_2024_02/776111115"/>
    <hyperlink ref="F128" r:id="rId9" display="https://podminky.urs.cz/item/CS_URS_2024_02/776111311"/>
    <hyperlink ref="F131" r:id="rId10" display="https://podminky.urs.cz/item/CS_URS_2024_02/776121112"/>
    <hyperlink ref="F134" r:id="rId11" display="https://podminky.urs.cz/item/CS_URS_2024_02/776141112"/>
    <hyperlink ref="F137" r:id="rId12" display="https://podminky.urs.cz/item/CS_URS_2024_02/776221111"/>
    <hyperlink ref="F148" r:id="rId13" display="https://podminky.urs.cz/item/CS_URS_2024_02/776223111"/>
    <hyperlink ref="F151" r:id="rId14" display="https://podminky.urs.cz/item/CS_URS_2024_02/776411212"/>
    <hyperlink ref="F156" r:id="rId15" display="https://podminky.urs.cz/item/CS_URS_2024_02/776411213"/>
    <hyperlink ref="F159" r:id="rId16" display="https://podminky.urs.cz/item/CS_URS_2024_02/776411214"/>
    <hyperlink ref="F162" r:id="rId17" display="https://podminky.urs.cz/item/CS_URS_2024_02/776421111"/>
    <hyperlink ref="F172" r:id="rId18" display="https://podminky.urs.cz/item/CS_URS_2024_02/776421312"/>
    <hyperlink ref="F192" r:id="rId19" display="https://podminky.urs.cz/item/CS_URS_2024_02/776991121"/>
    <hyperlink ref="F195" r:id="rId20" display="https://podminky.urs.cz/item/CS_URS_2024_02/9987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C - Výměna podlahové krytiny ve 2.NP chodba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326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22. 11. 2024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30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4" t="s">
        <v>29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38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40</v>
      </c>
      <c r="E30" s="40"/>
      <c r="F30" s="40"/>
      <c r="G30" s="40"/>
      <c r="H30" s="40"/>
      <c r="I30" s="40"/>
      <c r="J30" s="155">
        <f>ROUND(J82,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42</v>
      </c>
      <c r="G32" s="40"/>
      <c r="H32" s="40"/>
      <c r="I32" s="156" t="s">
        <v>41</v>
      </c>
      <c r="J32" s="156" t="s">
        <v>43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44</v>
      </c>
      <c r="E33" s="144" t="s">
        <v>45</v>
      </c>
      <c r="F33" s="158">
        <f>ROUND((SUM(BE82:BE90)),  2)</f>
        <v>0</v>
      </c>
      <c r="G33" s="40"/>
      <c r="H33" s="40"/>
      <c r="I33" s="159">
        <v>0.20999999999999999</v>
      </c>
      <c r="J33" s="158">
        <f>ROUND(((SUM(BE82:BE90))*I33),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46</v>
      </c>
      <c r="F34" s="158">
        <f>ROUND((SUM(BF82:BF90)),  2)</f>
        <v>0</v>
      </c>
      <c r="G34" s="40"/>
      <c r="H34" s="40"/>
      <c r="I34" s="159">
        <v>0.12</v>
      </c>
      <c r="J34" s="158">
        <f>ROUND(((SUM(BF82:BF90))*I34),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47</v>
      </c>
      <c r="F35" s="158">
        <f>ROUND((SUM(BG82:BG90)),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48</v>
      </c>
      <c r="F36" s="158">
        <f>ROUND((SUM(BH82:BH90)),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ROUND((SUM(BI82:BI90)),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50</v>
      </c>
      <c r="E39" s="162"/>
      <c r="F39" s="162"/>
      <c r="G39" s="163" t="s">
        <v>51</v>
      </c>
      <c r="H39" s="164" t="s">
        <v>52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Budova C - Výměna podlahové krytiny ve 2.NP chodba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nemocnice</v>
      </c>
      <c r="G52" s="42"/>
      <c r="H52" s="42"/>
      <c r="I52" s="34" t="s">
        <v>23</v>
      </c>
      <c r="J52" s="74" t="str">
        <f>IF(J12="","",J12)</f>
        <v>22. 11. 2024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100</v>
      </c>
      <c r="D57" s="173"/>
      <c r="E57" s="173"/>
      <c r="F57" s="173"/>
      <c r="G57" s="173"/>
      <c r="H57" s="173"/>
      <c r="I57" s="173"/>
      <c r="J57" s="174" t="s">
        <v>101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76"/>
      <c r="C60" s="177"/>
      <c r="D60" s="178" t="s">
        <v>327</v>
      </c>
      <c r="E60" s="179"/>
      <c r="F60" s="179"/>
      <c r="G60" s="179"/>
      <c r="H60" s="179"/>
      <c r="I60" s="179"/>
      <c r="J60" s="180">
        <f>J83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328</v>
      </c>
      <c r="E61" s="184"/>
      <c r="F61" s="184"/>
      <c r="G61" s="184"/>
      <c r="H61" s="184"/>
      <c r="I61" s="184"/>
      <c r="J61" s="185">
        <f>J84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329</v>
      </c>
      <c r="E62" s="184"/>
      <c r="F62" s="184"/>
      <c r="G62" s="184"/>
      <c r="H62" s="184"/>
      <c r="I62" s="184"/>
      <c r="J62" s="185">
        <f>J88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110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1" t="str">
        <f>E7</f>
        <v>Budova C - Výměna podlahové krytiny ve 2.NP chodba</v>
      </c>
      <c r="F72" s="34"/>
      <c r="G72" s="34"/>
      <c r="H72" s="34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95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99 - Vedlejší a ostatní náklady</v>
      </c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Masarykova nemocnice</v>
      </c>
      <c r="G76" s="42"/>
      <c r="H76" s="42"/>
      <c r="I76" s="34" t="s">
        <v>23</v>
      </c>
      <c r="J76" s="74" t="str">
        <f>IF(J12="","",J12)</f>
        <v>22. 11. 2024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Krajská zdravotní a.s.</v>
      </c>
      <c r="G78" s="42"/>
      <c r="H78" s="42"/>
      <c r="I78" s="34" t="s">
        <v>33</v>
      </c>
      <c r="J78" s="38" t="str">
        <f>E21</f>
        <v xml:space="preserve"> 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>Milan Křehla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7"/>
      <c r="B81" s="188"/>
      <c r="C81" s="189" t="s">
        <v>111</v>
      </c>
      <c r="D81" s="190" t="s">
        <v>59</v>
      </c>
      <c r="E81" s="190" t="s">
        <v>55</v>
      </c>
      <c r="F81" s="190" t="s">
        <v>56</v>
      </c>
      <c r="G81" s="190" t="s">
        <v>112</v>
      </c>
      <c r="H81" s="190" t="s">
        <v>113</v>
      </c>
      <c r="I81" s="190" t="s">
        <v>114</v>
      </c>
      <c r="J81" s="190" t="s">
        <v>101</v>
      </c>
      <c r="K81" s="191" t="s">
        <v>115</v>
      </c>
      <c r="L81" s="192"/>
      <c r="M81" s="94" t="s">
        <v>19</v>
      </c>
      <c r="N81" s="95" t="s">
        <v>44</v>
      </c>
      <c r="O81" s="95" t="s">
        <v>116</v>
      </c>
      <c r="P81" s="95" t="s">
        <v>117</v>
      </c>
      <c r="Q81" s="95" t="s">
        <v>118</v>
      </c>
      <c r="R81" s="95" t="s">
        <v>119</v>
      </c>
      <c r="S81" s="95" t="s">
        <v>120</v>
      </c>
      <c r="T81" s="96" t="s">
        <v>121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="2" customFormat="1" ht="22.8" customHeight="1">
      <c r="A82" s="40"/>
      <c r="B82" s="41"/>
      <c r="C82" s="101" t="s">
        <v>122</v>
      </c>
      <c r="D82" s="42"/>
      <c r="E82" s="42"/>
      <c r="F82" s="42"/>
      <c r="G82" s="42"/>
      <c r="H82" s="42"/>
      <c r="I82" s="42"/>
      <c r="J82" s="193">
        <f>BK82</f>
        <v>0</v>
      </c>
      <c r="K82" s="42"/>
      <c r="L82" s="46"/>
      <c r="M82" s="97"/>
      <c r="N82" s="194"/>
      <c r="O82" s="98"/>
      <c r="P82" s="195">
        <f>P83</f>
        <v>0</v>
      </c>
      <c r="Q82" s="98"/>
      <c r="R82" s="195">
        <f>R83</f>
        <v>0</v>
      </c>
      <c r="S82" s="98"/>
      <c r="T82" s="196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102</v>
      </c>
      <c r="BK82" s="197">
        <f>BK83</f>
        <v>0</v>
      </c>
    </row>
    <row r="83" s="12" customFormat="1" ht="25.92" customHeight="1">
      <c r="A83" s="12"/>
      <c r="B83" s="198"/>
      <c r="C83" s="199"/>
      <c r="D83" s="200" t="s">
        <v>73</v>
      </c>
      <c r="E83" s="201" t="s">
        <v>330</v>
      </c>
      <c r="F83" s="201" t="s">
        <v>331</v>
      </c>
      <c r="G83" s="199"/>
      <c r="H83" s="199"/>
      <c r="I83" s="202"/>
      <c r="J83" s="203">
        <f>BK83</f>
        <v>0</v>
      </c>
      <c r="K83" s="199"/>
      <c r="L83" s="204"/>
      <c r="M83" s="205"/>
      <c r="N83" s="206"/>
      <c r="O83" s="206"/>
      <c r="P83" s="207">
        <f>P84+P88</f>
        <v>0</v>
      </c>
      <c r="Q83" s="206"/>
      <c r="R83" s="207">
        <f>R84+R88</f>
        <v>0</v>
      </c>
      <c r="S83" s="206"/>
      <c r="T83" s="208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9" t="s">
        <v>153</v>
      </c>
      <c r="AT83" s="210" t="s">
        <v>73</v>
      </c>
      <c r="AU83" s="210" t="s">
        <v>74</v>
      </c>
      <c r="AY83" s="209" t="s">
        <v>125</v>
      </c>
      <c r="BK83" s="211">
        <f>BK84+BK88</f>
        <v>0</v>
      </c>
    </row>
    <row r="84" s="12" customFormat="1" ht="22.8" customHeight="1">
      <c r="A84" s="12"/>
      <c r="B84" s="198"/>
      <c r="C84" s="199"/>
      <c r="D84" s="200" t="s">
        <v>73</v>
      </c>
      <c r="E84" s="212" t="s">
        <v>332</v>
      </c>
      <c r="F84" s="212" t="s">
        <v>333</v>
      </c>
      <c r="G84" s="199"/>
      <c r="H84" s="199"/>
      <c r="I84" s="202"/>
      <c r="J84" s="213">
        <f>BK84</f>
        <v>0</v>
      </c>
      <c r="K84" s="199"/>
      <c r="L84" s="204"/>
      <c r="M84" s="205"/>
      <c r="N84" s="206"/>
      <c r="O84" s="206"/>
      <c r="P84" s="207">
        <f>SUM(P85:P87)</f>
        <v>0</v>
      </c>
      <c r="Q84" s="206"/>
      <c r="R84" s="207">
        <f>SUM(R85:R87)</f>
        <v>0</v>
      </c>
      <c r="S84" s="206"/>
      <c r="T84" s="208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153</v>
      </c>
      <c r="AT84" s="210" t="s">
        <v>73</v>
      </c>
      <c r="AU84" s="210" t="s">
        <v>80</v>
      </c>
      <c r="AY84" s="209" t="s">
        <v>125</v>
      </c>
      <c r="BK84" s="211">
        <f>SUM(BK85:BK87)</f>
        <v>0</v>
      </c>
    </row>
    <row r="85" s="2" customFormat="1" ht="16.5" customHeight="1">
      <c r="A85" s="40"/>
      <c r="B85" s="41"/>
      <c r="C85" s="214" t="s">
        <v>80</v>
      </c>
      <c r="D85" s="214" t="s">
        <v>128</v>
      </c>
      <c r="E85" s="215" t="s">
        <v>334</v>
      </c>
      <c r="F85" s="216" t="s">
        <v>333</v>
      </c>
      <c r="G85" s="217" t="s">
        <v>335</v>
      </c>
      <c r="H85" s="218">
        <v>0.025000000000000001</v>
      </c>
      <c r="I85" s="219"/>
      <c r="J85" s="220">
        <f>ROUND(I85*H85,2)</f>
        <v>0</v>
      </c>
      <c r="K85" s="216" t="s">
        <v>136</v>
      </c>
      <c r="L85" s="46"/>
      <c r="M85" s="221" t="s">
        <v>19</v>
      </c>
      <c r="N85" s="222" t="s">
        <v>45</v>
      </c>
      <c r="O85" s="86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5" t="s">
        <v>336</v>
      </c>
      <c r="AT85" s="225" t="s">
        <v>128</v>
      </c>
      <c r="AU85" s="225" t="s">
        <v>82</v>
      </c>
      <c r="AY85" s="19" t="s">
        <v>125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9" t="s">
        <v>80</v>
      </c>
      <c r="BK85" s="226">
        <f>ROUND(I85*H85,2)</f>
        <v>0</v>
      </c>
      <c r="BL85" s="19" t="s">
        <v>336</v>
      </c>
      <c r="BM85" s="225" t="s">
        <v>337</v>
      </c>
    </row>
    <row r="86" s="2" customFormat="1">
      <c r="A86" s="40"/>
      <c r="B86" s="41"/>
      <c r="C86" s="42"/>
      <c r="D86" s="227" t="s">
        <v>138</v>
      </c>
      <c r="E86" s="42"/>
      <c r="F86" s="228" t="s">
        <v>338</v>
      </c>
      <c r="G86" s="42"/>
      <c r="H86" s="42"/>
      <c r="I86" s="229"/>
      <c r="J86" s="42"/>
      <c r="K86" s="42"/>
      <c r="L86" s="46"/>
      <c r="M86" s="230"/>
      <c r="N86" s="231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138</v>
      </c>
      <c r="AU86" s="19" t="s">
        <v>82</v>
      </c>
    </row>
    <row r="87" s="2" customFormat="1">
      <c r="A87" s="40"/>
      <c r="B87" s="41"/>
      <c r="C87" s="42"/>
      <c r="D87" s="234" t="s">
        <v>339</v>
      </c>
      <c r="E87" s="42"/>
      <c r="F87" s="282" t="s">
        <v>340</v>
      </c>
      <c r="G87" s="42"/>
      <c r="H87" s="42"/>
      <c r="I87" s="229"/>
      <c r="J87" s="42"/>
      <c r="K87" s="42"/>
      <c r="L87" s="46"/>
      <c r="M87" s="230"/>
      <c r="N87" s="231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339</v>
      </c>
      <c r="AU87" s="19" t="s">
        <v>82</v>
      </c>
    </row>
    <row r="88" s="12" customFormat="1" ht="22.8" customHeight="1">
      <c r="A88" s="12"/>
      <c r="B88" s="198"/>
      <c r="C88" s="199"/>
      <c r="D88" s="200" t="s">
        <v>73</v>
      </c>
      <c r="E88" s="212" t="s">
        <v>341</v>
      </c>
      <c r="F88" s="212" t="s">
        <v>342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SUM(P89:P90)</f>
        <v>0</v>
      </c>
      <c r="Q88" s="206"/>
      <c r="R88" s="207">
        <f>SUM(R89:R90)</f>
        <v>0</v>
      </c>
      <c r="S88" s="206"/>
      <c r="T88" s="208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153</v>
      </c>
      <c r="AT88" s="210" t="s">
        <v>73</v>
      </c>
      <c r="AU88" s="210" t="s">
        <v>80</v>
      </c>
      <c r="AY88" s="209" t="s">
        <v>125</v>
      </c>
      <c r="BK88" s="211">
        <f>SUM(BK89:BK90)</f>
        <v>0</v>
      </c>
    </row>
    <row r="89" s="2" customFormat="1" ht="16.5" customHeight="1">
      <c r="A89" s="40"/>
      <c r="B89" s="41"/>
      <c r="C89" s="214" t="s">
        <v>82</v>
      </c>
      <c r="D89" s="214" t="s">
        <v>128</v>
      </c>
      <c r="E89" s="215" t="s">
        <v>343</v>
      </c>
      <c r="F89" s="216" t="s">
        <v>342</v>
      </c>
      <c r="G89" s="217" t="s">
        <v>344</v>
      </c>
      <c r="H89" s="218">
        <v>0.02</v>
      </c>
      <c r="I89" s="219"/>
      <c r="J89" s="220">
        <f>ROUND(I89*H89,2)</f>
        <v>0</v>
      </c>
      <c r="K89" s="216" t="s">
        <v>136</v>
      </c>
      <c r="L89" s="46"/>
      <c r="M89" s="221" t="s">
        <v>19</v>
      </c>
      <c r="N89" s="222" t="s">
        <v>45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336</v>
      </c>
      <c r="AT89" s="225" t="s">
        <v>128</v>
      </c>
      <c r="AU89" s="225" t="s">
        <v>82</v>
      </c>
      <c r="AY89" s="19" t="s">
        <v>125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80</v>
      </c>
      <c r="BK89" s="226">
        <f>ROUND(I89*H89,2)</f>
        <v>0</v>
      </c>
      <c r="BL89" s="19" t="s">
        <v>336</v>
      </c>
      <c r="BM89" s="225" t="s">
        <v>345</v>
      </c>
    </row>
    <row r="90" s="2" customFormat="1">
      <c r="A90" s="40"/>
      <c r="B90" s="41"/>
      <c r="C90" s="42"/>
      <c r="D90" s="227" t="s">
        <v>138</v>
      </c>
      <c r="E90" s="42"/>
      <c r="F90" s="228" t="s">
        <v>346</v>
      </c>
      <c r="G90" s="42"/>
      <c r="H90" s="42"/>
      <c r="I90" s="229"/>
      <c r="J90" s="42"/>
      <c r="K90" s="42"/>
      <c r="L90" s="46"/>
      <c r="M90" s="278"/>
      <c r="N90" s="279"/>
      <c r="O90" s="280"/>
      <c r="P90" s="280"/>
      <c r="Q90" s="280"/>
      <c r="R90" s="280"/>
      <c r="S90" s="280"/>
      <c r="T90" s="281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82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q4Ql7cvlp2X22VIWNb9uX5PPvjf9ZIXm5Zc2Oim2rpUir8WahsDcBraaOvekErOhuywuBCZcHXplx4EDlyv5Uw==" hashValue="Yya9AkYITva1ljO4LDaFDjJs1efMBYu9QjgIRzrPJjQvOWQKUri7mA14lp7UN3lD1ncrK8QrHnh0nZktskPz6Q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2/030001000"/>
    <hyperlink ref="F90" r:id="rId2" display="https://podminky.urs.cz/item/CS_URS_2024_02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347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348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349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350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351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352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353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354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355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356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357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79</v>
      </c>
      <c r="F18" s="294" t="s">
        <v>358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359</v>
      </c>
      <c r="F19" s="294" t="s">
        <v>360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361</v>
      </c>
      <c r="F20" s="294" t="s">
        <v>362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363</v>
      </c>
      <c r="F21" s="294" t="s">
        <v>92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364</v>
      </c>
      <c r="F22" s="294" t="s">
        <v>365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86</v>
      </c>
      <c r="F23" s="294" t="s">
        <v>366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367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368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369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370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371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372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373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374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375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111</v>
      </c>
      <c r="F36" s="294"/>
      <c r="G36" s="294" t="s">
        <v>376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377</v>
      </c>
      <c r="F37" s="294"/>
      <c r="G37" s="294" t="s">
        <v>378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55</v>
      </c>
      <c r="F38" s="294"/>
      <c r="G38" s="294" t="s">
        <v>379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56</v>
      </c>
      <c r="F39" s="294"/>
      <c r="G39" s="294" t="s">
        <v>380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112</v>
      </c>
      <c r="F40" s="294"/>
      <c r="G40" s="294" t="s">
        <v>381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113</v>
      </c>
      <c r="F41" s="294"/>
      <c r="G41" s="294" t="s">
        <v>382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383</v>
      </c>
      <c r="F42" s="294"/>
      <c r="G42" s="294" t="s">
        <v>384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385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386</v>
      </c>
      <c r="F44" s="294"/>
      <c r="G44" s="294" t="s">
        <v>387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115</v>
      </c>
      <c r="F45" s="294"/>
      <c r="G45" s="294" t="s">
        <v>388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389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390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391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392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393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394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395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396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397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398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399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400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401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402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403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404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405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406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407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408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409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410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411</v>
      </c>
      <c r="D76" s="312"/>
      <c r="E76" s="312"/>
      <c r="F76" s="312" t="s">
        <v>412</v>
      </c>
      <c r="G76" s="313"/>
      <c r="H76" s="312" t="s">
        <v>56</v>
      </c>
      <c r="I76" s="312" t="s">
        <v>59</v>
      </c>
      <c r="J76" s="312" t="s">
        <v>413</v>
      </c>
      <c r="K76" s="311"/>
    </row>
    <row r="77" s="1" customFormat="1" ht="17.25" customHeight="1">
      <c r="B77" s="309"/>
      <c r="C77" s="314" t="s">
        <v>414</v>
      </c>
      <c r="D77" s="314"/>
      <c r="E77" s="314"/>
      <c r="F77" s="315" t="s">
        <v>415</v>
      </c>
      <c r="G77" s="316"/>
      <c r="H77" s="314"/>
      <c r="I77" s="314"/>
      <c r="J77" s="314" t="s">
        <v>416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55</v>
      </c>
      <c r="D79" s="319"/>
      <c r="E79" s="319"/>
      <c r="F79" s="320" t="s">
        <v>417</v>
      </c>
      <c r="G79" s="321"/>
      <c r="H79" s="297" t="s">
        <v>418</v>
      </c>
      <c r="I79" s="297" t="s">
        <v>419</v>
      </c>
      <c r="J79" s="297">
        <v>20</v>
      </c>
      <c r="K79" s="311"/>
    </row>
    <row r="80" s="1" customFormat="1" ht="15" customHeight="1">
      <c r="B80" s="309"/>
      <c r="C80" s="297" t="s">
        <v>420</v>
      </c>
      <c r="D80" s="297"/>
      <c r="E80" s="297"/>
      <c r="F80" s="320" t="s">
        <v>417</v>
      </c>
      <c r="G80" s="321"/>
      <c r="H80" s="297" t="s">
        <v>421</v>
      </c>
      <c r="I80" s="297" t="s">
        <v>419</v>
      </c>
      <c r="J80" s="297">
        <v>120</v>
      </c>
      <c r="K80" s="311"/>
    </row>
    <row r="81" s="1" customFormat="1" ht="15" customHeight="1">
      <c r="B81" s="322"/>
      <c r="C81" s="297" t="s">
        <v>422</v>
      </c>
      <c r="D81" s="297"/>
      <c r="E81" s="297"/>
      <c r="F81" s="320" t="s">
        <v>423</v>
      </c>
      <c r="G81" s="321"/>
      <c r="H81" s="297" t="s">
        <v>424</v>
      </c>
      <c r="I81" s="297" t="s">
        <v>419</v>
      </c>
      <c r="J81" s="297">
        <v>50</v>
      </c>
      <c r="K81" s="311"/>
    </row>
    <row r="82" s="1" customFormat="1" ht="15" customHeight="1">
      <c r="B82" s="322"/>
      <c r="C82" s="297" t="s">
        <v>425</v>
      </c>
      <c r="D82" s="297"/>
      <c r="E82" s="297"/>
      <c r="F82" s="320" t="s">
        <v>417</v>
      </c>
      <c r="G82" s="321"/>
      <c r="H82" s="297" t="s">
        <v>426</v>
      </c>
      <c r="I82" s="297" t="s">
        <v>427</v>
      </c>
      <c r="J82" s="297"/>
      <c r="K82" s="311"/>
    </row>
    <row r="83" s="1" customFormat="1" ht="15" customHeight="1">
      <c r="B83" s="322"/>
      <c r="C83" s="323" t="s">
        <v>428</v>
      </c>
      <c r="D83" s="323"/>
      <c r="E83" s="323"/>
      <c r="F83" s="324" t="s">
        <v>423</v>
      </c>
      <c r="G83" s="323"/>
      <c r="H83" s="323" t="s">
        <v>429</v>
      </c>
      <c r="I83" s="323" t="s">
        <v>419</v>
      </c>
      <c r="J83" s="323">
        <v>15</v>
      </c>
      <c r="K83" s="311"/>
    </row>
    <row r="84" s="1" customFormat="1" ht="15" customHeight="1">
      <c r="B84" s="322"/>
      <c r="C84" s="323" t="s">
        <v>430</v>
      </c>
      <c r="D84" s="323"/>
      <c r="E84" s="323"/>
      <c r="F84" s="324" t="s">
        <v>423</v>
      </c>
      <c r="G84" s="323"/>
      <c r="H84" s="323" t="s">
        <v>431</v>
      </c>
      <c r="I84" s="323" t="s">
        <v>419</v>
      </c>
      <c r="J84" s="323">
        <v>15</v>
      </c>
      <c r="K84" s="311"/>
    </row>
    <row r="85" s="1" customFormat="1" ht="15" customHeight="1">
      <c r="B85" s="322"/>
      <c r="C85" s="323" t="s">
        <v>432</v>
      </c>
      <c r="D85" s="323"/>
      <c r="E85" s="323"/>
      <c r="F85" s="324" t="s">
        <v>423</v>
      </c>
      <c r="G85" s="323"/>
      <c r="H85" s="323" t="s">
        <v>433</v>
      </c>
      <c r="I85" s="323" t="s">
        <v>419</v>
      </c>
      <c r="J85" s="323">
        <v>20</v>
      </c>
      <c r="K85" s="311"/>
    </row>
    <row r="86" s="1" customFormat="1" ht="15" customHeight="1">
      <c r="B86" s="322"/>
      <c r="C86" s="323" t="s">
        <v>434</v>
      </c>
      <c r="D86" s="323"/>
      <c r="E86" s="323"/>
      <c r="F86" s="324" t="s">
        <v>423</v>
      </c>
      <c r="G86" s="323"/>
      <c r="H86" s="323" t="s">
        <v>435</v>
      </c>
      <c r="I86" s="323" t="s">
        <v>419</v>
      </c>
      <c r="J86" s="323">
        <v>20</v>
      </c>
      <c r="K86" s="311"/>
    </row>
    <row r="87" s="1" customFormat="1" ht="15" customHeight="1">
      <c r="B87" s="322"/>
      <c r="C87" s="297" t="s">
        <v>436</v>
      </c>
      <c r="D87" s="297"/>
      <c r="E87" s="297"/>
      <c r="F87" s="320" t="s">
        <v>423</v>
      </c>
      <c r="G87" s="321"/>
      <c r="H87" s="297" t="s">
        <v>437</v>
      </c>
      <c r="I87" s="297" t="s">
        <v>419</v>
      </c>
      <c r="J87" s="297">
        <v>50</v>
      </c>
      <c r="K87" s="311"/>
    </row>
    <row r="88" s="1" customFormat="1" ht="15" customHeight="1">
      <c r="B88" s="322"/>
      <c r="C88" s="297" t="s">
        <v>438</v>
      </c>
      <c r="D88" s="297"/>
      <c r="E88" s="297"/>
      <c r="F88" s="320" t="s">
        <v>423</v>
      </c>
      <c r="G88" s="321"/>
      <c r="H88" s="297" t="s">
        <v>439</v>
      </c>
      <c r="I88" s="297" t="s">
        <v>419</v>
      </c>
      <c r="J88" s="297">
        <v>20</v>
      </c>
      <c r="K88" s="311"/>
    </row>
    <row r="89" s="1" customFormat="1" ht="15" customHeight="1">
      <c r="B89" s="322"/>
      <c r="C89" s="297" t="s">
        <v>440</v>
      </c>
      <c r="D89" s="297"/>
      <c r="E89" s="297"/>
      <c r="F89" s="320" t="s">
        <v>423</v>
      </c>
      <c r="G89" s="321"/>
      <c r="H89" s="297" t="s">
        <v>441</v>
      </c>
      <c r="I89" s="297" t="s">
        <v>419</v>
      </c>
      <c r="J89" s="297">
        <v>20</v>
      </c>
      <c r="K89" s="311"/>
    </row>
    <row r="90" s="1" customFormat="1" ht="15" customHeight="1">
      <c r="B90" s="322"/>
      <c r="C90" s="297" t="s">
        <v>442</v>
      </c>
      <c r="D90" s="297"/>
      <c r="E90" s="297"/>
      <c r="F90" s="320" t="s">
        <v>423</v>
      </c>
      <c r="G90" s="321"/>
      <c r="H90" s="297" t="s">
        <v>443</v>
      </c>
      <c r="I90" s="297" t="s">
        <v>419</v>
      </c>
      <c r="J90" s="297">
        <v>50</v>
      </c>
      <c r="K90" s="311"/>
    </row>
    <row r="91" s="1" customFormat="1" ht="15" customHeight="1">
      <c r="B91" s="322"/>
      <c r="C91" s="297" t="s">
        <v>444</v>
      </c>
      <c r="D91" s="297"/>
      <c r="E91" s="297"/>
      <c r="F91" s="320" t="s">
        <v>423</v>
      </c>
      <c r="G91" s="321"/>
      <c r="H91" s="297" t="s">
        <v>444</v>
      </c>
      <c r="I91" s="297" t="s">
        <v>419</v>
      </c>
      <c r="J91" s="297">
        <v>50</v>
      </c>
      <c r="K91" s="311"/>
    </row>
    <row r="92" s="1" customFormat="1" ht="15" customHeight="1">
      <c r="B92" s="322"/>
      <c r="C92" s="297" t="s">
        <v>445</v>
      </c>
      <c r="D92" s="297"/>
      <c r="E92" s="297"/>
      <c r="F92" s="320" t="s">
        <v>423</v>
      </c>
      <c r="G92" s="321"/>
      <c r="H92" s="297" t="s">
        <v>446</v>
      </c>
      <c r="I92" s="297" t="s">
        <v>419</v>
      </c>
      <c r="J92" s="297">
        <v>255</v>
      </c>
      <c r="K92" s="311"/>
    </row>
    <row r="93" s="1" customFormat="1" ht="15" customHeight="1">
      <c r="B93" s="322"/>
      <c r="C93" s="297" t="s">
        <v>447</v>
      </c>
      <c r="D93" s="297"/>
      <c r="E93" s="297"/>
      <c r="F93" s="320" t="s">
        <v>417</v>
      </c>
      <c r="G93" s="321"/>
      <c r="H93" s="297" t="s">
        <v>448</v>
      </c>
      <c r="I93" s="297" t="s">
        <v>449</v>
      </c>
      <c r="J93" s="297"/>
      <c r="K93" s="311"/>
    </row>
    <row r="94" s="1" customFormat="1" ht="15" customHeight="1">
      <c r="B94" s="322"/>
      <c r="C94" s="297" t="s">
        <v>450</v>
      </c>
      <c r="D94" s="297"/>
      <c r="E94" s="297"/>
      <c r="F94" s="320" t="s">
        <v>417</v>
      </c>
      <c r="G94" s="321"/>
      <c r="H94" s="297" t="s">
        <v>451</v>
      </c>
      <c r="I94" s="297" t="s">
        <v>452</v>
      </c>
      <c r="J94" s="297"/>
      <c r="K94" s="311"/>
    </row>
    <row r="95" s="1" customFormat="1" ht="15" customHeight="1">
      <c r="B95" s="322"/>
      <c r="C95" s="297" t="s">
        <v>453</v>
      </c>
      <c r="D95" s="297"/>
      <c r="E95" s="297"/>
      <c r="F95" s="320" t="s">
        <v>417</v>
      </c>
      <c r="G95" s="321"/>
      <c r="H95" s="297" t="s">
        <v>453</v>
      </c>
      <c r="I95" s="297" t="s">
        <v>452</v>
      </c>
      <c r="J95" s="297"/>
      <c r="K95" s="311"/>
    </row>
    <row r="96" s="1" customFormat="1" ht="15" customHeight="1">
      <c r="B96" s="322"/>
      <c r="C96" s="297" t="s">
        <v>40</v>
      </c>
      <c r="D96" s="297"/>
      <c r="E96" s="297"/>
      <c r="F96" s="320" t="s">
        <v>417</v>
      </c>
      <c r="G96" s="321"/>
      <c r="H96" s="297" t="s">
        <v>454</v>
      </c>
      <c r="I96" s="297" t="s">
        <v>452</v>
      </c>
      <c r="J96" s="297"/>
      <c r="K96" s="311"/>
    </row>
    <row r="97" s="1" customFormat="1" ht="15" customHeight="1">
      <c r="B97" s="322"/>
      <c r="C97" s="297" t="s">
        <v>50</v>
      </c>
      <c r="D97" s="297"/>
      <c r="E97" s="297"/>
      <c r="F97" s="320" t="s">
        <v>417</v>
      </c>
      <c r="G97" s="321"/>
      <c r="H97" s="297" t="s">
        <v>455</v>
      </c>
      <c r="I97" s="297" t="s">
        <v>452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456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411</v>
      </c>
      <c r="D103" s="312"/>
      <c r="E103" s="312"/>
      <c r="F103" s="312" t="s">
        <v>412</v>
      </c>
      <c r="G103" s="313"/>
      <c r="H103" s="312" t="s">
        <v>56</v>
      </c>
      <c r="I103" s="312" t="s">
        <v>59</v>
      </c>
      <c r="J103" s="312" t="s">
        <v>413</v>
      </c>
      <c r="K103" s="311"/>
    </row>
    <row r="104" s="1" customFormat="1" ht="17.25" customHeight="1">
      <c r="B104" s="309"/>
      <c r="C104" s="314" t="s">
        <v>414</v>
      </c>
      <c r="D104" s="314"/>
      <c r="E104" s="314"/>
      <c r="F104" s="315" t="s">
        <v>415</v>
      </c>
      <c r="G104" s="316"/>
      <c r="H104" s="314"/>
      <c r="I104" s="314"/>
      <c r="J104" s="314" t="s">
        <v>416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55</v>
      </c>
      <c r="D106" s="319"/>
      <c r="E106" s="319"/>
      <c r="F106" s="320" t="s">
        <v>417</v>
      </c>
      <c r="G106" s="297"/>
      <c r="H106" s="297" t="s">
        <v>457</v>
      </c>
      <c r="I106" s="297" t="s">
        <v>419</v>
      </c>
      <c r="J106" s="297">
        <v>20</v>
      </c>
      <c r="K106" s="311"/>
    </row>
    <row r="107" s="1" customFormat="1" ht="15" customHeight="1">
      <c r="B107" s="309"/>
      <c r="C107" s="297" t="s">
        <v>420</v>
      </c>
      <c r="D107" s="297"/>
      <c r="E107" s="297"/>
      <c r="F107" s="320" t="s">
        <v>417</v>
      </c>
      <c r="G107" s="297"/>
      <c r="H107" s="297" t="s">
        <v>457</v>
      </c>
      <c r="I107" s="297" t="s">
        <v>419</v>
      </c>
      <c r="J107" s="297">
        <v>120</v>
      </c>
      <c r="K107" s="311"/>
    </row>
    <row r="108" s="1" customFormat="1" ht="15" customHeight="1">
      <c r="B108" s="322"/>
      <c r="C108" s="297" t="s">
        <v>422</v>
      </c>
      <c r="D108" s="297"/>
      <c r="E108" s="297"/>
      <c r="F108" s="320" t="s">
        <v>423</v>
      </c>
      <c r="G108" s="297"/>
      <c r="H108" s="297" t="s">
        <v>457</v>
      </c>
      <c r="I108" s="297" t="s">
        <v>419</v>
      </c>
      <c r="J108" s="297">
        <v>50</v>
      </c>
      <c r="K108" s="311"/>
    </row>
    <row r="109" s="1" customFormat="1" ht="15" customHeight="1">
      <c r="B109" s="322"/>
      <c r="C109" s="297" t="s">
        <v>425</v>
      </c>
      <c r="D109" s="297"/>
      <c r="E109" s="297"/>
      <c r="F109" s="320" t="s">
        <v>417</v>
      </c>
      <c r="G109" s="297"/>
      <c r="H109" s="297" t="s">
        <v>457</v>
      </c>
      <c r="I109" s="297" t="s">
        <v>427</v>
      </c>
      <c r="J109" s="297"/>
      <c r="K109" s="311"/>
    </row>
    <row r="110" s="1" customFormat="1" ht="15" customHeight="1">
      <c r="B110" s="322"/>
      <c r="C110" s="297" t="s">
        <v>436</v>
      </c>
      <c r="D110" s="297"/>
      <c r="E110" s="297"/>
      <c r="F110" s="320" t="s">
        <v>423</v>
      </c>
      <c r="G110" s="297"/>
      <c r="H110" s="297" t="s">
        <v>457</v>
      </c>
      <c r="I110" s="297" t="s">
        <v>419</v>
      </c>
      <c r="J110" s="297">
        <v>50</v>
      </c>
      <c r="K110" s="311"/>
    </row>
    <row r="111" s="1" customFormat="1" ht="15" customHeight="1">
      <c r="B111" s="322"/>
      <c r="C111" s="297" t="s">
        <v>444</v>
      </c>
      <c r="D111" s="297"/>
      <c r="E111" s="297"/>
      <c r="F111" s="320" t="s">
        <v>423</v>
      </c>
      <c r="G111" s="297"/>
      <c r="H111" s="297" t="s">
        <v>457</v>
      </c>
      <c r="I111" s="297" t="s">
        <v>419</v>
      </c>
      <c r="J111" s="297">
        <v>50</v>
      </c>
      <c r="K111" s="311"/>
    </row>
    <row r="112" s="1" customFormat="1" ht="15" customHeight="1">
      <c r="B112" s="322"/>
      <c r="C112" s="297" t="s">
        <v>442</v>
      </c>
      <c r="D112" s="297"/>
      <c r="E112" s="297"/>
      <c r="F112" s="320" t="s">
        <v>423</v>
      </c>
      <c r="G112" s="297"/>
      <c r="H112" s="297" t="s">
        <v>457</v>
      </c>
      <c r="I112" s="297" t="s">
        <v>419</v>
      </c>
      <c r="J112" s="297">
        <v>50</v>
      </c>
      <c r="K112" s="311"/>
    </row>
    <row r="113" s="1" customFormat="1" ht="15" customHeight="1">
      <c r="B113" s="322"/>
      <c r="C113" s="297" t="s">
        <v>55</v>
      </c>
      <c r="D113" s="297"/>
      <c r="E113" s="297"/>
      <c r="F113" s="320" t="s">
        <v>417</v>
      </c>
      <c r="G113" s="297"/>
      <c r="H113" s="297" t="s">
        <v>458</v>
      </c>
      <c r="I113" s="297" t="s">
        <v>419</v>
      </c>
      <c r="J113" s="297">
        <v>20</v>
      </c>
      <c r="K113" s="311"/>
    </row>
    <row r="114" s="1" customFormat="1" ht="15" customHeight="1">
      <c r="B114" s="322"/>
      <c r="C114" s="297" t="s">
        <v>459</v>
      </c>
      <c r="D114" s="297"/>
      <c r="E114" s="297"/>
      <c r="F114" s="320" t="s">
        <v>417</v>
      </c>
      <c r="G114" s="297"/>
      <c r="H114" s="297" t="s">
        <v>460</v>
      </c>
      <c r="I114" s="297" t="s">
        <v>419</v>
      </c>
      <c r="J114" s="297">
        <v>120</v>
      </c>
      <c r="K114" s="311"/>
    </row>
    <row r="115" s="1" customFormat="1" ht="15" customHeight="1">
      <c r="B115" s="322"/>
      <c r="C115" s="297" t="s">
        <v>40</v>
      </c>
      <c r="D115" s="297"/>
      <c r="E115" s="297"/>
      <c r="F115" s="320" t="s">
        <v>417</v>
      </c>
      <c r="G115" s="297"/>
      <c r="H115" s="297" t="s">
        <v>461</v>
      </c>
      <c r="I115" s="297" t="s">
        <v>452</v>
      </c>
      <c r="J115" s="297"/>
      <c r="K115" s="311"/>
    </row>
    <row r="116" s="1" customFormat="1" ht="15" customHeight="1">
      <c r="B116" s="322"/>
      <c r="C116" s="297" t="s">
        <v>50</v>
      </c>
      <c r="D116" s="297"/>
      <c r="E116" s="297"/>
      <c r="F116" s="320" t="s">
        <v>417</v>
      </c>
      <c r="G116" s="297"/>
      <c r="H116" s="297" t="s">
        <v>462</v>
      </c>
      <c r="I116" s="297" t="s">
        <v>452</v>
      </c>
      <c r="J116" s="297"/>
      <c r="K116" s="311"/>
    </row>
    <row r="117" s="1" customFormat="1" ht="15" customHeight="1">
      <c r="B117" s="322"/>
      <c r="C117" s="297" t="s">
        <v>59</v>
      </c>
      <c r="D117" s="297"/>
      <c r="E117" s="297"/>
      <c r="F117" s="320" t="s">
        <v>417</v>
      </c>
      <c r="G117" s="297"/>
      <c r="H117" s="297" t="s">
        <v>463</v>
      </c>
      <c r="I117" s="297" t="s">
        <v>464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465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411</v>
      </c>
      <c r="D123" s="312"/>
      <c r="E123" s="312"/>
      <c r="F123" s="312" t="s">
        <v>412</v>
      </c>
      <c r="G123" s="313"/>
      <c r="H123" s="312" t="s">
        <v>56</v>
      </c>
      <c r="I123" s="312" t="s">
        <v>59</v>
      </c>
      <c r="J123" s="312" t="s">
        <v>413</v>
      </c>
      <c r="K123" s="341"/>
    </row>
    <row r="124" s="1" customFormat="1" ht="17.25" customHeight="1">
      <c r="B124" s="340"/>
      <c r="C124" s="314" t="s">
        <v>414</v>
      </c>
      <c r="D124" s="314"/>
      <c r="E124" s="314"/>
      <c r="F124" s="315" t="s">
        <v>415</v>
      </c>
      <c r="G124" s="316"/>
      <c r="H124" s="314"/>
      <c r="I124" s="314"/>
      <c r="J124" s="314" t="s">
        <v>416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420</v>
      </c>
      <c r="D126" s="319"/>
      <c r="E126" s="319"/>
      <c r="F126" s="320" t="s">
        <v>417</v>
      </c>
      <c r="G126" s="297"/>
      <c r="H126" s="297" t="s">
        <v>457</v>
      </c>
      <c r="I126" s="297" t="s">
        <v>419</v>
      </c>
      <c r="J126" s="297">
        <v>120</v>
      </c>
      <c r="K126" s="345"/>
    </row>
    <row r="127" s="1" customFormat="1" ht="15" customHeight="1">
      <c r="B127" s="342"/>
      <c r="C127" s="297" t="s">
        <v>466</v>
      </c>
      <c r="D127" s="297"/>
      <c r="E127" s="297"/>
      <c r="F127" s="320" t="s">
        <v>417</v>
      </c>
      <c r="G127" s="297"/>
      <c r="H127" s="297" t="s">
        <v>467</v>
      </c>
      <c r="I127" s="297" t="s">
        <v>419</v>
      </c>
      <c r="J127" s="297" t="s">
        <v>468</v>
      </c>
      <c r="K127" s="345"/>
    </row>
    <row r="128" s="1" customFormat="1" ht="15" customHeight="1">
      <c r="B128" s="342"/>
      <c r="C128" s="297" t="s">
        <v>86</v>
      </c>
      <c r="D128" s="297"/>
      <c r="E128" s="297"/>
      <c r="F128" s="320" t="s">
        <v>417</v>
      </c>
      <c r="G128" s="297"/>
      <c r="H128" s="297" t="s">
        <v>469</v>
      </c>
      <c r="I128" s="297" t="s">
        <v>419</v>
      </c>
      <c r="J128" s="297" t="s">
        <v>468</v>
      </c>
      <c r="K128" s="345"/>
    </row>
    <row r="129" s="1" customFormat="1" ht="15" customHeight="1">
      <c r="B129" s="342"/>
      <c r="C129" s="297" t="s">
        <v>428</v>
      </c>
      <c r="D129" s="297"/>
      <c r="E129" s="297"/>
      <c r="F129" s="320" t="s">
        <v>423</v>
      </c>
      <c r="G129" s="297"/>
      <c r="H129" s="297" t="s">
        <v>429</v>
      </c>
      <c r="I129" s="297" t="s">
        <v>419</v>
      </c>
      <c r="J129" s="297">
        <v>15</v>
      </c>
      <c r="K129" s="345"/>
    </row>
    <row r="130" s="1" customFormat="1" ht="15" customHeight="1">
      <c r="B130" s="342"/>
      <c r="C130" s="323" t="s">
        <v>430</v>
      </c>
      <c r="D130" s="323"/>
      <c r="E130" s="323"/>
      <c r="F130" s="324" t="s">
        <v>423</v>
      </c>
      <c r="G130" s="323"/>
      <c r="H130" s="323" t="s">
        <v>431</v>
      </c>
      <c r="I130" s="323" t="s">
        <v>419</v>
      </c>
      <c r="J130" s="323">
        <v>15</v>
      </c>
      <c r="K130" s="345"/>
    </row>
    <row r="131" s="1" customFormat="1" ht="15" customHeight="1">
      <c r="B131" s="342"/>
      <c r="C131" s="323" t="s">
        <v>432</v>
      </c>
      <c r="D131" s="323"/>
      <c r="E131" s="323"/>
      <c r="F131" s="324" t="s">
        <v>423</v>
      </c>
      <c r="G131" s="323"/>
      <c r="H131" s="323" t="s">
        <v>433</v>
      </c>
      <c r="I131" s="323" t="s">
        <v>419</v>
      </c>
      <c r="J131" s="323">
        <v>20</v>
      </c>
      <c r="K131" s="345"/>
    </row>
    <row r="132" s="1" customFormat="1" ht="15" customHeight="1">
      <c r="B132" s="342"/>
      <c r="C132" s="323" t="s">
        <v>434</v>
      </c>
      <c r="D132" s="323"/>
      <c r="E132" s="323"/>
      <c r="F132" s="324" t="s">
        <v>423</v>
      </c>
      <c r="G132" s="323"/>
      <c r="H132" s="323" t="s">
        <v>435</v>
      </c>
      <c r="I132" s="323" t="s">
        <v>419</v>
      </c>
      <c r="J132" s="323">
        <v>20</v>
      </c>
      <c r="K132" s="345"/>
    </row>
    <row r="133" s="1" customFormat="1" ht="15" customHeight="1">
      <c r="B133" s="342"/>
      <c r="C133" s="297" t="s">
        <v>422</v>
      </c>
      <c r="D133" s="297"/>
      <c r="E133" s="297"/>
      <c r="F133" s="320" t="s">
        <v>423</v>
      </c>
      <c r="G133" s="297"/>
      <c r="H133" s="297" t="s">
        <v>457</v>
      </c>
      <c r="I133" s="297" t="s">
        <v>419</v>
      </c>
      <c r="J133" s="297">
        <v>50</v>
      </c>
      <c r="K133" s="345"/>
    </row>
    <row r="134" s="1" customFormat="1" ht="15" customHeight="1">
      <c r="B134" s="342"/>
      <c r="C134" s="297" t="s">
        <v>436</v>
      </c>
      <c r="D134" s="297"/>
      <c r="E134" s="297"/>
      <c r="F134" s="320" t="s">
        <v>423</v>
      </c>
      <c r="G134" s="297"/>
      <c r="H134" s="297" t="s">
        <v>457</v>
      </c>
      <c r="I134" s="297" t="s">
        <v>419</v>
      </c>
      <c r="J134" s="297">
        <v>50</v>
      </c>
      <c r="K134" s="345"/>
    </row>
    <row r="135" s="1" customFormat="1" ht="15" customHeight="1">
      <c r="B135" s="342"/>
      <c r="C135" s="297" t="s">
        <v>442</v>
      </c>
      <c r="D135" s="297"/>
      <c r="E135" s="297"/>
      <c r="F135" s="320" t="s">
        <v>423</v>
      </c>
      <c r="G135" s="297"/>
      <c r="H135" s="297" t="s">
        <v>457</v>
      </c>
      <c r="I135" s="297" t="s">
        <v>419</v>
      </c>
      <c r="J135" s="297">
        <v>50</v>
      </c>
      <c r="K135" s="345"/>
    </row>
    <row r="136" s="1" customFormat="1" ht="15" customHeight="1">
      <c r="B136" s="342"/>
      <c r="C136" s="297" t="s">
        <v>444</v>
      </c>
      <c r="D136" s="297"/>
      <c r="E136" s="297"/>
      <c r="F136" s="320" t="s">
        <v>423</v>
      </c>
      <c r="G136" s="297"/>
      <c r="H136" s="297" t="s">
        <v>457</v>
      </c>
      <c r="I136" s="297" t="s">
        <v>419</v>
      </c>
      <c r="J136" s="297">
        <v>50</v>
      </c>
      <c r="K136" s="345"/>
    </row>
    <row r="137" s="1" customFormat="1" ht="15" customHeight="1">
      <c r="B137" s="342"/>
      <c r="C137" s="297" t="s">
        <v>445</v>
      </c>
      <c r="D137" s="297"/>
      <c r="E137" s="297"/>
      <c r="F137" s="320" t="s">
        <v>423</v>
      </c>
      <c r="G137" s="297"/>
      <c r="H137" s="297" t="s">
        <v>470</v>
      </c>
      <c r="I137" s="297" t="s">
        <v>419</v>
      </c>
      <c r="J137" s="297">
        <v>255</v>
      </c>
      <c r="K137" s="345"/>
    </row>
    <row r="138" s="1" customFormat="1" ht="15" customHeight="1">
      <c r="B138" s="342"/>
      <c r="C138" s="297" t="s">
        <v>447</v>
      </c>
      <c r="D138" s="297"/>
      <c r="E138" s="297"/>
      <c r="F138" s="320" t="s">
        <v>417</v>
      </c>
      <c r="G138" s="297"/>
      <c r="H138" s="297" t="s">
        <v>471</v>
      </c>
      <c r="I138" s="297" t="s">
        <v>449</v>
      </c>
      <c r="J138" s="297"/>
      <c r="K138" s="345"/>
    </row>
    <row r="139" s="1" customFormat="1" ht="15" customHeight="1">
      <c r="B139" s="342"/>
      <c r="C139" s="297" t="s">
        <v>450</v>
      </c>
      <c r="D139" s="297"/>
      <c r="E139" s="297"/>
      <c r="F139" s="320" t="s">
        <v>417</v>
      </c>
      <c r="G139" s="297"/>
      <c r="H139" s="297" t="s">
        <v>472</v>
      </c>
      <c r="I139" s="297" t="s">
        <v>452</v>
      </c>
      <c r="J139" s="297"/>
      <c r="K139" s="345"/>
    </row>
    <row r="140" s="1" customFormat="1" ht="15" customHeight="1">
      <c r="B140" s="342"/>
      <c r="C140" s="297" t="s">
        <v>453</v>
      </c>
      <c r="D140" s="297"/>
      <c r="E140" s="297"/>
      <c r="F140" s="320" t="s">
        <v>417</v>
      </c>
      <c r="G140" s="297"/>
      <c r="H140" s="297" t="s">
        <v>453</v>
      </c>
      <c r="I140" s="297" t="s">
        <v>452</v>
      </c>
      <c r="J140" s="297"/>
      <c r="K140" s="345"/>
    </row>
    <row r="141" s="1" customFormat="1" ht="15" customHeight="1">
      <c r="B141" s="342"/>
      <c r="C141" s="297" t="s">
        <v>40</v>
      </c>
      <c r="D141" s="297"/>
      <c r="E141" s="297"/>
      <c r="F141" s="320" t="s">
        <v>417</v>
      </c>
      <c r="G141" s="297"/>
      <c r="H141" s="297" t="s">
        <v>473</v>
      </c>
      <c r="I141" s="297" t="s">
        <v>452</v>
      </c>
      <c r="J141" s="297"/>
      <c r="K141" s="345"/>
    </row>
    <row r="142" s="1" customFormat="1" ht="15" customHeight="1">
      <c r="B142" s="342"/>
      <c r="C142" s="297" t="s">
        <v>474</v>
      </c>
      <c r="D142" s="297"/>
      <c r="E142" s="297"/>
      <c r="F142" s="320" t="s">
        <v>417</v>
      </c>
      <c r="G142" s="297"/>
      <c r="H142" s="297" t="s">
        <v>475</v>
      </c>
      <c r="I142" s="297" t="s">
        <v>452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476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411</v>
      </c>
      <c r="D148" s="312"/>
      <c r="E148" s="312"/>
      <c r="F148" s="312" t="s">
        <v>412</v>
      </c>
      <c r="G148" s="313"/>
      <c r="H148" s="312" t="s">
        <v>56</v>
      </c>
      <c r="I148" s="312" t="s">
        <v>59</v>
      </c>
      <c r="J148" s="312" t="s">
        <v>413</v>
      </c>
      <c r="K148" s="311"/>
    </row>
    <row r="149" s="1" customFormat="1" ht="17.25" customHeight="1">
      <c r="B149" s="309"/>
      <c r="C149" s="314" t="s">
        <v>414</v>
      </c>
      <c r="D149" s="314"/>
      <c r="E149" s="314"/>
      <c r="F149" s="315" t="s">
        <v>415</v>
      </c>
      <c r="G149" s="316"/>
      <c r="H149" s="314"/>
      <c r="I149" s="314"/>
      <c r="J149" s="314" t="s">
        <v>416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420</v>
      </c>
      <c r="D151" s="297"/>
      <c r="E151" s="297"/>
      <c r="F151" s="350" t="s">
        <v>417</v>
      </c>
      <c r="G151" s="297"/>
      <c r="H151" s="349" t="s">
        <v>457</v>
      </c>
      <c r="I151" s="349" t="s">
        <v>419</v>
      </c>
      <c r="J151" s="349">
        <v>120</v>
      </c>
      <c r="K151" s="345"/>
    </row>
    <row r="152" s="1" customFormat="1" ht="15" customHeight="1">
      <c r="B152" s="322"/>
      <c r="C152" s="349" t="s">
        <v>466</v>
      </c>
      <c r="D152" s="297"/>
      <c r="E152" s="297"/>
      <c r="F152" s="350" t="s">
        <v>417</v>
      </c>
      <c r="G152" s="297"/>
      <c r="H152" s="349" t="s">
        <v>477</v>
      </c>
      <c r="I152" s="349" t="s">
        <v>419</v>
      </c>
      <c r="J152" s="349" t="s">
        <v>468</v>
      </c>
      <c r="K152" s="345"/>
    </row>
    <row r="153" s="1" customFormat="1" ht="15" customHeight="1">
      <c r="B153" s="322"/>
      <c r="C153" s="349" t="s">
        <v>86</v>
      </c>
      <c r="D153" s="297"/>
      <c r="E153" s="297"/>
      <c r="F153" s="350" t="s">
        <v>417</v>
      </c>
      <c r="G153" s="297"/>
      <c r="H153" s="349" t="s">
        <v>478</v>
      </c>
      <c r="I153" s="349" t="s">
        <v>419</v>
      </c>
      <c r="J153" s="349" t="s">
        <v>468</v>
      </c>
      <c r="K153" s="345"/>
    </row>
    <row r="154" s="1" customFormat="1" ht="15" customHeight="1">
      <c r="B154" s="322"/>
      <c r="C154" s="349" t="s">
        <v>422</v>
      </c>
      <c r="D154" s="297"/>
      <c r="E154" s="297"/>
      <c r="F154" s="350" t="s">
        <v>423</v>
      </c>
      <c r="G154" s="297"/>
      <c r="H154" s="349" t="s">
        <v>457</v>
      </c>
      <c r="I154" s="349" t="s">
        <v>419</v>
      </c>
      <c r="J154" s="349">
        <v>50</v>
      </c>
      <c r="K154" s="345"/>
    </row>
    <row r="155" s="1" customFormat="1" ht="15" customHeight="1">
      <c r="B155" s="322"/>
      <c r="C155" s="349" t="s">
        <v>425</v>
      </c>
      <c r="D155" s="297"/>
      <c r="E155" s="297"/>
      <c r="F155" s="350" t="s">
        <v>417</v>
      </c>
      <c r="G155" s="297"/>
      <c r="H155" s="349" t="s">
        <v>457</v>
      </c>
      <c r="I155" s="349" t="s">
        <v>427</v>
      </c>
      <c r="J155" s="349"/>
      <c r="K155" s="345"/>
    </row>
    <row r="156" s="1" customFormat="1" ht="15" customHeight="1">
      <c r="B156" s="322"/>
      <c r="C156" s="349" t="s">
        <v>436</v>
      </c>
      <c r="D156" s="297"/>
      <c r="E156" s="297"/>
      <c r="F156" s="350" t="s">
        <v>423</v>
      </c>
      <c r="G156" s="297"/>
      <c r="H156" s="349" t="s">
        <v>457</v>
      </c>
      <c r="I156" s="349" t="s">
        <v>419</v>
      </c>
      <c r="J156" s="349">
        <v>50</v>
      </c>
      <c r="K156" s="345"/>
    </row>
    <row r="157" s="1" customFormat="1" ht="15" customHeight="1">
      <c r="B157" s="322"/>
      <c r="C157" s="349" t="s">
        <v>444</v>
      </c>
      <c r="D157" s="297"/>
      <c r="E157" s="297"/>
      <c r="F157" s="350" t="s">
        <v>423</v>
      </c>
      <c r="G157" s="297"/>
      <c r="H157" s="349" t="s">
        <v>457</v>
      </c>
      <c r="I157" s="349" t="s">
        <v>419</v>
      </c>
      <c r="J157" s="349">
        <v>50</v>
      </c>
      <c r="K157" s="345"/>
    </row>
    <row r="158" s="1" customFormat="1" ht="15" customHeight="1">
      <c r="B158" s="322"/>
      <c r="C158" s="349" t="s">
        <v>442</v>
      </c>
      <c r="D158" s="297"/>
      <c r="E158" s="297"/>
      <c r="F158" s="350" t="s">
        <v>423</v>
      </c>
      <c r="G158" s="297"/>
      <c r="H158" s="349" t="s">
        <v>457</v>
      </c>
      <c r="I158" s="349" t="s">
        <v>419</v>
      </c>
      <c r="J158" s="349">
        <v>50</v>
      </c>
      <c r="K158" s="345"/>
    </row>
    <row r="159" s="1" customFormat="1" ht="15" customHeight="1">
      <c r="B159" s="322"/>
      <c r="C159" s="349" t="s">
        <v>100</v>
      </c>
      <c r="D159" s="297"/>
      <c r="E159" s="297"/>
      <c r="F159" s="350" t="s">
        <v>417</v>
      </c>
      <c r="G159" s="297"/>
      <c r="H159" s="349" t="s">
        <v>479</v>
      </c>
      <c r="I159" s="349" t="s">
        <v>419</v>
      </c>
      <c r="J159" s="349" t="s">
        <v>480</v>
      </c>
      <c r="K159" s="345"/>
    </row>
    <row r="160" s="1" customFormat="1" ht="15" customHeight="1">
      <c r="B160" s="322"/>
      <c r="C160" s="349" t="s">
        <v>481</v>
      </c>
      <c r="D160" s="297"/>
      <c r="E160" s="297"/>
      <c r="F160" s="350" t="s">
        <v>417</v>
      </c>
      <c r="G160" s="297"/>
      <c r="H160" s="349" t="s">
        <v>482</v>
      </c>
      <c r="I160" s="349" t="s">
        <v>452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483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411</v>
      </c>
      <c r="D166" s="312"/>
      <c r="E166" s="312"/>
      <c r="F166" s="312" t="s">
        <v>412</v>
      </c>
      <c r="G166" s="354"/>
      <c r="H166" s="355" t="s">
        <v>56</v>
      </c>
      <c r="I166" s="355" t="s">
        <v>59</v>
      </c>
      <c r="J166" s="312" t="s">
        <v>413</v>
      </c>
      <c r="K166" s="289"/>
    </row>
    <row r="167" s="1" customFormat="1" ht="17.25" customHeight="1">
      <c r="B167" s="290"/>
      <c r="C167" s="314" t="s">
        <v>414</v>
      </c>
      <c r="D167" s="314"/>
      <c r="E167" s="314"/>
      <c r="F167" s="315" t="s">
        <v>415</v>
      </c>
      <c r="G167" s="356"/>
      <c r="H167" s="357"/>
      <c r="I167" s="357"/>
      <c r="J167" s="314" t="s">
        <v>416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420</v>
      </c>
      <c r="D169" s="297"/>
      <c r="E169" s="297"/>
      <c r="F169" s="320" t="s">
        <v>417</v>
      </c>
      <c r="G169" s="297"/>
      <c r="H169" s="297" t="s">
        <v>457</v>
      </c>
      <c r="I169" s="297" t="s">
        <v>419</v>
      </c>
      <c r="J169" s="297">
        <v>120</v>
      </c>
      <c r="K169" s="345"/>
    </row>
    <row r="170" s="1" customFormat="1" ht="15" customHeight="1">
      <c r="B170" s="322"/>
      <c r="C170" s="297" t="s">
        <v>466</v>
      </c>
      <c r="D170" s="297"/>
      <c r="E170" s="297"/>
      <c r="F170" s="320" t="s">
        <v>417</v>
      </c>
      <c r="G170" s="297"/>
      <c r="H170" s="297" t="s">
        <v>467</v>
      </c>
      <c r="I170" s="297" t="s">
        <v>419</v>
      </c>
      <c r="J170" s="297" t="s">
        <v>468</v>
      </c>
      <c r="K170" s="345"/>
    </row>
    <row r="171" s="1" customFormat="1" ht="15" customHeight="1">
      <c r="B171" s="322"/>
      <c r="C171" s="297" t="s">
        <v>86</v>
      </c>
      <c r="D171" s="297"/>
      <c r="E171" s="297"/>
      <c r="F171" s="320" t="s">
        <v>417</v>
      </c>
      <c r="G171" s="297"/>
      <c r="H171" s="297" t="s">
        <v>484</v>
      </c>
      <c r="I171" s="297" t="s">
        <v>419</v>
      </c>
      <c r="J171" s="297" t="s">
        <v>468</v>
      </c>
      <c r="K171" s="345"/>
    </row>
    <row r="172" s="1" customFormat="1" ht="15" customHeight="1">
      <c r="B172" s="322"/>
      <c r="C172" s="297" t="s">
        <v>422</v>
      </c>
      <c r="D172" s="297"/>
      <c r="E172" s="297"/>
      <c r="F172" s="320" t="s">
        <v>423</v>
      </c>
      <c r="G172" s="297"/>
      <c r="H172" s="297" t="s">
        <v>484</v>
      </c>
      <c r="I172" s="297" t="s">
        <v>419</v>
      </c>
      <c r="J172" s="297">
        <v>50</v>
      </c>
      <c r="K172" s="345"/>
    </row>
    <row r="173" s="1" customFormat="1" ht="15" customHeight="1">
      <c r="B173" s="322"/>
      <c r="C173" s="297" t="s">
        <v>425</v>
      </c>
      <c r="D173" s="297"/>
      <c r="E173" s="297"/>
      <c r="F173" s="320" t="s">
        <v>417</v>
      </c>
      <c r="G173" s="297"/>
      <c r="H173" s="297" t="s">
        <v>484</v>
      </c>
      <c r="I173" s="297" t="s">
        <v>427</v>
      </c>
      <c r="J173" s="297"/>
      <c r="K173" s="345"/>
    </row>
    <row r="174" s="1" customFormat="1" ht="15" customHeight="1">
      <c r="B174" s="322"/>
      <c r="C174" s="297" t="s">
        <v>436</v>
      </c>
      <c r="D174" s="297"/>
      <c r="E174" s="297"/>
      <c r="F174" s="320" t="s">
        <v>423</v>
      </c>
      <c r="G174" s="297"/>
      <c r="H174" s="297" t="s">
        <v>484</v>
      </c>
      <c r="I174" s="297" t="s">
        <v>419</v>
      </c>
      <c r="J174" s="297">
        <v>50</v>
      </c>
      <c r="K174" s="345"/>
    </row>
    <row r="175" s="1" customFormat="1" ht="15" customHeight="1">
      <c r="B175" s="322"/>
      <c r="C175" s="297" t="s">
        <v>444</v>
      </c>
      <c r="D175" s="297"/>
      <c r="E175" s="297"/>
      <c r="F175" s="320" t="s">
        <v>423</v>
      </c>
      <c r="G175" s="297"/>
      <c r="H175" s="297" t="s">
        <v>484</v>
      </c>
      <c r="I175" s="297" t="s">
        <v>419</v>
      </c>
      <c r="J175" s="297">
        <v>50</v>
      </c>
      <c r="K175" s="345"/>
    </row>
    <row r="176" s="1" customFormat="1" ht="15" customHeight="1">
      <c r="B176" s="322"/>
      <c r="C176" s="297" t="s">
        <v>442</v>
      </c>
      <c r="D176" s="297"/>
      <c r="E176" s="297"/>
      <c r="F176" s="320" t="s">
        <v>423</v>
      </c>
      <c r="G176" s="297"/>
      <c r="H176" s="297" t="s">
        <v>484</v>
      </c>
      <c r="I176" s="297" t="s">
        <v>419</v>
      </c>
      <c r="J176" s="297">
        <v>50</v>
      </c>
      <c r="K176" s="345"/>
    </row>
    <row r="177" s="1" customFormat="1" ht="15" customHeight="1">
      <c r="B177" s="322"/>
      <c r="C177" s="297" t="s">
        <v>111</v>
      </c>
      <c r="D177" s="297"/>
      <c r="E177" s="297"/>
      <c r="F177" s="320" t="s">
        <v>417</v>
      </c>
      <c r="G177" s="297"/>
      <c r="H177" s="297" t="s">
        <v>485</v>
      </c>
      <c r="I177" s="297" t="s">
        <v>486</v>
      </c>
      <c r="J177" s="297"/>
      <c r="K177" s="345"/>
    </row>
    <row r="178" s="1" customFormat="1" ht="15" customHeight="1">
      <c r="B178" s="322"/>
      <c r="C178" s="297" t="s">
        <v>59</v>
      </c>
      <c r="D178" s="297"/>
      <c r="E178" s="297"/>
      <c r="F178" s="320" t="s">
        <v>417</v>
      </c>
      <c r="G178" s="297"/>
      <c r="H178" s="297" t="s">
        <v>487</v>
      </c>
      <c r="I178" s="297" t="s">
        <v>488</v>
      </c>
      <c r="J178" s="297">
        <v>1</v>
      </c>
      <c r="K178" s="345"/>
    </row>
    <row r="179" s="1" customFormat="1" ht="15" customHeight="1">
      <c r="B179" s="322"/>
      <c r="C179" s="297" t="s">
        <v>55</v>
      </c>
      <c r="D179" s="297"/>
      <c r="E179" s="297"/>
      <c r="F179" s="320" t="s">
        <v>417</v>
      </c>
      <c r="G179" s="297"/>
      <c r="H179" s="297" t="s">
        <v>489</v>
      </c>
      <c r="I179" s="297" t="s">
        <v>419</v>
      </c>
      <c r="J179" s="297">
        <v>20</v>
      </c>
      <c r="K179" s="345"/>
    </row>
    <row r="180" s="1" customFormat="1" ht="15" customHeight="1">
      <c r="B180" s="322"/>
      <c r="C180" s="297" t="s">
        <v>56</v>
      </c>
      <c r="D180" s="297"/>
      <c r="E180" s="297"/>
      <c r="F180" s="320" t="s">
        <v>417</v>
      </c>
      <c r="G180" s="297"/>
      <c r="H180" s="297" t="s">
        <v>490</v>
      </c>
      <c r="I180" s="297" t="s">
        <v>419</v>
      </c>
      <c r="J180" s="297">
        <v>255</v>
      </c>
      <c r="K180" s="345"/>
    </row>
    <row r="181" s="1" customFormat="1" ht="15" customHeight="1">
      <c r="B181" s="322"/>
      <c r="C181" s="297" t="s">
        <v>112</v>
      </c>
      <c r="D181" s="297"/>
      <c r="E181" s="297"/>
      <c r="F181" s="320" t="s">
        <v>417</v>
      </c>
      <c r="G181" s="297"/>
      <c r="H181" s="297" t="s">
        <v>381</v>
      </c>
      <c r="I181" s="297" t="s">
        <v>419</v>
      </c>
      <c r="J181" s="297">
        <v>10</v>
      </c>
      <c r="K181" s="345"/>
    </row>
    <row r="182" s="1" customFormat="1" ht="15" customHeight="1">
      <c r="B182" s="322"/>
      <c r="C182" s="297" t="s">
        <v>113</v>
      </c>
      <c r="D182" s="297"/>
      <c r="E182" s="297"/>
      <c r="F182" s="320" t="s">
        <v>417</v>
      </c>
      <c r="G182" s="297"/>
      <c r="H182" s="297" t="s">
        <v>491</v>
      </c>
      <c r="I182" s="297" t="s">
        <v>452</v>
      </c>
      <c r="J182" s="297"/>
      <c r="K182" s="345"/>
    </row>
    <row r="183" s="1" customFormat="1" ht="15" customHeight="1">
      <c r="B183" s="322"/>
      <c r="C183" s="297" t="s">
        <v>492</v>
      </c>
      <c r="D183" s="297"/>
      <c r="E183" s="297"/>
      <c r="F183" s="320" t="s">
        <v>417</v>
      </c>
      <c r="G183" s="297"/>
      <c r="H183" s="297" t="s">
        <v>493</v>
      </c>
      <c r="I183" s="297" t="s">
        <v>452</v>
      </c>
      <c r="J183" s="297"/>
      <c r="K183" s="345"/>
    </row>
    <row r="184" s="1" customFormat="1" ht="15" customHeight="1">
      <c r="B184" s="322"/>
      <c r="C184" s="297" t="s">
        <v>481</v>
      </c>
      <c r="D184" s="297"/>
      <c r="E184" s="297"/>
      <c r="F184" s="320" t="s">
        <v>417</v>
      </c>
      <c r="G184" s="297"/>
      <c r="H184" s="297" t="s">
        <v>494</v>
      </c>
      <c r="I184" s="297" t="s">
        <v>452</v>
      </c>
      <c r="J184" s="297"/>
      <c r="K184" s="345"/>
    </row>
    <row r="185" s="1" customFormat="1" ht="15" customHeight="1">
      <c r="B185" s="322"/>
      <c r="C185" s="297" t="s">
        <v>115</v>
      </c>
      <c r="D185" s="297"/>
      <c r="E185" s="297"/>
      <c r="F185" s="320" t="s">
        <v>423</v>
      </c>
      <c r="G185" s="297"/>
      <c r="H185" s="297" t="s">
        <v>495</v>
      </c>
      <c r="I185" s="297" t="s">
        <v>419</v>
      </c>
      <c r="J185" s="297">
        <v>50</v>
      </c>
      <c r="K185" s="345"/>
    </row>
    <row r="186" s="1" customFormat="1" ht="15" customHeight="1">
      <c r="B186" s="322"/>
      <c r="C186" s="297" t="s">
        <v>496</v>
      </c>
      <c r="D186" s="297"/>
      <c r="E186" s="297"/>
      <c r="F186" s="320" t="s">
        <v>423</v>
      </c>
      <c r="G186" s="297"/>
      <c r="H186" s="297" t="s">
        <v>497</v>
      </c>
      <c r="I186" s="297" t="s">
        <v>498</v>
      </c>
      <c r="J186" s="297"/>
      <c r="K186" s="345"/>
    </row>
    <row r="187" s="1" customFormat="1" ht="15" customHeight="1">
      <c r="B187" s="322"/>
      <c r="C187" s="297" t="s">
        <v>499</v>
      </c>
      <c r="D187" s="297"/>
      <c r="E187" s="297"/>
      <c r="F187" s="320" t="s">
        <v>423</v>
      </c>
      <c r="G187" s="297"/>
      <c r="H187" s="297" t="s">
        <v>500</v>
      </c>
      <c r="I187" s="297" t="s">
        <v>498</v>
      </c>
      <c r="J187" s="297"/>
      <c r="K187" s="345"/>
    </row>
    <row r="188" s="1" customFormat="1" ht="15" customHeight="1">
      <c r="B188" s="322"/>
      <c r="C188" s="297" t="s">
        <v>501</v>
      </c>
      <c r="D188" s="297"/>
      <c r="E188" s="297"/>
      <c r="F188" s="320" t="s">
        <v>423</v>
      </c>
      <c r="G188" s="297"/>
      <c r="H188" s="297" t="s">
        <v>502</v>
      </c>
      <c r="I188" s="297" t="s">
        <v>498</v>
      </c>
      <c r="J188" s="297"/>
      <c r="K188" s="345"/>
    </row>
    <row r="189" s="1" customFormat="1" ht="15" customHeight="1">
      <c r="B189" s="322"/>
      <c r="C189" s="358" t="s">
        <v>503</v>
      </c>
      <c r="D189" s="297"/>
      <c r="E189" s="297"/>
      <c r="F189" s="320" t="s">
        <v>423</v>
      </c>
      <c r="G189" s="297"/>
      <c r="H189" s="297" t="s">
        <v>504</v>
      </c>
      <c r="I189" s="297" t="s">
        <v>505</v>
      </c>
      <c r="J189" s="359" t="s">
        <v>506</v>
      </c>
      <c r="K189" s="345"/>
    </row>
    <row r="190" s="17" customFormat="1" ht="15" customHeight="1">
      <c r="B190" s="360"/>
      <c r="C190" s="361" t="s">
        <v>507</v>
      </c>
      <c r="D190" s="362"/>
      <c r="E190" s="362"/>
      <c r="F190" s="363" t="s">
        <v>423</v>
      </c>
      <c r="G190" s="362"/>
      <c r="H190" s="362" t="s">
        <v>508</v>
      </c>
      <c r="I190" s="362" t="s">
        <v>505</v>
      </c>
      <c r="J190" s="364" t="s">
        <v>506</v>
      </c>
      <c r="K190" s="365"/>
    </row>
    <row r="191" s="1" customFormat="1" ht="15" customHeight="1">
      <c r="B191" s="322"/>
      <c r="C191" s="358" t="s">
        <v>44</v>
      </c>
      <c r="D191" s="297"/>
      <c r="E191" s="297"/>
      <c r="F191" s="320" t="s">
        <v>417</v>
      </c>
      <c r="G191" s="297"/>
      <c r="H191" s="294" t="s">
        <v>509</v>
      </c>
      <c r="I191" s="297" t="s">
        <v>510</v>
      </c>
      <c r="J191" s="297"/>
      <c r="K191" s="345"/>
    </row>
    <row r="192" s="1" customFormat="1" ht="15" customHeight="1">
      <c r="B192" s="322"/>
      <c r="C192" s="358" t="s">
        <v>511</v>
      </c>
      <c r="D192" s="297"/>
      <c r="E192" s="297"/>
      <c r="F192" s="320" t="s">
        <v>417</v>
      </c>
      <c r="G192" s="297"/>
      <c r="H192" s="297" t="s">
        <v>512</v>
      </c>
      <c r="I192" s="297" t="s">
        <v>452</v>
      </c>
      <c r="J192" s="297"/>
      <c r="K192" s="345"/>
    </row>
    <row r="193" s="1" customFormat="1" ht="15" customHeight="1">
      <c r="B193" s="322"/>
      <c r="C193" s="358" t="s">
        <v>513</v>
      </c>
      <c r="D193" s="297"/>
      <c r="E193" s="297"/>
      <c r="F193" s="320" t="s">
        <v>417</v>
      </c>
      <c r="G193" s="297"/>
      <c r="H193" s="297" t="s">
        <v>514</v>
      </c>
      <c r="I193" s="297" t="s">
        <v>452</v>
      </c>
      <c r="J193" s="297"/>
      <c r="K193" s="345"/>
    </row>
    <row r="194" s="1" customFormat="1" ht="15" customHeight="1">
      <c r="B194" s="322"/>
      <c r="C194" s="358" t="s">
        <v>515</v>
      </c>
      <c r="D194" s="297"/>
      <c r="E194" s="297"/>
      <c r="F194" s="320" t="s">
        <v>423</v>
      </c>
      <c r="G194" s="297"/>
      <c r="H194" s="297" t="s">
        <v>516</v>
      </c>
      <c r="I194" s="297" t="s">
        <v>452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517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518</v>
      </c>
      <c r="D201" s="367"/>
      <c r="E201" s="367"/>
      <c r="F201" s="367" t="s">
        <v>519</v>
      </c>
      <c r="G201" s="368"/>
      <c r="H201" s="367" t="s">
        <v>520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510</v>
      </c>
      <c r="D203" s="297"/>
      <c r="E203" s="297"/>
      <c r="F203" s="320" t="s">
        <v>45</v>
      </c>
      <c r="G203" s="297"/>
      <c r="H203" s="297" t="s">
        <v>521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46</v>
      </c>
      <c r="G204" s="297"/>
      <c r="H204" s="297" t="s">
        <v>522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49</v>
      </c>
      <c r="G205" s="297"/>
      <c r="H205" s="297" t="s">
        <v>523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47</v>
      </c>
      <c r="G206" s="297"/>
      <c r="H206" s="297" t="s">
        <v>524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48</v>
      </c>
      <c r="G207" s="297"/>
      <c r="H207" s="297" t="s">
        <v>525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464</v>
      </c>
      <c r="D209" s="297"/>
      <c r="E209" s="297"/>
      <c r="F209" s="320" t="s">
        <v>79</v>
      </c>
      <c r="G209" s="297"/>
      <c r="H209" s="297" t="s">
        <v>526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361</v>
      </c>
      <c r="G210" s="297"/>
      <c r="H210" s="297" t="s">
        <v>362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359</v>
      </c>
      <c r="G211" s="297"/>
      <c r="H211" s="297" t="s">
        <v>527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363</v>
      </c>
      <c r="G212" s="358"/>
      <c r="H212" s="349" t="s">
        <v>92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364</v>
      </c>
      <c r="G213" s="358"/>
      <c r="H213" s="349" t="s">
        <v>528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488</v>
      </c>
      <c r="D215" s="297"/>
      <c r="E215" s="297"/>
      <c r="F215" s="320">
        <v>1</v>
      </c>
      <c r="G215" s="358"/>
      <c r="H215" s="349" t="s">
        <v>529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530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531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532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2025-02-21T12:01:02Z</dcterms:created>
  <dcterms:modified xsi:type="dcterms:W3CDTF">2025-02-21T12:01:05Z</dcterms:modified>
</cp:coreProperties>
</file>