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bmp" ContentType="image/bitmap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a - Architektonicko-..." sheetId="2" r:id="rId2"/>
    <sheet name="D.1.1b - Architektonicko-..." sheetId="3" r:id="rId3"/>
    <sheet name="99 - Vedlejší a ostatní n...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'D.1.1a - Architektonicko-...'!$C$94:$K$177</definedName>
    <definedName name="_xlnm.Print_Area" localSheetId="1">'D.1.1a - Architektonicko-...'!$C$4:$J$43,'D.1.1a - Architektonicko-...'!$C$49:$J$72,'D.1.1a - Architektonicko-...'!$C$78:$K$177</definedName>
    <definedName name="_xlnm.Print_Titles" localSheetId="1">'D.1.1a - Architektonicko-...'!$94:$94</definedName>
    <definedName name="_xlnm._FilterDatabase" localSheetId="2" hidden="1">'D.1.1b - Architektonicko-...'!$C$93:$K$225</definedName>
    <definedName name="_xlnm.Print_Area" localSheetId="2">'D.1.1b - Architektonicko-...'!$C$4:$J$43,'D.1.1b - Architektonicko-...'!$C$49:$J$71,'D.1.1b - Architektonicko-...'!$C$77:$K$225</definedName>
    <definedName name="_xlnm.Print_Titles" localSheetId="2">'D.1.1b - Architektonicko-...'!$93:$93</definedName>
    <definedName name="_xlnm._FilterDatabase" localSheetId="3" hidden="1">'99 - Vedlejší a ostatní n...'!$C$81:$K$90</definedName>
    <definedName name="_xlnm.Print_Area" localSheetId="3">'99 - Vedlejší a ostatní n...'!$C$4:$J$39,'99 - Vedlejší a ostatní n...'!$C$45:$J$63,'99 - Vedlejší a ostatní n...'!$C$69:$K$90</definedName>
    <definedName name="_xlnm.Print_Titles" localSheetId="3">'99 - Vedlejší a ostatní n...'!$81:$81</definedName>
    <definedName name="_xlnm.Print_Area" localSheetId="4">'Seznam figur'!$C$4:$G$104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9"/>
  <c i="4" r="J35"/>
  <c i="1" r="AX59"/>
  <c i="4" r="BI89"/>
  <c r="BH89"/>
  <c r="BG89"/>
  <c r="BF89"/>
  <c r="T89"/>
  <c r="T88"/>
  <c r="R89"/>
  <c r="R88"/>
  <c r="P89"/>
  <c r="P88"/>
  <c r="BI85"/>
  <c r="BH85"/>
  <c r="BG85"/>
  <c r="BF85"/>
  <c r="T85"/>
  <c r="T84"/>
  <c r="T83"/>
  <c r="T82"/>
  <c r="R85"/>
  <c r="R84"/>
  <c r="P85"/>
  <c r="P84"/>
  <c r="P83"/>
  <c r="P82"/>
  <c i="1" r="AU59"/>
  <c i="4" r="J79"/>
  <c r="F78"/>
  <c r="F76"/>
  <c r="E74"/>
  <c r="J55"/>
  <c r="F54"/>
  <c r="F52"/>
  <c r="E50"/>
  <c r="J21"/>
  <c r="E21"/>
  <c r="J54"/>
  <c r="J20"/>
  <c r="J18"/>
  <c r="E18"/>
  <c r="F79"/>
  <c r="J17"/>
  <c r="J12"/>
  <c r="J76"/>
  <c r="E7"/>
  <c r="E72"/>
  <c i="3" r="J41"/>
  <c r="J40"/>
  <c i="1" r="AY58"/>
  <c i="3" r="J39"/>
  <c i="1" r="AX58"/>
  <c i="3"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168"/>
  <c r="BH168"/>
  <c r="BG168"/>
  <c r="BF168"/>
  <c r="T168"/>
  <c r="R168"/>
  <c r="P168"/>
  <c r="BI165"/>
  <c r="BH165"/>
  <c r="BG165"/>
  <c r="BF165"/>
  <c r="T165"/>
  <c r="R165"/>
  <c r="P165"/>
  <c r="BI158"/>
  <c r="BH158"/>
  <c r="BG158"/>
  <c r="BF158"/>
  <c r="T158"/>
  <c r="R158"/>
  <c r="P158"/>
  <c r="BI146"/>
  <c r="BH146"/>
  <c r="BG146"/>
  <c r="BF146"/>
  <c r="T146"/>
  <c r="R146"/>
  <c r="P146"/>
  <c r="BI139"/>
  <c r="BH139"/>
  <c r="BG139"/>
  <c r="BF139"/>
  <c r="T139"/>
  <c r="R139"/>
  <c r="P139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T96"/>
  <c r="R97"/>
  <c r="R96"/>
  <c r="P97"/>
  <c r="P96"/>
  <c r="J91"/>
  <c r="F90"/>
  <c r="F88"/>
  <c r="E86"/>
  <c r="J63"/>
  <c r="F62"/>
  <c r="F60"/>
  <c r="E58"/>
  <c r="J25"/>
  <c r="E25"/>
  <c r="J62"/>
  <c r="J24"/>
  <c r="J22"/>
  <c r="E22"/>
  <c r="F63"/>
  <c r="J21"/>
  <c r="J16"/>
  <c r="J88"/>
  <c r="E7"/>
  <c r="E52"/>
  <c i="2" r="J41"/>
  <c r="J40"/>
  <c i="1" r="AY57"/>
  <c i="2" r="J39"/>
  <c i="1" r="AX57"/>
  <c i="2" r="BI143"/>
  <c r="BH143"/>
  <c r="BG143"/>
  <c r="BF143"/>
  <c r="T143"/>
  <c r="T108"/>
  <c r="T107"/>
  <c r="R143"/>
  <c r="R108"/>
  <c r="R107"/>
  <c r="P143"/>
  <c r="P108"/>
  <c r="P107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J92"/>
  <c r="F91"/>
  <c r="F89"/>
  <c r="E87"/>
  <c r="J63"/>
  <c r="F62"/>
  <c r="F60"/>
  <c r="E58"/>
  <c r="J25"/>
  <c r="E25"/>
  <c r="J91"/>
  <c r="J24"/>
  <c r="J22"/>
  <c r="E22"/>
  <c r="F92"/>
  <c r="J21"/>
  <c r="J16"/>
  <c r="J89"/>
  <c r="E7"/>
  <c r="E81"/>
  <c i="1" r="L50"/>
  <c r="AM50"/>
  <c r="AM49"/>
  <c r="L49"/>
  <c r="AM47"/>
  <c r="L47"/>
  <c r="L45"/>
  <c r="L44"/>
  <c i="2" r="BK102"/>
  <c i="3" r="BK215"/>
  <c i="2" r="BK100"/>
  <c i="4" r="F36"/>
  <c i="3" r="BK221"/>
  <c i="2" r="BK98"/>
  <c i="4" r="BK85"/>
  <c i="2" r="J102"/>
  <c i="3" r="J165"/>
  <c r="BK113"/>
  <c r="BK165"/>
  <c i="4" r="BK89"/>
  <c i="3" r="J97"/>
  <c r="BK139"/>
  <c r="BK107"/>
  <c i="2" r="BK143"/>
  <c i="1" r="AS56"/>
  <c i="3" r="BK203"/>
  <c r="J116"/>
  <c r="BK206"/>
  <c r="J209"/>
  <c r="BK146"/>
  <c r="BK168"/>
  <c r="J158"/>
  <c r="J168"/>
  <c i="2" r="J105"/>
  <c i="3" r="J215"/>
  <c r="BK158"/>
  <c i="2" r="J98"/>
  <c i="3" r="BK97"/>
  <c i="2" r="BK105"/>
  <c i="3" r="BK224"/>
  <c r="J206"/>
  <c i="2" r="J143"/>
  <c i="3" r="J107"/>
  <c r="BK101"/>
  <c r="J139"/>
  <c r="J101"/>
  <c i="2" r="BK109"/>
  <c i="3" r="BK209"/>
  <c i="2" r="J109"/>
  <c i="3" r="J224"/>
  <c r="BK212"/>
  <c r="BK110"/>
  <c i="4" r="F34"/>
  <c i="1" r="BA59"/>
  <c i="3" r="J113"/>
  <c r="J221"/>
  <c r="J203"/>
  <c r="BK104"/>
  <c r="J104"/>
  <c r="BK116"/>
  <c r="BK218"/>
  <c i="2" r="J100"/>
  <c i="4" r="J85"/>
  <c i="3" r="J110"/>
  <c r="J212"/>
  <c r="J146"/>
  <c i="4" r="J89"/>
  <c i="3" r="J218"/>
  <c i="4" r="F35"/>
  <c i="1" r="BB59"/>
  <c i="4" l="1" r="R83"/>
  <c r="R82"/>
  <c i="3" r="R100"/>
  <c r="R95"/>
  <c r="R94"/>
  <c i="2" r="BK97"/>
  <c r="J97"/>
  <c r="J69"/>
  <c r="P97"/>
  <c r="P96"/>
  <c r="P95"/>
  <c i="1" r="AU57"/>
  <c i="2" r="T97"/>
  <c r="T96"/>
  <c r="T95"/>
  <c i="3" r="BK100"/>
  <c r="J100"/>
  <c r="J70"/>
  <c r="P100"/>
  <c r="P95"/>
  <c r="P94"/>
  <c i="1" r="AU58"/>
  <c i="3" r="T100"/>
  <c r="T95"/>
  <c r="T94"/>
  <c i="2" r="R97"/>
  <c r="R96"/>
  <c r="R95"/>
  <c r="BK108"/>
  <c r="J108"/>
  <c r="J71"/>
  <c i="4" r="BK88"/>
  <c r="J88"/>
  <c r="J62"/>
  <c i="3" r="BK96"/>
  <c r="J96"/>
  <c r="J69"/>
  <c i="4" r="BK84"/>
  <c r="J84"/>
  <c r="J61"/>
  <c r="J52"/>
  <c r="J78"/>
  <c i="1" r="BC59"/>
  <c i="4" r="E48"/>
  <c r="F55"/>
  <c r="BE85"/>
  <c r="BE89"/>
  <c i="2" r="BK107"/>
  <c r="J107"/>
  <c r="J70"/>
  <c i="3" r="E80"/>
  <c r="F91"/>
  <c r="BE104"/>
  <c r="BE139"/>
  <c r="BE212"/>
  <c r="BE218"/>
  <c r="J60"/>
  <c r="J90"/>
  <c r="BE146"/>
  <c r="BE165"/>
  <c r="BE203"/>
  <c r="BE215"/>
  <c r="BE224"/>
  <c r="BE107"/>
  <c r="BE113"/>
  <c r="BE158"/>
  <c r="BE206"/>
  <c i="2" r="BK96"/>
  <c r="J96"/>
  <c r="J68"/>
  <c i="3" r="BE97"/>
  <c r="BE101"/>
  <c r="BE110"/>
  <c r="BE116"/>
  <c r="BE168"/>
  <c r="BE209"/>
  <c r="BE221"/>
  <c i="2" r="E52"/>
  <c r="J60"/>
  <c r="J62"/>
  <c r="F63"/>
  <c r="BE98"/>
  <c r="BE100"/>
  <c r="BE102"/>
  <c r="BE105"/>
  <c r="BE109"/>
  <c r="BE143"/>
  <c r="F38"/>
  <c i="1" r="BA57"/>
  <c r="AS55"/>
  <c r="AS54"/>
  <c i="3" r="F40"/>
  <c i="1" r="BC58"/>
  <c i="3" r="F38"/>
  <c i="1" r="BA58"/>
  <c i="2" r="J38"/>
  <c i="1" r="AW57"/>
  <c i="3" r="F41"/>
  <c i="1" r="BD58"/>
  <c i="3" r="J38"/>
  <c i="1" r="AW58"/>
  <c i="4" r="F37"/>
  <c i="1" r="BD59"/>
  <c i="2" r="F41"/>
  <c i="1" r="BD57"/>
  <c i="2" r="F39"/>
  <c i="1" r="BB57"/>
  <c i="3" r="F39"/>
  <c i="1" r="BB58"/>
  <c i="4" r="J34"/>
  <c i="1" r="AW59"/>
  <c i="2" r="F40"/>
  <c i="1" r="BC57"/>
  <c i="3" l="1" r="BK95"/>
  <c r="J95"/>
  <c r="J68"/>
  <c i="4" r="BK83"/>
  <c r="BK82"/>
  <c r="J82"/>
  <c r="J59"/>
  <c i="2" r="BK95"/>
  <c r="J95"/>
  <c i="1" r="BB56"/>
  <c r="AX56"/>
  <c i="3" r="J37"/>
  <c i="1" r="AV58"/>
  <c r="AT58"/>
  <c i="4" r="J33"/>
  <c i="1" r="AV59"/>
  <c r="AT59"/>
  <c r="AU56"/>
  <c r="AU55"/>
  <c r="AU54"/>
  <c r="BD56"/>
  <c r="BD55"/>
  <c r="BD54"/>
  <c r="W33"/>
  <c r="BC56"/>
  <c r="AY56"/>
  <c i="3" r="F37"/>
  <c i="1" r="AZ58"/>
  <c i="2" r="F37"/>
  <c i="1" r="AZ57"/>
  <c i="2" r="J37"/>
  <c i="1" r="AV57"/>
  <c r="AT57"/>
  <c i="2" r="J34"/>
  <c i="1" r="AG57"/>
  <c r="BA56"/>
  <c r="AW56"/>
  <c i="4" r="F33"/>
  <c i="1" r="AZ59"/>
  <c i="4" l="1" r="J83"/>
  <c r="J60"/>
  <c i="3" r="BK94"/>
  <c r="J94"/>
  <c i="1" r="AN57"/>
  <c i="2" r="J67"/>
  <c r="J43"/>
  <c i="4" r="J30"/>
  <c i="1" r="AG59"/>
  <c r="BC55"/>
  <c r="AY55"/>
  <c i="3" r="J34"/>
  <c i="1" r="AG58"/>
  <c r="AG56"/>
  <c r="AG55"/>
  <c r="AG54"/>
  <c r="AK26"/>
  <c r="BA55"/>
  <c r="AW55"/>
  <c r="BB55"/>
  <c r="AX55"/>
  <c r="AZ56"/>
  <c r="AV56"/>
  <c r="AT56"/>
  <c r="AN56"/>
  <c i="4" l="1" r="J39"/>
  <c i="3" r="J43"/>
  <c r="J67"/>
  <c i="1" r="AN58"/>
  <c r="AN59"/>
  <c r="BA54"/>
  <c r="W30"/>
  <c r="AZ55"/>
  <c r="AV55"/>
  <c r="AT55"/>
  <c r="AN55"/>
  <c r="BC54"/>
  <c r="W32"/>
  <c r="BB54"/>
  <c r="W31"/>
  <c l="1" r="AW54"/>
  <c r="AK30"/>
  <c r="AY54"/>
  <c r="AZ54"/>
  <c r="W29"/>
  <c r="AX54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<sst xmlns="http://schemas.openxmlformats.org/spreadsheetml/2006/main">
  <si>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</si>
  <si>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</si>
  <si>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</si>
  <si>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</si>
  <si>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</si>
  <si>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{25de6849-bd31-4818-84de-37cfb57c8880}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</si>
  <si>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</si>
  <si>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</si>
  <si>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</si>
  <si>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</si>
  <si>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</si>
  <si>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</si>
  <si>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</si>
  <si>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</si>
  <si>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2025_12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</si>
  <si>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</si>
  <si>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</si>
  <si>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Budova A - Oddělení Gastroenterologie - endoskopické centrum, 2. NP - Výměna PVC</t>
  </si>
  <si>
    <t>KSO:</t>
  </si>
  <si>
    <t/>
  </si>
  <si>
    <t>CC-CZ:</t>
  </si>
  <si>
    <t>Místo:</t>
  </si>
  <si>
    <t>Masarykova nemocnice</t>
  </si>
  <si>
    <t>Datum:</t>
  </si>
  <si>
    <t>17. 4. 2025</t>
  </si>
  <si>
    <t>Zadavatel:</t>
  </si>
  <si>
    <t>IČ:</t>
  </si>
  <si>
    <t>25488627</t>
  </si>
  <si>
    <t>Krajská zdravotní a.s.</t>
  </si>
  <si>
    <t>DIČ:</t>
  </si>
  <si>
    <t>CZ25488627</t>
  </si>
  <si>
    <t>Účastník:</t>
  </si>
  <si>
    <t>Vyplň údaj</t>
  </si>
  <si>
    <t>Projektant:</t>
  </si>
  <si>
    <t xml:space="preserve"> </t>
  </si>
  <si>
    <t>True</t>
  </si>
  <si>
    <t>Zpracovatel:</t>
  </si>
  <si>
    <t>Milan Křehla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</si>
  <si>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</si>
  <si>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</si>
  <si>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</si>
  <si>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</si>
  <si>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</si>
  <si>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</si>
  <si>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</si>
  <si>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</si>
  <si>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</si>
  <si>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</si>
  <si>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</si>
  <si>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</si>
  <si>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</si>
  <si>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</si>
  <si>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</si>
  <si>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</si>
  <si>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</si>
  <si>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</si>
  <si>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</si>
  <si>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</si>
  <si>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</si>
  <si>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</si>
  <si>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</si>
  <si>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</si>
  <si>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</si>
  <si>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</si>
  <si>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</si>
  <si>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</si>
  <si>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</si>
  <si>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</si>
  <si>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</si>
  <si>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</si>
  <si>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</si>
  <si>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</si>
  <si>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</si>
  <si>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</si>
  <si>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</si>
  <si>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</si>
  <si>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</si>
  <si>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</si>
  <si>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Stavební objekty</t>
  </si>
  <si>
    <t>STA</t>
  </si>
  <si>
    <t>1</t>
  </si>
  <si>
    <t>{67e1bf30-f0e2-4ac9-bbc2-26a5eaf51daf}</t>
  </si>
  <si>
    <t>2</t>
  </si>
  <si>
    <t>D.1.1</t>
  </si>
  <si>
    <t>Architektonicko-stavební řešení</t>
  </si>
  <si>
    <t>Soupis</t>
  </si>
  <si>
    <t>{1cf5e46e-c431-402f-a235-532de16fb65d}</t>
  </si>
  <si>
    <t>/</t>
  </si>
  <si>
    <t>D.1.1a</t>
  </si>
  <si>
    <t>Architektonicko-stavební řešení - Bourací práce</t>
  </si>
  <si>
    <t>3</t>
  </si>
  <si>
    <t>{05759cfe-f438-469c-962a-ca188ac45f71}</t>
  </si>
  <si>
    <t>D.1.1b</t>
  </si>
  <si>
    <t>Architektonicko-stavební řešení - Stavební úpravy</t>
  </si>
  <si>
    <t>{acfbbadf-96cb-4dd8-8bb4-cebe45ef3551}</t>
  </si>
  <si>
    <t>99</t>
  </si>
  <si>
    <t>Vedlejší a ostatní náklady</t>
  </si>
  <si>
    <t>{93bb31cb-3564-4b8d-ba93-d6b2b4b7b6e7}</t>
  </si>
  <si>
    <t>KRYCÍ LIST SOUPISU PRACÍ</t>
  </si>
  <si>
    <t>Objekt:</t>
  </si>
  <si>
    <t>D - Stavební objekty</t>
  </si>
  <si>
    <t>Soupis:</t>
  </si>
  <si>
    <t>D.1.1 - Architektonicko-stavební řešení</t>
  </si>
  <si>
    <t>Úroveň 3:</t>
  </si>
  <si>
    <t>D.1.1a - Architektonicko-stavební řešení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</si>
  <si>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</si>
  <si>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</si>
  <si>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</si>
  <si>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</si>
  <si>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</si>
  <si>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997 - Doprava suti a vybouraných hmot</t>
  </si>
  <si>
    <t>PSV - Práce a dodávky PSV</t>
  </si>
  <si>
    <t xml:space="preserve">    776 - Podlahy povlakové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</si>
  <si>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</si>
  <si>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</si>
  <si>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</si>
  <si>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</si>
  <si>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</si>
  <si>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</si>
  <si>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</si>
  <si>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</si>
  <si>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</si>
  <si>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</si>
  <si>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</si>
  <si>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</si>
  <si>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</si>
  <si>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</si>
  <si>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</si>
  <si>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</si>
  <si>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</si>
  <si>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Doprava suti a vybouraných hmot</t>
  </si>
  <si>
    <t>K</t>
  </si>
  <si>
    <t>997013211</t>
  </si>
  <si>
    <t>Vnitrostaveništní doprava suti a vybouraných hmot vodorovně do 50 m s naložením ručně pro budovy a haly výšky do 6 m</t>
  </si>
  <si>
    <t>t</t>
  </si>
  <si>
    <t>CS ÚRS 2025 01</t>
  </si>
  <si>
    <t>4</t>
  </si>
  <si>
    <t>-841002374</t>
  </si>
  <si>
    <t>Online PSC</t>
  </si>
  <si>
    <t>https://podminky.urs.cz/item/CS_URS_2025_01/997013211</t>
  </si>
  <si>
    <t>997013501</t>
  </si>
  <si>
    <t>Odvoz suti a vybouraných hmot na skládku nebo meziskládku se složením, na vzdálenost do 1 km</t>
  </si>
  <si>
    <t>1222506733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</si>
  <si>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</si>
  <si>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</si>
  <si>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</si>
  <si>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-140610421</t>
  </si>
  <si>
    <t>https://podminky.urs.cz/item/CS_URS_2025_01/997013509</t>
  </si>
  <si>
    <t>VV</t>
  </si>
  <si>
    <t>1,313*10</t>
  </si>
  <si>
    <t>997013631</t>
  </si>
  <si>
    <t>Poplatek za uložení stavebního odpadu na skládce (skládkovné) směsného stavebního a demoličního zatříděného do Katalogu odpadů pod kódem 17 09 04</t>
  </si>
  <si>
    <t>-527707267</t>
  </si>
  <si>
    <t>https://podminky.urs.cz/item/CS_URS_2025_01/997013631</t>
  </si>
  <si>
    <t>PSV</t>
  </si>
  <si>
    <t>Práce a dodávky PSV</t>
  </si>
  <si>
    <t>776</t>
  </si>
  <si>
    <t>Podlahy povlakové</t>
  </si>
  <si>
    <t>5</t>
  </si>
  <si>
    <t>776201811</t>
  </si>
  <si>
    <t>Demontáž povlakových podlahovin lepených ručně bez podložky</t>
  </si>
  <si>
    <t>m2</t>
  </si>
  <si>
    <t>16</t>
  </si>
  <si>
    <t>1791379811</t>
  </si>
  <si>
    <t>https://podminky.urs.cz/item/CS_URS_2025_01/776201811</t>
  </si>
  <si>
    <t>"homogen"</t>
  </si>
  <si>
    <t xml:space="preserve">"m.č. 245"    2,85</t>
  </si>
  <si>
    <t xml:space="preserve">"m.č. 246"    2,75</t>
  </si>
  <si>
    <t xml:space="preserve">"m.č. 251"    2,85</t>
  </si>
  <si>
    <t xml:space="preserve">"m.č. 252"    2,85</t>
  </si>
  <si>
    <t xml:space="preserve">"m.č. 207"    9,86</t>
  </si>
  <si>
    <t xml:space="preserve">"m.č. 208"    9,86</t>
  </si>
  <si>
    <t xml:space="preserve">"m.č. 214"    5,28</t>
  </si>
  <si>
    <t xml:space="preserve">"m.č. 213"    2,59</t>
  </si>
  <si>
    <t xml:space="preserve">"m.č. 216"    4,68</t>
  </si>
  <si>
    <t xml:space="preserve">"m.č. 218"    3,14</t>
  </si>
  <si>
    <t xml:space="preserve">"m.č. 220"    4,62</t>
  </si>
  <si>
    <t xml:space="preserve">"m.č. 219"    3,36</t>
  </si>
  <si>
    <t xml:space="preserve">"m.č. 222"    5,50</t>
  </si>
  <si>
    <t xml:space="preserve">"m.č. 223"    3,36</t>
  </si>
  <si>
    <t xml:space="preserve">"m.č. 233"    18,14</t>
  </si>
  <si>
    <t xml:space="preserve">"chodba u m.č. 233"    76,0</t>
  </si>
  <si>
    <t xml:space="preserve">"m.č. 240"    4,62</t>
  </si>
  <si>
    <t xml:space="preserve">"chodba oddělení"    86,40</t>
  </si>
  <si>
    <t xml:space="preserve">"m.č. 255"    10,0</t>
  </si>
  <si>
    <t>Mezisoučet</t>
  </si>
  <si>
    <t>"elektrostatika"</t>
  </si>
  <si>
    <t xml:space="preserve">"m.č. 243"     22,15</t>
  </si>
  <si>
    <t xml:space="preserve">"m.č. 247"     26,53</t>
  </si>
  <si>
    <t xml:space="preserve">"m.č. 253"     26,53</t>
  </si>
  <si>
    <t xml:space="preserve">"m.č. 255"     26,83</t>
  </si>
  <si>
    <t xml:space="preserve">"m.č. 214"     41,25</t>
  </si>
  <si>
    <t xml:space="preserve">"m.č. 216"     19,79</t>
  </si>
  <si>
    <t xml:space="preserve">"m.č. 220"     18,90</t>
  </si>
  <si>
    <t xml:space="preserve">"m.č. 222"     31,92</t>
  </si>
  <si>
    <t>Součet</t>
  </si>
  <si>
    <t>6</t>
  </si>
  <si>
    <t>776410811</t>
  </si>
  <si>
    <t>Demontáž soklíků nebo lišt pryžových nebo plastových</t>
  </si>
  <si>
    <t>m</t>
  </si>
  <si>
    <t>983725974</t>
  </si>
  <si>
    <t>https://podminky.urs.cz/item/CS_URS_2025_01/776410811</t>
  </si>
  <si>
    <t xml:space="preserve">"m.č. 245"    (2*(1,9+1,5))</t>
  </si>
  <si>
    <t xml:space="preserve">"m.č. 246"    (2*(1,9+1,45))</t>
  </si>
  <si>
    <t xml:space="preserve">"m.č. 251"    (2*(1,9+1,5))</t>
  </si>
  <si>
    <t xml:space="preserve">"m.č. 252"    (2*(1,9+1,5))</t>
  </si>
  <si>
    <t xml:space="preserve">"m.č. 207"    (2*(5,8+1,7))</t>
  </si>
  <si>
    <t xml:space="preserve">"m.č. 208"    (2*(5,8+1,7))</t>
  </si>
  <si>
    <t xml:space="preserve">"m.č. 214"    (2*(2,2+2,4))</t>
  </si>
  <si>
    <t xml:space="preserve">"m.č. 213"    (2*(2,2+1,18))</t>
  </si>
  <si>
    <t xml:space="preserve">"m.č. 216"    (2*(2,2+2,13))</t>
  </si>
  <si>
    <t xml:space="preserve">"m.č. 218"    (2*(1,43+2,2))</t>
  </si>
  <si>
    <t xml:space="preserve">"m.č. 220"    (2*(2,1+2,2))</t>
  </si>
  <si>
    <t xml:space="preserve">"m.č. 219"    (2*(1,2+2,8))</t>
  </si>
  <si>
    <t xml:space="preserve">"m.č. 222"    (2*(2,5+2,2))</t>
  </si>
  <si>
    <t xml:space="preserve">"m.č. 223"    (2*(2,1+1,6))</t>
  </si>
  <si>
    <t xml:space="preserve">"m.č. 233"    (2*(6,72+2,7))</t>
  </si>
  <si>
    <t xml:space="preserve">"chodba u m.č. 233"    (2*(7,8+6,5))+(2*(2,3+11,0))</t>
  </si>
  <si>
    <t xml:space="preserve">"m.č. 240"    (2*(2,2+2,1))</t>
  </si>
  <si>
    <t xml:space="preserve">"chodba oddělení"    (2*(36,0+2,4))</t>
  </si>
  <si>
    <t xml:space="preserve">"m.č. 255"    (2*(4,0+2,5))</t>
  </si>
  <si>
    <t xml:space="preserve">"m.č. 243"     (2*(5,74+3,86))</t>
  </si>
  <si>
    <t xml:space="preserve">"m.č. 247"     (2*(7,23+3,67))</t>
  </si>
  <si>
    <t xml:space="preserve">"m.č. 253"     (2*(7,23+3,67))</t>
  </si>
  <si>
    <t xml:space="preserve">"m.č. 255"     (2*(5,71+4,7))</t>
  </si>
  <si>
    <t xml:space="preserve">"m.č. 214"     (2*(5,5+7,5))</t>
  </si>
  <si>
    <t xml:space="preserve">"m.č. 216"     (2*(5,35+3,7))</t>
  </si>
  <si>
    <t xml:space="preserve">"m.č. 220"     (2*(3,5+5,4))</t>
  </si>
  <si>
    <t xml:space="preserve">"m.č. 222"     (2*(5,7+5,6))</t>
  </si>
  <si>
    <t>-(0,9*27)</t>
  </si>
  <si>
    <t>F01</t>
  </si>
  <si>
    <t>Plocha PVC homogen</t>
  </si>
  <si>
    <t>258,71</t>
  </si>
  <si>
    <t>F02</t>
  </si>
  <si>
    <t>Plocha PVC elektrostatika</t>
  </si>
  <si>
    <t>213,9</t>
  </si>
  <si>
    <t>F03</t>
  </si>
  <si>
    <t>Délka soklu homogen</t>
  </si>
  <si>
    <t>294,82</t>
  </si>
  <si>
    <t>F04</t>
  </si>
  <si>
    <t>Délka soklu elektrostatika</t>
  </si>
  <si>
    <t>168,12</t>
  </si>
  <si>
    <t>D.1.1b - Architektonicko-stavební řešení - Stavební úpravy</t>
  </si>
  <si>
    <t xml:space="preserve">    766 - Konstrukce truhlářské</t>
  </si>
  <si>
    <t>766</t>
  </si>
  <si>
    <t>Konstrukce truhlářské</t>
  </si>
  <si>
    <t>766663915</t>
  </si>
  <si>
    <t>Oprava dveřních křídel dřevěných ruční seříznutí dveřních křídel z měkkého dřeva</t>
  </si>
  <si>
    <t>kus</t>
  </si>
  <si>
    <t>CS ÚRS 2024 02</t>
  </si>
  <si>
    <t>-2090006109</t>
  </si>
  <si>
    <t>https://podminky.urs.cz/item/CS_URS_2024_02/766663915</t>
  </si>
  <si>
    <t>27</t>
  </si>
  <si>
    <t>776111111</t>
  </si>
  <si>
    <t>Příprava podkladu povlakových podlah a stěn broušení podlah nového podkladu anhydritového</t>
  </si>
  <si>
    <t>-1238489692</t>
  </si>
  <si>
    <t>https://podminky.urs.cz/item/CS_URS_2025_01/776111111</t>
  </si>
  <si>
    <t>F01+F02</t>
  </si>
  <si>
    <t>776111116</t>
  </si>
  <si>
    <t>Příprava podkladu povlakových podlah a stěn broušení podlah stávajícího podkladu pro odstranění lepidla (po starých krytinách)</t>
  </si>
  <si>
    <t>1153411248</t>
  </si>
  <si>
    <t>https://podminky.urs.cz/item/CS_URS_2025_01/776111116</t>
  </si>
  <si>
    <t>776111311</t>
  </si>
  <si>
    <t>Příprava podkladu povlakových podlah a stěn vysátí podlah</t>
  </si>
  <si>
    <t>1665667190</t>
  </si>
  <si>
    <t>https://podminky.urs.cz/item/CS_URS_2025_01/776111311</t>
  </si>
  <si>
    <t>(F01+F02)*2</t>
  </si>
  <si>
    <t>776121112</t>
  </si>
  <si>
    <t>Příprava podkladu povlakových podlah a stěn penetrace vodou ředitelná podlah</t>
  </si>
  <si>
    <t>1258283769</t>
  </si>
  <si>
    <t>https://podminky.urs.cz/item/CS_URS_2025_01/776121112</t>
  </si>
  <si>
    <t>776141112</t>
  </si>
  <si>
    <t>Příprava podkladu povlakových podlah a stěn vyrovnání samonivelační stěrkou podlah min.pevnosti 20 MPa, tloušťky přes 3 do 5 mm</t>
  </si>
  <si>
    <t>1038656103</t>
  </si>
  <si>
    <t>https://podminky.urs.cz/item/CS_URS_2025_01/776141112</t>
  </si>
  <si>
    <t>7</t>
  </si>
  <si>
    <t>776221111</t>
  </si>
  <si>
    <t>Montáž podlahovin z PVC lepením standardním lepidlem z pásů</t>
  </si>
  <si>
    <t>-473828349</t>
  </si>
  <si>
    <t>https://podminky.urs.cz/item/CS_URS_2025_01/776221111</t>
  </si>
  <si>
    <t>8</t>
  </si>
  <si>
    <t>M</t>
  </si>
  <si>
    <t>28411141</t>
  </si>
  <si>
    <t>podlahovina vinylová homogenní protiskluzná se vsypem a výztuž. vrstvou, třída zátěže 34/43, hořlavost Bfl-s1 tl 2,00mm</t>
  </si>
  <si>
    <t>32</t>
  </si>
  <si>
    <t>6288545</t>
  </si>
  <si>
    <t>"Podlaha"</t>
  </si>
  <si>
    <t>"Sokl"</t>
  </si>
  <si>
    <t>F03*0,1</t>
  </si>
  <si>
    <t>288,192*1,1 'Přepočtené koeficientem množství</t>
  </si>
  <si>
    <t>9</t>
  </si>
  <si>
    <t>776221121</t>
  </si>
  <si>
    <t>Montáž podlahovin z PVC lepením lepidlem pro elektrostaticky vodivé podlahoviny z pásů</t>
  </si>
  <si>
    <t>-1607050409</t>
  </si>
  <si>
    <t>https://podminky.urs.cz/item/CS_URS_2025_01/776221121</t>
  </si>
  <si>
    <t>10</t>
  </si>
  <si>
    <t>28411125</t>
  </si>
  <si>
    <t>podlahovina vinylová homogenní elektrostatická třída zátěže 34/43, hořlavost Bfl-s1, odpor krytiny &lt;=10^6 tl 2mm</t>
  </si>
  <si>
    <t>1238090417</t>
  </si>
  <si>
    <t>F04*0,1</t>
  </si>
  <si>
    <t>230,712*1,1 'Přepočtené koeficientem množství</t>
  </si>
  <si>
    <t>11</t>
  </si>
  <si>
    <t>776223111</t>
  </si>
  <si>
    <t>Montáž podlahovin z PVC spoj podlah svařováním za tepla (včetně frézování)</t>
  </si>
  <si>
    <t>-232631916</t>
  </si>
  <si>
    <t>https://podminky.urs.cz/item/CS_URS_2025_01/776223111</t>
  </si>
  <si>
    <t xml:space="preserve">"Odhad"   600</t>
  </si>
  <si>
    <t>776411212</t>
  </si>
  <si>
    <t>Montáž soklíků tahaných (fabiony) z PVC obvodových, výšky přes 80 do 100 mm</t>
  </si>
  <si>
    <t>-632693829</t>
  </si>
  <si>
    <t>https://podminky.urs.cz/item/CS_URS_2025_01/776411212</t>
  </si>
  <si>
    <t>13</t>
  </si>
  <si>
    <t>776411213</t>
  </si>
  <si>
    <t>Montáž soklíků tahaných (fabiony) z PVC vnitřních rohů</t>
  </si>
  <si>
    <t>-1483392999</t>
  </si>
  <si>
    <t>https://podminky.urs.cz/item/CS_URS_2025_01/776411213</t>
  </si>
  <si>
    <t>27*4</t>
  </si>
  <si>
    <t>14</t>
  </si>
  <si>
    <t>776421111</t>
  </si>
  <si>
    <t>Montáž lišt obvodových lepených</t>
  </si>
  <si>
    <t>1065785572</t>
  </si>
  <si>
    <t>https://podminky.urs.cz/item/CS_URS_2025_01/776421111</t>
  </si>
  <si>
    <t>F03+F04</t>
  </si>
  <si>
    <t>15</t>
  </si>
  <si>
    <t>59054182</t>
  </si>
  <si>
    <t>profil těsnicí tvar čepec š 4.5 mm, h 42.0 mm</t>
  </si>
  <si>
    <t>-375777947</t>
  </si>
  <si>
    <t>462,94*1,02 'Přepočtené koeficientem množství</t>
  </si>
  <si>
    <t>776421312</t>
  </si>
  <si>
    <t>Montáž lišt přechodových šroubovaných</t>
  </si>
  <si>
    <t>1271840893</t>
  </si>
  <si>
    <t>https://podminky.urs.cz/item/CS_URS_2025_01/776421312</t>
  </si>
  <si>
    <t>0,9*27</t>
  </si>
  <si>
    <t>17</t>
  </si>
  <si>
    <t>55343116</t>
  </si>
  <si>
    <t>profil přechodový Al narážecí 40mm stříbro, zlato, champagne</t>
  </si>
  <si>
    <t>-455537612</t>
  </si>
  <si>
    <t>24,3*1,02 'Přepočtené koeficientem množství</t>
  </si>
  <si>
    <t>18</t>
  </si>
  <si>
    <t>776991111</t>
  </si>
  <si>
    <t>Ostatní práce spárování silikonem</t>
  </si>
  <si>
    <t>85389384</t>
  </si>
  <si>
    <t>https://podminky.urs.cz/item/CS_URS_2025_01/776991111</t>
  </si>
  <si>
    <t xml:space="preserve">"odhad"   100,0</t>
  </si>
  <si>
    <t>19</t>
  </si>
  <si>
    <t>776991121</t>
  </si>
  <si>
    <t>Ostatní práce údržba nových podlahovin po pokládce čištění základní</t>
  </si>
  <si>
    <t>575949649</t>
  </si>
  <si>
    <t>https://podminky.urs.cz/item/CS_URS_2025_01/776991121</t>
  </si>
  <si>
    <t>20</t>
  </si>
  <si>
    <t>998776101</t>
  </si>
  <si>
    <t>Přesun hmot pro podlahy povlakové stanovený z hmotnosti přesunovaného materiálu vodorovná dopravní vzdálenost do 50 m základní v objektech výšky do 6 m</t>
  </si>
  <si>
    <t>-59385931</t>
  </si>
  <si>
    <t>https://podminky.urs.cz/item/CS_URS_2025_01/998776101</t>
  </si>
  <si>
    <t>99 - Vedlejší a ostatní náklady</t>
  </si>
  <si>
    <t>VRN - Vedlejší rozpočtové náklady</t>
  </si>
  <si>
    <t xml:space="preserve">    VRN3 - Zařízení staveniště</t>
  </si>
  <si>
    <t xml:space="preserve">    VRN6 - Územní vlivy</t>
  </si>
  <si>
    <t>VRN</t>
  </si>
  <si>
    <t>Vedlejší rozpočtové náklady</t>
  </si>
  <si>
    <t>VRN3</t>
  </si>
  <si>
    <t>Zařízení staveniště</t>
  </si>
  <si>
    <t>030001000</t>
  </si>
  <si>
    <t>2,5%</t>
  </si>
  <si>
    <t>1024</t>
  </si>
  <si>
    <t>1356985914</t>
  </si>
  <si>
    <t>https://podminky.urs.cz/item/CS_URS_2025_01/030001000</t>
  </si>
  <si>
    <t>P</t>
  </si>
  <si>
    <t xml:space="preserve">Poznámka k položce:_x000d_
"vč. instalace dopravních značek dle PD"_x000d_
</t>
  </si>
  <si>
    <t>VRN6</t>
  </si>
  <si>
    <t>Územní vlivy</t>
  </si>
  <si>
    <t>060001000</t>
  </si>
  <si>
    <t>2,0%</t>
  </si>
  <si>
    <t>1353608838</t>
  </si>
  <si>
    <t>https://podminky.urs.cz/item/CS_URS_2025_01/060001000</t>
  </si>
  <si>
    <t>SEZNAM FIGUR</t>
  </si>
  <si>
    <t>Výměra</t>
  </si>
  <si>
    <t>D/ D.1.1/ D.1.1b</t>
  </si>
  <si>
    <t>Použití figury:</t>
  </si>
  <si>
    <t>Lepení pásů z PVC standardním lepidlem</t>
  </si>
  <si>
    <t>Broušení anhydritového podkladu povlakových podlah</t>
  </si>
  <si>
    <t>Odstranění zbytků lepidla z podkladu povlakových podlah broušením</t>
  </si>
  <si>
    <t>Vysátí podkladu povlakových podlah</t>
  </si>
  <si>
    <t>Vodou ředitelná penetrace savého podkladu povlakových podlah</t>
  </si>
  <si>
    <t>Stěrka podlahová nivelační pro vyrovnání podkladu povlakových podlah pevnosti 20 MPa tl přes 3 do 5 mm</t>
  </si>
  <si>
    <t>Základní čištění nově položených podlahovin vysátím a setřením vlhkým mopem</t>
  </si>
  <si>
    <t>Lepení elektrostaticky vodivých pásů z PVC</t>
  </si>
  <si>
    <t>Montáž tahaných obvodových soklíků z PVC výšky do 100 mm</t>
  </si>
  <si>
    <t>Montáž obvodových lišt lepením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</si>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</sst>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39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2" fillId="0" borderId="0" xfId="0" applyFont="1" applyAlignment="1" applyProtection="1">
      <alignment vertical="center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bmp" /><Relationship Id="rId2" Type="http://schemas.openxmlformats.org/officeDocument/2006/relationships/image" Target="../media/image2.bmp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bmp" /><Relationship Id="rId2" Type="http://schemas.openxmlformats.org/officeDocument/2006/relationships/image" Target="../media/image5.bmp" /><Relationship Id="rId3" Type="http://schemas.openxmlformats.org/officeDocument/2006/relationships/image" Target="../media/image6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bmp" /><Relationship Id="rId2" Type="http://schemas.openxmlformats.org/officeDocument/2006/relationships/image" Target="../media/image9.bmp" /><Relationship Id="rId3" Type="http://schemas.openxmlformats.org/officeDocument/2006/relationships/image" Target="../media/image10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bmp" /><Relationship Id="rId2" Type="http://schemas.openxmlformats.org/officeDocument/2006/relationships/image" Target="../media/image13.bmp" /><Relationship Id="rId3" Type="http://schemas.openxmlformats.org/officeDocument/2006/relationships/image" Target="../media/image14.bmp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194310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201295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77</xdr:row>
      <xdr:rowOff>0</xdr:rowOff>
    </xdr:from>
    <xdr:to>
      <xdr:col>9</xdr:col>
      <xdr:colOff>1215390</xdr:colOff>
      <xdr:row>77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48</xdr:row>
      <xdr:rowOff>0</xdr:rowOff>
    </xdr:from>
    <xdr:to>
      <xdr:col>9</xdr:col>
      <xdr:colOff>1215390</xdr:colOff>
      <xdr:row>48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76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179705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179705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68</xdr:row>
      <xdr:rowOff>179705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7013211" TargetMode="External" /><Relationship Id="rId2" Type="http://schemas.openxmlformats.org/officeDocument/2006/relationships/hyperlink" Target="https://podminky.urs.cz/item/CS_URS_2025_01/997013501" TargetMode="External" /><Relationship Id="rId3" Type="http://schemas.openxmlformats.org/officeDocument/2006/relationships/hyperlink" Target="https://podminky.urs.cz/item/CS_URS_2025_01/997013509" TargetMode="External" /><Relationship Id="rId4" Type="http://schemas.openxmlformats.org/officeDocument/2006/relationships/hyperlink" Target="https://podminky.urs.cz/item/CS_URS_2025_01/997013631" TargetMode="External" /><Relationship Id="rId5" Type="http://schemas.openxmlformats.org/officeDocument/2006/relationships/hyperlink" Target="https://podminky.urs.cz/item/CS_URS_2025_01/776201811" TargetMode="External" /><Relationship Id="rId6" Type="http://schemas.openxmlformats.org/officeDocument/2006/relationships/hyperlink" Target="https://podminky.urs.cz/item/CS_URS_2025_01/776410811" TargetMode="External" /><Relationship Id="rId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66663915" TargetMode="External" /><Relationship Id="rId2" Type="http://schemas.openxmlformats.org/officeDocument/2006/relationships/hyperlink" Target="https://podminky.urs.cz/item/CS_URS_2025_01/776111111" TargetMode="External" /><Relationship Id="rId3" Type="http://schemas.openxmlformats.org/officeDocument/2006/relationships/hyperlink" Target="https://podminky.urs.cz/item/CS_URS_2025_01/776111116" TargetMode="External" /><Relationship Id="rId4" Type="http://schemas.openxmlformats.org/officeDocument/2006/relationships/hyperlink" Target="https://podminky.urs.cz/item/CS_URS_2025_01/776111311" TargetMode="External" /><Relationship Id="rId5" Type="http://schemas.openxmlformats.org/officeDocument/2006/relationships/hyperlink" Target="https://podminky.urs.cz/item/CS_URS_2025_01/776121112" TargetMode="External" /><Relationship Id="rId6" Type="http://schemas.openxmlformats.org/officeDocument/2006/relationships/hyperlink" Target="https://podminky.urs.cz/item/CS_URS_2025_01/776141112" TargetMode="External" /><Relationship Id="rId7" Type="http://schemas.openxmlformats.org/officeDocument/2006/relationships/hyperlink" Target="https://podminky.urs.cz/item/CS_URS_2025_01/776221111" TargetMode="External" /><Relationship Id="rId8" Type="http://schemas.openxmlformats.org/officeDocument/2006/relationships/hyperlink" Target="https://podminky.urs.cz/item/CS_URS_2025_01/776221121" TargetMode="External" /><Relationship Id="rId9" Type="http://schemas.openxmlformats.org/officeDocument/2006/relationships/hyperlink" Target="https://podminky.urs.cz/item/CS_URS_2025_01/776223111" TargetMode="External" /><Relationship Id="rId10" Type="http://schemas.openxmlformats.org/officeDocument/2006/relationships/hyperlink" Target="https://podminky.urs.cz/item/CS_URS_2025_01/776411212" TargetMode="External" /><Relationship Id="rId11" Type="http://schemas.openxmlformats.org/officeDocument/2006/relationships/hyperlink" Target="https://podminky.urs.cz/item/CS_URS_2025_01/776411213" TargetMode="External" /><Relationship Id="rId12" Type="http://schemas.openxmlformats.org/officeDocument/2006/relationships/hyperlink" Target="https://podminky.urs.cz/item/CS_URS_2025_01/776421111" TargetMode="External" /><Relationship Id="rId13" Type="http://schemas.openxmlformats.org/officeDocument/2006/relationships/hyperlink" Target="https://podminky.urs.cz/item/CS_URS_2025_01/776421312" TargetMode="External" /><Relationship Id="rId14" Type="http://schemas.openxmlformats.org/officeDocument/2006/relationships/hyperlink" Target="https://podminky.urs.cz/item/CS_URS_2025_01/776991111" TargetMode="External" /><Relationship Id="rId15" Type="http://schemas.openxmlformats.org/officeDocument/2006/relationships/hyperlink" Target="https://podminky.urs.cz/item/CS_URS_2025_01/776991121" TargetMode="External" /><Relationship Id="rId16" Type="http://schemas.openxmlformats.org/officeDocument/2006/relationships/hyperlink" Target="https://podminky.urs.cz/item/CS_URS_2025_01/998776101" TargetMode="External" /><Relationship Id="rId1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0001000" TargetMode="External" /><Relationship Id="rId2" Type="http://schemas.openxmlformats.org/officeDocument/2006/relationships/hyperlink" Target="https://podminky.urs.cz/item/CS_URS_2025_01/060001000" TargetMode="External" /><Relationship Id="rId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44</v>
      </c>
      <c r="E29" s="50"/>
      <c r="F29" s="35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46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48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2025_12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Budova A - Oddělení Gastroenterologie - endoskopické centrum, 2. NP - Výměna PVC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Masarykova nemocnice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17. 4. 2025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Krajská zdravotní a.s.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Milan Křehla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ROUND(AG55+AG59,2)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ROUND(AS55+AS59,2)</f>
        <v>0</v>
      </c>
      <c r="AT54" s="109">
        <f>ROUND(SUM(AV54:AW54),2)</f>
        <v>0</v>
      </c>
      <c r="AU54" s="110">
        <f>ROUND(AU55+AU59,5)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ROUND(AZ55+AZ59,2)</f>
        <v>0</v>
      </c>
      <c r="BA54" s="109">
        <f>ROUND(BA55+BA59,2)</f>
        <v>0</v>
      </c>
      <c r="BB54" s="109">
        <f>ROUND(BB55+BB59,2)</f>
        <v>0</v>
      </c>
      <c r="BC54" s="109">
        <f>ROUND(BC55+BC59,2)</f>
        <v>0</v>
      </c>
      <c r="BD54" s="111">
        <f>ROUND(BD55+BD59,2)</f>
        <v>0</v>
      </c>
      <c r="BE54" s="6"/>
      <c r="BS54" s="112" t="s">
        <v>73</v>
      </c>
      <c r="BT54" s="112" t="s">
        <v>74</v>
      </c>
      <c r="BU54" s="113" t="s">
        <v>75</v>
      </c>
      <c r="BV54" s="112" t="s">
        <v>76</v>
      </c>
      <c r="BW54" s="112" t="s">
        <v>5</v>
      </c>
      <c r="BX54" s="112" t="s">
        <v>77</v>
      </c>
      <c r="CL54" s="112" t="s">
        <v>19</v>
      </c>
    </row>
    <row r="55" s="7" customFormat="1" ht="16.5" customHeight="1">
      <c r="A55" s="7"/>
      <c r="B55" s="114"/>
      <c r="C55" s="115"/>
      <c r="D55" s="116" t="s">
        <v>73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ROUND(AG56,2)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79</v>
      </c>
      <c r="AR55" s="121"/>
      <c r="AS55" s="122">
        <f>ROUND(AS56,2)</f>
        <v>0</v>
      </c>
      <c r="AT55" s="123">
        <f>ROUND(SUM(AV55:AW55),2)</f>
        <v>0</v>
      </c>
      <c r="AU55" s="124">
        <f>ROUND(AU56,5)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ROUND(AZ56,2)</f>
        <v>0</v>
      </c>
      <c r="BA55" s="123">
        <f>ROUND(BA56,2)</f>
        <v>0</v>
      </c>
      <c r="BB55" s="123">
        <f>ROUND(BB56,2)</f>
        <v>0</v>
      </c>
      <c r="BC55" s="123">
        <f>ROUND(BC56,2)</f>
        <v>0</v>
      </c>
      <c r="BD55" s="125">
        <f>ROUND(BD56,2)</f>
        <v>0</v>
      </c>
      <c r="BE55" s="7"/>
      <c r="BS55" s="126" t="s">
        <v>73</v>
      </c>
      <c r="BT55" s="126" t="s">
        <v>80</v>
      </c>
      <c r="BU55" s="126" t="s">
        <v>75</v>
      </c>
      <c r="BV55" s="126" t="s">
        <v>76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4" customFormat="1" ht="16.5" customHeight="1">
      <c r="A56" s="4"/>
      <c r="B56" s="66"/>
      <c r="C56" s="127"/>
      <c r="D56" s="127"/>
      <c r="E56" s="128" t="s">
        <v>83</v>
      </c>
      <c r="F56" s="128"/>
      <c r="G56" s="128"/>
      <c r="H56" s="128"/>
      <c r="I56" s="128"/>
      <c r="J56" s="127"/>
      <c r="K56" s="128" t="s">
        <v>84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ROUND(SUM(AG57:AG58),2)</f>
        <v>0</v>
      </c>
      <c r="AH56" s="127"/>
      <c r="AI56" s="127"/>
      <c r="AJ56" s="127"/>
      <c r="AK56" s="127"/>
      <c r="AL56" s="127"/>
      <c r="AM56" s="127"/>
      <c r="AN56" s="130">
        <f>SUM(AG56,AT56)</f>
        <v>0</v>
      </c>
      <c r="AO56" s="127"/>
      <c r="AP56" s="127"/>
      <c r="AQ56" s="131" t="s">
        <v>85</v>
      </c>
      <c r="AR56" s="68"/>
      <c r="AS56" s="132">
        <f>ROUND(SUM(AS57:AS58),2)</f>
        <v>0</v>
      </c>
      <c r="AT56" s="133">
        <f>ROUND(SUM(AV56:AW56),2)</f>
        <v>0</v>
      </c>
      <c r="AU56" s="134">
        <f>ROUND(SUM(AU57:AU58),5)</f>
        <v>0</v>
      </c>
      <c r="AV56" s="133">
        <f>ROUND(AZ56*L29,2)</f>
        <v>0</v>
      </c>
      <c r="AW56" s="133">
        <f>ROUND(BA56*L30,2)</f>
        <v>0</v>
      </c>
      <c r="AX56" s="133">
        <f>ROUND(BB56*L29,2)</f>
        <v>0</v>
      </c>
      <c r="AY56" s="133">
        <f>ROUND(BC56*L30,2)</f>
        <v>0</v>
      </c>
      <c r="AZ56" s="133">
        <f>ROUND(SUM(AZ57:AZ58),2)</f>
        <v>0</v>
      </c>
      <c r="BA56" s="133">
        <f>ROUND(SUM(BA57:BA58),2)</f>
        <v>0</v>
      </c>
      <c r="BB56" s="133">
        <f>ROUND(SUM(BB57:BB58),2)</f>
        <v>0</v>
      </c>
      <c r="BC56" s="133">
        <f>ROUND(SUM(BC57:BC58),2)</f>
        <v>0</v>
      </c>
      <c r="BD56" s="135">
        <f>ROUND(SUM(BD57:BD58),2)</f>
        <v>0</v>
      </c>
      <c r="BE56" s="4"/>
      <c r="BS56" s="136" t="s">
        <v>73</v>
      </c>
      <c r="BT56" s="136" t="s">
        <v>82</v>
      </c>
      <c r="BU56" s="136" t="s">
        <v>75</v>
      </c>
      <c r="BV56" s="136" t="s">
        <v>76</v>
      </c>
      <c r="BW56" s="136" t="s">
        <v>86</v>
      </c>
      <c r="BX56" s="136" t="s">
        <v>81</v>
      </c>
      <c r="CL56" s="136" t="s">
        <v>19</v>
      </c>
    </row>
    <row r="57" s="4" customFormat="1" ht="23.25" customHeight="1">
      <c r="A57" s="137" t="s">
        <v>87</v>
      </c>
      <c r="B57" s="66"/>
      <c r="C57" s="127"/>
      <c r="D57" s="127"/>
      <c r="E57" s="127"/>
      <c r="F57" s="128" t="s">
        <v>88</v>
      </c>
      <c r="G57" s="128"/>
      <c r="H57" s="128"/>
      <c r="I57" s="128"/>
      <c r="J57" s="128"/>
      <c r="K57" s="127"/>
      <c r="L57" s="128" t="s">
        <v>89</v>
      </c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30">
        <f>'D.1.1a - Architektonicko-...'!J34</f>
        <v>0</v>
      </c>
      <c r="AH57" s="127"/>
      <c r="AI57" s="127"/>
      <c r="AJ57" s="127"/>
      <c r="AK57" s="127"/>
      <c r="AL57" s="127"/>
      <c r="AM57" s="127"/>
      <c r="AN57" s="130">
        <f>SUM(AG57,AT57)</f>
        <v>0</v>
      </c>
      <c r="AO57" s="127"/>
      <c r="AP57" s="127"/>
      <c r="AQ57" s="131" t="s">
        <v>85</v>
      </c>
      <c r="AR57" s="68"/>
      <c r="AS57" s="132">
        <v>0</v>
      </c>
      <c r="AT57" s="133">
        <f>ROUND(SUM(AV57:AW57),2)</f>
        <v>0</v>
      </c>
      <c r="AU57" s="134">
        <f>'D.1.1a - Architektonicko-...'!P95</f>
        <v>0</v>
      </c>
      <c r="AV57" s="133">
        <f>'D.1.1a - Architektonicko-...'!J37</f>
        <v>0</v>
      </c>
      <c r="AW57" s="133">
        <f>'D.1.1a - Architektonicko-...'!J38</f>
        <v>0</v>
      </c>
      <c r="AX57" s="133">
        <f>'D.1.1a - Architektonicko-...'!J39</f>
        <v>0</v>
      </c>
      <c r="AY57" s="133">
        <f>'D.1.1a - Architektonicko-...'!J40</f>
        <v>0</v>
      </c>
      <c r="AZ57" s="133">
        <f>'D.1.1a - Architektonicko-...'!F37</f>
        <v>0</v>
      </c>
      <c r="BA57" s="133">
        <f>'D.1.1a - Architektonicko-...'!F38</f>
        <v>0</v>
      </c>
      <c r="BB57" s="133">
        <f>'D.1.1a - Architektonicko-...'!F39</f>
        <v>0</v>
      </c>
      <c r="BC57" s="133">
        <f>'D.1.1a - Architektonicko-...'!F40</f>
        <v>0</v>
      </c>
      <c r="BD57" s="135">
        <f>'D.1.1a - Architektonicko-...'!F41</f>
        <v>0</v>
      </c>
      <c r="BE57" s="4"/>
      <c r="BT57" s="136" t="s">
        <v>90</v>
      </c>
      <c r="BV57" s="136" t="s">
        <v>76</v>
      </c>
      <c r="BW57" s="136" t="s">
        <v>91</v>
      </c>
      <c r="BX57" s="136" t="s">
        <v>86</v>
      </c>
      <c r="CL57" s="136" t="s">
        <v>19</v>
      </c>
    </row>
    <row r="58" s="4" customFormat="1" ht="23.25" customHeight="1">
      <c r="A58" s="137" t="s">
        <v>87</v>
      </c>
      <c r="B58" s="66"/>
      <c r="C58" s="127"/>
      <c r="D58" s="127"/>
      <c r="E58" s="127"/>
      <c r="F58" s="128" t="s">
        <v>92</v>
      </c>
      <c r="G58" s="128"/>
      <c r="H58" s="128"/>
      <c r="I58" s="128"/>
      <c r="J58" s="128"/>
      <c r="K58" s="127"/>
      <c r="L58" s="128" t="s">
        <v>93</v>
      </c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30">
        <f>'D.1.1b - Architektonicko-...'!J34</f>
        <v>0</v>
      </c>
      <c r="AH58" s="127"/>
      <c r="AI58" s="127"/>
      <c r="AJ58" s="127"/>
      <c r="AK58" s="127"/>
      <c r="AL58" s="127"/>
      <c r="AM58" s="127"/>
      <c r="AN58" s="130">
        <f>SUM(AG58,AT58)</f>
        <v>0</v>
      </c>
      <c r="AO58" s="127"/>
      <c r="AP58" s="127"/>
      <c r="AQ58" s="131" t="s">
        <v>85</v>
      </c>
      <c r="AR58" s="68"/>
      <c r="AS58" s="132">
        <v>0</v>
      </c>
      <c r="AT58" s="133">
        <f>ROUND(SUM(AV58:AW58),2)</f>
        <v>0</v>
      </c>
      <c r="AU58" s="134">
        <f>'D.1.1b - Architektonicko-...'!P94</f>
        <v>0</v>
      </c>
      <c r="AV58" s="133">
        <f>'D.1.1b - Architektonicko-...'!J37</f>
        <v>0</v>
      </c>
      <c r="AW58" s="133">
        <f>'D.1.1b - Architektonicko-...'!J38</f>
        <v>0</v>
      </c>
      <c r="AX58" s="133">
        <f>'D.1.1b - Architektonicko-...'!J39</f>
        <v>0</v>
      </c>
      <c r="AY58" s="133">
        <f>'D.1.1b - Architektonicko-...'!J40</f>
        <v>0</v>
      </c>
      <c r="AZ58" s="133">
        <f>'D.1.1b - Architektonicko-...'!F37</f>
        <v>0</v>
      </c>
      <c r="BA58" s="133">
        <f>'D.1.1b - Architektonicko-...'!F38</f>
        <v>0</v>
      </c>
      <c r="BB58" s="133">
        <f>'D.1.1b - Architektonicko-...'!F39</f>
        <v>0</v>
      </c>
      <c r="BC58" s="133">
        <f>'D.1.1b - Architektonicko-...'!F40</f>
        <v>0</v>
      </c>
      <c r="BD58" s="135">
        <f>'D.1.1b - Architektonicko-...'!F41</f>
        <v>0</v>
      </c>
      <c r="BE58" s="4"/>
      <c r="BT58" s="136" t="s">
        <v>90</v>
      </c>
      <c r="BV58" s="136" t="s">
        <v>76</v>
      </c>
      <c r="BW58" s="136" t="s">
        <v>94</v>
      </c>
      <c r="BX58" s="136" t="s">
        <v>86</v>
      </c>
      <c r="CL58" s="136" t="s">
        <v>19</v>
      </c>
    </row>
    <row r="59" s="7" customFormat="1" ht="16.5" customHeight="1">
      <c r="A59" s="137" t="s">
        <v>87</v>
      </c>
      <c r="B59" s="114"/>
      <c r="C59" s="115"/>
      <c r="D59" s="116" t="s">
        <v>95</v>
      </c>
      <c r="E59" s="116"/>
      <c r="F59" s="116"/>
      <c r="G59" s="116"/>
      <c r="H59" s="116"/>
      <c r="I59" s="117"/>
      <c r="J59" s="116" t="s">
        <v>96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9">
        <f>'99 - Vedlejší a ostatní n...'!J30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79</v>
      </c>
      <c r="AR59" s="121"/>
      <c r="AS59" s="138">
        <v>0</v>
      </c>
      <c r="AT59" s="139">
        <f>ROUND(SUM(AV59:AW59),2)</f>
        <v>0</v>
      </c>
      <c r="AU59" s="140">
        <f>'99 - Vedlejší a ostatní n...'!P82</f>
        <v>0</v>
      </c>
      <c r="AV59" s="139">
        <f>'99 - Vedlejší a ostatní n...'!J33</f>
        <v>0</v>
      </c>
      <c r="AW59" s="139">
        <f>'99 - Vedlejší a ostatní n...'!J34</f>
        <v>0</v>
      </c>
      <c r="AX59" s="139">
        <f>'99 - Vedlejší a ostatní n...'!J35</f>
        <v>0</v>
      </c>
      <c r="AY59" s="139">
        <f>'99 - Vedlejší a ostatní n...'!J36</f>
        <v>0</v>
      </c>
      <c r="AZ59" s="139">
        <f>'99 - Vedlejší a ostatní n...'!F33</f>
        <v>0</v>
      </c>
      <c r="BA59" s="139">
        <f>'99 - Vedlejší a ostatní n...'!F34</f>
        <v>0</v>
      </c>
      <c r="BB59" s="139">
        <f>'99 - Vedlejší a ostatní n...'!F35</f>
        <v>0</v>
      </c>
      <c r="BC59" s="139">
        <f>'99 - Vedlejší a ostatní n...'!F36</f>
        <v>0</v>
      </c>
      <c r="BD59" s="141">
        <f>'99 - Vedlejší a ostatní n...'!F37</f>
        <v>0</v>
      </c>
      <c r="BE59" s="7"/>
      <c r="BT59" s="126" t="s">
        <v>80</v>
      </c>
      <c r="BV59" s="126" t="s">
        <v>76</v>
      </c>
      <c r="BW59" s="126" t="s">
        <v>97</v>
      </c>
      <c r="BX59" s="126" t="s">
        <v>5</v>
      </c>
      <c r="CL59" s="126" t="s">
        <v>19</v>
      </c>
      <c r="CM59" s="126" t="s">
        <v>82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bbTUM6yWgiSmikE6K22C1p9ruuBy9Y31xQY+B7UsIy0ROiRt2cmYOske47FfBg0T5jL0ZONnMeRyzomuTKc4Pw==" hashValue="pM9j8VLzZCNnyqjJQPeY3XRwaJDHJ7Tpw3pbYVxKbKOduU4PXKmiKzMhyIa7kPonqhuTXrRybCV3CAgpT2Sz+A==" algorithmName="SHA-512" password="CC35"/>
  <mergeCells count="58">
    <mergeCell ref="L45:AJ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L57:AF57"/>
    <mergeCell ref="AN57:AP57"/>
    <mergeCell ref="F57:J57"/>
    <mergeCell ref="AG57:AM57"/>
    <mergeCell ref="AG58:AM58"/>
    <mergeCell ref="AN58:AP58"/>
    <mergeCell ref="F58:J58"/>
    <mergeCell ref="L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7" location="'D.1.1a - Architektonicko-...'!C2" display="/"/>
    <hyperlink ref="A58" location="'D.1.1b - Architektonicko-...'!C2" display="/"/>
    <hyperlink ref="A59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98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26.25" customHeight="1">
      <c r="B7" s="23"/>
      <c r="E7" s="147" t="str">
        <f>'Rekapitulace stavby'!K6</f>
        <v>Budova A - Oddělení Gastroenterologie - endoskopické centrum, 2. NP - Výměna PVC</v>
      </c>
      <c r="F7" s="146"/>
      <c r="G7" s="146"/>
      <c r="H7" s="146"/>
      <c r="L7" s="23"/>
    </row>
    <row r="8">
      <c r="B8" s="23"/>
      <c r="D8" s="146" t="s">
        <v>99</v>
      </c>
      <c r="L8" s="23"/>
    </row>
    <row r="9" s="1" customFormat="1" ht="16.5" customHeight="1">
      <c r="B9" s="23"/>
      <c r="E9" s="147" t="s">
        <v>100</v>
      </c>
      <c r="F9" s="1"/>
      <c r="G9" s="1"/>
      <c r="H9" s="1"/>
      <c r="L9" s="23"/>
    </row>
    <row r="10" s="1" customFormat="1" ht="12" customHeight="1">
      <c r="B10" s="23"/>
      <c r="D10" s="146" t="s">
        <v>101</v>
      </c>
      <c r="L10" s="23"/>
    </row>
    <row r="11" s="2" customFormat="1" ht="16.5" customHeight="1">
      <c r="A11" s="41"/>
      <c r="B11" s="47"/>
      <c r="C11" s="41"/>
      <c r="D11" s="41"/>
      <c r="E11" s="148" t="s">
        <v>102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103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104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17. 4. 2025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ROUND(J95,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ROUND((SUM(BE95:BE177)),  2)</f>
        <v>0</v>
      </c>
      <c r="G37" s="41"/>
      <c r="H37" s="41"/>
      <c r="I37" s="161">
        <v>0.20999999999999999</v>
      </c>
      <c r="J37" s="160">
        <f>ROUND(((SUM(BE95:BE177))*I37),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ROUND((SUM(BF95:BF177)),  2)</f>
        <v>0</v>
      </c>
      <c r="G38" s="41"/>
      <c r="H38" s="41"/>
      <c r="I38" s="161">
        <v>0.12</v>
      </c>
      <c r="J38" s="160">
        <f>ROUND(((SUM(BF95:BF177))*I38),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ROUND((SUM(BG95:BG177)),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ROUND((SUM(BH95:BH177)),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ROUND((SUM(BI95:BI177)),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105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26.25" customHeight="1">
      <c r="A52" s="41"/>
      <c r="B52" s="42"/>
      <c r="C52" s="43"/>
      <c r="D52" s="43"/>
      <c r="E52" s="173" t="str">
        <f>E7</f>
        <v>Budova A - Oddělení Gastroenterologie - endoskopické centrum, 2. NP - Výměna PVC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99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100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101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102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103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D.1.1a - Architektonicko-stavební řešení - Bourací práce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</v>
      </c>
      <c r="G60" s="43"/>
      <c r="H60" s="43"/>
      <c r="I60" s="35" t="s">
        <v>23</v>
      </c>
      <c r="J60" s="75" t="str">
        <f>IF(J16="","",J16)</f>
        <v>17. 4. 2025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106</v>
      </c>
      <c r="D65" s="176"/>
      <c r="E65" s="176"/>
      <c r="F65" s="176"/>
      <c r="G65" s="176"/>
      <c r="H65" s="176"/>
      <c r="I65" s="176"/>
      <c r="J65" s="177" t="s">
        <v>107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J95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108</v>
      </c>
    </row>
    <row r="68" s="9" customFormat="1" ht="24.96" customHeight="1">
      <c r="A68" s="9"/>
      <c r="B68" s="179"/>
      <c r="C68" s="180"/>
      <c r="D68" s="181" t="s">
        <v>109</v>
      </c>
      <c r="E68" s="182"/>
      <c r="F68" s="182"/>
      <c r="G68" s="182"/>
      <c r="H68" s="182"/>
      <c r="I68" s="182"/>
      <c r="J68" s="183">
        <f>J96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110</v>
      </c>
      <c r="E69" s="187"/>
      <c r="F69" s="187"/>
      <c r="G69" s="187"/>
      <c r="H69" s="187"/>
      <c r="I69" s="187"/>
      <c r="J69" s="188">
        <f>J97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9"/>
      <c r="C70" s="180"/>
      <c r="D70" s="181" t="s">
        <v>111</v>
      </c>
      <c r="E70" s="182"/>
      <c r="F70" s="182"/>
      <c r="G70" s="182"/>
      <c r="H70" s="182"/>
      <c r="I70" s="182"/>
      <c r="J70" s="183">
        <f>J107</f>
        <v>0</v>
      </c>
      <c r="K70" s="180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5"/>
      <c r="C71" s="127"/>
      <c r="D71" s="186" t="s">
        <v>112</v>
      </c>
      <c r="E71" s="187"/>
      <c r="F71" s="187"/>
      <c r="G71" s="187"/>
      <c r="H71" s="187"/>
      <c r="I71" s="187"/>
      <c r="J71" s="188">
        <f>J108</f>
        <v>0</v>
      </c>
      <c r="K71" s="127"/>
      <c r="L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113</v>
      </c>
      <c r="D78" s="43"/>
      <c r="E78" s="43"/>
      <c r="F78" s="43"/>
      <c r="G78" s="43"/>
      <c r="H78" s="43"/>
      <c r="I78" s="43"/>
      <c r="J78" s="43"/>
      <c r="K78" s="43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6.25" customHeight="1">
      <c r="A81" s="41"/>
      <c r="B81" s="42"/>
      <c r="C81" s="43"/>
      <c r="D81" s="43"/>
      <c r="E81" s="173" t="str">
        <f>E7</f>
        <v>Budova A - Oddělení Gastroenterologie - endoskopické centrum, 2. NP - Výměna PVC</v>
      </c>
      <c r="F81" s="35"/>
      <c r="G81" s="35"/>
      <c r="H81" s="35"/>
      <c r="I81" s="43"/>
      <c r="J81" s="43"/>
      <c r="K81" s="43"/>
      <c r="L81" s="149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99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1" customFormat="1" ht="16.5" customHeight="1">
      <c r="B83" s="24"/>
      <c r="C83" s="25"/>
      <c r="D83" s="25"/>
      <c r="E83" s="173" t="s">
        <v>100</v>
      </c>
      <c r="F83" s="25"/>
      <c r="G83" s="25"/>
      <c r="H83" s="25"/>
      <c r="I83" s="25"/>
      <c r="J83" s="25"/>
      <c r="K83" s="25"/>
      <c r="L83" s="23"/>
    </row>
    <row r="84" s="1" customFormat="1" ht="12" customHeight="1">
      <c r="B84" s="24"/>
      <c r="C84" s="35" t="s">
        <v>101</v>
      </c>
      <c r="D84" s="25"/>
      <c r="E84" s="25"/>
      <c r="F84" s="25"/>
      <c r="G84" s="25"/>
      <c r="H84" s="25"/>
      <c r="I84" s="25"/>
      <c r="J84" s="25"/>
      <c r="K84" s="25"/>
      <c r="L84" s="23"/>
    </row>
    <row r="85" s="2" customFormat="1" ht="16.5" customHeight="1">
      <c r="A85" s="41"/>
      <c r="B85" s="42"/>
      <c r="C85" s="43"/>
      <c r="D85" s="43"/>
      <c r="E85" s="174" t="s">
        <v>102</v>
      </c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103</v>
      </c>
      <c r="D86" s="43"/>
      <c r="E86" s="43"/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72" t="str">
        <f>E13</f>
        <v>D.1.1a - Architektonicko-stavební řešení - Bourací práce</v>
      </c>
      <c r="F87" s="43"/>
      <c r="G87" s="43"/>
      <c r="H87" s="43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9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21</v>
      </c>
      <c r="D89" s="43"/>
      <c r="E89" s="43"/>
      <c r="F89" s="30" t="str">
        <f>F16</f>
        <v>Masarykova nemocnice</v>
      </c>
      <c r="G89" s="43"/>
      <c r="H89" s="43"/>
      <c r="I89" s="35" t="s">
        <v>23</v>
      </c>
      <c r="J89" s="75" t="str">
        <f>IF(J16="","",J16)</f>
        <v>17. 4. 2025</v>
      </c>
      <c r="K89" s="43"/>
      <c r="L89" s="149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25</v>
      </c>
      <c r="D91" s="43"/>
      <c r="E91" s="43"/>
      <c r="F91" s="30" t="str">
        <f>E19</f>
        <v>Krajská zdravotní a.s.</v>
      </c>
      <c r="G91" s="43"/>
      <c r="H91" s="43"/>
      <c r="I91" s="35" t="s">
        <v>33</v>
      </c>
      <c r="J91" s="39" t="str">
        <f>E25</f>
        <v xml:space="preserve"> </v>
      </c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5.15" customHeight="1">
      <c r="A92" s="41"/>
      <c r="B92" s="42"/>
      <c r="C92" s="35" t="s">
        <v>31</v>
      </c>
      <c r="D92" s="43"/>
      <c r="E92" s="43"/>
      <c r="F92" s="30" t="str">
        <f>IF(E22="","",E22)</f>
        <v>Vyplň údaj</v>
      </c>
      <c r="G92" s="43"/>
      <c r="H92" s="43"/>
      <c r="I92" s="35" t="s">
        <v>36</v>
      </c>
      <c r="J92" s="39" t="str">
        <f>E28</f>
        <v>Milan Křehla</v>
      </c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0.32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9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11" customFormat="1" ht="29.28" customHeight="1">
      <c r="A94" s="190"/>
      <c r="B94" s="191"/>
      <c r="C94" s="192" t="s">
        <v>114</v>
      </c>
      <c r="D94" s="193" t="s">
        <v>59</v>
      </c>
      <c r="E94" s="193" t="s">
        <v>55</v>
      </c>
      <c r="F94" s="193" t="s">
        <v>56</v>
      </c>
      <c r="G94" s="193" t="s">
        <v>115</v>
      </c>
      <c r="H94" s="193" t="s">
        <v>116</v>
      </c>
      <c r="I94" s="193" t="s">
        <v>117</v>
      </c>
      <c r="J94" s="193" t="s">
        <v>107</v>
      </c>
      <c r="K94" s="194" t="s">
        <v>118</v>
      </c>
      <c r="L94" s="195"/>
      <c r="M94" s="95" t="s">
        <v>19</v>
      </c>
      <c r="N94" s="96" t="s">
        <v>44</v>
      </c>
      <c r="O94" s="96" t="s">
        <v>119</v>
      </c>
      <c r="P94" s="96" t="s">
        <v>120</v>
      </c>
      <c r="Q94" s="96" t="s">
        <v>121</v>
      </c>
      <c r="R94" s="96" t="s">
        <v>122</v>
      </c>
      <c r="S94" s="96" t="s">
        <v>123</v>
      </c>
      <c r="T94" s="97" t="s">
        <v>124</v>
      </c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</row>
    <row r="95" s="2" customFormat="1" ht="22.8" customHeight="1">
      <c r="A95" s="41"/>
      <c r="B95" s="42"/>
      <c r="C95" s="102" t="s">
        <v>125</v>
      </c>
      <c r="D95" s="43"/>
      <c r="E95" s="43"/>
      <c r="F95" s="43"/>
      <c r="G95" s="43"/>
      <c r="H95" s="43"/>
      <c r="I95" s="43"/>
      <c r="J95" s="196">
        <f>BK95</f>
        <v>0</v>
      </c>
      <c r="K95" s="43"/>
      <c r="L95" s="47"/>
      <c r="M95" s="98"/>
      <c r="N95" s="197"/>
      <c r="O95" s="99"/>
      <c r="P95" s="198">
        <f>P96+P107</f>
        <v>0</v>
      </c>
      <c r="Q95" s="99"/>
      <c r="R95" s="198">
        <f>R96+R107</f>
        <v>0</v>
      </c>
      <c r="S95" s="99"/>
      <c r="T95" s="199">
        <f>T96+T107</f>
        <v>1.3131170000000001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73</v>
      </c>
      <c r="AU95" s="20" t="s">
        <v>108</v>
      </c>
      <c r="BK95" s="200">
        <f>BK96+BK107</f>
        <v>0</v>
      </c>
    </row>
    <row r="96" s="12" customFormat="1" ht="25.92" customHeight="1">
      <c r="A96" s="12"/>
      <c r="B96" s="201"/>
      <c r="C96" s="202"/>
      <c r="D96" s="203" t="s">
        <v>73</v>
      </c>
      <c r="E96" s="204" t="s">
        <v>126</v>
      </c>
      <c r="F96" s="204" t="s">
        <v>127</v>
      </c>
      <c r="G96" s="202"/>
      <c r="H96" s="202"/>
      <c r="I96" s="205"/>
      <c r="J96" s="206">
        <f>BK96</f>
        <v>0</v>
      </c>
      <c r="K96" s="202"/>
      <c r="L96" s="207"/>
      <c r="M96" s="208"/>
      <c r="N96" s="209"/>
      <c r="O96" s="209"/>
      <c r="P96" s="210">
        <f>P97</f>
        <v>0</v>
      </c>
      <c r="Q96" s="209"/>
      <c r="R96" s="210">
        <f>R97</f>
        <v>0</v>
      </c>
      <c r="S96" s="209"/>
      <c r="T96" s="211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2" t="s">
        <v>80</v>
      </c>
      <c r="AT96" s="213" t="s">
        <v>73</v>
      </c>
      <c r="AU96" s="213" t="s">
        <v>74</v>
      </c>
      <c r="AY96" s="212" t="s">
        <v>128</v>
      </c>
      <c r="BK96" s="214">
        <f>BK97</f>
        <v>0</v>
      </c>
    </row>
    <row r="97" s="12" customFormat="1" ht="22.8" customHeight="1">
      <c r="A97" s="12"/>
      <c r="B97" s="201"/>
      <c r="C97" s="202"/>
      <c r="D97" s="203" t="s">
        <v>73</v>
      </c>
      <c r="E97" s="215" t="s">
        <v>129</v>
      </c>
      <c r="F97" s="215" t="s">
        <v>130</v>
      </c>
      <c r="G97" s="202"/>
      <c r="H97" s="202"/>
      <c r="I97" s="205"/>
      <c r="J97" s="216">
        <f>BK97</f>
        <v>0</v>
      </c>
      <c r="K97" s="202"/>
      <c r="L97" s="207"/>
      <c r="M97" s="208"/>
      <c r="N97" s="209"/>
      <c r="O97" s="209"/>
      <c r="P97" s="210">
        <f>SUM(P98:P106)</f>
        <v>0</v>
      </c>
      <c r="Q97" s="209"/>
      <c r="R97" s="210">
        <f>SUM(R98:R106)</f>
        <v>0</v>
      </c>
      <c r="S97" s="209"/>
      <c r="T97" s="211">
        <f>SUM(T98:T106)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2" t="s">
        <v>80</v>
      </c>
      <c r="AT97" s="213" t="s">
        <v>73</v>
      </c>
      <c r="AU97" s="213" t="s">
        <v>80</v>
      </c>
      <c r="AY97" s="212" t="s">
        <v>128</v>
      </c>
      <c r="BK97" s="214">
        <f>SUM(BK98:BK106)</f>
        <v>0</v>
      </c>
    </row>
    <row r="98" s="2" customFormat="1" ht="37.8" customHeight="1">
      <c r="A98" s="41"/>
      <c r="B98" s="42"/>
      <c r="C98" s="217" t="s">
        <v>80</v>
      </c>
      <c r="D98" s="217" t="s">
        <v>131</v>
      </c>
      <c r="E98" s="218" t="s">
        <v>132</v>
      </c>
      <c r="F98" s="219" t="s">
        <v>133</v>
      </c>
      <c r="G98" s="220" t="s">
        <v>134</v>
      </c>
      <c r="H98" s="221">
        <v>1.3129999999999999</v>
      </c>
      <c r="I98" s="222"/>
      <c r="J98" s="223">
        <f>ROUND(I98*H98,2)</f>
        <v>0</v>
      </c>
      <c r="K98" s="219" t="s">
        <v>135</v>
      </c>
      <c r="L98" s="47"/>
      <c r="M98" s="224" t="s">
        <v>19</v>
      </c>
      <c r="N98" s="225" t="s">
        <v>45</v>
      </c>
      <c r="O98" s="87"/>
      <c r="P98" s="226">
        <f>O98*H98</f>
        <v>0</v>
      </c>
      <c r="Q98" s="226">
        <v>0</v>
      </c>
      <c r="R98" s="226">
        <f>Q98*H98</f>
        <v>0</v>
      </c>
      <c r="S98" s="226">
        <v>0</v>
      </c>
      <c r="T98" s="22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8" t="s">
        <v>136</v>
      </c>
      <c r="AT98" s="228" t="s">
        <v>131</v>
      </c>
      <c r="AU98" s="228" t="s">
        <v>82</v>
      </c>
      <c r="AY98" s="20" t="s">
        <v>128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20" t="s">
        <v>80</v>
      </c>
      <c r="BK98" s="229">
        <f>ROUND(I98*H98,2)</f>
        <v>0</v>
      </c>
      <c r="BL98" s="20" t="s">
        <v>136</v>
      </c>
      <c r="BM98" s="228" t="s">
        <v>137</v>
      </c>
    </row>
    <row r="99" s="2" customFormat="1">
      <c r="A99" s="41"/>
      <c r="B99" s="42"/>
      <c r="C99" s="43"/>
      <c r="D99" s="230" t="s">
        <v>138</v>
      </c>
      <c r="E99" s="43"/>
      <c r="F99" s="231" t="s">
        <v>139</v>
      </c>
      <c r="G99" s="43"/>
      <c r="H99" s="43"/>
      <c r="I99" s="232"/>
      <c r="J99" s="43"/>
      <c r="K99" s="43"/>
      <c r="L99" s="47"/>
      <c r="M99" s="233"/>
      <c r="N99" s="23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138</v>
      </c>
      <c r="AU99" s="20" t="s">
        <v>82</v>
      </c>
    </row>
    <row r="100" s="2" customFormat="1" ht="33" customHeight="1">
      <c r="A100" s="41"/>
      <c r="B100" s="42"/>
      <c r="C100" s="217" t="s">
        <v>82</v>
      </c>
      <c r="D100" s="217" t="s">
        <v>131</v>
      </c>
      <c r="E100" s="218" t="s">
        <v>140</v>
      </c>
      <c r="F100" s="219" t="s">
        <v>141</v>
      </c>
      <c r="G100" s="220" t="s">
        <v>134</v>
      </c>
      <c r="H100" s="221">
        <v>1.3129999999999999</v>
      </c>
      <c r="I100" s="222"/>
      <c r="J100" s="223">
        <f>ROUND(I100*H100,2)</f>
        <v>0</v>
      </c>
      <c r="K100" s="219" t="s">
        <v>135</v>
      </c>
      <c r="L100" s="47"/>
      <c r="M100" s="224" t="s">
        <v>19</v>
      </c>
      <c r="N100" s="225" t="s">
        <v>45</v>
      </c>
      <c r="O100" s="87"/>
      <c r="P100" s="226">
        <f>O100*H100</f>
        <v>0</v>
      </c>
      <c r="Q100" s="226">
        <v>0</v>
      </c>
      <c r="R100" s="226">
        <f>Q100*H100</f>
        <v>0</v>
      </c>
      <c r="S100" s="226">
        <v>0</v>
      </c>
      <c r="T100" s="22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8" t="s">
        <v>136</v>
      </c>
      <c r="AT100" s="228" t="s">
        <v>131</v>
      </c>
      <c r="AU100" s="228" t="s">
        <v>82</v>
      </c>
      <c r="AY100" s="20" t="s">
        <v>128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20" t="s">
        <v>80</v>
      </c>
      <c r="BK100" s="229">
        <f>ROUND(I100*H100,2)</f>
        <v>0</v>
      </c>
      <c r="BL100" s="20" t="s">
        <v>136</v>
      </c>
      <c r="BM100" s="228" t="s">
        <v>142</v>
      </c>
    </row>
    <row r="101" s="2" customFormat="1">
      <c r="A101" s="41"/>
      <c r="B101" s="42"/>
      <c r="C101" s="43"/>
      <c r="D101" s="230" t="s">
        <v>138</v>
      </c>
      <c r="E101" s="43"/>
      <c r="F101" s="231" t="s">
        <v>143</v>
      </c>
      <c r="G101" s="43"/>
      <c r="H101" s="43"/>
      <c r="I101" s="232"/>
      <c r="J101" s="43"/>
      <c r="K101" s="43"/>
      <c r="L101" s="47"/>
      <c r="M101" s="233"/>
      <c r="N101" s="23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138</v>
      </c>
      <c r="AU101" s="20" t="s">
        <v>82</v>
      </c>
    </row>
    <row r="102" s="2" customFormat="1" ht="44.25" customHeight="1">
      <c r="A102" s="41"/>
      <c r="B102" s="42"/>
      <c r="C102" s="217" t="s">
        <v>90</v>
      </c>
      <c r="D102" s="217" t="s">
        <v>131</v>
      </c>
      <c r="E102" s="218" t="s">
        <v>144</v>
      </c>
      <c r="F102" s="219" t="s">
        <v>145</v>
      </c>
      <c r="G102" s="220" t="s">
        <v>134</v>
      </c>
      <c r="H102" s="221">
        <v>13.130000000000001</v>
      </c>
      <c r="I102" s="222"/>
      <c r="J102" s="223">
        <f>ROUND(I102*H102,2)</f>
        <v>0</v>
      </c>
      <c r="K102" s="219" t="s">
        <v>135</v>
      </c>
      <c r="L102" s="47"/>
      <c r="M102" s="224" t="s">
        <v>19</v>
      </c>
      <c r="N102" s="225" t="s">
        <v>45</v>
      </c>
      <c r="O102" s="87"/>
      <c r="P102" s="226">
        <f>O102*H102</f>
        <v>0</v>
      </c>
      <c r="Q102" s="226">
        <v>0</v>
      </c>
      <c r="R102" s="226">
        <f>Q102*H102</f>
        <v>0</v>
      </c>
      <c r="S102" s="226">
        <v>0</v>
      </c>
      <c r="T102" s="22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8" t="s">
        <v>136</v>
      </c>
      <c r="AT102" s="228" t="s">
        <v>131</v>
      </c>
      <c r="AU102" s="228" t="s">
        <v>82</v>
      </c>
      <c r="AY102" s="20" t="s">
        <v>128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20" t="s">
        <v>80</v>
      </c>
      <c r="BK102" s="229">
        <f>ROUND(I102*H102,2)</f>
        <v>0</v>
      </c>
      <c r="BL102" s="20" t="s">
        <v>136</v>
      </c>
      <c r="BM102" s="228" t="s">
        <v>146</v>
      </c>
    </row>
    <row r="103" s="2" customFormat="1">
      <c r="A103" s="41"/>
      <c r="B103" s="42"/>
      <c r="C103" s="43"/>
      <c r="D103" s="230" t="s">
        <v>138</v>
      </c>
      <c r="E103" s="43"/>
      <c r="F103" s="231" t="s">
        <v>147</v>
      </c>
      <c r="G103" s="43"/>
      <c r="H103" s="43"/>
      <c r="I103" s="232"/>
      <c r="J103" s="43"/>
      <c r="K103" s="43"/>
      <c r="L103" s="47"/>
      <c r="M103" s="233"/>
      <c r="N103" s="23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138</v>
      </c>
      <c r="AU103" s="20" t="s">
        <v>82</v>
      </c>
    </row>
    <row r="104" s="13" customFormat="1">
      <c r="A104" s="13"/>
      <c r="B104" s="235"/>
      <c r="C104" s="236"/>
      <c r="D104" s="237" t="s">
        <v>148</v>
      </c>
      <c r="E104" s="238" t="s">
        <v>19</v>
      </c>
      <c r="F104" s="239" t="s">
        <v>149</v>
      </c>
      <c r="G104" s="236"/>
      <c r="H104" s="240">
        <v>13.130000000000001</v>
      </c>
      <c r="I104" s="241"/>
      <c r="J104" s="236"/>
      <c r="K104" s="236"/>
      <c r="L104" s="242"/>
      <c r="M104" s="243"/>
      <c r="N104" s="244"/>
      <c r="O104" s="244"/>
      <c r="P104" s="244"/>
      <c r="Q104" s="244"/>
      <c r="R104" s="244"/>
      <c r="S104" s="244"/>
      <c r="T104" s="24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6" t="s">
        <v>148</v>
      </c>
      <c r="AU104" s="246" t="s">
        <v>82</v>
      </c>
      <c r="AV104" s="13" t="s">
        <v>82</v>
      </c>
      <c r="AW104" s="13" t="s">
        <v>35</v>
      </c>
      <c r="AX104" s="13" t="s">
        <v>80</v>
      </c>
      <c r="AY104" s="246" t="s">
        <v>128</v>
      </c>
    </row>
    <row r="105" s="2" customFormat="1" ht="44.25" customHeight="1">
      <c r="A105" s="41"/>
      <c r="B105" s="42"/>
      <c r="C105" s="217" t="s">
        <v>136</v>
      </c>
      <c r="D105" s="217" t="s">
        <v>131</v>
      </c>
      <c r="E105" s="218" t="s">
        <v>150</v>
      </c>
      <c r="F105" s="219" t="s">
        <v>151</v>
      </c>
      <c r="G105" s="220" t="s">
        <v>134</v>
      </c>
      <c r="H105" s="221">
        <v>1.3129999999999999</v>
      </c>
      <c r="I105" s="222"/>
      <c r="J105" s="223">
        <f>ROUND(I105*H105,2)</f>
        <v>0</v>
      </c>
      <c r="K105" s="219" t="s">
        <v>135</v>
      </c>
      <c r="L105" s="47"/>
      <c r="M105" s="224" t="s">
        <v>19</v>
      </c>
      <c r="N105" s="225" t="s">
        <v>45</v>
      </c>
      <c r="O105" s="87"/>
      <c r="P105" s="226">
        <f>O105*H105</f>
        <v>0</v>
      </c>
      <c r="Q105" s="226">
        <v>0</v>
      </c>
      <c r="R105" s="226">
        <f>Q105*H105</f>
        <v>0</v>
      </c>
      <c r="S105" s="226">
        <v>0</v>
      </c>
      <c r="T105" s="22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8" t="s">
        <v>136</v>
      </c>
      <c r="AT105" s="228" t="s">
        <v>131</v>
      </c>
      <c r="AU105" s="228" t="s">
        <v>82</v>
      </c>
      <c r="AY105" s="20" t="s">
        <v>128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20" t="s">
        <v>80</v>
      </c>
      <c r="BK105" s="229">
        <f>ROUND(I105*H105,2)</f>
        <v>0</v>
      </c>
      <c r="BL105" s="20" t="s">
        <v>136</v>
      </c>
      <c r="BM105" s="228" t="s">
        <v>152</v>
      </c>
    </row>
    <row r="106" s="2" customFormat="1">
      <c r="A106" s="41"/>
      <c r="B106" s="42"/>
      <c r="C106" s="43"/>
      <c r="D106" s="230" t="s">
        <v>138</v>
      </c>
      <c r="E106" s="43"/>
      <c r="F106" s="231" t="s">
        <v>153</v>
      </c>
      <c r="G106" s="43"/>
      <c r="H106" s="43"/>
      <c r="I106" s="232"/>
      <c r="J106" s="43"/>
      <c r="K106" s="43"/>
      <c r="L106" s="47"/>
      <c r="M106" s="233"/>
      <c r="N106" s="23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138</v>
      </c>
      <c r="AU106" s="20" t="s">
        <v>82</v>
      </c>
    </row>
    <row r="107" s="12" customFormat="1" ht="25.92" customHeight="1">
      <c r="A107" s="12"/>
      <c r="B107" s="201"/>
      <c r="C107" s="202"/>
      <c r="D107" s="203" t="s">
        <v>73</v>
      </c>
      <c r="E107" s="204" t="s">
        <v>154</v>
      </c>
      <c r="F107" s="204" t="s">
        <v>155</v>
      </c>
      <c r="G107" s="202"/>
      <c r="H107" s="202"/>
      <c r="I107" s="205"/>
      <c r="J107" s="206">
        <f>BK107</f>
        <v>0</v>
      </c>
      <c r="K107" s="202"/>
      <c r="L107" s="207"/>
      <c r="M107" s="208"/>
      <c r="N107" s="209"/>
      <c r="O107" s="209"/>
      <c r="P107" s="210">
        <f>P108</f>
        <v>0</v>
      </c>
      <c r="Q107" s="209"/>
      <c r="R107" s="210">
        <f>R108</f>
        <v>0</v>
      </c>
      <c r="S107" s="209"/>
      <c r="T107" s="211">
        <f>T108</f>
        <v>1.3131170000000001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2" t="s">
        <v>82</v>
      </c>
      <c r="AT107" s="213" t="s">
        <v>73</v>
      </c>
      <c r="AU107" s="213" t="s">
        <v>74</v>
      </c>
      <c r="AY107" s="212" t="s">
        <v>128</v>
      </c>
      <c r="BK107" s="214">
        <f>BK108</f>
        <v>0</v>
      </c>
    </row>
    <row r="108" s="12" customFormat="1" ht="22.8" customHeight="1">
      <c r="A108" s="12"/>
      <c r="B108" s="201"/>
      <c r="C108" s="202"/>
      <c r="D108" s="203" t="s">
        <v>73</v>
      </c>
      <c r="E108" s="215" t="s">
        <v>156</v>
      </c>
      <c r="F108" s="215" t="s">
        <v>157</v>
      </c>
      <c r="G108" s="202"/>
      <c r="H108" s="202"/>
      <c r="I108" s="205"/>
      <c r="J108" s="216">
        <f>BK108</f>
        <v>0</v>
      </c>
      <c r="K108" s="202"/>
      <c r="L108" s="207"/>
      <c r="M108" s="208"/>
      <c r="N108" s="209"/>
      <c r="O108" s="209"/>
      <c r="P108" s="210">
        <f>SUM(P109:P177)</f>
        <v>0</v>
      </c>
      <c r="Q108" s="209"/>
      <c r="R108" s="210">
        <f>SUM(R109:R177)</f>
        <v>0</v>
      </c>
      <c r="S108" s="209"/>
      <c r="T108" s="211">
        <f>SUM(T109:T177)</f>
        <v>1.3131170000000001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2" t="s">
        <v>82</v>
      </c>
      <c r="AT108" s="213" t="s">
        <v>73</v>
      </c>
      <c r="AU108" s="213" t="s">
        <v>80</v>
      </c>
      <c r="AY108" s="212" t="s">
        <v>128</v>
      </c>
      <c r="BK108" s="214">
        <f>SUM(BK109:BK177)</f>
        <v>0</v>
      </c>
    </row>
    <row r="109" s="2" customFormat="1" ht="24.15" customHeight="1">
      <c r="A109" s="41"/>
      <c r="B109" s="42"/>
      <c r="C109" s="217" t="s">
        <v>158</v>
      </c>
      <c r="D109" s="217" t="s">
        <v>131</v>
      </c>
      <c r="E109" s="218" t="s">
        <v>159</v>
      </c>
      <c r="F109" s="219" t="s">
        <v>160</v>
      </c>
      <c r="G109" s="220" t="s">
        <v>161</v>
      </c>
      <c r="H109" s="221">
        <v>472.61000000000001</v>
      </c>
      <c r="I109" s="222"/>
      <c r="J109" s="223">
        <f>ROUND(I109*H109,2)</f>
        <v>0</v>
      </c>
      <c r="K109" s="219" t="s">
        <v>135</v>
      </c>
      <c r="L109" s="47"/>
      <c r="M109" s="224" t="s">
        <v>19</v>
      </c>
      <c r="N109" s="225" t="s">
        <v>45</v>
      </c>
      <c r="O109" s="87"/>
      <c r="P109" s="226">
        <f>O109*H109</f>
        <v>0</v>
      </c>
      <c r="Q109" s="226">
        <v>0</v>
      </c>
      <c r="R109" s="226">
        <f>Q109*H109</f>
        <v>0</v>
      </c>
      <c r="S109" s="226">
        <v>0.0025000000000000001</v>
      </c>
      <c r="T109" s="227">
        <f>S109*H109</f>
        <v>1.1815250000000002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8" t="s">
        <v>162</v>
      </c>
      <c r="AT109" s="228" t="s">
        <v>131</v>
      </c>
      <c r="AU109" s="228" t="s">
        <v>82</v>
      </c>
      <c r="AY109" s="20" t="s">
        <v>128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20" t="s">
        <v>80</v>
      </c>
      <c r="BK109" s="229">
        <f>ROUND(I109*H109,2)</f>
        <v>0</v>
      </c>
      <c r="BL109" s="20" t="s">
        <v>162</v>
      </c>
      <c r="BM109" s="228" t="s">
        <v>163</v>
      </c>
    </row>
    <row r="110" s="2" customFormat="1">
      <c r="A110" s="41"/>
      <c r="B110" s="42"/>
      <c r="C110" s="43"/>
      <c r="D110" s="230" t="s">
        <v>138</v>
      </c>
      <c r="E110" s="43"/>
      <c r="F110" s="231" t="s">
        <v>164</v>
      </c>
      <c r="G110" s="43"/>
      <c r="H110" s="43"/>
      <c r="I110" s="232"/>
      <c r="J110" s="43"/>
      <c r="K110" s="43"/>
      <c r="L110" s="47"/>
      <c r="M110" s="233"/>
      <c r="N110" s="23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138</v>
      </c>
      <c r="AU110" s="20" t="s">
        <v>82</v>
      </c>
    </row>
    <row r="111" s="14" customFormat="1">
      <c r="A111" s="14"/>
      <c r="B111" s="247"/>
      <c r="C111" s="248"/>
      <c r="D111" s="237" t="s">
        <v>148</v>
      </c>
      <c r="E111" s="249" t="s">
        <v>19</v>
      </c>
      <c r="F111" s="250" t="s">
        <v>165</v>
      </c>
      <c r="G111" s="248"/>
      <c r="H111" s="249" t="s">
        <v>19</v>
      </c>
      <c r="I111" s="251"/>
      <c r="J111" s="248"/>
      <c r="K111" s="248"/>
      <c r="L111" s="252"/>
      <c r="M111" s="253"/>
      <c r="N111" s="254"/>
      <c r="O111" s="254"/>
      <c r="P111" s="254"/>
      <c r="Q111" s="254"/>
      <c r="R111" s="254"/>
      <c r="S111" s="254"/>
      <c r="T111" s="25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6" t="s">
        <v>148</v>
      </c>
      <c r="AU111" s="256" t="s">
        <v>82</v>
      </c>
      <c r="AV111" s="14" t="s">
        <v>80</v>
      </c>
      <c r="AW111" s="14" t="s">
        <v>35</v>
      </c>
      <c r="AX111" s="14" t="s">
        <v>74</v>
      </c>
      <c r="AY111" s="256" t="s">
        <v>128</v>
      </c>
    </row>
    <row r="112" s="13" customFormat="1">
      <c r="A112" s="13"/>
      <c r="B112" s="235"/>
      <c r="C112" s="236"/>
      <c r="D112" s="237" t="s">
        <v>148</v>
      </c>
      <c r="E112" s="238" t="s">
        <v>19</v>
      </c>
      <c r="F112" s="239" t="s">
        <v>166</v>
      </c>
      <c r="G112" s="236"/>
      <c r="H112" s="240">
        <v>2.8500000000000001</v>
      </c>
      <c r="I112" s="241"/>
      <c r="J112" s="236"/>
      <c r="K112" s="236"/>
      <c r="L112" s="242"/>
      <c r="M112" s="243"/>
      <c r="N112" s="244"/>
      <c r="O112" s="244"/>
      <c r="P112" s="244"/>
      <c r="Q112" s="244"/>
      <c r="R112" s="244"/>
      <c r="S112" s="244"/>
      <c r="T112" s="24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6" t="s">
        <v>148</v>
      </c>
      <c r="AU112" s="246" t="s">
        <v>82</v>
      </c>
      <c r="AV112" s="13" t="s">
        <v>82</v>
      </c>
      <c r="AW112" s="13" t="s">
        <v>35</v>
      </c>
      <c r="AX112" s="13" t="s">
        <v>74</v>
      </c>
      <c r="AY112" s="246" t="s">
        <v>128</v>
      </c>
    </row>
    <row r="113" s="13" customFormat="1">
      <c r="A113" s="13"/>
      <c r="B113" s="235"/>
      <c r="C113" s="236"/>
      <c r="D113" s="237" t="s">
        <v>148</v>
      </c>
      <c r="E113" s="238" t="s">
        <v>19</v>
      </c>
      <c r="F113" s="239" t="s">
        <v>167</v>
      </c>
      <c r="G113" s="236"/>
      <c r="H113" s="240">
        <v>2.75</v>
      </c>
      <c r="I113" s="241"/>
      <c r="J113" s="236"/>
      <c r="K113" s="236"/>
      <c r="L113" s="242"/>
      <c r="M113" s="243"/>
      <c r="N113" s="244"/>
      <c r="O113" s="244"/>
      <c r="P113" s="244"/>
      <c r="Q113" s="244"/>
      <c r="R113" s="244"/>
      <c r="S113" s="244"/>
      <c r="T113" s="24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6" t="s">
        <v>148</v>
      </c>
      <c r="AU113" s="246" t="s">
        <v>82</v>
      </c>
      <c r="AV113" s="13" t="s">
        <v>82</v>
      </c>
      <c r="AW113" s="13" t="s">
        <v>35</v>
      </c>
      <c r="AX113" s="13" t="s">
        <v>74</v>
      </c>
      <c r="AY113" s="246" t="s">
        <v>128</v>
      </c>
    </row>
    <row r="114" s="13" customFormat="1">
      <c r="A114" s="13"/>
      <c r="B114" s="235"/>
      <c r="C114" s="236"/>
      <c r="D114" s="237" t="s">
        <v>148</v>
      </c>
      <c r="E114" s="238" t="s">
        <v>19</v>
      </c>
      <c r="F114" s="239" t="s">
        <v>168</v>
      </c>
      <c r="G114" s="236"/>
      <c r="H114" s="240">
        <v>2.8500000000000001</v>
      </c>
      <c r="I114" s="241"/>
      <c r="J114" s="236"/>
      <c r="K114" s="236"/>
      <c r="L114" s="242"/>
      <c r="M114" s="243"/>
      <c r="N114" s="244"/>
      <c r="O114" s="244"/>
      <c r="P114" s="244"/>
      <c r="Q114" s="244"/>
      <c r="R114" s="244"/>
      <c r="S114" s="244"/>
      <c r="T114" s="24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6" t="s">
        <v>148</v>
      </c>
      <c r="AU114" s="246" t="s">
        <v>82</v>
      </c>
      <c r="AV114" s="13" t="s">
        <v>82</v>
      </c>
      <c r="AW114" s="13" t="s">
        <v>35</v>
      </c>
      <c r="AX114" s="13" t="s">
        <v>74</v>
      </c>
      <c r="AY114" s="246" t="s">
        <v>128</v>
      </c>
    </row>
    <row r="115" s="13" customFormat="1">
      <c r="A115" s="13"/>
      <c r="B115" s="235"/>
      <c r="C115" s="236"/>
      <c r="D115" s="237" t="s">
        <v>148</v>
      </c>
      <c r="E115" s="238" t="s">
        <v>19</v>
      </c>
      <c r="F115" s="239" t="s">
        <v>169</v>
      </c>
      <c r="G115" s="236"/>
      <c r="H115" s="240">
        <v>2.8500000000000001</v>
      </c>
      <c r="I115" s="241"/>
      <c r="J115" s="236"/>
      <c r="K115" s="236"/>
      <c r="L115" s="242"/>
      <c r="M115" s="243"/>
      <c r="N115" s="244"/>
      <c r="O115" s="244"/>
      <c r="P115" s="244"/>
      <c r="Q115" s="244"/>
      <c r="R115" s="244"/>
      <c r="S115" s="244"/>
      <c r="T115" s="24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6" t="s">
        <v>148</v>
      </c>
      <c r="AU115" s="246" t="s">
        <v>82</v>
      </c>
      <c r="AV115" s="13" t="s">
        <v>82</v>
      </c>
      <c r="AW115" s="13" t="s">
        <v>35</v>
      </c>
      <c r="AX115" s="13" t="s">
        <v>74</v>
      </c>
      <c r="AY115" s="246" t="s">
        <v>128</v>
      </c>
    </row>
    <row r="116" s="13" customFormat="1">
      <c r="A116" s="13"/>
      <c r="B116" s="235"/>
      <c r="C116" s="236"/>
      <c r="D116" s="237" t="s">
        <v>148</v>
      </c>
      <c r="E116" s="238" t="s">
        <v>19</v>
      </c>
      <c r="F116" s="239" t="s">
        <v>170</v>
      </c>
      <c r="G116" s="236"/>
      <c r="H116" s="240">
        <v>9.8599999999999994</v>
      </c>
      <c r="I116" s="241"/>
      <c r="J116" s="236"/>
      <c r="K116" s="236"/>
      <c r="L116" s="242"/>
      <c r="M116" s="243"/>
      <c r="N116" s="244"/>
      <c r="O116" s="244"/>
      <c r="P116" s="244"/>
      <c r="Q116" s="244"/>
      <c r="R116" s="244"/>
      <c r="S116" s="244"/>
      <c r="T116" s="24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6" t="s">
        <v>148</v>
      </c>
      <c r="AU116" s="246" t="s">
        <v>82</v>
      </c>
      <c r="AV116" s="13" t="s">
        <v>82</v>
      </c>
      <c r="AW116" s="13" t="s">
        <v>35</v>
      </c>
      <c r="AX116" s="13" t="s">
        <v>74</v>
      </c>
      <c r="AY116" s="246" t="s">
        <v>128</v>
      </c>
    </row>
    <row r="117" s="13" customFormat="1">
      <c r="A117" s="13"/>
      <c r="B117" s="235"/>
      <c r="C117" s="236"/>
      <c r="D117" s="237" t="s">
        <v>148</v>
      </c>
      <c r="E117" s="238" t="s">
        <v>19</v>
      </c>
      <c r="F117" s="239" t="s">
        <v>171</v>
      </c>
      <c r="G117" s="236"/>
      <c r="H117" s="240">
        <v>9.8599999999999994</v>
      </c>
      <c r="I117" s="241"/>
      <c r="J117" s="236"/>
      <c r="K117" s="236"/>
      <c r="L117" s="242"/>
      <c r="M117" s="243"/>
      <c r="N117" s="244"/>
      <c r="O117" s="244"/>
      <c r="P117" s="244"/>
      <c r="Q117" s="244"/>
      <c r="R117" s="244"/>
      <c r="S117" s="244"/>
      <c r="T117" s="24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6" t="s">
        <v>148</v>
      </c>
      <c r="AU117" s="246" t="s">
        <v>82</v>
      </c>
      <c r="AV117" s="13" t="s">
        <v>82</v>
      </c>
      <c r="AW117" s="13" t="s">
        <v>35</v>
      </c>
      <c r="AX117" s="13" t="s">
        <v>74</v>
      </c>
      <c r="AY117" s="246" t="s">
        <v>128</v>
      </c>
    </row>
    <row r="118" s="13" customFormat="1">
      <c r="A118" s="13"/>
      <c r="B118" s="235"/>
      <c r="C118" s="236"/>
      <c r="D118" s="237" t="s">
        <v>148</v>
      </c>
      <c r="E118" s="238" t="s">
        <v>19</v>
      </c>
      <c r="F118" s="239" t="s">
        <v>172</v>
      </c>
      <c r="G118" s="236"/>
      <c r="H118" s="240">
        <v>5.2800000000000002</v>
      </c>
      <c r="I118" s="241"/>
      <c r="J118" s="236"/>
      <c r="K118" s="236"/>
      <c r="L118" s="242"/>
      <c r="M118" s="243"/>
      <c r="N118" s="244"/>
      <c r="O118" s="244"/>
      <c r="P118" s="244"/>
      <c r="Q118" s="244"/>
      <c r="R118" s="244"/>
      <c r="S118" s="244"/>
      <c r="T118" s="24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6" t="s">
        <v>148</v>
      </c>
      <c r="AU118" s="246" t="s">
        <v>82</v>
      </c>
      <c r="AV118" s="13" t="s">
        <v>82</v>
      </c>
      <c r="AW118" s="13" t="s">
        <v>35</v>
      </c>
      <c r="AX118" s="13" t="s">
        <v>74</v>
      </c>
      <c r="AY118" s="246" t="s">
        <v>128</v>
      </c>
    </row>
    <row r="119" s="13" customFormat="1">
      <c r="A119" s="13"/>
      <c r="B119" s="235"/>
      <c r="C119" s="236"/>
      <c r="D119" s="237" t="s">
        <v>148</v>
      </c>
      <c r="E119" s="238" t="s">
        <v>19</v>
      </c>
      <c r="F119" s="239" t="s">
        <v>173</v>
      </c>
      <c r="G119" s="236"/>
      <c r="H119" s="240">
        <v>2.5899999999999999</v>
      </c>
      <c r="I119" s="241"/>
      <c r="J119" s="236"/>
      <c r="K119" s="236"/>
      <c r="L119" s="242"/>
      <c r="M119" s="243"/>
      <c r="N119" s="244"/>
      <c r="O119" s="244"/>
      <c r="P119" s="244"/>
      <c r="Q119" s="244"/>
      <c r="R119" s="244"/>
      <c r="S119" s="244"/>
      <c r="T119" s="24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6" t="s">
        <v>148</v>
      </c>
      <c r="AU119" s="246" t="s">
        <v>82</v>
      </c>
      <c r="AV119" s="13" t="s">
        <v>82</v>
      </c>
      <c r="AW119" s="13" t="s">
        <v>35</v>
      </c>
      <c r="AX119" s="13" t="s">
        <v>74</v>
      </c>
      <c r="AY119" s="246" t="s">
        <v>128</v>
      </c>
    </row>
    <row r="120" s="13" customFormat="1">
      <c r="A120" s="13"/>
      <c r="B120" s="235"/>
      <c r="C120" s="236"/>
      <c r="D120" s="237" t="s">
        <v>148</v>
      </c>
      <c r="E120" s="238" t="s">
        <v>19</v>
      </c>
      <c r="F120" s="239" t="s">
        <v>174</v>
      </c>
      <c r="G120" s="236"/>
      <c r="H120" s="240">
        <v>4.6799999999999997</v>
      </c>
      <c r="I120" s="241"/>
      <c r="J120" s="236"/>
      <c r="K120" s="236"/>
      <c r="L120" s="242"/>
      <c r="M120" s="243"/>
      <c r="N120" s="244"/>
      <c r="O120" s="244"/>
      <c r="P120" s="244"/>
      <c r="Q120" s="244"/>
      <c r="R120" s="244"/>
      <c r="S120" s="244"/>
      <c r="T120" s="24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6" t="s">
        <v>148</v>
      </c>
      <c r="AU120" s="246" t="s">
        <v>82</v>
      </c>
      <c r="AV120" s="13" t="s">
        <v>82</v>
      </c>
      <c r="AW120" s="13" t="s">
        <v>35</v>
      </c>
      <c r="AX120" s="13" t="s">
        <v>74</v>
      </c>
      <c r="AY120" s="246" t="s">
        <v>128</v>
      </c>
    </row>
    <row r="121" s="13" customFormat="1">
      <c r="A121" s="13"/>
      <c r="B121" s="235"/>
      <c r="C121" s="236"/>
      <c r="D121" s="237" t="s">
        <v>148</v>
      </c>
      <c r="E121" s="238" t="s">
        <v>19</v>
      </c>
      <c r="F121" s="239" t="s">
        <v>175</v>
      </c>
      <c r="G121" s="236"/>
      <c r="H121" s="240">
        <v>3.1400000000000001</v>
      </c>
      <c r="I121" s="241"/>
      <c r="J121" s="236"/>
      <c r="K121" s="236"/>
      <c r="L121" s="242"/>
      <c r="M121" s="243"/>
      <c r="N121" s="244"/>
      <c r="O121" s="244"/>
      <c r="P121" s="244"/>
      <c r="Q121" s="244"/>
      <c r="R121" s="244"/>
      <c r="S121" s="244"/>
      <c r="T121" s="24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6" t="s">
        <v>148</v>
      </c>
      <c r="AU121" s="246" t="s">
        <v>82</v>
      </c>
      <c r="AV121" s="13" t="s">
        <v>82</v>
      </c>
      <c r="AW121" s="13" t="s">
        <v>35</v>
      </c>
      <c r="AX121" s="13" t="s">
        <v>74</v>
      </c>
      <c r="AY121" s="246" t="s">
        <v>128</v>
      </c>
    </row>
    <row r="122" s="13" customFormat="1">
      <c r="A122" s="13"/>
      <c r="B122" s="235"/>
      <c r="C122" s="236"/>
      <c r="D122" s="237" t="s">
        <v>148</v>
      </c>
      <c r="E122" s="238" t="s">
        <v>19</v>
      </c>
      <c r="F122" s="239" t="s">
        <v>176</v>
      </c>
      <c r="G122" s="236"/>
      <c r="H122" s="240">
        <v>4.6200000000000001</v>
      </c>
      <c r="I122" s="241"/>
      <c r="J122" s="236"/>
      <c r="K122" s="236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148</v>
      </c>
      <c r="AU122" s="246" t="s">
        <v>82</v>
      </c>
      <c r="AV122" s="13" t="s">
        <v>82</v>
      </c>
      <c r="AW122" s="13" t="s">
        <v>35</v>
      </c>
      <c r="AX122" s="13" t="s">
        <v>74</v>
      </c>
      <c r="AY122" s="246" t="s">
        <v>128</v>
      </c>
    </row>
    <row r="123" s="13" customFormat="1">
      <c r="A123" s="13"/>
      <c r="B123" s="235"/>
      <c r="C123" s="236"/>
      <c r="D123" s="237" t="s">
        <v>148</v>
      </c>
      <c r="E123" s="238" t="s">
        <v>19</v>
      </c>
      <c r="F123" s="239" t="s">
        <v>177</v>
      </c>
      <c r="G123" s="236"/>
      <c r="H123" s="240">
        <v>3.3599999999999999</v>
      </c>
      <c r="I123" s="241"/>
      <c r="J123" s="236"/>
      <c r="K123" s="236"/>
      <c r="L123" s="242"/>
      <c r="M123" s="243"/>
      <c r="N123" s="244"/>
      <c r="O123" s="244"/>
      <c r="P123" s="244"/>
      <c r="Q123" s="244"/>
      <c r="R123" s="244"/>
      <c r="S123" s="244"/>
      <c r="T123" s="24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6" t="s">
        <v>148</v>
      </c>
      <c r="AU123" s="246" t="s">
        <v>82</v>
      </c>
      <c r="AV123" s="13" t="s">
        <v>82</v>
      </c>
      <c r="AW123" s="13" t="s">
        <v>35</v>
      </c>
      <c r="AX123" s="13" t="s">
        <v>74</v>
      </c>
      <c r="AY123" s="246" t="s">
        <v>128</v>
      </c>
    </row>
    <row r="124" s="13" customFormat="1">
      <c r="A124" s="13"/>
      <c r="B124" s="235"/>
      <c r="C124" s="236"/>
      <c r="D124" s="237" t="s">
        <v>148</v>
      </c>
      <c r="E124" s="238" t="s">
        <v>19</v>
      </c>
      <c r="F124" s="239" t="s">
        <v>178</v>
      </c>
      <c r="G124" s="236"/>
      <c r="H124" s="240">
        <v>5.5</v>
      </c>
      <c r="I124" s="241"/>
      <c r="J124" s="236"/>
      <c r="K124" s="236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148</v>
      </c>
      <c r="AU124" s="246" t="s">
        <v>82</v>
      </c>
      <c r="AV124" s="13" t="s">
        <v>82</v>
      </c>
      <c r="AW124" s="13" t="s">
        <v>35</v>
      </c>
      <c r="AX124" s="13" t="s">
        <v>74</v>
      </c>
      <c r="AY124" s="246" t="s">
        <v>128</v>
      </c>
    </row>
    <row r="125" s="13" customFormat="1">
      <c r="A125" s="13"/>
      <c r="B125" s="235"/>
      <c r="C125" s="236"/>
      <c r="D125" s="237" t="s">
        <v>148</v>
      </c>
      <c r="E125" s="238" t="s">
        <v>19</v>
      </c>
      <c r="F125" s="239" t="s">
        <v>179</v>
      </c>
      <c r="G125" s="236"/>
      <c r="H125" s="240">
        <v>3.3599999999999999</v>
      </c>
      <c r="I125" s="241"/>
      <c r="J125" s="236"/>
      <c r="K125" s="236"/>
      <c r="L125" s="242"/>
      <c r="M125" s="243"/>
      <c r="N125" s="244"/>
      <c r="O125" s="244"/>
      <c r="P125" s="244"/>
      <c r="Q125" s="244"/>
      <c r="R125" s="244"/>
      <c r="S125" s="244"/>
      <c r="T125" s="24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6" t="s">
        <v>148</v>
      </c>
      <c r="AU125" s="246" t="s">
        <v>82</v>
      </c>
      <c r="AV125" s="13" t="s">
        <v>82</v>
      </c>
      <c r="AW125" s="13" t="s">
        <v>35</v>
      </c>
      <c r="AX125" s="13" t="s">
        <v>74</v>
      </c>
      <c r="AY125" s="246" t="s">
        <v>128</v>
      </c>
    </row>
    <row r="126" s="13" customFormat="1">
      <c r="A126" s="13"/>
      <c r="B126" s="235"/>
      <c r="C126" s="236"/>
      <c r="D126" s="237" t="s">
        <v>148</v>
      </c>
      <c r="E126" s="238" t="s">
        <v>19</v>
      </c>
      <c r="F126" s="239" t="s">
        <v>180</v>
      </c>
      <c r="G126" s="236"/>
      <c r="H126" s="240">
        <v>18.140000000000001</v>
      </c>
      <c r="I126" s="241"/>
      <c r="J126" s="236"/>
      <c r="K126" s="236"/>
      <c r="L126" s="242"/>
      <c r="M126" s="243"/>
      <c r="N126" s="244"/>
      <c r="O126" s="244"/>
      <c r="P126" s="244"/>
      <c r="Q126" s="244"/>
      <c r="R126" s="244"/>
      <c r="S126" s="244"/>
      <c r="T126" s="24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6" t="s">
        <v>148</v>
      </c>
      <c r="AU126" s="246" t="s">
        <v>82</v>
      </c>
      <c r="AV126" s="13" t="s">
        <v>82</v>
      </c>
      <c r="AW126" s="13" t="s">
        <v>35</v>
      </c>
      <c r="AX126" s="13" t="s">
        <v>74</v>
      </c>
      <c r="AY126" s="246" t="s">
        <v>128</v>
      </c>
    </row>
    <row r="127" s="13" customFormat="1">
      <c r="A127" s="13"/>
      <c r="B127" s="235"/>
      <c r="C127" s="236"/>
      <c r="D127" s="237" t="s">
        <v>148</v>
      </c>
      <c r="E127" s="238" t="s">
        <v>19</v>
      </c>
      <c r="F127" s="239" t="s">
        <v>181</v>
      </c>
      <c r="G127" s="236"/>
      <c r="H127" s="240">
        <v>76</v>
      </c>
      <c r="I127" s="241"/>
      <c r="J127" s="236"/>
      <c r="K127" s="236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148</v>
      </c>
      <c r="AU127" s="246" t="s">
        <v>82</v>
      </c>
      <c r="AV127" s="13" t="s">
        <v>82</v>
      </c>
      <c r="AW127" s="13" t="s">
        <v>35</v>
      </c>
      <c r="AX127" s="13" t="s">
        <v>74</v>
      </c>
      <c r="AY127" s="246" t="s">
        <v>128</v>
      </c>
    </row>
    <row r="128" s="13" customFormat="1">
      <c r="A128" s="13"/>
      <c r="B128" s="235"/>
      <c r="C128" s="236"/>
      <c r="D128" s="237" t="s">
        <v>148</v>
      </c>
      <c r="E128" s="238" t="s">
        <v>19</v>
      </c>
      <c r="F128" s="239" t="s">
        <v>182</v>
      </c>
      <c r="G128" s="236"/>
      <c r="H128" s="240">
        <v>4.6200000000000001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148</v>
      </c>
      <c r="AU128" s="246" t="s">
        <v>82</v>
      </c>
      <c r="AV128" s="13" t="s">
        <v>82</v>
      </c>
      <c r="AW128" s="13" t="s">
        <v>35</v>
      </c>
      <c r="AX128" s="13" t="s">
        <v>74</v>
      </c>
      <c r="AY128" s="246" t="s">
        <v>128</v>
      </c>
    </row>
    <row r="129" s="13" customFormat="1">
      <c r="A129" s="13"/>
      <c r="B129" s="235"/>
      <c r="C129" s="236"/>
      <c r="D129" s="237" t="s">
        <v>148</v>
      </c>
      <c r="E129" s="238" t="s">
        <v>19</v>
      </c>
      <c r="F129" s="239" t="s">
        <v>183</v>
      </c>
      <c r="G129" s="236"/>
      <c r="H129" s="240">
        <v>86.400000000000006</v>
      </c>
      <c r="I129" s="241"/>
      <c r="J129" s="236"/>
      <c r="K129" s="236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148</v>
      </c>
      <c r="AU129" s="246" t="s">
        <v>82</v>
      </c>
      <c r="AV129" s="13" t="s">
        <v>82</v>
      </c>
      <c r="AW129" s="13" t="s">
        <v>35</v>
      </c>
      <c r="AX129" s="13" t="s">
        <v>74</v>
      </c>
      <c r="AY129" s="246" t="s">
        <v>128</v>
      </c>
    </row>
    <row r="130" s="13" customFormat="1">
      <c r="A130" s="13"/>
      <c r="B130" s="235"/>
      <c r="C130" s="236"/>
      <c r="D130" s="237" t="s">
        <v>148</v>
      </c>
      <c r="E130" s="238" t="s">
        <v>19</v>
      </c>
      <c r="F130" s="239" t="s">
        <v>184</v>
      </c>
      <c r="G130" s="236"/>
      <c r="H130" s="240">
        <v>10</v>
      </c>
      <c r="I130" s="241"/>
      <c r="J130" s="236"/>
      <c r="K130" s="236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148</v>
      </c>
      <c r="AU130" s="246" t="s">
        <v>82</v>
      </c>
      <c r="AV130" s="13" t="s">
        <v>82</v>
      </c>
      <c r="AW130" s="13" t="s">
        <v>35</v>
      </c>
      <c r="AX130" s="13" t="s">
        <v>74</v>
      </c>
      <c r="AY130" s="246" t="s">
        <v>128</v>
      </c>
    </row>
    <row r="131" s="15" customFormat="1">
      <c r="A131" s="15"/>
      <c r="B131" s="257"/>
      <c r="C131" s="258"/>
      <c r="D131" s="237" t="s">
        <v>148</v>
      </c>
      <c r="E131" s="259" t="s">
        <v>19</v>
      </c>
      <c r="F131" s="260" t="s">
        <v>185</v>
      </c>
      <c r="G131" s="258"/>
      <c r="H131" s="261">
        <v>258.70999999999998</v>
      </c>
      <c r="I131" s="262"/>
      <c r="J131" s="258"/>
      <c r="K131" s="258"/>
      <c r="L131" s="263"/>
      <c r="M131" s="264"/>
      <c r="N131" s="265"/>
      <c r="O131" s="265"/>
      <c r="P131" s="265"/>
      <c r="Q131" s="265"/>
      <c r="R131" s="265"/>
      <c r="S131" s="265"/>
      <c r="T131" s="266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7" t="s">
        <v>148</v>
      </c>
      <c r="AU131" s="267" t="s">
        <v>82</v>
      </c>
      <c r="AV131" s="15" t="s">
        <v>90</v>
      </c>
      <c r="AW131" s="15" t="s">
        <v>35</v>
      </c>
      <c r="AX131" s="15" t="s">
        <v>74</v>
      </c>
      <c r="AY131" s="267" t="s">
        <v>128</v>
      </c>
    </row>
    <row r="132" s="14" customFormat="1">
      <c r="A132" s="14"/>
      <c r="B132" s="247"/>
      <c r="C132" s="248"/>
      <c r="D132" s="237" t="s">
        <v>148</v>
      </c>
      <c r="E132" s="249" t="s">
        <v>19</v>
      </c>
      <c r="F132" s="250" t="s">
        <v>186</v>
      </c>
      <c r="G132" s="248"/>
      <c r="H132" s="249" t="s">
        <v>19</v>
      </c>
      <c r="I132" s="251"/>
      <c r="J132" s="248"/>
      <c r="K132" s="248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148</v>
      </c>
      <c r="AU132" s="256" t="s">
        <v>82</v>
      </c>
      <c r="AV132" s="14" t="s">
        <v>80</v>
      </c>
      <c r="AW132" s="14" t="s">
        <v>35</v>
      </c>
      <c r="AX132" s="14" t="s">
        <v>74</v>
      </c>
      <c r="AY132" s="256" t="s">
        <v>128</v>
      </c>
    </row>
    <row r="133" s="13" customFormat="1">
      <c r="A133" s="13"/>
      <c r="B133" s="235"/>
      <c r="C133" s="236"/>
      <c r="D133" s="237" t="s">
        <v>148</v>
      </c>
      <c r="E133" s="238" t="s">
        <v>19</v>
      </c>
      <c r="F133" s="239" t="s">
        <v>187</v>
      </c>
      <c r="G133" s="236"/>
      <c r="H133" s="240">
        <v>22.149999999999999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148</v>
      </c>
      <c r="AU133" s="246" t="s">
        <v>82</v>
      </c>
      <c r="AV133" s="13" t="s">
        <v>82</v>
      </c>
      <c r="AW133" s="13" t="s">
        <v>35</v>
      </c>
      <c r="AX133" s="13" t="s">
        <v>74</v>
      </c>
      <c r="AY133" s="246" t="s">
        <v>128</v>
      </c>
    </row>
    <row r="134" s="13" customFormat="1">
      <c r="A134" s="13"/>
      <c r="B134" s="235"/>
      <c r="C134" s="236"/>
      <c r="D134" s="237" t="s">
        <v>148</v>
      </c>
      <c r="E134" s="238" t="s">
        <v>19</v>
      </c>
      <c r="F134" s="239" t="s">
        <v>188</v>
      </c>
      <c r="G134" s="236"/>
      <c r="H134" s="240">
        <v>26.530000000000001</v>
      </c>
      <c r="I134" s="241"/>
      <c r="J134" s="236"/>
      <c r="K134" s="236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148</v>
      </c>
      <c r="AU134" s="246" t="s">
        <v>82</v>
      </c>
      <c r="AV134" s="13" t="s">
        <v>82</v>
      </c>
      <c r="AW134" s="13" t="s">
        <v>35</v>
      </c>
      <c r="AX134" s="13" t="s">
        <v>74</v>
      </c>
      <c r="AY134" s="246" t="s">
        <v>128</v>
      </c>
    </row>
    <row r="135" s="13" customFormat="1">
      <c r="A135" s="13"/>
      <c r="B135" s="235"/>
      <c r="C135" s="236"/>
      <c r="D135" s="237" t="s">
        <v>148</v>
      </c>
      <c r="E135" s="238" t="s">
        <v>19</v>
      </c>
      <c r="F135" s="239" t="s">
        <v>189</v>
      </c>
      <c r="G135" s="236"/>
      <c r="H135" s="240">
        <v>26.530000000000001</v>
      </c>
      <c r="I135" s="241"/>
      <c r="J135" s="236"/>
      <c r="K135" s="236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148</v>
      </c>
      <c r="AU135" s="246" t="s">
        <v>82</v>
      </c>
      <c r="AV135" s="13" t="s">
        <v>82</v>
      </c>
      <c r="AW135" s="13" t="s">
        <v>35</v>
      </c>
      <c r="AX135" s="13" t="s">
        <v>74</v>
      </c>
      <c r="AY135" s="246" t="s">
        <v>128</v>
      </c>
    </row>
    <row r="136" s="13" customFormat="1">
      <c r="A136" s="13"/>
      <c r="B136" s="235"/>
      <c r="C136" s="236"/>
      <c r="D136" s="237" t="s">
        <v>148</v>
      </c>
      <c r="E136" s="238" t="s">
        <v>19</v>
      </c>
      <c r="F136" s="239" t="s">
        <v>190</v>
      </c>
      <c r="G136" s="236"/>
      <c r="H136" s="240">
        <v>26.829999999999998</v>
      </c>
      <c r="I136" s="241"/>
      <c r="J136" s="236"/>
      <c r="K136" s="236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148</v>
      </c>
      <c r="AU136" s="246" t="s">
        <v>82</v>
      </c>
      <c r="AV136" s="13" t="s">
        <v>82</v>
      </c>
      <c r="AW136" s="13" t="s">
        <v>35</v>
      </c>
      <c r="AX136" s="13" t="s">
        <v>74</v>
      </c>
      <c r="AY136" s="246" t="s">
        <v>128</v>
      </c>
    </row>
    <row r="137" s="13" customFormat="1">
      <c r="A137" s="13"/>
      <c r="B137" s="235"/>
      <c r="C137" s="236"/>
      <c r="D137" s="237" t="s">
        <v>148</v>
      </c>
      <c r="E137" s="238" t="s">
        <v>19</v>
      </c>
      <c r="F137" s="239" t="s">
        <v>191</v>
      </c>
      <c r="G137" s="236"/>
      <c r="H137" s="240">
        <v>41.25</v>
      </c>
      <c r="I137" s="241"/>
      <c r="J137" s="236"/>
      <c r="K137" s="236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148</v>
      </c>
      <c r="AU137" s="246" t="s">
        <v>82</v>
      </c>
      <c r="AV137" s="13" t="s">
        <v>82</v>
      </c>
      <c r="AW137" s="13" t="s">
        <v>35</v>
      </c>
      <c r="AX137" s="13" t="s">
        <v>74</v>
      </c>
      <c r="AY137" s="246" t="s">
        <v>128</v>
      </c>
    </row>
    <row r="138" s="13" customFormat="1">
      <c r="A138" s="13"/>
      <c r="B138" s="235"/>
      <c r="C138" s="236"/>
      <c r="D138" s="237" t="s">
        <v>148</v>
      </c>
      <c r="E138" s="238" t="s">
        <v>19</v>
      </c>
      <c r="F138" s="239" t="s">
        <v>192</v>
      </c>
      <c r="G138" s="236"/>
      <c r="H138" s="240">
        <v>19.789999999999999</v>
      </c>
      <c r="I138" s="241"/>
      <c r="J138" s="236"/>
      <c r="K138" s="236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148</v>
      </c>
      <c r="AU138" s="246" t="s">
        <v>82</v>
      </c>
      <c r="AV138" s="13" t="s">
        <v>82</v>
      </c>
      <c r="AW138" s="13" t="s">
        <v>35</v>
      </c>
      <c r="AX138" s="13" t="s">
        <v>74</v>
      </c>
      <c r="AY138" s="246" t="s">
        <v>128</v>
      </c>
    </row>
    <row r="139" s="13" customFormat="1">
      <c r="A139" s="13"/>
      <c r="B139" s="235"/>
      <c r="C139" s="236"/>
      <c r="D139" s="237" t="s">
        <v>148</v>
      </c>
      <c r="E139" s="238" t="s">
        <v>19</v>
      </c>
      <c r="F139" s="239" t="s">
        <v>193</v>
      </c>
      <c r="G139" s="236"/>
      <c r="H139" s="240">
        <v>18.899999999999999</v>
      </c>
      <c r="I139" s="241"/>
      <c r="J139" s="236"/>
      <c r="K139" s="236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148</v>
      </c>
      <c r="AU139" s="246" t="s">
        <v>82</v>
      </c>
      <c r="AV139" s="13" t="s">
        <v>82</v>
      </c>
      <c r="AW139" s="13" t="s">
        <v>35</v>
      </c>
      <c r="AX139" s="13" t="s">
        <v>74</v>
      </c>
      <c r="AY139" s="246" t="s">
        <v>128</v>
      </c>
    </row>
    <row r="140" s="13" customFormat="1">
      <c r="A140" s="13"/>
      <c r="B140" s="235"/>
      <c r="C140" s="236"/>
      <c r="D140" s="237" t="s">
        <v>148</v>
      </c>
      <c r="E140" s="238" t="s">
        <v>19</v>
      </c>
      <c r="F140" s="239" t="s">
        <v>194</v>
      </c>
      <c r="G140" s="236"/>
      <c r="H140" s="240">
        <v>31.920000000000002</v>
      </c>
      <c r="I140" s="241"/>
      <c r="J140" s="236"/>
      <c r="K140" s="236"/>
      <c r="L140" s="242"/>
      <c r="M140" s="243"/>
      <c r="N140" s="244"/>
      <c r="O140" s="244"/>
      <c r="P140" s="244"/>
      <c r="Q140" s="244"/>
      <c r="R140" s="244"/>
      <c r="S140" s="244"/>
      <c r="T140" s="24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6" t="s">
        <v>148</v>
      </c>
      <c r="AU140" s="246" t="s">
        <v>82</v>
      </c>
      <c r="AV140" s="13" t="s">
        <v>82</v>
      </c>
      <c r="AW140" s="13" t="s">
        <v>35</v>
      </c>
      <c r="AX140" s="13" t="s">
        <v>74</v>
      </c>
      <c r="AY140" s="246" t="s">
        <v>128</v>
      </c>
    </row>
    <row r="141" s="15" customFormat="1">
      <c r="A141" s="15"/>
      <c r="B141" s="257"/>
      <c r="C141" s="258"/>
      <c r="D141" s="237" t="s">
        <v>148</v>
      </c>
      <c r="E141" s="259" t="s">
        <v>19</v>
      </c>
      <c r="F141" s="260" t="s">
        <v>185</v>
      </c>
      <c r="G141" s="258"/>
      <c r="H141" s="261">
        <v>213.90000000000001</v>
      </c>
      <c r="I141" s="262"/>
      <c r="J141" s="258"/>
      <c r="K141" s="258"/>
      <c r="L141" s="263"/>
      <c r="M141" s="264"/>
      <c r="N141" s="265"/>
      <c r="O141" s="265"/>
      <c r="P141" s="265"/>
      <c r="Q141" s="265"/>
      <c r="R141" s="265"/>
      <c r="S141" s="265"/>
      <c r="T141" s="26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7" t="s">
        <v>148</v>
      </c>
      <c r="AU141" s="267" t="s">
        <v>82</v>
      </c>
      <c r="AV141" s="15" t="s">
        <v>90</v>
      </c>
      <c r="AW141" s="15" t="s">
        <v>35</v>
      </c>
      <c r="AX141" s="15" t="s">
        <v>74</v>
      </c>
      <c r="AY141" s="267" t="s">
        <v>128</v>
      </c>
    </row>
    <row r="142" s="16" customFormat="1">
      <c r="A142" s="16"/>
      <c r="B142" s="268"/>
      <c r="C142" s="269"/>
      <c r="D142" s="237" t="s">
        <v>148</v>
      </c>
      <c r="E142" s="270" t="s">
        <v>19</v>
      </c>
      <c r="F142" s="271" t="s">
        <v>195</v>
      </c>
      <c r="G142" s="269"/>
      <c r="H142" s="272">
        <v>472.61000000000001</v>
      </c>
      <c r="I142" s="273"/>
      <c r="J142" s="269"/>
      <c r="K142" s="269"/>
      <c r="L142" s="274"/>
      <c r="M142" s="275"/>
      <c r="N142" s="276"/>
      <c r="O142" s="276"/>
      <c r="P142" s="276"/>
      <c r="Q142" s="276"/>
      <c r="R142" s="276"/>
      <c r="S142" s="276"/>
      <c r="T142" s="277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78" t="s">
        <v>148</v>
      </c>
      <c r="AU142" s="278" t="s">
        <v>82</v>
      </c>
      <c r="AV142" s="16" t="s">
        <v>136</v>
      </c>
      <c r="AW142" s="16" t="s">
        <v>35</v>
      </c>
      <c r="AX142" s="16" t="s">
        <v>80</v>
      </c>
      <c r="AY142" s="278" t="s">
        <v>128</v>
      </c>
    </row>
    <row r="143" s="2" customFormat="1" ht="21.75" customHeight="1">
      <c r="A143" s="41"/>
      <c r="B143" s="42"/>
      <c r="C143" s="217" t="s">
        <v>196</v>
      </c>
      <c r="D143" s="217" t="s">
        <v>131</v>
      </c>
      <c r="E143" s="218" t="s">
        <v>197</v>
      </c>
      <c r="F143" s="219" t="s">
        <v>198</v>
      </c>
      <c r="G143" s="220" t="s">
        <v>199</v>
      </c>
      <c r="H143" s="221">
        <v>438.63999999999999</v>
      </c>
      <c r="I143" s="222"/>
      <c r="J143" s="223">
        <f>ROUND(I143*H143,2)</f>
        <v>0</v>
      </c>
      <c r="K143" s="219" t="s">
        <v>135</v>
      </c>
      <c r="L143" s="47"/>
      <c r="M143" s="224" t="s">
        <v>19</v>
      </c>
      <c r="N143" s="225" t="s">
        <v>45</v>
      </c>
      <c r="O143" s="87"/>
      <c r="P143" s="226">
        <f>O143*H143</f>
        <v>0</v>
      </c>
      <c r="Q143" s="226">
        <v>0</v>
      </c>
      <c r="R143" s="226">
        <f>Q143*H143</f>
        <v>0</v>
      </c>
      <c r="S143" s="226">
        <v>0.00029999999999999997</v>
      </c>
      <c r="T143" s="227">
        <f>S143*H143</f>
        <v>0.13159199999999999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8" t="s">
        <v>162</v>
      </c>
      <c r="AT143" s="228" t="s">
        <v>131</v>
      </c>
      <c r="AU143" s="228" t="s">
        <v>82</v>
      </c>
      <c r="AY143" s="20" t="s">
        <v>128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20" t="s">
        <v>80</v>
      </c>
      <c r="BK143" s="229">
        <f>ROUND(I143*H143,2)</f>
        <v>0</v>
      </c>
      <c r="BL143" s="20" t="s">
        <v>162</v>
      </c>
      <c r="BM143" s="228" t="s">
        <v>200</v>
      </c>
    </row>
    <row r="144" s="2" customFormat="1">
      <c r="A144" s="41"/>
      <c r="B144" s="42"/>
      <c r="C144" s="43"/>
      <c r="D144" s="230" t="s">
        <v>138</v>
      </c>
      <c r="E144" s="43"/>
      <c r="F144" s="231" t="s">
        <v>201</v>
      </c>
      <c r="G144" s="43"/>
      <c r="H144" s="43"/>
      <c r="I144" s="232"/>
      <c r="J144" s="43"/>
      <c r="K144" s="43"/>
      <c r="L144" s="47"/>
      <c r="M144" s="233"/>
      <c r="N144" s="23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138</v>
      </c>
      <c r="AU144" s="20" t="s">
        <v>82</v>
      </c>
    </row>
    <row r="145" s="14" customFormat="1">
      <c r="A145" s="14"/>
      <c r="B145" s="247"/>
      <c r="C145" s="248"/>
      <c r="D145" s="237" t="s">
        <v>148</v>
      </c>
      <c r="E145" s="249" t="s">
        <v>19</v>
      </c>
      <c r="F145" s="250" t="s">
        <v>165</v>
      </c>
      <c r="G145" s="248"/>
      <c r="H145" s="249" t="s">
        <v>19</v>
      </c>
      <c r="I145" s="251"/>
      <c r="J145" s="248"/>
      <c r="K145" s="248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148</v>
      </c>
      <c r="AU145" s="256" t="s">
        <v>82</v>
      </c>
      <c r="AV145" s="14" t="s">
        <v>80</v>
      </c>
      <c r="AW145" s="14" t="s">
        <v>35</v>
      </c>
      <c r="AX145" s="14" t="s">
        <v>74</v>
      </c>
      <c r="AY145" s="256" t="s">
        <v>128</v>
      </c>
    </row>
    <row r="146" s="13" customFormat="1">
      <c r="A146" s="13"/>
      <c r="B146" s="235"/>
      <c r="C146" s="236"/>
      <c r="D146" s="237" t="s">
        <v>148</v>
      </c>
      <c r="E146" s="238" t="s">
        <v>19</v>
      </c>
      <c r="F146" s="239" t="s">
        <v>202</v>
      </c>
      <c r="G146" s="236"/>
      <c r="H146" s="240">
        <v>6.7999999999999998</v>
      </c>
      <c r="I146" s="241"/>
      <c r="J146" s="236"/>
      <c r="K146" s="236"/>
      <c r="L146" s="242"/>
      <c r="M146" s="243"/>
      <c r="N146" s="244"/>
      <c r="O146" s="244"/>
      <c r="P146" s="244"/>
      <c r="Q146" s="244"/>
      <c r="R146" s="244"/>
      <c r="S146" s="244"/>
      <c r="T146" s="24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148</v>
      </c>
      <c r="AU146" s="246" t="s">
        <v>82</v>
      </c>
      <c r="AV146" s="13" t="s">
        <v>82</v>
      </c>
      <c r="AW146" s="13" t="s">
        <v>35</v>
      </c>
      <c r="AX146" s="13" t="s">
        <v>74</v>
      </c>
      <c r="AY146" s="246" t="s">
        <v>128</v>
      </c>
    </row>
    <row r="147" s="13" customFormat="1">
      <c r="A147" s="13"/>
      <c r="B147" s="235"/>
      <c r="C147" s="236"/>
      <c r="D147" s="237" t="s">
        <v>148</v>
      </c>
      <c r="E147" s="238" t="s">
        <v>19</v>
      </c>
      <c r="F147" s="239" t="s">
        <v>203</v>
      </c>
      <c r="G147" s="236"/>
      <c r="H147" s="240">
        <v>6.7000000000000002</v>
      </c>
      <c r="I147" s="241"/>
      <c r="J147" s="236"/>
      <c r="K147" s="236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148</v>
      </c>
      <c r="AU147" s="246" t="s">
        <v>82</v>
      </c>
      <c r="AV147" s="13" t="s">
        <v>82</v>
      </c>
      <c r="AW147" s="13" t="s">
        <v>35</v>
      </c>
      <c r="AX147" s="13" t="s">
        <v>74</v>
      </c>
      <c r="AY147" s="246" t="s">
        <v>128</v>
      </c>
    </row>
    <row r="148" s="13" customFormat="1">
      <c r="A148" s="13"/>
      <c r="B148" s="235"/>
      <c r="C148" s="236"/>
      <c r="D148" s="237" t="s">
        <v>148</v>
      </c>
      <c r="E148" s="238" t="s">
        <v>19</v>
      </c>
      <c r="F148" s="239" t="s">
        <v>204</v>
      </c>
      <c r="G148" s="236"/>
      <c r="H148" s="240">
        <v>6.7999999999999998</v>
      </c>
      <c r="I148" s="241"/>
      <c r="J148" s="236"/>
      <c r="K148" s="236"/>
      <c r="L148" s="242"/>
      <c r="M148" s="243"/>
      <c r="N148" s="244"/>
      <c r="O148" s="244"/>
      <c r="P148" s="244"/>
      <c r="Q148" s="244"/>
      <c r="R148" s="244"/>
      <c r="S148" s="244"/>
      <c r="T148" s="24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6" t="s">
        <v>148</v>
      </c>
      <c r="AU148" s="246" t="s">
        <v>82</v>
      </c>
      <c r="AV148" s="13" t="s">
        <v>82</v>
      </c>
      <c r="AW148" s="13" t="s">
        <v>35</v>
      </c>
      <c r="AX148" s="13" t="s">
        <v>74</v>
      </c>
      <c r="AY148" s="246" t="s">
        <v>128</v>
      </c>
    </row>
    <row r="149" s="13" customFormat="1">
      <c r="A149" s="13"/>
      <c r="B149" s="235"/>
      <c r="C149" s="236"/>
      <c r="D149" s="237" t="s">
        <v>148</v>
      </c>
      <c r="E149" s="238" t="s">
        <v>19</v>
      </c>
      <c r="F149" s="239" t="s">
        <v>205</v>
      </c>
      <c r="G149" s="236"/>
      <c r="H149" s="240">
        <v>6.7999999999999998</v>
      </c>
      <c r="I149" s="241"/>
      <c r="J149" s="236"/>
      <c r="K149" s="236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148</v>
      </c>
      <c r="AU149" s="246" t="s">
        <v>82</v>
      </c>
      <c r="AV149" s="13" t="s">
        <v>82</v>
      </c>
      <c r="AW149" s="13" t="s">
        <v>35</v>
      </c>
      <c r="AX149" s="13" t="s">
        <v>74</v>
      </c>
      <c r="AY149" s="246" t="s">
        <v>128</v>
      </c>
    </row>
    <row r="150" s="13" customFormat="1">
      <c r="A150" s="13"/>
      <c r="B150" s="235"/>
      <c r="C150" s="236"/>
      <c r="D150" s="237" t="s">
        <v>148</v>
      </c>
      <c r="E150" s="238" t="s">
        <v>19</v>
      </c>
      <c r="F150" s="239" t="s">
        <v>206</v>
      </c>
      <c r="G150" s="236"/>
      <c r="H150" s="240">
        <v>15</v>
      </c>
      <c r="I150" s="241"/>
      <c r="J150" s="236"/>
      <c r="K150" s="236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148</v>
      </c>
      <c r="AU150" s="246" t="s">
        <v>82</v>
      </c>
      <c r="AV150" s="13" t="s">
        <v>82</v>
      </c>
      <c r="AW150" s="13" t="s">
        <v>35</v>
      </c>
      <c r="AX150" s="13" t="s">
        <v>74</v>
      </c>
      <c r="AY150" s="246" t="s">
        <v>128</v>
      </c>
    </row>
    <row r="151" s="13" customFormat="1">
      <c r="A151" s="13"/>
      <c r="B151" s="235"/>
      <c r="C151" s="236"/>
      <c r="D151" s="237" t="s">
        <v>148</v>
      </c>
      <c r="E151" s="238" t="s">
        <v>19</v>
      </c>
      <c r="F151" s="239" t="s">
        <v>207</v>
      </c>
      <c r="G151" s="236"/>
      <c r="H151" s="240">
        <v>15</v>
      </c>
      <c r="I151" s="241"/>
      <c r="J151" s="236"/>
      <c r="K151" s="236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148</v>
      </c>
      <c r="AU151" s="246" t="s">
        <v>82</v>
      </c>
      <c r="AV151" s="13" t="s">
        <v>82</v>
      </c>
      <c r="AW151" s="13" t="s">
        <v>35</v>
      </c>
      <c r="AX151" s="13" t="s">
        <v>74</v>
      </c>
      <c r="AY151" s="246" t="s">
        <v>128</v>
      </c>
    </row>
    <row r="152" s="13" customFormat="1">
      <c r="A152" s="13"/>
      <c r="B152" s="235"/>
      <c r="C152" s="236"/>
      <c r="D152" s="237" t="s">
        <v>148</v>
      </c>
      <c r="E152" s="238" t="s">
        <v>19</v>
      </c>
      <c r="F152" s="239" t="s">
        <v>208</v>
      </c>
      <c r="G152" s="236"/>
      <c r="H152" s="240">
        <v>9.1999999999999993</v>
      </c>
      <c r="I152" s="241"/>
      <c r="J152" s="236"/>
      <c r="K152" s="236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148</v>
      </c>
      <c r="AU152" s="246" t="s">
        <v>82</v>
      </c>
      <c r="AV152" s="13" t="s">
        <v>82</v>
      </c>
      <c r="AW152" s="13" t="s">
        <v>35</v>
      </c>
      <c r="AX152" s="13" t="s">
        <v>74</v>
      </c>
      <c r="AY152" s="246" t="s">
        <v>128</v>
      </c>
    </row>
    <row r="153" s="13" customFormat="1">
      <c r="A153" s="13"/>
      <c r="B153" s="235"/>
      <c r="C153" s="236"/>
      <c r="D153" s="237" t="s">
        <v>148</v>
      </c>
      <c r="E153" s="238" t="s">
        <v>19</v>
      </c>
      <c r="F153" s="239" t="s">
        <v>209</v>
      </c>
      <c r="G153" s="236"/>
      <c r="H153" s="240">
        <v>6.7599999999999998</v>
      </c>
      <c r="I153" s="241"/>
      <c r="J153" s="236"/>
      <c r="K153" s="236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148</v>
      </c>
      <c r="AU153" s="246" t="s">
        <v>82</v>
      </c>
      <c r="AV153" s="13" t="s">
        <v>82</v>
      </c>
      <c r="AW153" s="13" t="s">
        <v>35</v>
      </c>
      <c r="AX153" s="13" t="s">
        <v>74</v>
      </c>
      <c r="AY153" s="246" t="s">
        <v>128</v>
      </c>
    </row>
    <row r="154" s="13" customFormat="1">
      <c r="A154" s="13"/>
      <c r="B154" s="235"/>
      <c r="C154" s="236"/>
      <c r="D154" s="237" t="s">
        <v>148</v>
      </c>
      <c r="E154" s="238" t="s">
        <v>19</v>
      </c>
      <c r="F154" s="239" t="s">
        <v>210</v>
      </c>
      <c r="G154" s="236"/>
      <c r="H154" s="240">
        <v>8.6600000000000001</v>
      </c>
      <c r="I154" s="241"/>
      <c r="J154" s="236"/>
      <c r="K154" s="236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148</v>
      </c>
      <c r="AU154" s="246" t="s">
        <v>82</v>
      </c>
      <c r="AV154" s="13" t="s">
        <v>82</v>
      </c>
      <c r="AW154" s="13" t="s">
        <v>35</v>
      </c>
      <c r="AX154" s="13" t="s">
        <v>74</v>
      </c>
      <c r="AY154" s="246" t="s">
        <v>128</v>
      </c>
    </row>
    <row r="155" s="13" customFormat="1">
      <c r="A155" s="13"/>
      <c r="B155" s="235"/>
      <c r="C155" s="236"/>
      <c r="D155" s="237" t="s">
        <v>148</v>
      </c>
      <c r="E155" s="238" t="s">
        <v>19</v>
      </c>
      <c r="F155" s="239" t="s">
        <v>211</v>
      </c>
      <c r="G155" s="236"/>
      <c r="H155" s="240">
        <v>7.2599999999999998</v>
      </c>
      <c r="I155" s="241"/>
      <c r="J155" s="236"/>
      <c r="K155" s="236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148</v>
      </c>
      <c r="AU155" s="246" t="s">
        <v>82</v>
      </c>
      <c r="AV155" s="13" t="s">
        <v>82</v>
      </c>
      <c r="AW155" s="13" t="s">
        <v>35</v>
      </c>
      <c r="AX155" s="13" t="s">
        <v>74</v>
      </c>
      <c r="AY155" s="246" t="s">
        <v>128</v>
      </c>
    </row>
    <row r="156" s="13" customFormat="1">
      <c r="A156" s="13"/>
      <c r="B156" s="235"/>
      <c r="C156" s="236"/>
      <c r="D156" s="237" t="s">
        <v>148</v>
      </c>
      <c r="E156" s="238" t="s">
        <v>19</v>
      </c>
      <c r="F156" s="239" t="s">
        <v>212</v>
      </c>
      <c r="G156" s="236"/>
      <c r="H156" s="240">
        <v>8.5999999999999996</v>
      </c>
      <c r="I156" s="241"/>
      <c r="J156" s="236"/>
      <c r="K156" s="236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148</v>
      </c>
      <c r="AU156" s="246" t="s">
        <v>82</v>
      </c>
      <c r="AV156" s="13" t="s">
        <v>82</v>
      </c>
      <c r="AW156" s="13" t="s">
        <v>35</v>
      </c>
      <c r="AX156" s="13" t="s">
        <v>74</v>
      </c>
      <c r="AY156" s="246" t="s">
        <v>128</v>
      </c>
    </row>
    <row r="157" s="13" customFormat="1">
      <c r="A157" s="13"/>
      <c r="B157" s="235"/>
      <c r="C157" s="236"/>
      <c r="D157" s="237" t="s">
        <v>148</v>
      </c>
      <c r="E157" s="238" t="s">
        <v>19</v>
      </c>
      <c r="F157" s="239" t="s">
        <v>213</v>
      </c>
      <c r="G157" s="236"/>
      <c r="H157" s="240">
        <v>8</v>
      </c>
      <c r="I157" s="241"/>
      <c r="J157" s="236"/>
      <c r="K157" s="236"/>
      <c r="L157" s="242"/>
      <c r="M157" s="243"/>
      <c r="N157" s="244"/>
      <c r="O157" s="244"/>
      <c r="P157" s="244"/>
      <c r="Q157" s="244"/>
      <c r="R157" s="244"/>
      <c r="S157" s="244"/>
      <c r="T157" s="24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148</v>
      </c>
      <c r="AU157" s="246" t="s">
        <v>82</v>
      </c>
      <c r="AV157" s="13" t="s">
        <v>82</v>
      </c>
      <c r="AW157" s="13" t="s">
        <v>35</v>
      </c>
      <c r="AX157" s="13" t="s">
        <v>74</v>
      </c>
      <c r="AY157" s="246" t="s">
        <v>128</v>
      </c>
    </row>
    <row r="158" s="13" customFormat="1">
      <c r="A158" s="13"/>
      <c r="B158" s="235"/>
      <c r="C158" s="236"/>
      <c r="D158" s="237" t="s">
        <v>148</v>
      </c>
      <c r="E158" s="238" t="s">
        <v>19</v>
      </c>
      <c r="F158" s="239" t="s">
        <v>214</v>
      </c>
      <c r="G158" s="236"/>
      <c r="H158" s="240">
        <v>9.4000000000000004</v>
      </c>
      <c r="I158" s="241"/>
      <c r="J158" s="236"/>
      <c r="K158" s="236"/>
      <c r="L158" s="242"/>
      <c r="M158" s="243"/>
      <c r="N158" s="244"/>
      <c r="O158" s="244"/>
      <c r="P158" s="244"/>
      <c r="Q158" s="244"/>
      <c r="R158" s="244"/>
      <c r="S158" s="244"/>
      <c r="T158" s="24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6" t="s">
        <v>148</v>
      </c>
      <c r="AU158" s="246" t="s">
        <v>82</v>
      </c>
      <c r="AV158" s="13" t="s">
        <v>82</v>
      </c>
      <c r="AW158" s="13" t="s">
        <v>35</v>
      </c>
      <c r="AX158" s="13" t="s">
        <v>74</v>
      </c>
      <c r="AY158" s="246" t="s">
        <v>128</v>
      </c>
    </row>
    <row r="159" s="13" customFormat="1">
      <c r="A159" s="13"/>
      <c r="B159" s="235"/>
      <c r="C159" s="236"/>
      <c r="D159" s="237" t="s">
        <v>148</v>
      </c>
      <c r="E159" s="238" t="s">
        <v>19</v>
      </c>
      <c r="F159" s="239" t="s">
        <v>215</v>
      </c>
      <c r="G159" s="236"/>
      <c r="H159" s="240">
        <v>7.4000000000000004</v>
      </c>
      <c r="I159" s="241"/>
      <c r="J159" s="236"/>
      <c r="K159" s="236"/>
      <c r="L159" s="242"/>
      <c r="M159" s="243"/>
      <c r="N159" s="244"/>
      <c r="O159" s="244"/>
      <c r="P159" s="244"/>
      <c r="Q159" s="244"/>
      <c r="R159" s="244"/>
      <c r="S159" s="244"/>
      <c r="T159" s="24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6" t="s">
        <v>148</v>
      </c>
      <c r="AU159" s="246" t="s">
        <v>82</v>
      </c>
      <c r="AV159" s="13" t="s">
        <v>82</v>
      </c>
      <c r="AW159" s="13" t="s">
        <v>35</v>
      </c>
      <c r="AX159" s="13" t="s">
        <v>74</v>
      </c>
      <c r="AY159" s="246" t="s">
        <v>128</v>
      </c>
    </row>
    <row r="160" s="13" customFormat="1">
      <c r="A160" s="13"/>
      <c r="B160" s="235"/>
      <c r="C160" s="236"/>
      <c r="D160" s="237" t="s">
        <v>148</v>
      </c>
      <c r="E160" s="238" t="s">
        <v>19</v>
      </c>
      <c r="F160" s="239" t="s">
        <v>216</v>
      </c>
      <c r="G160" s="236"/>
      <c r="H160" s="240">
        <v>18.84</v>
      </c>
      <c r="I160" s="241"/>
      <c r="J160" s="236"/>
      <c r="K160" s="236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148</v>
      </c>
      <c r="AU160" s="246" t="s">
        <v>82</v>
      </c>
      <c r="AV160" s="13" t="s">
        <v>82</v>
      </c>
      <c r="AW160" s="13" t="s">
        <v>35</v>
      </c>
      <c r="AX160" s="13" t="s">
        <v>74</v>
      </c>
      <c r="AY160" s="246" t="s">
        <v>128</v>
      </c>
    </row>
    <row r="161" s="13" customFormat="1">
      <c r="A161" s="13"/>
      <c r="B161" s="235"/>
      <c r="C161" s="236"/>
      <c r="D161" s="237" t="s">
        <v>148</v>
      </c>
      <c r="E161" s="238" t="s">
        <v>19</v>
      </c>
      <c r="F161" s="239" t="s">
        <v>217</v>
      </c>
      <c r="G161" s="236"/>
      <c r="H161" s="240">
        <v>55.200000000000003</v>
      </c>
      <c r="I161" s="241"/>
      <c r="J161" s="236"/>
      <c r="K161" s="236"/>
      <c r="L161" s="242"/>
      <c r="M161" s="243"/>
      <c r="N161" s="244"/>
      <c r="O161" s="244"/>
      <c r="P161" s="244"/>
      <c r="Q161" s="244"/>
      <c r="R161" s="244"/>
      <c r="S161" s="244"/>
      <c r="T161" s="24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6" t="s">
        <v>148</v>
      </c>
      <c r="AU161" s="246" t="s">
        <v>82</v>
      </c>
      <c r="AV161" s="13" t="s">
        <v>82</v>
      </c>
      <c r="AW161" s="13" t="s">
        <v>35</v>
      </c>
      <c r="AX161" s="13" t="s">
        <v>74</v>
      </c>
      <c r="AY161" s="246" t="s">
        <v>128</v>
      </c>
    </row>
    <row r="162" s="13" customFormat="1">
      <c r="A162" s="13"/>
      <c r="B162" s="235"/>
      <c r="C162" s="236"/>
      <c r="D162" s="237" t="s">
        <v>148</v>
      </c>
      <c r="E162" s="238" t="s">
        <v>19</v>
      </c>
      <c r="F162" s="239" t="s">
        <v>218</v>
      </c>
      <c r="G162" s="236"/>
      <c r="H162" s="240">
        <v>8.5999999999999996</v>
      </c>
      <c r="I162" s="241"/>
      <c r="J162" s="236"/>
      <c r="K162" s="236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148</v>
      </c>
      <c r="AU162" s="246" t="s">
        <v>82</v>
      </c>
      <c r="AV162" s="13" t="s">
        <v>82</v>
      </c>
      <c r="AW162" s="13" t="s">
        <v>35</v>
      </c>
      <c r="AX162" s="13" t="s">
        <v>74</v>
      </c>
      <c r="AY162" s="246" t="s">
        <v>128</v>
      </c>
    </row>
    <row r="163" s="13" customFormat="1">
      <c r="A163" s="13"/>
      <c r="B163" s="235"/>
      <c r="C163" s="236"/>
      <c r="D163" s="237" t="s">
        <v>148</v>
      </c>
      <c r="E163" s="238" t="s">
        <v>19</v>
      </c>
      <c r="F163" s="239" t="s">
        <v>219</v>
      </c>
      <c r="G163" s="236"/>
      <c r="H163" s="240">
        <v>76.799999999999997</v>
      </c>
      <c r="I163" s="241"/>
      <c r="J163" s="236"/>
      <c r="K163" s="236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148</v>
      </c>
      <c r="AU163" s="246" t="s">
        <v>82</v>
      </c>
      <c r="AV163" s="13" t="s">
        <v>82</v>
      </c>
      <c r="AW163" s="13" t="s">
        <v>35</v>
      </c>
      <c r="AX163" s="13" t="s">
        <v>74</v>
      </c>
      <c r="AY163" s="246" t="s">
        <v>128</v>
      </c>
    </row>
    <row r="164" s="13" customFormat="1">
      <c r="A164" s="13"/>
      <c r="B164" s="235"/>
      <c r="C164" s="236"/>
      <c r="D164" s="237" t="s">
        <v>148</v>
      </c>
      <c r="E164" s="238" t="s">
        <v>19</v>
      </c>
      <c r="F164" s="239" t="s">
        <v>220</v>
      </c>
      <c r="G164" s="236"/>
      <c r="H164" s="240">
        <v>13</v>
      </c>
      <c r="I164" s="241"/>
      <c r="J164" s="236"/>
      <c r="K164" s="236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148</v>
      </c>
      <c r="AU164" s="246" t="s">
        <v>82</v>
      </c>
      <c r="AV164" s="13" t="s">
        <v>82</v>
      </c>
      <c r="AW164" s="13" t="s">
        <v>35</v>
      </c>
      <c r="AX164" s="13" t="s">
        <v>74</v>
      </c>
      <c r="AY164" s="246" t="s">
        <v>128</v>
      </c>
    </row>
    <row r="165" s="15" customFormat="1">
      <c r="A165" s="15"/>
      <c r="B165" s="257"/>
      <c r="C165" s="258"/>
      <c r="D165" s="237" t="s">
        <v>148</v>
      </c>
      <c r="E165" s="259" t="s">
        <v>19</v>
      </c>
      <c r="F165" s="260" t="s">
        <v>185</v>
      </c>
      <c r="G165" s="258"/>
      <c r="H165" s="261">
        <v>294.81999999999999</v>
      </c>
      <c r="I165" s="262"/>
      <c r="J165" s="258"/>
      <c r="K165" s="258"/>
      <c r="L165" s="263"/>
      <c r="M165" s="264"/>
      <c r="N165" s="265"/>
      <c r="O165" s="265"/>
      <c r="P165" s="265"/>
      <c r="Q165" s="265"/>
      <c r="R165" s="265"/>
      <c r="S165" s="265"/>
      <c r="T165" s="26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7" t="s">
        <v>148</v>
      </c>
      <c r="AU165" s="267" t="s">
        <v>82</v>
      </c>
      <c r="AV165" s="15" t="s">
        <v>90</v>
      </c>
      <c r="AW165" s="15" t="s">
        <v>35</v>
      </c>
      <c r="AX165" s="15" t="s">
        <v>74</v>
      </c>
      <c r="AY165" s="267" t="s">
        <v>128</v>
      </c>
    </row>
    <row r="166" s="14" customFormat="1">
      <c r="A166" s="14"/>
      <c r="B166" s="247"/>
      <c r="C166" s="248"/>
      <c r="D166" s="237" t="s">
        <v>148</v>
      </c>
      <c r="E166" s="249" t="s">
        <v>19</v>
      </c>
      <c r="F166" s="250" t="s">
        <v>186</v>
      </c>
      <c r="G166" s="248"/>
      <c r="H166" s="249" t="s">
        <v>19</v>
      </c>
      <c r="I166" s="251"/>
      <c r="J166" s="248"/>
      <c r="K166" s="248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148</v>
      </c>
      <c r="AU166" s="256" t="s">
        <v>82</v>
      </c>
      <c r="AV166" s="14" t="s">
        <v>80</v>
      </c>
      <c r="AW166" s="14" t="s">
        <v>35</v>
      </c>
      <c r="AX166" s="14" t="s">
        <v>74</v>
      </c>
      <c r="AY166" s="256" t="s">
        <v>128</v>
      </c>
    </row>
    <row r="167" s="13" customFormat="1">
      <c r="A167" s="13"/>
      <c r="B167" s="235"/>
      <c r="C167" s="236"/>
      <c r="D167" s="237" t="s">
        <v>148</v>
      </c>
      <c r="E167" s="238" t="s">
        <v>19</v>
      </c>
      <c r="F167" s="239" t="s">
        <v>221</v>
      </c>
      <c r="G167" s="236"/>
      <c r="H167" s="240">
        <v>19.199999999999999</v>
      </c>
      <c r="I167" s="241"/>
      <c r="J167" s="236"/>
      <c r="K167" s="236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148</v>
      </c>
      <c r="AU167" s="246" t="s">
        <v>82</v>
      </c>
      <c r="AV167" s="13" t="s">
        <v>82</v>
      </c>
      <c r="AW167" s="13" t="s">
        <v>35</v>
      </c>
      <c r="AX167" s="13" t="s">
        <v>74</v>
      </c>
      <c r="AY167" s="246" t="s">
        <v>128</v>
      </c>
    </row>
    <row r="168" s="13" customFormat="1">
      <c r="A168" s="13"/>
      <c r="B168" s="235"/>
      <c r="C168" s="236"/>
      <c r="D168" s="237" t="s">
        <v>148</v>
      </c>
      <c r="E168" s="238" t="s">
        <v>19</v>
      </c>
      <c r="F168" s="239" t="s">
        <v>222</v>
      </c>
      <c r="G168" s="236"/>
      <c r="H168" s="240">
        <v>21.800000000000001</v>
      </c>
      <c r="I168" s="241"/>
      <c r="J168" s="236"/>
      <c r="K168" s="236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148</v>
      </c>
      <c r="AU168" s="246" t="s">
        <v>82</v>
      </c>
      <c r="AV168" s="13" t="s">
        <v>82</v>
      </c>
      <c r="AW168" s="13" t="s">
        <v>35</v>
      </c>
      <c r="AX168" s="13" t="s">
        <v>74</v>
      </c>
      <c r="AY168" s="246" t="s">
        <v>128</v>
      </c>
    </row>
    <row r="169" s="13" customFormat="1">
      <c r="A169" s="13"/>
      <c r="B169" s="235"/>
      <c r="C169" s="236"/>
      <c r="D169" s="237" t="s">
        <v>148</v>
      </c>
      <c r="E169" s="238" t="s">
        <v>19</v>
      </c>
      <c r="F169" s="239" t="s">
        <v>223</v>
      </c>
      <c r="G169" s="236"/>
      <c r="H169" s="240">
        <v>21.800000000000001</v>
      </c>
      <c r="I169" s="241"/>
      <c r="J169" s="236"/>
      <c r="K169" s="236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148</v>
      </c>
      <c r="AU169" s="246" t="s">
        <v>82</v>
      </c>
      <c r="AV169" s="13" t="s">
        <v>82</v>
      </c>
      <c r="AW169" s="13" t="s">
        <v>35</v>
      </c>
      <c r="AX169" s="13" t="s">
        <v>74</v>
      </c>
      <c r="AY169" s="246" t="s">
        <v>128</v>
      </c>
    </row>
    <row r="170" s="13" customFormat="1">
      <c r="A170" s="13"/>
      <c r="B170" s="235"/>
      <c r="C170" s="236"/>
      <c r="D170" s="237" t="s">
        <v>148</v>
      </c>
      <c r="E170" s="238" t="s">
        <v>19</v>
      </c>
      <c r="F170" s="239" t="s">
        <v>224</v>
      </c>
      <c r="G170" s="236"/>
      <c r="H170" s="240">
        <v>20.82</v>
      </c>
      <c r="I170" s="241"/>
      <c r="J170" s="236"/>
      <c r="K170" s="236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148</v>
      </c>
      <c r="AU170" s="246" t="s">
        <v>82</v>
      </c>
      <c r="AV170" s="13" t="s">
        <v>82</v>
      </c>
      <c r="AW170" s="13" t="s">
        <v>35</v>
      </c>
      <c r="AX170" s="13" t="s">
        <v>74</v>
      </c>
      <c r="AY170" s="246" t="s">
        <v>128</v>
      </c>
    </row>
    <row r="171" s="13" customFormat="1">
      <c r="A171" s="13"/>
      <c r="B171" s="235"/>
      <c r="C171" s="236"/>
      <c r="D171" s="237" t="s">
        <v>148</v>
      </c>
      <c r="E171" s="238" t="s">
        <v>19</v>
      </c>
      <c r="F171" s="239" t="s">
        <v>225</v>
      </c>
      <c r="G171" s="236"/>
      <c r="H171" s="240">
        <v>26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148</v>
      </c>
      <c r="AU171" s="246" t="s">
        <v>82</v>
      </c>
      <c r="AV171" s="13" t="s">
        <v>82</v>
      </c>
      <c r="AW171" s="13" t="s">
        <v>35</v>
      </c>
      <c r="AX171" s="13" t="s">
        <v>74</v>
      </c>
      <c r="AY171" s="246" t="s">
        <v>128</v>
      </c>
    </row>
    <row r="172" s="13" customFormat="1">
      <c r="A172" s="13"/>
      <c r="B172" s="235"/>
      <c r="C172" s="236"/>
      <c r="D172" s="237" t="s">
        <v>148</v>
      </c>
      <c r="E172" s="238" t="s">
        <v>19</v>
      </c>
      <c r="F172" s="239" t="s">
        <v>226</v>
      </c>
      <c r="G172" s="236"/>
      <c r="H172" s="240">
        <v>18.100000000000001</v>
      </c>
      <c r="I172" s="241"/>
      <c r="J172" s="236"/>
      <c r="K172" s="236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148</v>
      </c>
      <c r="AU172" s="246" t="s">
        <v>82</v>
      </c>
      <c r="AV172" s="13" t="s">
        <v>82</v>
      </c>
      <c r="AW172" s="13" t="s">
        <v>35</v>
      </c>
      <c r="AX172" s="13" t="s">
        <v>74</v>
      </c>
      <c r="AY172" s="246" t="s">
        <v>128</v>
      </c>
    </row>
    <row r="173" s="13" customFormat="1">
      <c r="A173" s="13"/>
      <c r="B173" s="235"/>
      <c r="C173" s="236"/>
      <c r="D173" s="237" t="s">
        <v>148</v>
      </c>
      <c r="E173" s="238" t="s">
        <v>19</v>
      </c>
      <c r="F173" s="239" t="s">
        <v>227</v>
      </c>
      <c r="G173" s="236"/>
      <c r="H173" s="240">
        <v>17.800000000000001</v>
      </c>
      <c r="I173" s="241"/>
      <c r="J173" s="236"/>
      <c r="K173" s="236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148</v>
      </c>
      <c r="AU173" s="246" t="s">
        <v>82</v>
      </c>
      <c r="AV173" s="13" t="s">
        <v>82</v>
      </c>
      <c r="AW173" s="13" t="s">
        <v>35</v>
      </c>
      <c r="AX173" s="13" t="s">
        <v>74</v>
      </c>
      <c r="AY173" s="246" t="s">
        <v>128</v>
      </c>
    </row>
    <row r="174" s="13" customFormat="1">
      <c r="A174" s="13"/>
      <c r="B174" s="235"/>
      <c r="C174" s="236"/>
      <c r="D174" s="237" t="s">
        <v>148</v>
      </c>
      <c r="E174" s="238" t="s">
        <v>19</v>
      </c>
      <c r="F174" s="239" t="s">
        <v>228</v>
      </c>
      <c r="G174" s="236"/>
      <c r="H174" s="240">
        <v>22.600000000000001</v>
      </c>
      <c r="I174" s="241"/>
      <c r="J174" s="236"/>
      <c r="K174" s="236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148</v>
      </c>
      <c r="AU174" s="246" t="s">
        <v>82</v>
      </c>
      <c r="AV174" s="13" t="s">
        <v>82</v>
      </c>
      <c r="AW174" s="13" t="s">
        <v>35</v>
      </c>
      <c r="AX174" s="13" t="s">
        <v>74</v>
      </c>
      <c r="AY174" s="246" t="s">
        <v>128</v>
      </c>
    </row>
    <row r="175" s="15" customFormat="1">
      <c r="A175" s="15"/>
      <c r="B175" s="257"/>
      <c r="C175" s="258"/>
      <c r="D175" s="237" t="s">
        <v>148</v>
      </c>
      <c r="E175" s="259" t="s">
        <v>19</v>
      </c>
      <c r="F175" s="260" t="s">
        <v>185</v>
      </c>
      <c r="G175" s="258"/>
      <c r="H175" s="261">
        <v>168.12000000000001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148</v>
      </c>
      <c r="AU175" s="267" t="s">
        <v>82</v>
      </c>
      <c r="AV175" s="15" t="s">
        <v>90</v>
      </c>
      <c r="AW175" s="15" t="s">
        <v>35</v>
      </c>
      <c r="AX175" s="15" t="s">
        <v>74</v>
      </c>
      <c r="AY175" s="267" t="s">
        <v>128</v>
      </c>
    </row>
    <row r="176" s="13" customFormat="1">
      <c r="A176" s="13"/>
      <c r="B176" s="235"/>
      <c r="C176" s="236"/>
      <c r="D176" s="237" t="s">
        <v>148</v>
      </c>
      <c r="E176" s="238" t="s">
        <v>19</v>
      </c>
      <c r="F176" s="239" t="s">
        <v>229</v>
      </c>
      <c r="G176" s="236"/>
      <c r="H176" s="240">
        <v>-24.300000000000001</v>
      </c>
      <c r="I176" s="241"/>
      <c r="J176" s="236"/>
      <c r="K176" s="236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148</v>
      </c>
      <c r="AU176" s="246" t="s">
        <v>82</v>
      </c>
      <c r="AV176" s="13" t="s">
        <v>82</v>
      </c>
      <c r="AW176" s="13" t="s">
        <v>35</v>
      </c>
      <c r="AX176" s="13" t="s">
        <v>74</v>
      </c>
      <c r="AY176" s="246" t="s">
        <v>128</v>
      </c>
    </row>
    <row r="177" s="16" customFormat="1">
      <c r="A177" s="16"/>
      <c r="B177" s="268"/>
      <c r="C177" s="269"/>
      <c r="D177" s="237" t="s">
        <v>148</v>
      </c>
      <c r="E177" s="270" t="s">
        <v>19</v>
      </c>
      <c r="F177" s="271" t="s">
        <v>195</v>
      </c>
      <c r="G177" s="269"/>
      <c r="H177" s="272">
        <v>438.63999999999999</v>
      </c>
      <c r="I177" s="273"/>
      <c r="J177" s="269"/>
      <c r="K177" s="269"/>
      <c r="L177" s="274"/>
      <c r="M177" s="279"/>
      <c r="N177" s="280"/>
      <c r="O177" s="280"/>
      <c r="P177" s="280"/>
      <c r="Q177" s="280"/>
      <c r="R177" s="280"/>
      <c r="S177" s="280"/>
      <c r="T177" s="281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78" t="s">
        <v>148</v>
      </c>
      <c r="AU177" s="278" t="s">
        <v>82</v>
      </c>
      <c r="AV177" s="16" t="s">
        <v>136</v>
      </c>
      <c r="AW177" s="16" t="s">
        <v>35</v>
      </c>
      <c r="AX177" s="16" t="s">
        <v>80</v>
      </c>
      <c r="AY177" s="278" t="s">
        <v>128</v>
      </c>
    </row>
    <row r="178" s="2" customFormat="1" ht="6.96" customHeight="1">
      <c r="A178" s="41"/>
      <c r="B178" s="62"/>
      <c r="C178" s="63"/>
      <c r="D178" s="63"/>
      <c r="E178" s="63"/>
      <c r="F178" s="63"/>
      <c r="G178" s="63"/>
      <c r="H178" s="63"/>
      <c r="I178" s="63"/>
      <c r="J178" s="63"/>
      <c r="K178" s="63"/>
      <c r="L178" s="47"/>
      <c r="M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</sheetData>
  <sheetProtection sheet="1" autoFilter="0" formatColumns="0" formatRows="0" objects="1" scenarios="1" spinCount="100000" saltValue="HFzeQNgtTMZzCX41febv5r3iolq7tQL4EiQdCiiqXO/vwBwhiEcm5+oBODtaO7rECrrcrEhfUruppNejflyQoQ==" hashValue="fU+f6jg/s1/AmXX02b6sJhACCy3bEif4qBl/7ZzpxFTnupJ03KQ+onXPDliKgLRpSnmlaOdga/CKbWaHvg/v7g==" algorithmName="SHA-512" password="CC35"/>
  <autoFilter ref="C94:K177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1:H81"/>
    <mergeCell ref="E85:H85"/>
    <mergeCell ref="E83:H83"/>
    <mergeCell ref="E87:H87"/>
    <mergeCell ref="L2:V2"/>
  </mergeCells>
  <hyperlinks>
    <hyperlink ref="F99" r:id="rId1" display="https://podminky.urs.cz/item/CS_URS_2025_01/997013211"/>
    <hyperlink ref="F101" r:id="rId2" display="https://podminky.urs.cz/item/CS_URS_2025_01/997013501"/>
    <hyperlink ref="F103" r:id="rId3" display="https://podminky.urs.cz/item/CS_URS_2025_01/997013509"/>
    <hyperlink ref="F106" r:id="rId4" display="https://podminky.urs.cz/item/CS_URS_2025_01/997013631"/>
    <hyperlink ref="F110" r:id="rId5" display="https://podminky.urs.cz/item/CS_URS_2025_01/776201811"/>
    <hyperlink ref="F144" r:id="rId6" display="https://podminky.urs.cz/item/CS_URS_2025_01/7764108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  <c r="AZ2" s="282" t="s">
        <v>230</v>
      </c>
      <c r="BA2" s="282" t="s">
        <v>231</v>
      </c>
      <c r="BB2" s="282" t="s">
        <v>19</v>
      </c>
      <c r="BC2" s="282" t="s">
        <v>232</v>
      </c>
      <c r="BD2" s="282" t="s">
        <v>82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  <c r="AZ3" s="282" t="s">
        <v>233</v>
      </c>
      <c r="BA3" s="282" t="s">
        <v>234</v>
      </c>
      <c r="BB3" s="282" t="s">
        <v>19</v>
      </c>
      <c r="BC3" s="282" t="s">
        <v>235</v>
      </c>
      <c r="BD3" s="282" t="s">
        <v>82</v>
      </c>
    </row>
    <row r="4" s="1" customFormat="1" ht="24.96" customHeight="1">
      <c r="B4" s="23"/>
      <c r="D4" s="144" t="s">
        <v>98</v>
      </c>
      <c r="L4" s="23"/>
      <c r="M4" s="145" t="s">
        <v>10</v>
      </c>
      <c r="AT4" s="20" t="s">
        <v>4</v>
      </c>
      <c r="AZ4" s="282" t="s">
        <v>236</v>
      </c>
      <c r="BA4" s="282" t="s">
        <v>237</v>
      </c>
      <c r="BB4" s="282" t="s">
        <v>19</v>
      </c>
      <c r="BC4" s="282" t="s">
        <v>238</v>
      </c>
      <c r="BD4" s="282" t="s">
        <v>82</v>
      </c>
    </row>
    <row r="5" s="1" customFormat="1" ht="6.96" customHeight="1">
      <c r="B5" s="23"/>
      <c r="L5" s="23"/>
      <c r="AZ5" s="282" t="s">
        <v>239</v>
      </c>
      <c r="BA5" s="282" t="s">
        <v>240</v>
      </c>
      <c r="BB5" s="282" t="s">
        <v>19</v>
      </c>
      <c r="BC5" s="282" t="s">
        <v>241</v>
      </c>
      <c r="BD5" s="282" t="s">
        <v>82</v>
      </c>
    </row>
    <row r="6" s="1" customFormat="1" ht="12" customHeight="1">
      <c r="B6" s="23"/>
      <c r="D6" s="146" t="s">
        <v>16</v>
      </c>
      <c r="L6" s="23"/>
    </row>
    <row r="7" s="1" customFormat="1" ht="26.25" customHeight="1">
      <c r="B7" s="23"/>
      <c r="E7" s="147" t="str">
        <f>'Rekapitulace stavby'!K6</f>
        <v>Budova A - Oddělení Gastroenterologie - endoskopické centrum, 2. NP - Výměna PVC</v>
      </c>
      <c r="F7" s="146"/>
      <c r="G7" s="146"/>
      <c r="H7" s="146"/>
      <c r="L7" s="23"/>
    </row>
    <row r="8">
      <c r="B8" s="23"/>
      <c r="D8" s="146" t="s">
        <v>99</v>
      </c>
      <c r="L8" s="23"/>
    </row>
    <row r="9" s="1" customFormat="1" ht="16.5" customHeight="1">
      <c r="B9" s="23"/>
      <c r="E9" s="147" t="s">
        <v>100</v>
      </c>
      <c r="F9" s="1"/>
      <c r="G9" s="1"/>
      <c r="H9" s="1"/>
      <c r="L9" s="23"/>
    </row>
    <row r="10" s="1" customFormat="1" ht="12" customHeight="1">
      <c r="B10" s="23"/>
      <c r="D10" s="146" t="s">
        <v>101</v>
      </c>
      <c r="L10" s="23"/>
    </row>
    <row r="11" s="2" customFormat="1" ht="16.5" customHeight="1">
      <c r="A11" s="41"/>
      <c r="B11" s="47"/>
      <c r="C11" s="41"/>
      <c r="D11" s="41"/>
      <c r="E11" s="148" t="s">
        <v>102</v>
      </c>
      <c r="F11" s="41"/>
      <c r="G11" s="41"/>
      <c r="H11" s="41"/>
      <c r="I11" s="41"/>
      <c r="J11" s="41"/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103</v>
      </c>
      <c r="E12" s="41"/>
      <c r="F12" s="41"/>
      <c r="G12" s="41"/>
      <c r="H12" s="41"/>
      <c r="I12" s="41"/>
      <c r="J12" s="41"/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6.5" customHeight="1">
      <c r="A13" s="41"/>
      <c r="B13" s="47"/>
      <c r="C13" s="41"/>
      <c r="D13" s="41"/>
      <c r="E13" s="150" t="s">
        <v>242</v>
      </c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46" t="s">
        <v>18</v>
      </c>
      <c r="E15" s="41"/>
      <c r="F15" s="136" t="s">
        <v>19</v>
      </c>
      <c r="G15" s="41"/>
      <c r="H15" s="41"/>
      <c r="I15" s="146" t="s">
        <v>20</v>
      </c>
      <c r="J15" s="136" t="s">
        <v>19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6" t="s">
        <v>21</v>
      </c>
      <c r="E16" s="41"/>
      <c r="F16" s="136" t="s">
        <v>22</v>
      </c>
      <c r="G16" s="41"/>
      <c r="H16" s="41"/>
      <c r="I16" s="146" t="s">
        <v>23</v>
      </c>
      <c r="J16" s="151" t="str">
        <f>'Rekapitulace stavby'!AN8</f>
        <v>17. 4. 2025</v>
      </c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0.8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46" t="s">
        <v>25</v>
      </c>
      <c r="E18" s="41"/>
      <c r="F18" s="41"/>
      <c r="G18" s="41"/>
      <c r="H18" s="41"/>
      <c r="I18" s="146" t="s">
        <v>26</v>
      </c>
      <c r="J18" s="136" t="s">
        <v>27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6" t="s">
        <v>28</v>
      </c>
      <c r="F19" s="41"/>
      <c r="G19" s="41"/>
      <c r="H19" s="41"/>
      <c r="I19" s="146" t="s">
        <v>29</v>
      </c>
      <c r="J19" s="136" t="s">
        <v>30</v>
      </c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46" t="s">
        <v>31</v>
      </c>
      <c r="E21" s="41"/>
      <c r="F21" s="41"/>
      <c r="G21" s="41"/>
      <c r="H21" s="41"/>
      <c r="I21" s="146" t="s">
        <v>26</v>
      </c>
      <c r="J21" s="36" t="str">
        <f>'Rekapitulace stavby'!AN13</f>
        <v>Vyplň údaj</v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36" t="str">
        <f>'Rekapitulace stavby'!E14</f>
        <v>Vyplň údaj</v>
      </c>
      <c r="F22" s="136"/>
      <c r="G22" s="136"/>
      <c r="H22" s="136"/>
      <c r="I22" s="146" t="s">
        <v>29</v>
      </c>
      <c r="J22" s="36" t="str">
        <f>'Rekapitulace stavby'!AN14</f>
        <v>Vyplň údaj</v>
      </c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46" t="s">
        <v>33</v>
      </c>
      <c r="E24" s="41"/>
      <c r="F24" s="41"/>
      <c r="G24" s="41"/>
      <c r="H24" s="41"/>
      <c r="I24" s="146" t="s">
        <v>26</v>
      </c>
      <c r="J24" s="136" t="str">
        <f>IF('Rekapitulace stavby'!AN16="","",'Rekapitulace stavby'!AN16)</f>
        <v/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8" customHeight="1">
      <c r="A25" s="41"/>
      <c r="B25" s="47"/>
      <c r="C25" s="41"/>
      <c r="D25" s="41"/>
      <c r="E25" s="136" t="str">
        <f>IF('Rekapitulace stavby'!E17="","",'Rekapitulace stavby'!E17)</f>
        <v xml:space="preserve"> </v>
      </c>
      <c r="F25" s="41"/>
      <c r="G25" s="41"/>
      <c r="H25" s="41"/>
      <c r="I25" s="146" t="s">
        <v>29</v>
      </c>
      <c r="J25" s="136" t="str">
        <f>IF('Rekapitulace stavby'!AN17="","",'Rekapitulace stavby'!AN17)</f>
        <v/>
      </c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12" customHeight="1">
      <c r="A27" s="41"/>
      <c r="B27" s="47"/>
      <c r="C27" s="41"/>
      <c r="D27" s="146" t="s">
        <v>36</v>
      </c>
      <c r="E27" s="41"/>
      <c r="F27" s="41"/>
      <c r="G27" s="41"/>
      <c r="H27" s="41"/>
      <c r="I27" s="146" t="s">
        <v>26</v>
      </c>
      <c r="J27" s="136" t="s">
        <v>19</v>
      </c>
      <c r="K27" s="41"/>
      <c r="L27" s="149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8" customHeight="1">
      <c r="A28" s="41"/>
      <c r="B28" s="47"/>
      <c r="C28" s="41"/>
      <c r="D28" s="41"/>
      <c r="E28" s="136" t="s">
        <v>37</v>
      </c>
      <c r="F28" s="41"/>
      <c r="G28" s="41"/>
      <c r="H28" s="41"/>
      <c r="I28" s="146" t="s">
        <v>29</v>
      </c>
      <c r="J28" s="136" t="s">
        <v>19</v>
      </c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41"/>
      <c r="E29" s="41"/>
      <c r="F29" s="41"/>
      <c r="G29" s="41"/>
      <c r="H29" s="41"/>
      <c r="I29" s="41"/>
      <c r="J29" s="41"/>
      <c r="K29" s="41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2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41"/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8" customFormat="1" ht="16.5" customHeight="1">
      <c r="A31" s="152"/>
      <c r="B31" s="153"/>
      <c r="C31" s="152"/>
      <c r="D31" s="152"/>
      <c r="E31" s="154" t="s">
        <v>19</v>
      </c>
      <c r="F31" s="154"/>
      <c r="G31" s="154"/>
      <c r="H31" s="154"/>
      <c r="I31" s="152"/>
      <c r="J31" s="152"/>
      <c r="K31" s="152"/>
      <c r="L31" s="155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="2" customFormat="1" ht="6.96" customHeight="1">
      <c r="A32" s="41"/>
      <c r="B32" s="47"/>
      <c r="C32" s="41"/>
      <c r="D32" s="41"/>
      <c r="E32" s="41"/>
      <c r="F32" s="41"/>
      <c r="G32" s="41"/>
      <c r="H32" s="41"/>
      <c r="I32" s="41"/>
      <c r="J32" s="41"/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6"/>
      <c r="E33" s="156"/>
      <c r="F33" s="156"/>
      <c r="G33" s="156"/>
      <c r="H33" s="156"/>
      <c r="I33" s="156"/>
      <c r="J33" s="156"/>
      <c r="K33" s="156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25.44" customHeight="1">
      <c r="A34" s="41"/>
      <c r="B34" s="47"/>
      <c r="C34" s="41"/>
      <c r="D34" s="157" t="s">
        <v>40</v>
      </c>
      <c r="E34" s="41"/>
      <c r="F34" s="41"/>
      <c r="G34" s="41"/>
      <c r="H34" s="41"/>
      <c r="I34" s="41"/>
      <c r="J34" s="158">
        <f>ROUND(J94,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6.96" customHeight="1">
      <c r="A35" s="41"/>
      <c r="B35" s="47"/>
      <c r="C35" s="41"/>
      <c r="D35" s="156"/>
      <c r="E35" s="156"/>
      <c r="F35" s="156"/>
      <c r="G35" s="156"/>
      <c r="H35" s="156"/>
      <c r="I35" s="156"/>
      <c r="J35" s="156"/>
      <c r="K35" s="156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41"/>
      <c r="F36" s="159" t="s">
        <v>42</v>
      </c>
      <c r="G36" s="41"/>
      <c r="H36" s="41"/>
      <c r="I36" s="159" t="s">
        <v>41</v>
      </c>
      <c r="J36" s="159" t="s">
        <v>43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14.4" customHeight="1">
      <c r="A37" s="41"/>
      <c r="B37" s="47"/>
      <c r="C37" s="41"/>
      <c r="D37" s="148" t="s">
        <v>44</v>
      </c>
      <c r="E37" s="146" t="s">
        <v>45</v>
      </c>
      <c r="F37" s="160">
        <f>ROUND((SUM(BE94:BE225)),  2)</f>
        <v>0</v>
      </c>
      <c r="G37" s="41"/>
      <c r="H37" s="41"/>
      <c r="I37" s="161">
        <v>0.20999999999999999</v>
      </c>
      <c r="J37" s="160">
        <f>ROUND(((SUM(BE94:BE225))*I37),  2)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47"/>
      <c r="C38" s="41"/>
      <c r="D38" s="41"/>
      <c r="E38" s="146" t="s">
        <v>46</v>
      </c>
      <c r="F38" s="160">
        <f>ROUND((SUM(BF94:BF225)),  2)</f>
        <v>0</v>
      </c>
      <c r="G38" s="41"/>
      <c r="H38" s="41"/>
      <c r="I38" s="161">
        <v>0.12</v>
      </c>
      <c r="J38" s="160">
        <f>ROUND(((SUM(BF94:BF225))*I38),  2)</f>
        <v>0</v>
      </c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6" t="s">
        <v>47</v>
      </c>
      <c r="F39" s="160">
        <f>ROUND((SUM(BG94:BG225)),  2)</f>
        <v>0</v>
      </c>
      <c r="G39" s="41"/>
      <c r="H39" s="41"/>
      <c r="I39" s="161">
        <v>0.20999999999999999</v>
      </c>
      <c r="J39" s="160">
        <f>0</f>
        <v>0</v>
      </c>
      <c r="K39" s="41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idden="1" s="2" customFormat="1" ht="14.4" customHeight="1">
      <c r="A40" s="41"/>
      <c r="B40" s="47"/>
      <c r="C40" s="41"/>
      <c r="D40" s="41"/>
      <c r="E40" s="146" t="s">
        <v>48</v>
      </c>
      <c r="F40" s="160">
        <f>ROUND((SUM(BH94:BH225)),  2)</f>
        <v>0</v>
      </c>
      <c r="G40" s="41"/>
      <c r="H40" s="41"/>
      <c r="I40" s="161">
        <v>0.12</v>
      </c>
      <c r="J40" s="160">
        <f>0</f>
        <v>0</v>
      </c>
      <c r="K40" s="41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idden="1" s="2" customFormat="1" ht="14.4" customHeight="1">
      <c r="A41" s="41"/>
      <c r="B41" s="47"/>
      <c r="C41" s="41"/>
      <c r="D41" s="41"/>
      <c r="E41" s="146" t="s">
        <v>49</v>
      </c>
      <c r="F41" s="160">
        <f>ROUND((SUM(BI94:BI225)),  2)</f>
        <v>0</v>
      </c>
      <c r="G41" s="41"/>
      <c r="H41" s="41"/>
      <c r="I41" s="161">
        <v>0</v>
      </c>
      <c r="J41" s="160">
        <f>0</f>
        <v>0</v>
      </c>
      <c r="K41" s="41"/>
      <c r="L41" s="149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6.96" customHeight="1">
      <c r="A42" s="41"/>
      <c r="B42" s="47"/>
      <c r="C42" s="41"/>
      <c r="D42" s="41"/>
      <c r="E42" s="41"/>
      <c r="F42" s="41"/>
      <c r="G42" s="41"/>
      <c r="H42" s="41"/>
      <c r="I42" s="41"/>
      <c r="J42" s="41"/>
      <c r="K42" s="41"/>
      <c r="L42" s="149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5.44" customHeight="1">
      <c r="A43" s="41"/>
      <c r="B43" s="47"/>
      <c r="C43" s="162"/>
      <c r="D43" s="163" t="s">
        <v>50</v>
      </c>
      <c r="E43" s="164"/>
      <c r="F43" s="164"/>
      <c r="G43" s="165" t="s">
        <v>51</v>
      </c>
      <c r="H43" s="166" t="s">
        <v>52</v>
      </c>
      <c r="I43" s="164"/>
      <c r="J43" s="167">
        <f>SUM(J34:J41)</f>
        <v>0</v>
      </c>
      <c r="K43" s="168"/>
      <c r="L43" s="149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14.4" customHeight="1">
      <c r="A44" s="41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8" s="2" customFormat="1" ht="6.96" customHeight="1">
      <c r="A48" s="41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24.96" customHeight="1">
      <c r="A49" s="41"/>
      <c r="B49" s="42"/>
      <c r="C49" s="26" t="s">
        <v>105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6.96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2" customHeight="1">
      <c r="A51" s="41"/>
      <c r="B51" s="42"/>
      <c r="C51" s="35" t="s">
        <v>16</v>
      </c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26.25" customHeight="1">
      <c r="A52" s="41"/>
      <c r="B52" s="42"/>
      <c r="C52" s="43"/>
      <c r="D52" s="43"/>
      <c r="E52" s="173" t="str">
        <f>E7</f>
        <v>Budova A - Oddělení Gastroenterologie - endoskopické centrum, 2. NP - Výměna PVC</v>
      </c>
      <c r="F52" s="35"/>
      <c r="G52" s="35"/>
      <c r="H52" s="35"/>
      <c r="I52" s="43"/>
      <c r="J52" s="43"/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1" customFormat="1" ht="12" customHeight="1">
      <c r="B53" s="24"/>
      <c r="C53" s="35" t="s">
        <v>99</v>
      </c>
      <c r="D53" s="25"/>
      <c r="E53" s="25"/>
      <c r="F53" s="25"/>
      <c r="G53" s="25"/>
      <c r="H53" s="25"/>
      <c r="I53" s="25"/>
      <c r="J53" s="25"/>
      <c r="K53" s="25"/>
      <c r="L53" s="23"/>
    </row>
    <row r="54" s="1" customFormat="1" ht="16.5" customHeight="1">
      <c r="B54" s="24"/>
      <c r="C54" s="25"/>
      <c r="D54" s="25"/>
      <c r="E54" s="173" t="s">
        <v>100</v>
      </c>
      <c r="F54" s="25"/>
      <c r="G54" s="25"/>
      <c r="H54" s="25"/>
      <c r="I54" s="25"/>
      <c r="J54" s="25"/>
      <c r="K54" s="25"/>
      <c r="L54" s="23"/>
    </row>
    <row r="55" s="1" customFormat="1" ht="12" customHeight="1">
      <c r="B55" s="24"/>
      <c r="C55" s="35" t="s">
        <v>101</v>
      </c>
      <c r="D55" s="25"/>
      <c r="E55" s="25"/>
      <c r="F55" s="25"/>
      <c r="G55" s="25"/>
      <c r="H55" s="25"/>
      <c r="I55" s="25"/>
      <c r="J55" s="25"/>
      <c r="K55" s="25"/>
      <c r="L55" s="23"/>
    </row>
    <row r="56" s="2" customFormat="1" ht="16.5" customHeight="1">
      <c r="A56" s="41"/>
      <c r="B56" s="42"/>
      <c r="C56" s="43"/>
      <c r="D56" s="43"/>
      <c r="E56" s="174" t="s">
        <v>102</v>
      </c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12" customHeight="1">
      <c r="A57" s="41"/>
      <c r="B57" s="42"/>
      <c r="C57" s="35" t="s">
        <v>103</v>
      </c>
      <c r="D57" s="43"/>
      <c r="E57" s="43"/>
      <c r="F57" s="43"/>
      <c r="G57" s="43"/>
      <c r="H57" s="43"/>
      <c r="I57" s="43"/>
      <c r="J57" s="43"/>
      <c r="K57" s="43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6.5" customHeight="1">
      <c r="A58" s="41"/>
      <c r="B58" s="42"/>
      <c r="C58" s="43"/>
      <c r="D58" s="43"/>
      <c r="E58" s="72" t="str">
        <f>E13</f>
        <v>D.1.1b - Architektonicko-stavební řešení - Stavební úpravy</v>
      </c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6.96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2" customHeight="1">
      <c r="A60" s="41"/>
      <c r="B60" s="42"/>
      <c r="C60" s="35" t="s">
        <v>21</v>
      </c>
      <c r="D60" s="43"/>
      <c r="E60" s="43"/>
      <c r="F60" s="30" t="str">
        <f>F16</f>
        <v>Masarykova nemocnice</v>
      </c>
      <c r="G60" s="43"/>
      <c r="H60" s="43"/>
      <c r="I60" s="35" t="s">
        <v>23</v>
      </c>
      <c r="J60" s="75" t="str">
        <f>IF(J16="","",J16)</f>
        <v>17. 4. 2025</v>
      </c>
      <c r="K60" s="43"/>
      <c r="L60" s="149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6.96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49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5.15" customHeight="1">
      <c r="A62" s="41"/>
      <c r="B62" s="42"/>
      <c r="C62" s="35" t="s">
        <v>25</v>
      </c>
      <c r="D62" s="43"/>
      <c r="E62" s="43"/>
      <c r="F62" s="30" t="str">
        <f>E19</f>
        <v>Krajská zdravotní a.s.</v>
      </c>
      <c r="G62" s="43"/>
      <c r="H62" s="43"/>
      <c r="I62" s="35" t="s">
        <v>33</v>
      </c>
      <c r="J62" s="39" t="str">
        <f>E25</f>
        <v xml:space="preserve"> </v>
      </c>
      <c r="K62" s="43"/>
      <c r="L62" s="149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15.15" customHeight="1">
      <c r="A63" s="41"/>
      <c r="B63" s="42"/>
      <c r="C63" s="35" t="s">
        <v>31</v>
      </c>
      <c r="D63" s="43"/>
      <c r="E63" s="43"/>
      <c r="F63" s="30" t="str">
        <f>IF(E22="","",E22)</f>
        <v>Vyplň údaj</v>
      </c>
      <c r="G63" s="43"/>
      <c r="H63" s="43"/>
      <c r="I63" s="35" t="s">
        <v>36</v>
      </c>
      <c r="J63" s="39" t="str">
        <f>E28</f>
        <v>Milan Křehla</v>
      </c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10.32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29.28" customHeight="1">
      <c r="A65" s="41"/>
      <c r="B65" s="42"/>
      <c r="C65" s="175" t="s">
        <v>106</v>
      </c>
      <c r="D65" s="176"/>
      <c r="E65" s="176"/>
      <c r="F65" s="176"/>
      <c r="G65" s="176"/>
      <c r="H65" s="176"/>
      <c r="I65" s="176"/>
      <c r="J65" s="177" t="s">
        <v>107</v>
      </c>
      <c r="K65" s="176"/>
      <c r="L65" s="149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10.32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9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2.8" customHeight="1">
      <c r="A67" s="41"/>
      <c r="B67" s="42"/>
      <c r="C67" s="178" t="s">
        <v>72</v>
      </c>
      <c r="D67" s="43"/>
      <c r="E67" s="43"/>
      <c r="F67" s="43"/>
      <c r="G67" s="43"/>
      <c r="H67" s="43"/>
      <c r="I67" s="43"/>
      <c r="J67" s="105">
        <f>J94</f>
        <v>0</v>
      </c>
      <c r="K67" s="43"/>
      <c r="L67" s="149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U67" s="20" t="s">
        <v>108</v>
      </c>
    </row>
    <row r="68" s="9" customFormat="1" ht="24.96" customHeight="1">
      <c r="A68" s="9"/>
      <c r="B68" s="179"/>
      <c r="C68" s="180"/>
      <c r="D68" s="181" t="s">
        <v>111</v>
      </c>
      <c r="E68" s="182"/>
      <c r="F68" s="182"/>
      <c r="G68" s="182"/>
      <c r="H68" s="182"/>
      <c r="I68" s="182"/>
      <c r="J68" s="183">
        <f>J95</f>
        <v>0</v>
      </c>
      <c r="K68" s="180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27"/>
      <c r="D69" s="186" t="s">
        <v>243</v>
      </c>
      <c r="E69" s="187"/>
      <c r="F69" s="187"/>
      <c r="G69" s="187"/>
      <c r="H69" s="187"/>
      <c r="I69" s="187"/>
      <c r="J69" s="188">
        <f>J96</f>
        <v>0</v>
      </c>
      <c r="K69" s="127"/>
      <c r="L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27"/>
      <c r="D70" s="186" t="s">
        <v>112</v>
      </c>
      <c r="E70" s="187"/>
      <c r="F70" s="187"/>
      <c r="G70" s="187"/>
      <c r="H70" s="187"/>
      <c r="I70" s="187"/>
      <c r="J70" s="188">
        <f>J100</f>
        <v>0</v>
      </c>
      <c r="K70" s="127"/>
      <c r="L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113</v>
      </c>
      <c r="D77" s="43"/>
      <c r="E77" s="43"/>
      <c r="F77" s="43"/>
      <c r="G77" s="43"/>
      <c r="H77" s="43"/>
      <c r="I77" s="43"/>
      <c r="J77" s="43"/>
      <c r="K77" s="43"/>
      <c r="L77" s="14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6.25" customHeight="1">
      <c r="A80" s="41"/>
      <c r="B80" s="42"/>
      <c r="C80" s="43"/>
      <c r="D80" s="43"/>
      <c r="E80" s="173" t="str">
        <f>E7</f>
        <v>Budova A - Oddělení Gastroenterologie - endoskopické centrum, 2. NP - Výměna PVC</v>
      </c>
      <c r="F80" s="35"/>
      <c r="G80" s="35"/>
      <c r="H80" s="35"/>
      <c r="I80" s="43"/>
      <c r="J80" s="43"/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" customFormat="1" ht="12" customHeight="1">
      <c r="B81" s="24"/>
      <c r="C81" s="35" t="s">
        <v>99</v>
      </c>
      <c r="D81" s="25"/>
      <c r="E81" s="25"/>
      <c r="F81" s="25"/>
      <c r="G81" s="25"/>
      <c r="H81" s="25"/>
      <c r="I81" s="25"/>
      <c r="J81" s="25"/>
      <c r="K81" s="25"/>
      <c r="L81" s="23"/>
    </row>
    <row r="82" s="1" customFormat="1" ht="16.5" customHeight="1">
      <c r="B82" s="24"/>
      <c r="C82" s="25"/>
      <c r="D82" s="25"/>
      <c r="E82" s="173" t="s">
        <v>100</v>
      </c>
      <c r="F82" s="25"/>
      <c r="G82" s="25"/>
      <c r="H82" s="25"/>
      <c r="I82" s="25"/>
      <c r="J82" s="25"/>
      <c r="K82" s="25"/>
      <c r="L82" s="23"/>
    </row>
    <row r="83" s="1" customFormat="1" ht="12" customHeight="1">
      <c r="B83" s="24"/>
      <c r="C83" s="35" t="s">
        <v>101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2" customFormat="1" ht="16.5" customHeight="1">
      <c r="A84" s="41"/>
      <c r="B84" s="42"/>
      <c r="C84" s="43"/>
      <c r="D84" s="43"/>
      <c r="E84" s="174" t="s">
        <v>102</v>
      </c>
      <c r="F84" s="43"/>
      <c r="G84" s="43"/>
      <c r="H84" s="43"/>
      <c r="I84" s="43"/>
      <c r="J84" s="43"/>
      <c r="K84" s="43"/>
      <c r="L84" s="149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103</v>
      </c>
      <c r="D85" s="43"/>
      <c r="E85" s="43"/>
      <c r="F85" s="43"/>
      <c r="G85" s="43"/>
      <c r="H85" s="43"/>
      <c r="I85" s="43"/>
      <c r="J85" s="43"/>
      <c r="K85" s="43"/>
      <c r="L85" s="149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E13</f>
        <v>D.1.1b - Architektonicko-stavební řešení - Stavební úpravy</v>
      </c>
      <c r="F86" s="43"/>
      <c r="G86" s="43"/>
      <c r="H86" s="43"/>
      <c r="I86" s="43"/>
      <c r="J86" s="43"/>
      <c r="K86" s="43"/>
      <c r="L86" s="149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9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F16</f>
        <v>Masarykova nemocnice</v>
      </c>
      <c r="G88" s="43"/>
      <c r="H88" s="43"/>
      <c r="I88" s="35" t="s">
        <v>23</v>
      </c>
      <c r="J88" s="75" t="str">
        <f>IF(J16="","",J16)</f>
        <v>17. 4. 2025</v>
      </c>
      <c r="K88" s="43"/>
      <c r="L88" s="149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9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E19</f>
        <v>Krajská zdravotní a.s.</v>
      </c>
      <c r="G90" s="43"/>
      <c r="H90" s="43"/>
      <c r="I90" s="35" t="s">
        <v>33</v>
      </c>
      <c r="J90" s="39" t="str">
        <f>E25</f>
        <v xml:space="preserve"> </v>
      </c>
      <c r="K90" s="43"/>
      <c r="L90" s="149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31</v>
      </c>
      <c r="D91" s="43"/>
      <c r="E91" s="43"/>
      <c r="F91" s="30" t="str">
        <f>IF(E22="","",E22)</f>
        <v>Vyplň údaj</v>
      </c>
      <c r="G91" s="43"/>
      <c r="H91" s="43"/>
      <c r="I91" s="35" t="s">
        <v>36</v>
      </c>
      <c r="J91" s="39" t="str">
        <f>E28</f>
        <v>Milan Křehla</v>
      </c>
      <c r="K91" s="43"/>
      <c r="L91" s="149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9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90"/>
      <c r="B93" s="191"/>
      <c r="C93" s="192" t="s">
        <v>114</v>
      </c>
      <c r="D93" s="193" t="s">
        <v>59</v>
      </c>
      <c r="E93" s="193" t="s">
        <v>55</v>
      </c>
      <c r="F93" s="193" t="s">
        <v>56</v>
      </c>
      <c r="G93" s="193" t="s">
        <v>115</v>
      </c>
      <c r="H93" s="193" t="s">
        <v>116</v>
      </c>
      <c r="I93" s="193" t="s">
        <v>117</v>
      </c>
      <c r="J93" s="193" t="s">
        <v>107</v>
      </c>
      <c r="K93" s="194" t="s">
        <v>118</v>
      </c>
      <c r="L93" s="195"/>
      <c r="M93" s="95" t="s">
        <v>19</v>
      </c>
      <c r="N93" s="96" t="s">
        <v>44</v>
      </c>
      <c r="O93" s="96" t="s">
        <v>119</v>
      </c>
      <c r="P93" s="96" t="s">
        <v>120</v>
      </c>
      <c r="Q93" s="96" t="s">
        <v>121</v>
      </c>
      <c r="R93" s="96" t="s">
        <v>122</v>
      </c>
      <c r="S93" s="96" t="s">
        <v>123</v>
      </c>
      <c r="T93" s="97" t="s">
        <v>124</v>
      </c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</row>
    <row r="94" s="2" customFormat="1" ht="22.8" customHeight="1">
      <c r="A94" s="41"/>
      <c r="B94" s="42"/>
      <c r="C94" s="102" t="s">
        <v>125</v>
      </c>
      <c r="D94" s="43"/>
      <c r="E94" s="43"/>
      <c r="F94" s="43"/>
      <c r="G94" s="43"/>
      <c r="H94" s="43"/>
      <c r="I94" s="43"/>
      <c r="J94" s="196">
        <f>BK94</f>
        <v>0</v>
      </c>
      <c r="K94" s="43"/>
      <c r="L94" s="47"/>
      <c r="M94" s="98"/>
      <c r="N94" s="197"/>
      <c r="O94" s="99"/>
      <c r="P94" s="198">
        <f>P95</f>
        <v>0</v>
      </c>
      <c r="Q94" s="99"/>
      <c r="R94" s="198">
        <f>R95</f>
        <v>5.329979500666</v>
      </c>
      <c r="S94" s="99"/>
      <c r="T94" s="199">
        <f>T95</f>
        <v>0.012149999999999999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73</v>
      </c>
      <c r="AU94" s="20" t="s">
        <v>108</v>
      </c>
      <c r="BK94" s="200">
        <f>BK95</f>
        <v>0</v>
      </c>
    </row>
    <row r="95" s="12" customFormat="1" ht="25.92" customHeight="1">
      <c r="A95" s="12"/>
      <c r="B95" s="201"/>
      <c r="C95" s="202"/>
      <c r="D95" s="203" t="s">
        <v>73</v>
      </c>
      <c r="E95" s="204" t="s">
        <v>154</v>
      </c>
      <c r="F95" s="204" t="s">
        <v>155</v>
      </c>
      <c r="G95" s="202"/>
      <c r="H95" s="202"/>
      <c r="I95" s="205"/>
      <c r="J95" s="206">
        <f>BK95</f>
        <v>0</v>
      </c>
      <c r="K95" s="202"/>
      <c r="L95" s="207"/>
      <c r="M95" s="208"/>
      <c r="N95" s="209"/>
      <c r="O95" s="209"/>
      <c r="P95" s="210">
        <f>P96+P100</f>
        <v>0</v>
      </c>
      <c r="Q95" s="209"/>
      <c r="R95" s="210">
        <f>R96+R100</f>
        <v>5.329979500666</v>
      </c>
      <c r="S95" s="209"/>
      <c r="T95" s="211">
        <f>T96+T100</f>
        <v>0.012149999999999999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2" t="s">
        <v>82</v>
      </c>
      <c r="AT95" s="213" t="s">
        <v>73</v>
      </c>
      <c r="AU95" s="213" t="s">
        <v>74</v>
      </c>
      <c r="AY95" s="212" t="s">
        <v>128</v>
      </c>
      <c r="BK95" s="214">
        <f>BK96+BK100</f>
        <v>0</v>
      </c>
    </row>
    <row r="96" s="12" customFormat="1" ht="22.8" customHeight="1">
      <c r="A96" s="12"/>
      <c r="B96" s="201"/>
      <c r="C96" s="202"/>
      <c r="D96" s="203" t="s">
        <v>73</v>
      </c>
      <c r="E96" s="215" t="s">
        <v>244</v>
      </c>
      <c r="F96" s="215" t="s">
        <v>245</v>
      </c>
      <c r="G96" s="202"/>
      <c r="H96" s="202"/>
      <c r="I96" s="205"/>
      <c r="J96" s="216">
        <f>BK96</f>
        <v>0</v>
      </c>
      <c r="K96" s="202"/>
      <c r="L96" s="207"/>
      <c r="M96" s="208"/>
      <c r="N96" s="209"/>
      <c r="O96" s="209"/>
      <c r="P96" s="210">
        <f>SUM(P97:P99)</f>
        <v>0</v>
      </c>
      <c r="Q96" s="209"/>
      <c r="R96" s="210">
        <f>SUM(R97:R99)</f>
        <v>0</v>
      </c>
      <c r="S96" s="209"/>
      <c r="T96" s="211">
        <f>SUM(T97:T99)</f>
        <v>0.012149999999999999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2" t="s">
        <v>82</v>
      </c>
      <c r="AT96" s="213" t="s">
        <v>73</v>
      </c>
      <c r="AU96" s="213" t="s">
        <v>80</v>
      </c>
      <c r="AY96" s="212" t="s">
        <v>128</v>
      </c>
      <c r="BK96" s="214">
        <f>SUM(BK97:BK99)</f>
        <v>0</v>
      </c>
    </row>
    <row r="97" s="2" customFormat="1" ht="24.15" customHeight="1">
      <c r="A97" s="41"/>
      <c r="B97" s="42"/>
      <c r="C97" s="217" t="s">
        <v>80</v>
      </c>
      <c r="D97" s="217" t="s">
        <v>131</v>
      </c>
      <c r="E97" s="218" t="s">
        <v>246</v>
      </c>
      <c r="F97" s="219" t="s">
        <v>247</v>
      </c>
      <c r="G97" s="220" t="s">
        <v>248</v>
      </c>
      <c r="H97" s="221">
        <v>27</v>
      </c>
      <c r="I97" s="222"/>
      <c r="J97" s="223">
        <f>ROUND(I97*H97,2)</f>
        <v>0</v>
      </c>
      <c r="K97" s="219" t="s">
        <v>249</v>
      </c>
      <c r="L97" s="47"/>
      <c r="M97" s="224" t="s">
        <v>19</v>
      </c>
      <c r="N97" s="225" t="s">
        <v>45</v>
      </c>
      <c r="O97" s="87"/>
      <c r="P97" s="226">
        <f>O97*H97</f>
        <v>0</v>
      </c>
      <c r="Q97" s="226">
        <v>0</v>
      </c>
      <c r="R97" s="226">
        <f>Q97*H97</f>
        <v>0</v>
      </c>
      <c r="S97" s="226">
        <v>0.00044999999999999999</v>
      </c>
      <c r="T97" s="227">
        <f>S97*H97</f>
        <v>0.012149999999999999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8" t="s">
        <v>162</v>
      </c>
      <c r="AT97" s="228" t="s">
        <v>131</v>
      </c>
      <c r="AU97" s="228" t="s">
        <v>82</v>
      </c>
      <c r="AY97" s="20" t="s">
        <v>128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20" t="s">
        <v>80</v>
      </c>
      <c r="BK97" s="229">
        <f>ROUND(I97*H97,2)</f>
        <v>0</v>
      </c>
      <c r="BL97" s="20" t="s">
        <v>162</v>
      </c>
      <c r="BM97" s="228" t="s">
        <v>250</v>
      </c>
    </row>
    <row r="98" s="2" customFormat="1">
      <c r="A98" s="41"/>
      <c r="B98" s="42"/>
      <c r="C98" s="43"/>
      <c r="D98" s="230" t="s">
        <v>138</v>
      </c>
      <c r="E98" s="43"/>
      <c r="F98" s="231" t="s">
        <v>251</v>
      </c>
      <c r="G98" s="43"/>
      <c r="H98" s="43"/>
      <c r="I98" s="232"/>
      <c r="J98" s="43"/>
      <c r="K98" s="43"/>
      <c r="L98" s="47"/>
      <c r="M98" s="233"/>
      <c r="N98" s="23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138</v>
      </c>
      <c r="AU98" s="20" t="s">
        <v>82</v>
      </c>
    </row>
    <row r="99" s="13" customFormat="1">
      <c r="A99" s="13"/>
      <c r="B99" s="235"/>
      <c r="C99" s="236"/>
      <c r="D99" s="237" t="s">
        <v>148</v>
      </c>
      <c r="E99" s="238" t="s">
        <v>19</v>
      </c>
      <c r="F99" s="239" t="s">
        <v>252</v>
      </c>
      <c r="G99" s="236"/>
      <c r="H99" s="240">
        <v>27</v>
      </c>
      <c r="I99" s="241"/>
      <c r="J99" s="236"/>
      <c r="K99" s="236"/>
      <c r="L99" s="242"/>
      <c r="M99" s="243"/>
      <c r="N99" s="244"/>
      <c r="O99" s="244"/>
      <c r="P99" s="244"/>
      <c r="Q99" s="244"/>
      <c r="R99" s="244"/>
      <c r="S99" s="244"/>
      <c r="T99" s="24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6" t="s">
        <v>148</v>
      </c>
      <c r="AU99" s="246" t="s">
        <v>82</v>
      </c>
      <c r="AV99" s="13" t="s">
        <v>82</v>
      </c>
      <c r="AW99" s="13" t="s">
        <v>35</v>
      </c>
      <c r="AX99" s="13" t="s">
        <v>80</v>
      </c>
      <c r="AY99" s="246" t="s">
        <v>128</v>
      </c>
    </row>
    <row r="100" s="12" customFormat="1" ht="22.8" customHeight="1">
      <c r="A100" s="12"/>
      <c r="B100" s="201"/>
      <c r="C100" s="202"/>
      <c r="D100" s="203" t="s">
        <v>73</v>
      </c>
      <c r="E100" s="215" t="s">
        <v>156</v>
      </c>
      <c r="F100" s="215" t="s">
        <v>157</v>
      </c>
      <c r="G100" s="202"/>
      <c r="H100" s="202"/>
      <c r="I100" s="205"/>
      <c r="J100" s="216">
        <f>BK100</f>
        <v>0</v>
      </c>
      <c r="K100" s="202"/>
      <c r="L100" s="207"/>
      <c r="M100" s="208"/>
      <c r="N100" s="209"/>
      <c r="O100" s="209"/>
      <c r="P100" s="210">
        <f>SUM(P101:P225)</f>
        <v>0</v>
      </c>
      <c r="Q100" s="209"/>
      <c r="R100" s="210">
        <f>SUM(R101:R225)</f>
        <v>5.329979500666</v>
      </c>
      <c r="S100" s="209"/>
      <c r="T100" s="211">
        <f>SUM(T101:T225)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2" t="s">
        <v>82</v>
      </c>
      <c r="AT100" s="213" t="s">
        <v>73</v>
      </c>
      <c r="AU100" s="213" t="s">
        <v>80</v>
      </c>
      <c r="AY100" s="212" t="s">
        <v>128</v>
      </c>
      <c r="BK100" s="214">
        <f>SUM(BK101:BK225)</f>
        <v>0</v>
      </c>
    </row>
    <row r="101" s="2" customFormat="1" ht="24.15" customHeight="1">
      <c r="A101" s="41"/>
      <c r="B101" s="42"/>
      <c r="C101" s="217" t="s">
        <v>82</v>
      </c>
      <c r="D101" s="217" t="s">
        <v>131</v>
      </c>
      <c r="E101" s="218" t="s">
        <v>253</v>
      </c>
      <c r="F101" s="219" t="s">
        <v>254</v>
      </c>
      <c r="G101" s="220" t="s">
        <v>161</v>
      </c>
      <c r="H101" s="221">
        <v>472.61000000000001</v>
      </c>
      <c r="I101" s="222"/>
      <c r="J101" s="223">
        <f>ROUND(I101*H101,2)</f>
        <v>0</v>
      </c>
      <c r="K101" s="219" t="s">
        <v>135</v>
      </c>
      <c r="L101" s="47"/>
      <c r="M101" s="224" t="s">
        <v>19</v>
      </c>
      <c r="N101" s="225" t="s">
        <v>45</v>
      </c>
      <c r="O101" s="87"/>
      <c r="P101" s="226">
        <f>O101*H101</f>
        <v>0</v>
      </c>
      <c r="Q101" s="226">
        <v>7.6799999999999999E-07</v>
      </c>
      <c r="R101" s="226">
        <f>Q101*H101</f>
        <v>0.00036296448</v>
      </c>
      <c r="S101" s="226">
        <v>0</v>
      </c>
      <c r="T101" s="22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8" t="s">
        <v>162</v>
      </c>
      <c r="AT101" s="228" t="s">
        <v>131</v>
      </c>
      <c r="AU101" s="228" t="s">
        <v>82</v>
      </c>
      <c r="AY101" s="20" t="s">
        <v>128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20" t="s">
        <v>80</v>
      </c>
      <c r="BK101" s="229">
        <f>ROUND(I101*H101,2)</f>
        <v>0</v>
      </c>
      <c r="BL101" s="20" t="s">
        <v>162</v>
      </c>
      <c r="BM101" s="228" t="s">
        <v>255</v>
      </c>
    </row>
    <row r="102" s="2" customFormat="1">
      <c r="A102" s="41"/>
      <c r="B102" s="42"/>
      <c r="C102" s="43"/>
      <c r="D102" s="230" t="s">
        <v>138</v>
      </c>
      <c r="E102" s="43"/>
      <c r="F102" s="231" t="s">
        <v>256</v>
      </c>
      <c r="G102" s="43"/>
      <c r="H102" s="43"/>
      <c r="I102" s="232"/>
      <c r="J102" s="43"/>
      <c r="K102" s="43"/>
      <c r="L102" s="47"/>
      <c r="M102" s="233"/>
      <c r="N102" s="23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138</v>
      </c>
      <c r="AU102" s="20" t="s">
        <v>82</v>
      </c>
    </row>
    <row r="103" s="13" customFormat="1">
      <c r="A103" s="13"/>
      <c r="B103" s="235"/>
      <c r="C103" s="236"/>
      <c r="D103" s="237" t="s">
        <v>148</v>
      </c>
      <c r="E103" s="238" t="s">
        <v>19</v>
      </c>
      <c r="F103" s="239" t="s">
        <v>257</v>
      </c>
      <c r="G103" s="236"/>
      <c r="H103" s="240">
        <v>472.61000000000001</v>
      </c>
      <c r="I103" s="241"/>
      <c r="J103" s="236"/>
      <c r="K103" s="236"/>
      <c r="L103" s="242"/>
      <c r="M103" s="243"/>
      <c r="N103" s="244"/>
      <c r="O103" s="244"/>
      <c r="P103" s="244"/>
      <c r="Q103" s="244"/>
      <c r="R103" s="244"/>
      <c r="S103" s="244"/>
      <c r="T103" s="24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6" t="s">
        <v>148</v>
      </c>
      <c r="AU103" s="246" t="s">
        <v>82</v>
      </c>
      <c r="AV103" s="13" t="s">
        <v>82</v>
      </c>
      <c r="AW103" s="13" t="s">
        <v>35</v>
      </c>
      <c r="AX103" s="13" t="s">
        <v>80</v>
      </c>
      <c r="AY103" s="246" t="s">
        <v>128</v>
      </c>
    </row>
    <row r="104" s="2" customFormat="1" ht="37.8" customHeight="1">
      <c r="A104" s="41"/>
      <c r="B104" s="42"/>
      <c r="C104" s="217" t="s">
        <v>90</v>
      </c>
      <c r="D104" s="217" t="s">
        <v>131</v>
      </c>
      <c r="E104" s="218" t="s">
        <v>258</v>
      </c>
      <c r="F104" s="219" t="s">
        <v>259</v>
      </c>
      <c r="G104" s="220" t="s">
        <v>161</v>
      </c>
      <c r="H104" s="221">
        <v>472.61000000000001</v>
      </c>
      <c r="I104" s="222"/>
      <c r="J104" s="223">
        <f>ROUND(I104*H104,2)</f>
        <v>0</v>
      </c>
      <c r="K104" s="219" t="s">
        <v>135</v>
      </c>
      <c r="L104" s="47"/>
      <c r="M104" s="224" t="s">
        <v>19</v>
      </c>
      <c r="N104" s="225" t="s">
        <v>45</v>
      </c>
      <c r="O104" s="87"/>
      <c r="P104" s="226">
        <f>O104*H104</f>
        <v>0</v>
      </c>
      <c r="Q104" s="226">
        <v>7.6799999999999999E-07</v>
      </c>
      <c r="R104" s="226">
        <f>Q104*H104</f>
        <v>0.00036296448</v>
      </c>
      <c r="S104" s="226">
        <v>0</v>
      </c>
      <c r="T104" s="22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8" t="s">
        <v>162</v>
      </c>
      <c r="AT104" s="228" t="s">
        <v>131</v>
      </c>
      <c r="AU104" s="228" t="s">
        <v>82</v>
      </c>
      <c r="AY104" s="20" t="s">
        <v>128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20" t="s">
        <v>80</v>
      </c>
      <c r="BK104" s="229">
        <f>ROUND(I104*H104,2)</f>
        <v>0</v>
      </c>
      <c r="BL104" s="20" t="s">
        <v>162</v>
      </c>
      <c r="BM104" s="228" t="s">
        <v>260</v>
      </c>
    </row>
    <row r="105" s="2" customFormat="1">
      <c r="A105" s="41"/>
      <c r="B105" s="42"/>
      <c r="C105" s="43"/>
      <c r="D105" s="230" t="s">
        <v>138</v>
      </c>
      <c r="E105" s="43"/>
      <c r="F105" s="231" t="s">
        <v>261</v>
      </c>
      <c r="G105" s="43"/>
      <c r="H105" s="43"/>
      <c r="I105" s="232"/>
      <c r="J105" s="43"/>
      <c r="K105" s="43"/>
      <c r="L105" s="47"/>
      <c r="M105" s="233"/>
      <c r="N105" s="23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138</v>
      </c>
      <c r="AU105" s="20" t="s">
        <v>82</v>
      </c>
    </row>
    <row r="106" s="13" customFormat="1">
      <c r="A106" s="13"/>
      <c r="B106" s="235"/>
      <c r="C106" s="236"/>
      <c r="D106" s="237" t="s">
        <v>148</v>
      </c>
      <c r="E106" s="238" t="s">
        <v>19</v>
      </c>
      <c r="F106" s="239" t="s">
        <v>257</v>
      </c>
      <c r="G106" s="236"/>
      <c r="H106" s="240">
        <v>472.61000000000001</v>
      </c>
      <c r="I106" s="241"/>
      <c r="J106" s="236"/>
      <c r="K106" s="236"/>
      <c r="L106" s="242"/>
      <c r="M106" s="243"/>
      <c r="N106" s="244"/>
      <c r="O106" s="244"/>
      <c r="P106" s="244"/>
      <c r="Q106" s="244"/>
      <c r="R106" s="244"/>
      <c r="S106" s="244"/>
      <c r="T106" s="24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6" t="s">
        <v>148</v>
      </c>
      <c r="AU106" s="246" t="s">
        <v>82</v>
      </c>
      <c r="AV106" s="13" t="s">
        <v>82</v>
      </c>
      <c r="AW106" s="13" t="s">
        <v>35</v>
      </c>
      <c r="AX106" s="13" t="s">
        <v>80</v>
      </c>
      <c r="AY106" s="246" t="s">
        <v>128</v>
      </c>
    </row>
    <row r="107" s="2" customFormat="1" ht="24.15" customHeight="1">
      <c r="A107" s="41"/>
      <c r="B107" s="42"/>
      <c r="C107" s="217" t="s">
        <v>136</v>
      </c>
      <c r="D107" s="217" t="s">
        <v>131</v>
      </c>
      <c r="E107" s="218" t="s">
        <v>262</v>
      </c>
      <c r="F107" s="219" t="s">
        <v>263</v>
      </c>
      <c r="G107" s="220" t="s">
        <v>161</v>
      </c>
      <c r="H107" s="221">
        <v>945.22000000000003</v>
      </c>
      <c r="I107" s="222"/>
      <c r="J107" s="223">
        <f>ROUND(I107*H107,2)</f>
        <v>0</v>
      </c>
      <c r="K107" s="219" t="s">
        <v>135</v>
      </c>
      <c r="L107" s="47"/>
      <c r="M107" s="224" t="s">
        <v>19</v>
      </c>
      <c r="N107" s="225" t="s">
        <v>45</v>
      </c>
      <c r="O107" s="87"/>
      <c r="P107" s="226">
        <f>O107*H107</f>
        <v>0</v>
      </c>
      <c r="Q107" s="226">
        <v>0</v>
      </c>
      <c r="R107" s="226">
        <f>Q107*H107</f>
        <v>0</v>
      </c>
      <c r="S107" s="226">
        <v>0</v>
      </c>
      <c r="T107" s="22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8" t="s">
        <v>162</v>
      </c>
      <c r="AT107" s="228" t="s">
        <v>131</v>
      </c>
      <c r="AU107" s="228" t="s">
        <v>82</v>
      </c>
      <c r="AY107" s="20" t="s">
        <v>128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20" t="s">
        <v>80</v>
      </c>
      <c r="BK107" s="229">
        <f>ROUND(I107*H107,2)</f>
        <v>0</v>
      </c>
      <c r="BL107" s="20" t="s">
        <v>162</v>
      </c>
      <c r="BM107" s="228" t="s">
        <v>264</v>
      </c>
    </row>
    <row r="108" s="2" customFormat="1">
      <c r="A108" s="41"/>
      <c r="B108" s="42"/>
      <c r="C108" s="43"/>
      <c r="D108" s="230" t="s">
        <v>138</v>
      </c>
      <c r="E108" s="43"/>
      <c r="F108" s="231" t="s">
        <v>265</v>
      </c>
      <c r="G108" s="43"/>
      <c r="H108" s="43"/>
      <c r="I108" s="232"/>
      <c r="J108" s="43"/>
      <c r="K108" s="43"/>
      <c r="L108" s="47"/>
      <c r="M108" s="233"/>
      <c r="N108" s="23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138</v>
      </c>
      <c r="AU108" s="20" t="s">
        <v>82</v>
      </c>
    </row>
    <row r="109" s="13" customFormat="1">
      <c r="A109" s="13"/>
      <c r="B109" s="235"/>
      <c r="C109" s="236"/>
      <c r="D109" s="237" t="s">
        <v>148</v>
      </c>
      <c r="E109" s="238" t="s">
        <v>19</v>
      </c>
      <c r="F109" s="239" t="s">
        <v>266</v>
      </c>
      <c r="G109" s="236"/>
      <c r="H109" s="240">
        <v>945.22000000000003</v>
      </c>
      <c r="I109" s="241"/>
      <c r="J109" s="236"/>
      <c r="K109" s="236"/>
      <c r="L109" s="242"/>
      <c r="M109" s="243"/>
      <c r="N109" s="244"/>
      <c r="O109" s="244"/>
      <c r="P109" s="244"/>
      <c r="Q109" s="244"/>
      <c r="R109" s="244"/>
      <c r="S109" s="244"/>
      <c r="T109" s="24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6" t="s">
        <v>148</v>
      </c>
      <c r="AU109" s="246" t="s">
        <v>82</v>
      </c>
      <c r="AV109" s="13" t="s">
        <v>82</v>
      </c>
      <c r="AW109" s="13" t="s">
        <v>35</v>
      </c>
      <c r="AX109" s="13" t="s">
        <v>80</v>
      </c>
      <c r="AY109" s="246" t="s">
        <v>128</v>
      </c>
    </row>
    <row r="110" s="2" customFormat="1" ht="24.15" customHeight="1">
      <c r="A110" s="41"/>
      <c r="B110" s="42"/>
      <c r="C110" s="217" t="s">
        <v>158</v>
      </c>
      <c r="D110" s="217" t="s">
        <v>131</v>
      </c>
      <c r="E110" s="218" t="s">
        <v>267</v>
      </c>
      <c r="F110" s="219" t="s">
        <v>268</v>
      </c>
      <c r="G110" s="220" t="s">
        <v>161</v>
      </c>
      <c r="H110" s="221">
        <v>945.22000000000003</v>
      </c>
      <c r="I110" s="222"/>
      <c r="J110" s="223">
        <f>ROUND(I110*H110,2)</f>
        <v>0</v>
      </c>
      <c r="K110" s="219" t="s">
        <v>135</v>
      </c>
      <c r="L110" s="47"/>
      <c r="M110" s="224" t="s">
        <v>19</v>
      </c>
      <c r="N110" s="225" t="s">
        <v>45</v>
      </c>
      <c r="O110" s="87"/>
      <c r="P110" s="226">
        <f>O110*H110</f>
        <v>0</v>
      </c>
      <c r="Q110" s="226">
        <v>3.3000000000000003E-05</v>
      </c>
      <c r="R110" s="226">
        <f>Q110*H110</f>
        <v>0.031192260000000003</v>
      </c>
      <c r="S110" s="226">
        <v>0</v>
      </c>
      <c r="T110" s="22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8" t="s">
        <v>162</v>
      </c>
      <c r="AT110" s="228" t="s">
        <v>131</v>
      </c>
      <c r="AU110" s="228" t="s">
        <v>82</v>
      </c>
      <c r="AY110" s="20" t="s">
        <v>128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20" t="s">
        <v>80</v>
      </c>
      <c r="BK110" s="229">
        <f>ROUND(I110*H110,2)</f>
        <v>0</v>
      </c>
      <c r="BL110" s="20" t="s">
        <v>162</v>
      </c>
      <c r="BM110" s="228" t="s">
        <v>269</v>
      </c>
    </row>
    <row r="111" s="2" customFormat="1">
      <c r="A111" s="41"/>
      <c r="B111" s="42"/>
      <c r="C111" s="43"/>
      <c r="D111" s="230" t="s">
        <v>138</v>
      </c>
      <c r="E111" s="43"/>
      <c r="F111" s="231" t="s">
        <v>270</v>
      </c>
      <c r="G111" s="43"/>
      <c r="H111" s="43"/>
      <c r="I111" s="232"/>
      <c r="J111" s="43"/>
      <c r="K111" s="43"/>
      <c r="L111" s="47"/>
      <c r="M111" s="233"/>
      <c r="N111" s="23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138</v>
      </c>
      <c r="AU111" s="20" t="s">
        <v>82</v>
      </c>
    </row>
    <row r="112" s="13" customFormat="1">
      <c r="A112" s="13"/>
      <c r="B112" s="235"/>
      <c r="C112" s="236"/>
      <c r="D112" s="237" t="s">
        <v>148</v>
      </c>
      <c r="E112" s="238" t="s">
        <v>19</v>
      </c>
      <c r="F112" s="239" t="s">
        <v>266</v>
      </c>
      <c r="G112" s="236"/>
      <c r="H112" s="240">
        <v>945.22000000000003</v>
      </c>
      <c r="I112" s="241"/>
      <c r="J112" s="236"/>
      <c r="K112" s="236"/>
      <c r="L112" s="242"/>
      <c r="M112" s="243"/>
      <c r="N112" s="244"/>
      <c r="O112" s="244"/>
      <c r="P112" s="244"/>
      <c r="Q112" s="244"/>
      <c r="R112" s="244"/>
      <c r="S112" s="244"/>
      <c r="T112" s="24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6" t="s">
        <v>148</v>
      </c>
      <c r="AU112" s="246" t="s">
        <v>82</v>
      </c>
      <c r="AV112" s="13" t="s">
        <v>82</v>
      </c>
      <c r="AW112" s="13" t="s">
        <v>35</v>
      </c>
      <c r="AX112" s="13" t="s">
        <v>80</v>
      </c>
      <c r="AY112" s="246" t="s">
        <v>128</v>
      </c>
    </row>
    <row r="113" s="2" customFormat="1" ht="37.8" customHeight="1">
      <c r="A113" s="41"/>
      <c r="B113" s="42"/>
      <c r="C113" s="217" t="s">
        <v>196</v>
      </c>
      <c r="D113" s="217" t="s">
        <v>131</v>
      </c>
      <c r="E113" s="218" t="s">
        <v>271</v>
      </c>
      <c r="F113" s="219" t="s">
        <v>272</v>
      </c>
      <c r="G113" s="220" t="s">
        <v>161</v>
      </c>
      <c r="H113" s="221">
        <v>472.61000000000001</v>
      </c>
      <c r="I113" s="222"/>
      <c r="J113" s="223">
        <f>ROUND(I113*H113,2)</f>
        <v>0</v>
      </c>
      <c r="K113" s="219" t="s">
        <v>135</v>
      </c>
      <c r="L113" s="47"/>
      <c r="M113" s="224" t="s">
        <v>19</v>
      </c>
      <c r="N113" s="225" t="s">
        <v>45</v>
      </c>
      <c r="O113" s="87"/>
      <c r="P113" s="226">
        <f>O113*H113</f>
        <v>0</v>
      </c>
      <c r="Q113" s="226">
        <v>0.0075820000000000002</v>
      </c>
      <c r="R113" s="226">
        <f>Q113*H113</f>
        <v>3.5833290200000003</v>
      </c>
      <c r="S113" s="226">
        <v>0</v>
      </c>
      <c r="T113" s="22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8" t="s">
        <v>162</v>
      </c>
      <c r="AT113" s="228" t="s">
        <v>131</v>
      </c>
      <c r="AU113" s="228" t="s">
        <v>82</v>
      </c>
      <c r="AY113" s="20" t="s">
        <v>128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20" t="s">
        <v>80</v>
      </c>
      <c r="BK113" s="229">
        <f>ROUND(I113*H113,2)</f>
        <v>0</v>
      </c>
      <c r="BL113" s="20" t="s">
        <v>162</v>
      </c>
      <c r="BM113" s="228" t="s">
        <v>273</v>
      </c>
    </row>
    <row r="114" s="2" customFormat="1">
      <c r="A114" s="41"/>
      <c r="B114" s="42"/>
      <c r="C114" s="43"/>
      <c r="D114" s="230" t="s">
        <v>138</v>
      </c>
      <c r="E114" s="43"/>
      <c r="F114" s="231" t="s">
        <v>274</v>
      </c>
      <c r="G114" s="43"/>
      <c r="H114" s="43"/>
      <c r="I114" s="232"/>
      <c r="J114" s="43"/>
      <c r="K114" s="43"/>
      <c r="L114" s="47"/>
      <c r="M114" s="233"/>
      <c r="N114" s="23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138</v>
      </c>
      <c r="AU114" s="20" t="s">
        <v>82</v>
      </c>
    </row>
    <row r="115" s="13" customFormat="1">
      <c r="A115" s="13"/>
      <c r="B115" s="235"/>
      <c r="C115" s="236"/>
      <c r="D115" s="237" t="s">
        <v>148</v>
      </c>
      <c r="E115" s="238" t="s">
        <v>19</v>
      </c>
      <c r="F115" s="239" t="s">
        <v>257</v>
      </c>
      <c r="G115" s="236"/>
      <c r="H115" s="240">
        <v>472.61000000000001</v>
      </c>
      <c r="I115" s="241"/>
      <c r="J115" s="236"/>
      <c r="K115" s="236"/>
      <c r="L115" s="242"/>
      <c r="M115" s="243"/>
      <c r="N115" s="244"/>
      <c r="O115" s="244"/>
      <c r="P115" s="244"/>
      <c r="Q115" s="244"/>
      <c r="R115" s="244"/>
      <c r="S115" s="244"/>
      <c r="T115" s="24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6" t="s">
        <v>148</v>
      </c>
      <c r="AU115" s="246" t="s">
        <v>82</v>
      </c>
      <c r="AV115" s="13" t="s">
        <v>82</v>
      </c>
      <c r="AW115" s="13" t="s">
        <v>35</v>
      </c>
      <c r="AX115" s="13" t="s">
        <v>80</v>
      </c>
      <c r="AY115" s="246" t="s">
        <v>128</v>
      </c>
    </row>
    <row r="116" s="2" customFormat="1" ht="24.15" customHeight="1">
      <c r="A116" s="41"/>
      <c r="B116" s="42"/>
      <c r="C116" s="217" t="s">
        <v>275</v>
      </c>
      <c r="D116" s="217" t="s">
        <v>131</v>
      </c>
      <c r="E116" s="218" t="s">
        <v>276</v>
      </c>
      <c r="F116" s="219" t="s">
        <v>277</v>
      </c>
      <c r="G116" s="220" t="s">
        <v>161</v>
      </c>
      <c r="H116" s="221">
        <v>258.70999999999998</v>
      </c>
      <c r="I116" s="222"/>
      <c r="J116" s="223">
        <f>ROUND(I116*H116,2)</f>
        <v>0</v>
      </c>
      <c r="K116" s="219" t="s">
        <v>135</v>
      </c>
      <c r="L116" s="47"/>
      <c r="M116" s="224" t="s">
        <v>19</v>
      </c>
      <c r="N116" s="225" t="s">
        <v>45</v>
      </c>
      <c r="O116" s="87"/>
      <c r="P116" s="226">
        <f>O116*H116</f>
        <v>0</v>
      </c>
      <c r="Q116" s="226">
        <v>0.00029999999999999997</v>
      </c>
      <c r="R116" s="226">
        <f>Q116*H116</f>
        <v>0.077612999999999988</v>
      </c>
      <c r="S116" s="226">
        <v>0</v>
      </c>
      <c r="T116" s="22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8" t="s">
        <v>162</v>
      </c>
      <c r="AT116" s="228" t="s">
        <v>131</v>
      </c>
      <c r="AU116" s="228" t="s">
        <v>82</v>
      </c>
      <c r="AY116" s="20" t="s">
        <v>128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20" t="s">
        <v>80</v>
      </c>
      <c r="BK116" s="229">
        <f>ROUND(I116*H116,2)</f>
        <v>0</v>
      </c>
      <c r="BL116" s="20" t="s">
        <v>162</v>
      </c>
      <c r="BM116" s="228" t="s">
        <v>278</v>
      </c>
    </row>
    <row r="117" s="2" customFormat="1">
      <c r="A117" s="41"/>
      <c r="B117" s="42"/>
      <c r="C117" s="43"/>
      <c r="D117" s="230" t="s">
        <v>138</v>
      </c>
      <c r="E117" s="43"/>
      <c r="F117" s="231" t="s">
        <v>279</v>
      </c>
      <c r="G117" s="43"/>
      <c r="H117" s="43"/>
      <c r="I117" s="232"/>
      <c r="J117" s="43"/>
      <c r="K117" s="43"/>
      <c r="L117" s="47"/>
      <c r="M117" s="233"/>
      <c r="N117" s="23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138</v>
      </c>
      <c r="AU117" s="20" t="s">
        <v>82</v>
      </c>
    </row>
    <row r="118" s="14" customFormat="1">
      <c r="A118" s="14"/>
      <c r="B118" s="247"/>
      <c r="C118" s="248"/>
      <c r="D118" s="237" t="s">
        <v>148</v>
      </c>
      <c r="E118" s="249" t="s">
        <v>19</v>
      </c>
      <c r="F118" s="250" t="s">
        <v>165</v>
      </c>
      <c r="G118" s="248"/>
      <c r="H118" s="249" t="s">
        <v>19</v>
      </c>
      <c r="I118" s="251"/>
      <c r="J118" s="248"/>
      <c r="K118" s="248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148</v>
      </c>
      <c r="AU118" s="256" t="s">
        <v>82</v>
      </c>
      <c r="AV118" s="14" t="s">
        <v>80</v>
      </c>
      <c r="AW118" s="14" t="s">
        <v>35</v>
      </c>
      <c r="AX118" s="14" t="s">
        <v>74</v>
      </c>
      <c r="AY118" s="256" t="s">
        <v>128</v>
      </c>
    </row>
    <row r="119" s="13" customFormat="1">
      <c r="A119" s="13"/>
      <c r="B119" s="235"/>
      <c r="C119" s="236"/>
      <c r="D119" s="237" t="s">
        <v>148</v>
      </c>
      <c r="E119" s="238" t="s">
        <v>19</v>
      </c>
      <c r="F119" s="239" t="s">
        <v>166</v>
      </c>
      <c r="G119" s="236"/>
      <c r="H119" s="240">
        <v>2.8500000000000001</v>
      </c>
      <c r="I119" s="241"/>
      <c r="J119" s="236"/>
      <c r="K119" s="236"/>
      <c r="L119" s="242"/>
      <c r="M119" s="243"/>
      <c r="N119" s="244"/>
      <c r="O119" s="244"/>
      <c r="P119" s="244"/>
      <c r="Q119" s="244"/>
      <c r="R119" s="244"/>
      <c r="S119" s="244"/>
      <c r="T119" s="24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6" t="s">
        <v>148</v>
      </c>
      <c r="AU119" s="246" t="s">
        <v>82</v>
      </c>
      <c r="AV119" s="13" t="s">
        <v>82</v>
      </c>
      <c r="AW119" s="13" t="s">
        <v>35</v>
      </c>
      <c r="AX119" s="13" t="s">
        <v>74</v>
      </c>
      <c r="AY119" s="246" t="s">
        <v>128</v>
      </c>
    </row>
    <row r="120" s="13" customFormat="1">
      <c r="A120" s="13"/>
      <c r="B120" s="235"/>
      <c r="C120" s="236"/>
      <c r="D120" s="237" t="s">
        <v>148</v>
      </c>
      <c r="E120" s="238" t="s">
        <v>19</v>
      </c>
      <c r="F120" s="239" t="s">
        <v>167</v>
      </c>
      <c r="G120" s="236"/>
      <c r="H120" s="240">
        <v>2.75</v>
      </c>
      <c r="I120" s="241"/>
      <c r="J120" s="236"/>
      <c r="K120" s="236"/>
      <c r="L120" s="242"/>
      <c r="M120" s="243"/>
      <c r="N120" s="244"/>
      <c r="O120" s="244"/>
      <c r="P120" s="244"/>
      <c r="Q120" s="244"/>
      <c r="R120" s="244"/>
      <c r="S120" s="244"/>
      <c r="T120" s="24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6" t="s">
        <v>148</v>
      </c>
      <c r="AU120" s="246" t="s">
        <v>82</v>
      </c>
      <c r="AV120" s="13" t="s">
        <v>82</v>
      </c>
      <c r="AW120" s="13" t="s">
        <v>35</v>
      </c>
      <c r="AX120" s="13" t="s">
        <v>74</v>
      </c>
      <c r="AY120" s="246" t="s">
        <v>128</v>
      </c>
    </row>
    <row r="121" s="13" customFormat="1">
      <c r="A121" s="13"/>
      <c r="B121" s="235"/>
      <c r="C121" s="236"/>
      <c r="D121" s="237" t="s">
        <v>148</v>
      </c>
      <c r="E121" s="238" t="s">
        <v>19</v>
      </c>
      <c r="F121" s="239" t="s">
        <v>168</v>
      </c>
      <c r="G121" s="236"/>
      <c r="H121" s="240">
        <v>2.8500000000000001</v>
      </c>
      <c r="I121" s="241"/>
      <c r="J121" s="236"/>
      <c r="K121" s="236"/>
      <c r="L121" s="242"/>
      <c r="M121" s="243"/>
      <c r="N121" s="244"/>
      <c r="O121" s="244"/>
      <c r="P121" s="244"/>
      <c r="Q121" s="244"/>
      <c r="R121" s="244"/>
      <c r="S121" s="244"/>
      <c r="T121" s="24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6" t="s">
        <v>148</v>
      </c>
      <c r="AU121" s="246" t="s">
        <v>82</v>
      </c>
      <c r="AV121" s="13" t="s">
        <v>82</v>
      </c>
      <c r="AW121" s="13" t="s">
        <v>35</v>
      </c>
      <c r="AX121" s="13" t="s">
        <v>74</v>
      </c>
      <c r="AY121" s="246" t="s">
        <v>128</v>
      </c>
    </row>
    <row r="122" s="13" customFormat="1">
      <c r="A122" s="13"/>
      <c r="B122" s="235"/>
      <c r="C122" s="236"/>
      <c r="D122" s="237" t="s">
        <v>148</v>
      </c>
      <c r="E122" s="238" t="s">
        <v>19</v>
      </c>
      <c r="F122" s="239" t="s">
        <v>169</v>
      </c>
      <c r="G122" s="236"/>
      <c r="H122" s="240">
        <v>2.8500000000000001</v>
      </c>
      <c r="I122" s="241"/>
      <c r="J122" s="236"/>
      <c r="K122" s="236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148</v>
      </c>
      <c r="AU122" s="246" t="s">
        <v>82</v>
      </c>
      <c r="AV122" s="13" t="s">
        <v>82</v>
      </c>
      <c r="AW122" s="13" t="s">
        <v>35</v>
      </c>
      <c r="AX122" s="13" t="s">
        <v>74</v>
      </c>
      <c r="AY122" s="246" t="s">
        <v>128</v>
      </c>
    </row>
    <row r="123" s="13" customFormat="1">
      <c r="A123" s="13"/>
      <c r="B123" s="235"/>
      <c r="C123" s="236"/>
      <c r="D123" s="237" t="s">
        <v>148</v>
      </c>
      <c r="E123" s="238" t="s">
        <v>19</v>
      </c>
      <c r="F123" s="239" t="s">
        <v>170</v>
      </c>
      <c r="G123" s="236"/>
      <c r="H123" s="240">
        <v>9.8599999999999994</v>
      </c>
      <c r="I123" s="241"/>
      <c r="J123" s="236"/>
      <c r="K123" s="236"/>
      <c r="L123" s="242"/>
      <c r="M123" s="243"/>
      <c r="N123" s="244"/>
      <c r="O123" s="244"/>
      <c r="P123" s="244"/>
      <c r="Q123" s="244"/>
      <c r="R123" s="244"/>
      <c r="S123" s="244"/>
      <c r="T123" s="24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6" t="s">
        <v>148</v>
      </c>
      <c r="AU123" s="246" t="s">
        <v>82</v>
      </c>
      <c r="AV123" s="13" t="s">
        <v>82</v>
      </c>
      <c r="AW123" s="13" t="s">
        <v>35</v>
      </c>
      <c r="AX123" s="13" t="s">
        <v>74</v>
      </c>
      <c r="AY123" s="246" t="s">
        <v>128</v>
      </c>
    </row>
    <row r="124" s="13" customFormat="1">
      <c r="A124" s="13"/>
      <c r="B124" s="235"/>
      <c r="C124" s="236"/>
      <c r="D124" s="237" t="s">
        <v>148</v>
      </c>
      <c r="E124" s="238" t="s">
        <v>19</v>
      </c>
      <c r="F124" s="239" t="s">
        <v>171</v>
      </c>
      <c r="G124" s="236"/>
      <c r="H124" s="240">
        <v>9.8599999999999994</v>
      </c>
      <c r="I124" s="241"/>
      <c r="J124" s="236"/>
      <c r="K124" s="236"/>
      <c r="L124" s="242"/>
      <c r="M124" s="243"/>
      <c r="N124" s="244"/>
      <c r="O124" s="244"/>
      <c r="P124" s="244"/>
      <c r="Q124" s="244"/>
      <c r="R124" s="244"/>
      <c r="S124" s="244"/>
      <c r="T124" s="24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6" t="s">
        <v>148</v>
      </c>
      <c r="AU124" s="246" t="s">
        <v>82</v>
      </c>
      <c r="AV124" s="13" t="s">
        <v>82</v>
      </c>
      <c r="AW124" s="13" t="s">
        <v>35</v>
      </c>
      <c r="AX124" s="13" t="s">
        <v>74</v>
      </c>
      <c r="AY124" s="246" t="s">
        <v>128</v>
      </c>
    </row>
    <row r="125" s="13" customFormat="1">
      <c r="A125" s="13"/>
      <c r="B125" s="235"/>
      <c r="C125" s="236"/>
      <c r="D125" s="237" t="s">
        <v>148</v>
      </c>
      <c r="E125" s="238" t="s">
        <v>19</v>
      </c>
      <c r="F125" s="239" t="s">
        <v>172</v>
      </c>
      <c r="G125" s="236"/>
      <c r="H125" s="240">
        <v>5.2800000000000002</v>
      </c>
      <c r="I125" s="241"/>
      <c r="J125" s="236"/>
      <c r="K125" s="236"/>
      <c r="L125" s="242"/>
      <c r="M125" s="243"/>
      <c r="N125" s="244"/>
      <c r="O125" s="244"/>
      <c r="P125" s="244"/>
      <c r="Q125" s="244"/>
      <c r="R125" s="244"/>
      <c r="S125" s="244"/>
      <c r="T125" s="24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6" t="s">
        <v>148</v>
      </c>
      <c r="AU125" s="246" t="s">
        <v>82</v>
      </c>
      <c r="AV125" s="13" t="s">
        <v>82</v>
      </c>
      <c r="AW125" s="13" t="s">
        <v>35</v>
      </c>
      <c r="AX125" s="13" t="s">
        <v>74</v>
      </c>
      <c r="AY125" s="246" t="s">
        <v>128</v>
      </c>
    </row>
    <row r="126" s="13" customFormat="1">
      <c r="A126" s="13"/>
      <c r="B126" s="235"/>
      <c r="C126" s="236"/>
      <c r="D126" s="237" t="s">
        <v>148</v>
      </c>
      <c r="E126" s="238" t="s">
        <v>19</v>
      </c>
      <c r="F126" s="239" t="s">
        <v>173</v>
      </c>
      <c r="G126" s="236"/>
      <c r="H126" s="240">
        <v>2.5899999999999999</v>
      </c>
      <c r="I126" s="241"/>
      <c r="J126" s="236"/>
      <c r="K126" s="236"/>
      <c r="L126" s="242"/>
      <c r="M126" s="243"/>
      <c r="N126" s="244"/>
      <c r="O126" s="244"/>
      <c r="P126" s="244"/>
      <c r="Q126" s="244"/>
      <c r="R126" s="244"/>
      <c r="S126" s="244"/>
      <c r="T126" s="24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6" t="s">
        <v>148</v>
      </c>
      <c r="AU126" s="246" t="s">
        <v>82</v>
      </c>
      <c r="AV126" s="13" t="s">
        <v>82</v>
      </c>
      <c r="AW126" s="13" t="s">
        <v>35</v>
      </c>
      <c r="AX126" s="13" t="s">
        <v>74</v>
      </c>
      <c r="AY126" s="246" t="s">
        <v>128</v>
      </c>
    </row>
    <row r="127" s="13" customFormat="1">
      <c r="A127" s="13"/>
      <c r="B127" s="235"/>
      <c r="C127" s="236"/>
      <c r="D127" s="237" t="s">
        <v>148</v>
      </c>
      <c r="E127" s="238" t="s">
        <v>19</v>
      </c>
      <c r="F127" s="239" t="s">
        <v>174</v>
      </c>
      <c r="G127" s="236"/>
      <c r="H127" s="240">
        <v>4.6799999999999997</v>
      </c>
      <c r="I127" s="241"/>
      <c r="J127" s="236"/>
      <c r="K127" s="236"/>
      <c r="L127" s="242"/>
      <c r="M127" s="243"/>
      <c r="N127" s="244"/>
      <c r="O127" s="244"/>
      <c r="P127" s="244"/>
      <c r="Q127" s="244"/>
      <c r="R127" s="244"/>
      <c r="S127" s="244"/>
      <c r="T127" s="24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6" t="s">
        <v>148</v>
      </c>
      <c r="AU127" s="246" t="s">
        <v>82</v>
      </c>
      <c r="AV127" s="13" t="s">
        <v>82</v>
      </c>
      <c r="AW127" s="13" t="s">
        <v>35</v>
      </c>
      <c r="AX127" s="13" t="s">
        <v>74</v>
      </c>
      <c r="AY127" s="246" t="s">
        <v>128</v>
      </c>
    </row>
    <row r="128" s="13" customFormat="1">
      <c r="A128" s="13"/>
      <c r="B128" s="235"/>
      <c r="C128" s="236"/>
      <c r="D128" s="237" t="s">
        <v>148</v>
      </c>
      <c r="E128" s="238" t="s">
        <v>19</v>
      </c>
      <c r="F128" s="239" t="s">
        <v>175</v>
      </c>
      <c r="G128" s="236"/>
      <c r="H128" s="240">
        <v>3.1400000000000001</v>
      </c>
      <c r="I128" s="241"/>
      <c r="J128" s="236"/>
      <c r="K128" s="236"/>
      <c r="L128" s="242"/>
      <c r="M128" s="243"/>
      <c r="N128" s="244"/>
      <c r="O128" s="244"/>
      <c r="P128" s="244"/>
      <c r="Q128" s="244"/>
      <c r="R128" s="244"/>
      <c r="S128" s="244"/>
      <c r="T128" s="24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6" t="s">
        <v>148</v>
      </c>
      <c r="AU128" s="246" t="s">
        <v>82</v>
      </c>
      <c r="AV128" s="13" t="s">
        <v>82</v>
      </c>
      <c r="AW128" s="13" t="s">
        <v>35</v>
      </c>
      <c r="AX128" s="13" t="s">
        <v>74</v>
      </c>
      <c r="AY128" s="246" t="s">
        <v>128</v>
      </c>
    </row>
    <row r="129" s="13" customFormat="1">
      <c r="A129" s="13"/>
      <c r="B129" s="235"/>
      <c r="C129" s="236"/>
      <c r="D129" s="237" t="s">
        <v>148</v>
      </c>
      <c r="E129" s="238" t="s">
        <v>19</v>
      </c>
      <c r="F129" s="239" t="s">
        <v>176</v>
      </c>
      <c r="G129" s="236"/>
      <c r="H129" s="240">
        <v>4.6200000000000001</v>
      </c>
      <c r="I129" s="241"/>
      <c r="J129" s="236"/>
      <c r="K129" s="236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148</v>
      </c>
      <c r="AU129" s="246" t="s">
        <v>82</v>
      </c>
      <c r="AV129" s="13" t="s">
        <v>82</v>
      </c>
      <c r="AW129" s="13" t="s">
        <v>35</v>
      </c>
      <c r="AX129" s="13" t="s">
        <v>74</v>
      </c>
      <c r="AY129" s="246" t="s">
        <v>128</v>
      </c>
    </row>
    <row r="130" s="13" customFormat="1">
      <c r="A130" s="13"/>
      <c r="B130" s="235"/>
      <c r="C130" s="236"/>
      <c r="D130" s="237" t="s">
        <v>148</v>
      </c>
      <c r="E130" s="238" t="s">
        <v>19</v>
      </c>
      <c r="F130" s="239" t="s">
        <v>177</v>
      </c>
      <c r="G130" s="236"/>
      <c r="H130" s="240">
        <v>3.3599999999999999</v>
      </c>
      <c r="I130" s="241"/>
      <c r="J130" s="236"/>
      <c r="K130" s="236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148</v>
      </c>
      <c r="AU130" s="246" t="s">
        <v>82</v>
      </c>
      <c r="AV130" s="13" t="s">
        <v>82</v>
      </c>
      <c r="AW130" s="13" t="s">
        <v>35</v>
      </c>
      <c r="AX130" s="13" t="s">
        <v>74</v>
      </c>
      <c r="AY130" s="246" t="s">
        <v>128</v>
      </c>
    </row>
    <row r="131" s="13" customFormat="1">
      <c r="A131" s="13"/>
      <c r="B131" s="235"/>
      <c r="C131" s="236"/>
      <c r="D131" s="237" t="s">
        <v>148</v>
      </c>
      <c r="E131" s="238" t="s">
        <v>19</v>
      </c>
      <c r="F131" s="239" t="s">
        <v>178</v>
      </c>
      <c r="G131" s="236"/>
      <c r="H131" s="240">
        <v>5.5</v>
      </c>
      <c r="I131" s="241"/>
      <c r="J131" s="236"/>
      <c r="K131" s="236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148</v>
      </c>
      <c r="AU131" s="246" t="s">
        <v>82</v>
      </c>
      <c r="AV131" s="13" t="s">
        <v>82</v>
      </c>
      <c r="AW131" s="13" t="s">
        <v>35</v>
      </c>
      <c r="AX131" s="13" t="s">
        <v>74</v>
      </c>
      <c r="AY131" s="246" t="s">
        <v>128</v>
      </c>
    </row>
    <row r="132" s="13" customFormat="1">
      <c r="A132" s="13"/>
      <c r="B132" s="235"/>
      <c r="C132" s="236"/>
      <c r="D132" s="237" t="s">
        <v>148</v>
      </c>
      <c r="E132" s="238" t="s">
        <v>19</v>
      </c>
      <c r="F132" s="239" t="s">
        <v>179</v>
      </c>
      <c r="G132" s="236"/>
      <c r="H132" s="240">
        <v>3.3599999999999999</v>
      </c>
      <c r="I132" s="241"/>
      <c r="J132" s="236"/>
      <c r="K132" s="236"/>
      <c r="L132" s="242"/>
      <c r="M132" s="243"/>
      <c r="N132" s="244"/>
      <c r="O132" s="244"/>
      <c r="P132" s="244"/>
      <c r="Q132" s="244"/>
      <c r="R132" s="244"/>
      <c r="S132" s="244"/>
      <c r="T132" s="24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6" t="s">
        <v>148</v>
      </c>
      <c r="AU132" s="246" t="s">
        <v>82</v>
      </c>
      <c r="AV132" s="13" t="s">
        <v>82</v>
      </c>
      <c r="AW132" s="13" t="s">
        <v>35</v>
      </c>
      <c r="AX132" s="13" t="s">
        <v>74</v>
      </c>
      <c r="AY132" s="246" t="s">
        <v>128</v>
      </c>
    </row>
    <row r="133" s="13" customFormat="1">
      <c r="A133" s="13"/>
      <c r="B133" s="235"/>
      <c r="C133" s="236"/>
      <c r="D133" s="237" t="s">
        <v>148</v>
      </c>
      <c r="E133" s="238" t="s">
        <v>19</v>
      </c>
      <c r="F133" s="239" t="s">
        <v>180</v>
      </c>
      <c r="G133" s="236"/>
      <c r="H133" s="240">
        <v>18.140000000000001</v>
      </c>
      <c r="I133" s="241"/>
      <c r="J133" s="236"/>
      <c r="K133" s="236"/>
      <c r="L133" s="242"/>
      <c r="M133" s="243"/>
      <c r="N133" s="244"/>
      <c r="O133" s="244"/>
      <c r="P133" s="244"/>
      <c r="Q133" s="244"/>
      <c r="R133" s="244"/>
      <c r="S133" s="244"/>
      <c r="T133" s="24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6" t="s">
        <v>148</v>
      </c>
      <c r="AU133" s="246" t="s">
        <v>82</v>
      </c>
      <c r="AV133" s="13" t="s">
        <v>82</v>
      </c>
      <c r="AW133" s="13" t="s">
        <v>35</v>
      </c>
      <c r="AX133" s="13" t="s">
        <v>74</v>
      </c>
      <c r="AY133" s="246" t="s">
        <v>128</v>
      </c>
    </row>
    <row r="134" s="13" customFormat="1">
      <c r="A134" s="13"/>
      <c r="B134" s="235"/>
      <c r="C134" s="236"/>
      <c r="D134" s="237" t="s">
        <v>148</v>
      </c>
      <c r="E134" s="238" t="s">
        <v>19</v>
      </c>
      <c r="F134" s="239" t="s">
        <v>181</v>
      </c>
      <c r="G134" s="236"/>
      <c r="H134" s="240">
        <v>76</v>
      </c>
      <c r="I134" s="241"/>
      <c r="J134" s="236"/>
      <c r="K134" s="236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148</v>
      </c>
      <c r="AU134" s="246" t="s">
        <v>82</v>
      </c>
      <c r="AV134" s="13" t="s">
        <v>82</v>
      </c>
      <c r="AW134" s="13" t="s">
        <v>35</v>
      </c>
      <c r="AX134" s="13" t="s">
        <v>74</v>
      </c>
      <c r="AY134" s="246" t="s">
        <v>128</v>
      </c>
    </row>
    <row r="135" s="13" customFormat="1">
      <c r="A135" s="13"/>
      <c r="B135" s="235"/>
      <c r="C135" s="236"/>
      <c r="D135" s="237" t="s">
        <v>148</v>
      </c>
      <c r="E135" s="238" t="s">
        <v>19</v>
      </c>
      <c r="F135" s="239" t="s">
        <v>182</v>
      </c>
      <c r="G135" s="236"/>
      <c r="H135" s="240">
        <v>4.6200000000000001</v>
      </c>
      <c r="I135" s="241"/>
      <c r="J135" s="236"/>
      <c r="K135" s="236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148</v>
      </c>
      <c r="AU135" s="246" t="s">
        <v>82</v>
      </c>
      <c r="AV135" s="13" t="s">
        <v>82</v>
      </c>
      <c r="AW135" s="13" t="s">
        <v>35</v>
      </c>
      <c r="AX135" s="13" t="s">
        <v>74</v>
      </c>
      <c r="AY135" s="246" t="s">
        <v>128</v>
      </c>
    </row>
    <row r="136" s="13" customFormat="1">
      <c r="A136" s="13"/>
      <c r="B136" s="235"/>
      <c r="C136" s="236"/>
      <c r="D136" s="237" t="s">
        <v>148</v>
      </c>
      <c r="E136" s="238" t="s">
        <v>19</v>
      </c>
      <c r="F136" s="239" t="s">
        <v>183</v>
      </c>
      <c r="G136" s="236"/>
      <c r="H136" s="240">
        <v>86.400000000000006</v>
      </c>
      <c r="I136" s="241"/>
      <c r="J136" s="236"/>
      <c r="K136" s="236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148</v>
      </c>
      <c r="AU136" s="246" t="s">
        <v>82</v>
      </c>
      <c r="AV136" s="13" t="s">
        <v>82</v>
      </c>
      <c r="AW136" s="13" t="s">
        <v>35</v>
      </c>
      <c r="AX136" s="13" t="s">
        <v>74</v>
      </c>
      <c r="AY136" s="246" t="s">
        <v>128</v>
      </c>
    </row>
    <row r="137" s="13" customFormat="1">
      <c r="A137" s="13"/>
      <c r="B137" s="235"/>
      <c r="C137" s="236"/>
      <c r="D137" s="237" t="s">
        <v>148</v>
      </c>
      <c r="E137" s="238" t="s">
        <v>19</v>
      </c>
      <c r="F137" s="239" t="s">
        <v>184</v>
      </c>
      <c r="G137" s="236"/>
      <c r="H137" s="240">
        <v>10</v>
      </c>
      <c r="I137" s="241"/>
      <c r="J137" s="236"/>
      <c r="K137" s="236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148</v>
      </c>
      <c r="AU137" s="246" t="s">
        <v>82</v>
      </c>
      <c r="AV137" s="13" t="s">
        <v>82</v>
      </c>
      <c r="AW137" s="13" t="s">
        <v>35</v>
      </c>
      <c r="AX137" s="13" t="s">
        <v>74</v>
      </c>
      <c r="AY137" s="246" t="s">
        <v>128</v>
      </c>
    </row>
    <row r="138" s="16" customFormat="1">
      <c r="A138" s="16"/>
      <c r="B138" s="268"/>
      <c r="C138" s="269"/>
      <c r="D138" s="237" t="s">
        <v>148</v>
      </c>
      <c r="E138" s="270" t="s">
        <v>230</v>
      </c>
      <c r="F138" s="271" t="s">
        <v>195</v>
      </c>
      <c r="G138" s="269"/>
      <c r="H138" s="272">
        <v>258.70999999999998</v>
      </c>
      <c r="I138" s="273"/>
      <c r="J138" s="269"/>
      <c r="K138" s="269"/>
      <c r="L138" s="274"/>
      <c r="M138" s="275"/>
      <c r="N138" s="276"/>
      <c r="O138" s="276"/>
      <c r="P138" s="276"/>
      <c r="Q138" s="276"/>
      <c r="R138" s="276"/>
      <c r="S138" s="276"/>
      <c r="T138" s="277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78" t="s">
        <v>148</v>
      </c>
      <c r="AU138" s="278" t="s">
        <v>82</v>
      </c>
      <c r="AV138" s="16" t="s">
        <v>136</v>
      </c>
      <c r="AW138" s="16" t="s">
        <v>35</v>
      </c>
      <c r="AX138" s="16" t="s">
        <v>80</v>
      </c>
      <c r="AY138" s="278" t="s">
        <v>128</v>
      </c>
    </row>
    <row r="139" s="2" customFormat="1" ht="37.8" customHeight="1">
      <c r="A139" s="41"/>
      <c r="B139" s="42"/>
      <c r="C139" s="283" t="s">
        <v>280</v>
      </c>
      <c r="D139" s="283" t="s">
        <v>281</v>
      </c>
      <c r="E139" s="284" t="s">
        <v>282</v>
      </c>
      <c r="F139" s="285" t="s">
        <v>283</v>
      </c>
      <c r="G139" s="286" t="s">
        <v>161</v>
      </c>
      <c r="H139" s="287">
        <v>317.01100000000002</v>
      </c>
      <c r="I139" s="288"/>
      <c r="J139" s="289">
        <f>ROUND(I139*H139,2)</f>
        <v>0</v>
      </c>
      <c r="K139" s="285" t="s">
        <v>135</v>
      </c>
      <c r="L139" s="290"/>
      <c r="M139" s="291" t="s">
        <v>19</v>
      </c>
      <c r="N139" s="292" t="s">
        <v>45</v>
      </c>
      <c r="O139" s="87"/>
      <c r="P139" s="226">
        <f>O139*H139</f>
        <v>0</v>
      </c>
      <c r="Q139" s="226">
        <v>0.0025999999999999999</v>
      </c>
      <c r="R139" s="226">
        <f>Q139*H139</f>
        <v>0.82422859999999998</v>
      </c>
      <c r="S139" s="226">
        <v>0</v>
      </c>
      <c r="T139" s="22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8" t="s">
        <v>284</v>
      </c>
      <c r="AT139" s="228" t="s">
        <v>281</v>
      </c>
      <c r="AU139" s="228" t="s">
        <v>82</v>
      </c>
      <c r="AY139" s="20" t="s">
        <v>128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20" t="s">
        <v>80</v>
      </c>
      <c r="BK139" s="229">
        <f>ROUND(I139*H139,2)</f>
        <v>0</v>
      </c>
      <c r="BL139" s="20" t="s">
        <v>162</v>
      </c>
      <c r="BM139" s="228" t="s">
        <v>285</v>
      </c>
    </row>
    <row r="140" s="14" customFormat="1">
      <c r="A140" s="14"/>
      <c r="B140" s="247"/>
      <c r="C140" s="248"/>
      <c r="D140" s="237" t="s">
        <v>148</v>
      </c>
      <c r="E140" s="249" t="s">
        <v>19</v>
      </c>
      <c r="F140" s="250" t="s">
        <v>286</v>
      </c>
      <c r="G140" s="248"/>
      <c r="H140" s="249" t="s">
        <v>19</v>
      </c>
      <c r="I140" s="251"/>
      <c r="J140" s="248"/>
      <c r="K140" s="248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148</v>
      </c>
      <c r="AU140" s="256" t="s">
        <v>82</v>
      </c>
      <c r="AV140" s="14" t="s">
        <v>80</v>
      </c>
      <c r="AW140" s="14" t="s">
        <v>35</v>
      </c>
      <c r="AX140" s="14" t="s">
        <v>74</v>
      </c>
      <c r="AY140" s="256" t="s">
        <v>128</v>
      </c>
    </row>
    <row r="141" s="13" customFormat="1">
      <c r="A141" s="13"/>
      <c r="B141" s="235"/>
      <c r="C141" s="236"/>
      <c r="D141" s="237" t="s">
        <v>148</v>
      </c>
      <c r="E141" s="238" t="s">
        <v>19</v>
      </c>
      <c r="F141" s="239" t="s">
        <v>230</v>
      </c>
      <c r="G141" s="236"/>
      <c r="H141" s="240">
        <v>258.70999999999998</v>
      </c>
      <c r="I141" s="241"/>
      <c r="J141" s="236"/>
      <c r="K141" s="236"/>
      <c r="L141" s="242"/>
      <c r="M141" s="243"/>
      <c r="N141" s="244"/>
      <c r="O141" s="244"/>
      <c r="P141" s="244"/>
      <c r="Q141" s="244"/>
      <c r="R141" s="244"/>
      <c r="S141" s="244"/>
      <c r="T141" s="24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6" t="s">
        <v>148</v>
      </c>
      <c r="AU141" s="246" t="s">
        <v>82</v>
      </c>
      <c r="AV141" s="13" t="s">
        <v>82</v>
      </c>
      <c r="AW141" s="13" t="s">
        <v>35</v>
      </c>
      <c r="AX141" s="13" t="s">
        <v>74</v>
      </c>
      <c r="AY141" s="246" t="s">
        <v>128</v>
      </c>
    </row>
    <row r="142" s="14" customFormat="1">
      <c r="A142" s="14"/>
      <c r="B142" s="247"/>
      <c r="C142" s="248"/>
      <c r="D142" s="237" t="s">
        <v>148</v>
      </c>
      <c r="E142" s="249" t="s">
        <v>19</v>
      </c>
      <c r="F142" s="250" t="s">
        <v>287</v>
      </c>
      <c r="G142" s="248"/>
      <c r="H142" s="249" t="s">
        <v>19</v>
      </c>
      <c r="I142" s="251"/>
      <c r="J142" s="248"/>
      <c r="K142" s="248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148</v>
      </c>
      <c r="AU142" s="256" t="s">
        <v>82</v>
      </c>
      <c r="AV142" s="14" t="s">
        <v>80</v>
      </c>
      <c r="AW142" s="14" t="s">
        <v>35</v>
      </c>
      <c r="AX142" s="14" t="s">
        <v>74</v>
      </c>
      <c r="AY142" s="256" t="s">
        <v>128</v>
      </c>
    </row>
    <row r="143" s="13" customFormat="1">
      <c r="A143" s="13"/>
      <c r="B143" s="235"/>
      <c r="C143" s="236"/>
      <c r="D143" s="237" t="s">
        <v>148</v>
      </c>
      <c r="E143" s="238" t="s">
        <v>19</v>
      </c>
      <c r="F143" s="239" t="s">
        <v>288</v>
      </c>
      <c r="G143" s="236"/>
      <c r="H143" s="240">
        <v>29.481999999999999</v>
      </c>
      <c r="I143" s="241"/>
      <c r="J143" s="236"/>
      <c r="K143" s="236"/>
      <c r="L143" s="242"/>
      <c r="M143" s="243"/>
      <c r="N143" s="244"/>
      <c r="O143" s="244"/>
      <c r="P143" s="244"/>
      <c r="Q143" s="244"/>
      <c r="R143" s="244"/>
      <c r="S143" s="244"/>
      <c r="T143" s="24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148</v>
      </c>
      <c r="AU143" s="246" t="s">
        <v>82</v>
      </c>
      <c r="AV143" s="13" t="s">
        <v>82</v>
      </c>
      <c r="AW143" s="13" t="s">
        <v>35</v>
      </c>
      <c r="AX143" s="13" t="s">
        <v>74</v>
      </c>
      <c r="AY143" s="246" t="s">
        <v>128</v>
      </c>
    </row>
    <row r="144" s="16" customFormat="1">
      <c r="A144" s="16"/>
      <c r="B144" s="268"/>
      <c r="C144" s="269"/>
      <c r="D144" s="237" t="s">
        <v>148</v>
      </c>
      <c r="E144" s="270" t="s">
        <v>19</v>
      </c>
      <c r="F144" s="271" t="s">
        <v>195</v>
      </c>
      <c r="G144" s="269"/>
      <c r="H144" s="272">
        <v>288.19200000000001</v>
      </c>
      <c r="I144" s="273"/>
      <c r="J144" s="269"/>
      <c r="K144" s="269"/>
      <c r="L144" s="274"/>
      <c r="M144" s="275"/>
      <c r="N144" s="276"/>
      <c r="O144" s="276"/>
      <c r="P144" s="276"/>
      <c r="Q144" s="276"/>
      <c r="R144" s="276"/>
      <c r="S144" s="276"/>
      <c r="T144" s="277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278" t="s">
        <v>148</v>
      </c>
      <c r="AU144" s="278" t="s">
        <v>82</v>
      </c>
      <c r="AV144" s="16" t="s">
        <v>136</v>
      </c>
      <c r="AW144" s="16" t="s">
        <v>35</v>
      </c>
      <c r="AX144" s="16" t="s">
        <v>80</v>
      </c>
      <c r="AY144" s="278" t="s">
        <v>128</v>
      </c>
    </row>
    <row r="145" s="13" customFormat="1">
      <c r="A145" s="13"/>
      <c r="B145" s="235"/>
      <c r="C145" s="236"/>
      <c r="D145" s="237" t="s">
        <v>148</v>
      </c>
      <c r="E145" s="236"/>
      <c r="F145" s="239" t="s">
        <v>289</v>
      </c>
      <c r="G145" s="236"/>
      <c r="H145" s="240">
        <v>317.01100000000002</v>
      </c>
      <c r="I145" s="241"/>
      <c r="J145" s="236"/>
      <c r="K145" s="236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148</v>
      </c>
      <c r="AU145" s="246" t="s">
        <v>82</v>
      </c>
      <c r="AV145" s="13" t="s">
        <v>82</v>
      </c>
      <c r="AW145" s="13" t="s">
        <v>4</v>
      </c>
      <c r="AX145" s="13" t="s">
        <v>80</v>
      </c>
      <c r="AY145" s="246" t="s">
        <v>128</v>
      </c>
    </row>
    <row r="146" s="2" customFormat="1" ht="24.15" customHeight="1">
      <c r="A146" s="41"/>
      <c r="B146" s="42"/>
      <c r="C146" s="217" t="s">
        <v>290</v>
      </c>
      <c r="D146" s="217" t="s">
        <v>131</v>
      </c>
      <c r="E146" s="218" t="s">
        <v>291</v>
      </c>
      <c r="F146" s="219" t="s">
        <v>292</v>
      </c>
      <c r="G146" s="220" t="s">
        <v>161</v>
      </c>
      <c r="H146" s="221">
        <v>213.90000000000001</v>
      </c>
      <c r="I146" s="222"/>
      <c r="J146" s="223">
        <f>ROUND(I146*H146,2)</f>
        <v>0</v>
      </c>
      <c r="K146" s="219" t="s">
        <v>135</v>
      </c>
      <c r="L146" s="47"/>
      <c r="M146" s="224" t="s">
        <v>19</v>
      </c>
      <c r="N146" s="225" t="s">
        <v>45</v>
      </c>
      <c r="O146" s="87"/>
      <c r="P146" s="226">
        <f>O146*H146</f>
        <v>0</v>
      </c>
      <c r="Q146" s="226">
        <v>0.00040000000000000002</v>
      </c>
      <c r="R146" s="226">
        <f>Q146*H146</f>
        <v>0.085560000000000011</v>
      </c>
      <c r="S146" s="226">
        <v>0</v>
      </c>
      <c r="T146" s="22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8" t="s">
        <v>162</v>
      </c>
      <c r="AT146" s="228" t="s">
        <v>131</v>
      </c>
      <c r="AU146" s="228" t="s">
        <v>82</v>
      </c>
      <c r="AY146" s="20" t="s">
        <v>128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20" t="s">
        <v>80</v>
      </c>
      <c r="BK146" s="229">
        <f>ROUND(I146*H146,2)</f>
        <v>0</v>
      </c>
      <c r="BL146" s="20" t="s">
        <v>162</v>
      </c>
      <c r="BM146" s="228" t="s">
        <v>293</v>
      </c>
    </row>
    <row r="147" s="2" customFormat="1">
      <c r="A147" s="41"/>
      <c r="B147" s="42"/>
      <c r="C147" s="43"/>
      <c r="D147" s="230" t="s">
        <v>138</v>
      </c>
      <c r="E147" s="43"/>
      <c r="F147" s="231" t="s">
        <v>294</v>
      </c>
      <c r="G147" s="43"/>
      <c r="H147" s="43"/>
      <c r="I147" s="232"/>
      <c r="J147" s="43"/>
      <c r="K147" s="43"/>
      <c r="L147" s="47"/>
      <c r="M147" s="233"/>
      <c r="N147" s="23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138</v>
      </c>
      <c r="AU147" s="20" t="s">
        <v>82</v>
      </c>
    </row>
    <row r="148" s="14" customFormat="1">
      <c r="A148" s="14"/>
      <c r="B148" s="247"/>
      <c r="C148" s="248"/>
      <c r="D148" s="237" t="s">
        <v>148</v>
      </c>
      <c r="E148" s="249" t="s">
        <v>19</v>
      </c>
      <c r="F148" s="250" t="s">
        <v>186</v>
      </c>
      <c r="G148" s="248"/>
      <c r="H148" s="249" t="s">
        <v>19</v>
      </c>
      <c r="I148" s="251"/>
      <c r="J148" s="248"/>
      <c r="K148" s="248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148</v>
      </c>
      <c r="AU148" s="256" t="s">
        <v>82</v>
      </c>
      <c r="AV148" s="14" t="s">
        <v>80</v>
      </c>
      <c r="AW148" s="14" t="s">
        <v>35</v>
      </c>
      <c r="AX148" s="14" t="s">
        <v>74</v>
      </c>
      <c r="AY148" s="256" t="s">
        <v>128</v>
      </c>
    </row>
    <row r="149" s="13" customFormat="1">
      <c r="A149" s="13"/>
      <c r="B149" s="235"/>
      <c r="C149" s="236"/>
      <c r="D149" s="237" t="s">
        <v>148</v>
      </c>
      <c r="E149" s="238" t="s">
        <v>19</v>
      </c>
      <c r="F149" s="239" t="s">
        <v>187</v>
      </c>
      <c r="G149" s="236"/>
      <c r="H149" s="240">
        <v>22.149999999999999</v>
      </c>
      <c r="I149" s="241"/>
      <c r="J149" s="236"/>
      <c r="K149" s="236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148</v>
      </c>
      <c r="AU149" s="246" t="s">
        <v>82</v>
      </c>
      <c r="AV149" s="13" t="s">
        <v>82</v>
      </c>
      <c r="AW149" s="13" t="s">
        <v>35</v>
      </c>
      <c r="AX149" s="13" t="s">
        <v>74</v>
      </c>
      <c r="AY149" s="246" t="s">
        <v>128</v>
      </c>
    </row>
    <row r="150" s="13" customFormat="1">
      <c r="A150" s="13"/>
      <c r="B150" s="235"/>
      <c r="C150" s="236"/>
      <c r="D150" s="237" t="s">
        <v>148</v>
      </c>
      <c r="E150" s="238" t="s">
        <v>19</v>
      </c>
      <c r="F150" s="239" t="s">
        <v>188</v>
      </c>
      <c r="G150" s="236"/>
      <c r="H150" s="240">
        <v>26.530000000000001</v>
      </c>
      <c r="I150" s="241"/>
      <c r="J150" s="236"/>
      <c r="K150" s="236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148</v>
      </c>
      <c r="AU150" s="246" t="s">
        <v>82</v>
      </c>
      <c r="AV150" s="13" t="s">
        <v>82</v>
      </c>
      <c r="AW150" s="13" t="s">
        <v>35</v>
      </c>
      <c r="AX150" s="13" t="s">
        <v>74</v>
      </c>
      <c r="AY150" s="246" t="s">
        <v>128</v>
      </c>
    </row>
    <row r="151" s="13" customFormat="1">
      <c r="A151" s="13"/>
      <c r="B151" s="235"/>
      <c r="C151" s="236"/>
      <c r="D151" s="237" t="s">
        <v>148</v>
      </c>
      <c r="E151" s="238" t="s">
        <v>19</v>
      </c>
      <c r="F151" s="239" t="s">
        <v>189</v>
      </c>
      <c r="G151" s="236"/>
      <c r="H151" s="240">
        <v>26.530000000000001</v>
      </c>
      <c r="I151" s="241"/>
      <c r="J151" s="236"/>
      <c r="K151" s="236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148</v>
      </c>
      <c r="AU151" s="246" t="s">
        <v>82</v>
      </c>
      <c r="AV151" s="13" t="s">
        <v>82</v>
      </c>
      <c r="AW151" s="13" t="s">
        <v>35</v>
      </c>
      <c r="AX151" s="13" t="s">
        <v>74</v>
      </c>
      <c r="AY151" s="246" t="s">
        <v>128</v>
      </c>
    </row>
    <row r="152" s="13" customFormat="1">
      <c r="A152" s="13"/>
      <c r="B152" s="235"/>
      <c r="C152" s="236"/>
      <c r="D152" s="237" t="s">
        <v>148</v>
      </c>
      <c r="E152" s="238" t="s">
        <v>19</v>
      </c>
      <c r="F152" s="239" t="s">
        <v>190</v>
      </c>
      <c r="G152" s="236"/>
      <c r="H152" s="240">
        <v>26.829999999999998</v>
      </c>
      <c r="I152" s="241"/>
      <c r="J152" s="236"/>
      <c r="K152" s="236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148</v>
      </c>
      <c r="AU152" s="246" t="s">
        <v>82</v>
      </c>
      <c r="AV152" s="13" t="s">
        <v>82</v>
      </c>
      <c r="AW152" s="13" t="s">
        <v>35</v>
      </c>
      <c r="AX152" s="13" t="s">
        <v>74</v>
      </c>
      <c r="AY152" s="246" t="s">
        <v>128</v>
      </c>
    </row>
    <row r="153" s="13" customFormat="1">
      <c r="A153" s="13"/>
      <c r="B153" s="235"/>
      <c r="C153" s="236"/>
      <c r="D153" s="237" t="s">
        <v>148</v>
      </c>
      <c r="E153" s="238" t="s">
        <v>19</v>
      </c>
      <c r="F153" s="239" t="s">
        <v>191</v>
      </c>
      <c r="G153" s="236"/>
      <c r="H153" s="240">
        <v>41.25</v>
      </c>
      <c r="I153" s="241"/>
      <c r="J153" s="236"/>
      <c r="K153" s="236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148</v>
      </c>
      <c r="AU153" s="246" t="s">
        <v>82</v>
      </c>
      <c r="AV153" s="13" t="s">
        <v>82</v>
      </c>
      <c r="AW153" s="13" t="s">
        <v>35</v>
      </c>
      <c r="AX153" s="13" t="s">
        <v>74</v>
      </c>
      <c r="AY153" s="246" t="s">
        <v>128</v>
      </c>
    </row>
    <row r="154" s="13" customFormat="1">
      <c r="A154" s="13"/>
      <c r="B154" s="235"/>
      <c r="C154" s="236"/>
      <c r="D154" s="237" t="s">
        <v>148</v>
      </c>
      <c r="E154" s="238" t="s">
        <v>19</v>
      </c>
      <c r="F154" s="239" t="s">
        <v>192</v>
      </c>
      <c r="G154" s="236"/>
      <c r="H154" s="240">
        <v>19.789999999999999</v>
      </c>
      <c r="I154" s="241"/>
      <c r="J154" s="236"/>
      <c r="K154" s="236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148</v>
      </c>
      <c r="AU154" s="246" t="s">
        <v>82</v>
      </c>
      <c r="AV154" s="13" t="s">
        <v>82</v>
      </c>
      <c r="AW154" s="13" t="s">
        <v>35</v>
      </c>
      <c r="AX154" s="13" t="s">
        <v>74</v>
      </c>
      <c r="AY154" s="246" t="s">
        <v>128</v>
      </c>
    </row>
    <row r="155" s="13" customFormat="1">
      <c r="A155" s="13"/>
      <c r="B155" s="235"/>
      <c r="C155" s="236"/>
      <c r="D155" s="237" t="s">
        <v>148</v>
      </c>
      <c r="E155" s="238" t="s">
        <v>19</v>
      </c>
      <c r="F155" s="239" t="s">
        <v>193</v>
      </c>
      <c r="G155" s="236"/>
      <c r="H155" s="240">
        <v>18.899999999999999</v>
      </c>
      <c r="I155" s="241"/>
      <c r="J155" s="236"/>
      <c r="K155" s="236"/>
      <c r="L155" s="242"/>
      <c r="M155" s="243"/>
      <c r="N155" s="244"/>
      <c r="O155" s="244"/>
      <c r="P155" s="244"/>
      <c r="Q155" s="244"/>
      <c r="R155" s="244"/>
      <c r="S155" s="244"/>
      <c r="T155" s="24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6" t="s">
        <v>148</v>
      </c>
      <c r="AU155" s="246" t="s">
        <v>82</v>
      </c>
      <c r="AV155" s="13" t="s">
        <v>82</v>
      </c>
      <c r="AW155" s="13" t="s">
        <v>35</v>
      </c>
      <c r="AX155" s="13" t="s">
        <v>74</v>
      </c>
      <c r="AY155" s="246" t="s">
        <v>128</v>
      </c>
    </row>
    <row r="156" s="13" customFormat="1">
      <c r="A156" s="13"/>
      <c r="B156" s="235"/>
      <c r="C156" s="236"/>
      <c r="D156" s="237" t="s">
        <v>148</v>
      </c>
      <c r="E156" s="238" t="s">
        <v>19</v>
      </c>
      <c r="F156" s="239" t="s">
        <v>194</v>
      </c>
      <c r="G156" s="236"/>
      <c r="H156" s="240">
        <v>31.920000000000002</v>
      </c>
      <c r="I156" s="241"/>
      <c r="J156" s="236"/>
      <c r="K156" s="236"/>
      <c r="L156" s="242"/>
      <c r="M156" s="243"/>
      <c r="N156" s="244"/>
      <c r="O156" s="244"/>
      <c r="P156" s="244"/>
      <c r="Q156" s="244"/>
      <c r="R156" s="244"/>
      <c r="S156" s="244"/>
      <c r="T156" s="24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6" t="s">
        <v>148</v>
      </c>
      <c r="AU156" s="246" t="s">
        <v>82</v>
      </c>
      <c r="AV156" s="13" t="s">
        <v>82</v>
      </c>
      <c r="AW156" s="13" t="s">
        <v>35</v>
      </c>
      <c r="AX156" s="13" t="s">
        <v>74</v>
      </c>
      <c r="AY156" s="246" t="s">
        <v>128</v>
      </c>
    </row>
    <row r="157" s="16" customFormat="1">
      <c r="A157" s="16"/>
      <c r="B157" s="268"/>
      <c r="C157" s="269"/>
      <c r="D157" s="237" t="s">
        <v>148</v>
      </c>
      <c r="E157" s="270" t="s">
        <v>233</v>
      </c>
      <c r="F157" s="271" t="s">
        <v>195</v>
      </c>
      <c r="G157" s="269"/>
      <c r="H157" s="272">
        <v>213.90000000000001</v>
      </c>
      <c r="I157" s="273"/>
      <c r="J157" s="269"/>
      <c r="K157" s="269"/>
      <c r="L157" s="274"/>
      <c r="M157" s="275"/>
      <c r="N157" s="276"/>
      <c r="O157" s="276"/>
      <c r="P157" s="276"/>
      <c r="Q157" s="276"/>
      <c r="R157" s="276"/>
      <c r="S157" s="276"/>
      <c r="T157" s="277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78" t="s">
        <v>148</v>
      </c>
      <c r="AU157" s="278" t="s">
        <v>82</v>
      </c>
      <c r="AV157" s="16" t="s">
        <v>136</v>
      </c>
      <c r="AW157" s="16" t="s">
        <v>35</v>
      </c>
      <c r="AX157" s="16" t="s">
        <v>80</v>
      </c>
      <c r="AY157" s="278" t="s">
        <v>128</v>
      </c>
    </row>
    <row r="158" s="2" customFormat="1" ht="37.8" customHeight="1">
      <c r="A158" s="41"/>
      <c r="B158" s="42"/>
      <c r="C158" s="283" t="s">
        <v>295</v>
      </c>
      <c r="D158" s="283" t="s">
        <v>281</v>
      </c>
      <c r="E158" s="284" t="s">
        <v>296</v>
      </c>
      <c r="F158" s="285" t="s">
        <v>297</v>
      </c>
      <c r="G158" s="286" t="s">
        <v>161</v>
      </c>
      <c r="H158" s="287">
        <v>253.78299999999999</v>
      </c>
      <c r="I158" s="288"/>
      <c r="J158" s="289">
        <f>ROUND(I158*H158,2)</f>
        <v>0</v>
      </c>
      <c r="K158" s="285" t="s">
        <v>135</v>
      </c>
      <c r="L158" s="290"/>
      <c r="M158" s="291" t="s">
        <v>19</v>
      </c>
      <c r="N158" s="292" t="s">
        <v>45</v>
      </c>
      <c r="O158" s="87"/>
      <c r="P158" s="226">
        <f>O158*H158</f>
        <v>0</v>
      </c>
      <c r="Q158" s="226">
        <v>0.0025999999999999999</v>
      </c>
      <c r="R158" s="226">
        <f>Q158*H158</f>
        <v>0.65983579999999997</v>
      </c>
      <c r="S158" s="226">
        <v>0</v>
      </c>
      <c r="T158" s="22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8" t="s">
        <v>284</v>
      </c>
      <c r="AT158" s="228" t="s">
        <v>281</v>
      </c>
      <c r="AU158" s="228" t="s">
        <v>82</v>
      </c>
      <c r="AY158" s="20" t="s">
        <v>128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20" t="s">
        <v>80</v>
      </c>
      <c r="BK158" s="229">
        <f>ROUND(I158*H158,2)</f>
        <v>0</v>
      </c>
      <c r="BL158" s="20" t="s">
        <v>162</v>
      </c>
      <c r="BM158" s="228" t="s">
        <v>298</v>
      </c>
    </row>
    <row r="159" s="14" customFormat="1">
      <c r="A159" s="14"/>
      <c r="B159" s="247"/>
      <c r="C159" s="248"/>
      <c r="D159" s="237" t="s">
        <v>148</v>
      </c>
      <c r="E159" s="249" t="s">
        <v>19</v>
      </c>
      <c r="F159" s="250" t="s">
        <v>286</v>
      </c>
      <c r="G159" s="248"/>
      <c r="H159" s="249" t="s">
        <v>19</v>
      </c>
      <c r="I159" s="251"/>
      <c r="J159" s="248"/>
      <c r="K159" s="248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148</v>
      </c>
      <c r="AU159" s="256" t="s">
        <v>82</v>
      </c>
      <c r="AV159" s="14" t="s">
        <v>80</v>
      </c>
      <c r="AW159" s="14" t="s">
        <v>35</v>
      </c>
      <c r="AX159" s="14" t="s">
        <v>74</v>
      </c>
      <c r="AY159" s="256" t="s">
        <v>128</v>
      </c>
    </row>
    <row r="160" s="13" customFormat="1">
      <c r="A160" s="13"/>
      <c r="B160" s="235"/>
      <c r="C160" s="236"/>
      <c r="D160" s="237" t="s">
        <v>148</v>
      </c>
      <c r="E160" s="238" t="s">
        <v>19</v>
      </c>
      <c r="F160" s="239" t="s">
        <v>233</v>
      </c>
      <c r="G160" s="236"/>
      <c r="H160" s="240">
        <v>213.90000000000001</v>
      </c>
      <c r="I160" s="241"/>
      <c r="J160" s="236"/>
      <c r="K160" s="236"/>
      <c r="L160" s="242"/>
      <c r="M160" s="243"/>
      <c r="N160" s="244"/>
      <c r="O160" s="244"/>
      <c r="P160" s="244"/>
      <c r="Q160" s="244"/>
      <c r="R160" s="244"/>
      <c r="S160" s="244"/>
      <c r="T160" s="24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6" t="s">
        <v>148</v>
      </c>
      <c r="AU160" s="246" t="s">
        <v>82</v>
      </c>
      <c r="AV160" s="13" t="s">
        <v>82</v>
      </c>
      <c r="AW160" s="13" t="s">
        <v>35</v>
      </c>
      <c r="AX160" s="13" t="s">
        <v>74</v>
      </c>
      <c r="AY160" s="246" t="s">
        <v>128</v>
      </c>
    </row>
    <row r="161" s="14" customFormat="1">
      <c r="A161" s="14"/>
      <c r="B161" s="247"/>
      <c r="C161" s="248"/>
      <c r="D161" s="237" t="s">
        <v>148</v>
      </c>
      <c r="E161" s="249" t="s">
        <v>19</v>
      </c>
      <c r="F161" s="250" t="s">
        <v>287</v>
      </c>
      <c r="G161" s="248"/>
      <c r="H161" s="249" t="s">
        <v>19</v>
      </c>
      <c r="I161" s="251"/>
      <c r="J161" s="248"/>
      <c r="K161" s="248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148</v>
      </c>
      <c r="AU161" s="256" t="s">
        <v>82</v>
      </c>
      <c r="AV161" s="14" t="s">
        <v>80</v>
      </c>
      <c r="AW161" s="14" t="s">
        <v>35</v>
      </c>
      <c r="AX161" s="14" t="s">
        <v>74</v>
      </c>
      <c r="AY161" s="256" t="s">
        <v>128</v>
      </c>
    </row>
    <row r="162" s="13" customFormat="1">
      <c r="A162" s="13"/>
      <c r="B162" s="235"/>
      <c r="C162" s="236"/>
      <c r="D162" s="237" t="s">
        <v>148</v>
      </c>
      <c r="E162" s="238" t="s">
        <v>19</v>
      </c>
      <c r="F162" s="239" t="s">
        <v>299</v>
      </c>
      <c r="G162" s="236"/>
      <c r="H162" s="240">
        <v>16.812000000000001</v>
      </c>
      <c r="I162" s="241"/>
      <c r="J162" s="236"/>
      <c r="K162" s="236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148</v>
      </c>
      <c r="AU162" s="246" t="s">
        <v>82</v>
      </c>
      <c r="AV162" s="13" t="s">
        <v>82</v>
      </c>
      <c r="AW162" s="13" t="s">
        <v>35</v>
      </c>
      <c r="AX162" s="13" t="s">
        <v>74</v>
      </c>
      <c r="AY162" s="246" t="s">
        <v>128</v>
      </c>
    </row>
    <row r="163" s="16" customFormat="1">
      <c r="A163" s="16"/>
      <c r="B163" s="268"/>
      <c r="C163" s="269"/>
      <c r="D163" s="237" t="s">
        <v>148</v>
      </c>
      <c r="E163" s="270" t="s">
        <v>19</v>
      </c>
      <c r="F163" s="271" t="s">
        <v>195</v>
      </c>
      <c r="G163" s="269"/>
      <c r="H163" s="272">
        <v>230.71199999999999</v>
      </c>
      <c r="I163" s="273"/>
      <c r="J163" s="269"/>
      <c r="K163" s="269"/>
      <c r="L163" s="274"/>
      <c r="M163" s="275"/>
      <c r="N163" s="276"/>
      <c r="O163" s="276"/>
      <c r="P163" s="276"/>
      <c r="Q163" s="276"/>
      <c r="R163" s="276"/>
      <c r="S163" s="276"/>
      <c r="T163" s="277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78" t="s">
        <v>148</v>
      </c>
      <c r="AU163" s="278" t="s">
        <v>82</v>
      </c>
      <c r="AV163" s="16" t="s">
        <v>136</v>
      </c>
      <c r="AW163" s="16" t="s">
        <v>35</v>
      </c>
      <c r="AX163" s="16" t="s">
        <v>80</v>
      </c>
      <c r="AY163" s="278" t="s">
        <v>128</v>
      </c>
    </row>
    <row r="164" s="13" customFormat="1">
      <c r="A164" s="13"/>
      <c r="B164" s="235"/>
      <c r="C164" s="236"/>
      <c r="D164" s="237" t="s">
        <v>148</v>
      </c>
      <c r="E164" s="236"/>
      <c r="F164" s="239" t="s">
        <v>300</v>
      </c>
      <c r="G164" s="236"/>
      <c r="H164" s="240">
        <v>253.78299999999999</v>
      </c>
      <c r="I164" s="241"/>
      <c r="J164" s="236"/>
      <c r="K164" s="236"/>
      <c r="L164" s="242"/>
      <c r="M164" s="243"/>
      <c r="N164" s="244"/>
      <c r="O164" s="244"/>
      <c r="P164" s="244"/>
      <c r="Q164" s="244"/>
      <c r="R164" s="244"/>
      <c r="S164" s="244"/>
      <c r="T164" s="24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6" t="s">
        <v>148</v>
      </c>
      <c r="AU164" s="246" t="s">
        <v>82</v>
      </c>
      <c r="AV164" s="13" t="s">
        <v>82</v>
      </c>
      <c r="AW164" s="13" t="s">
        <v>4</v>
      </c>
      <c r="AX164" s="13" t="s">
        <v>80</v>
      </c>
      <c r="AY164" s="246" t="s">
        <v>128</v>
      </c>
    </row>
    <row r="165" s="2" customFormat="1" ht="24.15" customHeight="1">
      <c r="A165" s="41"/>
      <c r="B165" s="42"/>
      <c r="C165" s="217" t="s">
        <v>301</v>
      </c>
      <c r="D165" s="217" t="s">
        <v>131</v>
      </c>
      <c r="E165" s="218" t="s">
        <v>302</v>
      </c>
      <c r="F165" s="219" t="s">
        <v>303</v>
      </c>
      <c r="G165" s="220" t="s">
        <v>199</v>
      </c>
      <c r="H165" s="221">
        <v>600</v>
      </c>
      <c r="I165" s="222"/>
      <c r="J165" s="223">
        <f>ROUND(I165*H165,2)</f>
        <v>0</v>
      </c>
      <c r="K165" s="219" t="s">
        <v>135</v>
      </c>
      <c r="L165" s="47"/>
      <c r="M165" s="224" t="s">
        <v>19</v>
      </c>
      <c r="N165" s="225" t="s">
        <v>45</v>
      </c>
      <c r="O165" s="87"/>
      <c r="P165" s="226">
        <f>O165*H165</f>
        <v>0</v>
      </c>
      <c r="Q165" s="226">
        <v>1.84E-05</v>
      </c>
      <c r="R165" s="226">
        <f>Q165*H165</f>
        <v>0.01104</v>
      </c>
      <c r="S165" s="226">
        <v>0</v>
      </c>
      <c r="T165" s="22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8" t="s">
        <v>162</v>
      </c>
      <c r="AT165" s="228" t="s">
        <v>131</v>
      </c>
      <c r="AU165" s="228" t="s">
        <v>82</v>
      </c>
      <c r="AY165" s="20" t="s">
        <v>128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20" t="s">
        <v>80</v>
      </c>
      <c r="BK165" s="229">
        <f>ROUND(I165*H165,2)</f>
        <v>0</v>
      </c>
      <c r="BL165" s="20" t="s">
        <v>162</v>
      </c>
      <c r="BM165" s="228" t="s">
        <v>304</v>
      </c>
    </row>
    <row r="166" s="2" customFormat="1">
      <c r="A166" s="41"/>
      <c r="B166" s="42"/>
      <c r="C166" s="43"/>
      <c r="D166" s="230" t="s">
        <v>138</v>
      </c>
      <c r="E166" s="43"/>
      <c r="F166" s="231" t="s">
        <v>305</v>
      </c>
      <c r="G166" s="43"/>
      <c r="H166" s="43"/>
      <c r="I166" s="232"/>
      <c r="J166" s="43"/>
      <c r="K166" s="43"/>
      <c r="L166" s="47"/>
      <c r="M166" s="233"/>
      <c r="N166" s="23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138</v>
      </c>
      <c r="AU166" s="20" t="s">
        <v>82</v>
      </c>
    </row>
    <row r="167" s="13" customFormat="1">
      <c r="A167" s="13"/>
      <c r="B167" s="235"/>
      <c r="C167" s="236"/>
      <c r="D167" s="237" t="s">
        <v>148</v>
      </c>
      <c r="E167" s="238" t="s">
        <v>19</v>
      </c>
      <c r="F167" s="239" t="s">
        <v>306</v>
      </c>
      <c r="G167" s="236"/>
      <c r="H167" s="240">
        <v>600</v>
      </c>
      <c r="I167" s="241"/>
      <c r="J167" s="236"/>
      <c r="K167" s="236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148</v>
      </c>
      <c r="AU167" s="246" t="s">
        <v>82</v>
      </c>
      <c r="AV167" s="13" t="s">
        <v>82</v>
      </c>
      <c r="AW167" s="13" t="s">
        <v>35</v>
      </c>
      <c r="AX167" s="13" t="s">
        <v>80</v>
      </c>
      <c r="AY167" s="246" t="s">
        <v>128</v>
      </c>
    </row>
    <row r="168" s="2" customFormat="1" ht="24.15" customHeight="1">
      <c r="A168" s="41"/>
      <c r="B168" s="42"/>
      <c r="C168" s="217" t="s">
        <v>8</v>
      </c>
      <c r="D168" s="217" t="s">
        <v>131</v>
      </c>
      <c r="E168" s="218" t="s">
        <v>307</v>
      </c>
      <c r="F168" s="219" t="s">
        <v>308</v>
      </c>
      <c r="G168" s="220" t="s">
        <v>199</v>
      </c>
      <c r="H168" s="221">
        <v>438.63999999999999</v>
      </c>
      <c r="I168" s="222"/>
      <c r="J168" s="223">
        <f>ROUND(I168*H168,2)</f>
        <v>0</v>
      </c>
      <c r="K168" s="219" t="s">
        <v>135</v>
      </c>
      <c r="L168" s="47"/>
      <c r="M168" s="224" t="s">
        <v>19</v>
      </c>
      <c r="N168" s="225" t="s">
        <v>45</v>
      </c>
      <c r="O168" s="87"/>
      <c r="P168" s="226">
        <f>O168*H168</f>
        <v>0</v>
      </c>
      <c r="Q168" s="226">
        <v>5.3999999999999998E-05</v>
      </c>
      <c r="R168" s="226">
        <f>Q168*H168</f>
        <v>0.023686559999999999</v>
      </c>
      <c r="S168" s="226">
        <v>0</v>
      </c>
      <c r="T168" s="22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8" t="s">
        <v>162</v>
      </c>
      <c r="AT168" s="228" t="s">
        <v>131</v>
      </c>
      <c r="AU168" s="228" t="s">
        <v>82</v>
      </c>
      <c r="AY168" s="20" t="s">
        <v>128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20" t="s">
        <v>80</v>
      </c>
      <c r="BK168" s="229">
        <f>ROUND(I168*H168,2)</f>
        <v>0</v>
      </c>
      <c r="BL168" s="20" t="s">
        <v>162</v>
      </c>
      <c r="BM168" s="228" t="s">
        <v>309</v>
      </c>
    </row>
    <row r="169" s="2" customFormat="1">
      <c r="A169" s="41"/>
      <c r="B169" s="42"/>
      <c r="C169" s="43"/>
      <c r="D169" s="230" t="s">
        <v>138</v>
      </c>
      <c r="E169" s="43"/>
      <c r="F169" s="231" t="s">
        <v>310</v>
      </c>
      <c r="G169" s="43"/>
      <c r="H169" s="43"/>
      <c r="I169" s="232"/>
      <c r="J169" s="43"/>
      <c r="K169" s="43"/>
      <c r="L169" s="47"/>
      <c r="M169" s="233"/>
      <c r="N169" s="23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138</v>
      </c>
      <c r="AU169" s="20" t="s">
        <v>82</v>
      </c>
    </row>
    <row r="170" s="14" customFormat="1">
      <c r="A170" s="14"/>
      <c r="B170" s="247"/>
      <c r="C170" s="248"/>
      <c r="D170" s="237" t="s">
        <v>148</v>
      </c>
      <c r="E170" s="249" t="s">
        <v>19</v>
      </c>
      <c r="F170" s="250" t="s">
        <v>165</v>
      </c>
      <c r="G170" s="248"/>
      <c r="H170" s="249" t="s">
        <v>19</v>
      </c>
      <c r="I170" s="251"/>
      <c r="J170" s="248"/>
      <c r="K170" s="248"/>
      <c r="L170" s="252"/>
      <c r="M170" s="253"/>
      <c r="N170" s="254"/>
      <c r="O170" s="254"/>
      <c r="P170" s="254"/>
      <c r="Q170" s="254"/>
      <c r="R170" s="254"/>
      <c r="S170" s="254"/>
      <c r="T170" s="25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6" t="s">
        <v>148</v>
      </c>
      <c r="AU170" s="256" t="s">
        <v>82</v>
      </c>
      <c r="AV170" s="14" t="s">
        <v>80</v>
      </c>
      <c r="AW170" s="14" t="s">
        <v>35</v>
      </c>
      <c r="AX170" s="14" t="s">
        <v>74</v>
      </c>
      <c r="AY170" s="256" t="s">
        <v>128</v>
      </c>
    </row>
    <row r="171" s="13" customFormat="1">
      <c r="A171" s="13"/>
      <c r="B171" s="235"/>
      <c r="C171" s="236"/>
      <c r="D171" s="237" t="s">
        <v>148</v>
      </c>
      <c r="E171" s="238" t="s">
        <v>19</v>
      </c>
      <c r="F171" s="239" t="s">
        <v>202</v>
      </c>
      <c r="G171" s="236"/>
      <c r="H171" s="240">
        <v>6.7999999999999998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148</v>
      </c>
      <c r="AU171" s="246" t="s">
        <v>82</v>
      </c>
      <c r="AV171" s="13" t="s">
        <v>82</v>
      </c>
      <c r="AW171" s="13" t="s">
        <v>35</v>
      </c>
      <c r="AX171" s="13" t="s">
        <v>74</v>
      </c>
      <c r="AY171" s="246" t="s">
        <v>128</v>
      </c>
    </row>
    <row r="172" s="13" customFormat="1">
      <c r="A172" s="13"/>
      <c r="B172" s="235"/>
      <c r="C172" s="236"/>
      <c r="D172" s="237" t="s">
        <v>148</v>
      </c>
      <c r="E172" s="238" t="s">
        <v>19</v>
      </c>
      <c r="F172" s="239" t="s">
        <v>203</v>
      </c>
      <c r="G172" s="236"/>
      <c r="H172" s="240">
        <v>6.7000000000000002</v>
      </c>
      <c r="I172" s="241"/>
      <c r="J172" s="236"/>
      <c r="K172" s="236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148</v>
      </c>
      <c r="AU172" s="246" t="s">
        <v>82</v>
      </c>
      <c r="AV172" s="13" t="s">
        <v>82</v>
      </c>
      <c r="AW172" s="13" t="s">
        <v>35</v>
      </c>
      <c r="AX172" s="13" t="s">
        <v>74</v>
      </c>
      <c r="AY172" s="246" t="s">
        <v>128</v>
      </c>
    </row>
    <row r="173" s="13" customFormat="1">
      <c r="A173" s="13"/>
      <c r="B173" s="235"/>
      <c r="C173" s="236"/>
      <c r="D173" s="237" t="s">
        <v>148</v>
      </c>
      <c r="E173" s="238" t="s">
        <v>19</v>
      </c>
      <c r="F173" s="239" t="s">
        <v>204</v>
      </c>
      <c r="G173" s="236"/>
      <c r="H173" s="240">
        <v>6.7999999999999998</v>
      </c>
      <c r="I173" s="241"/>
      <c r="J173" s="236"/>
      <c r="K173" s="236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148</v>
      </c>
      <c r="AU173" s="246" t="s">
        <v>82</v>
      </c>
      <c r="AV173" s="13" t="s">
        <v>82</v>
      </c>
      <c r="AW173" s="13" t="s">
        <v>35</v>
      </c>
      <c r="AX173" s="13" t="s">
        <v>74</v>
      </c>
      <c r="AY173" s="246" t="s">
        <v>128</v>
      </c>
    </row>
    <row r="174" s="13" customFormat="1">
      <c r="A174" s="13"/>
      <c r="B174" s="235"/>
      <c r="C174" s="236"/>
      <c r="D174" s="237" t="s">
        <v>148</v>
      </c>
      <c r="E174" s="238" t="s">
        <v>19</v>
      </c>
      <c r="F174" s="239" t="s">
        <v>205</v>
      </c>
      <c r="G174" s="236"/>
      <c r="H174" s="240">
        <v>6.7999999999999998</v>
      </c>
      <c r="I174" s="241"/>
      <c r="J174" s="236"/>
      <c r="K174" s="236"/>
      <c r="L174" s="242"/>
      <c r="M174" s="243"/>
      <c r="N174" s="244"/>
      <c r="O174" s="244"/>
      <c r="P174" s="244"/>
      <c r="Q174" s="244"/>
      <c r="R174" s="244"/>
      <c r="S174" s="244"/>
      <c r="T174" s="24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6" t="s">
        <v>148</v>
      </c>
      <c r="AU174" s="246" t="s">
        <v>82</v>
      </c>
      <c r="AV174" s="13" t="s">
        <v>82</v>
      </c>
      <c r="AW174" s="13" t="s">
        <v>35</v>
      </c>
      <c r="AX174" s="13" t="s">
        <v>74</v>
      </c>
      <c r="AY174" s="246" t="s">
        <v>128</v>
      </c>
    </row>
    <row r="175" s="13" customFormat="1">
      <c r="A175" s="13"/>
      <c r="B175" s="235"/>
      <c r="C175" s="236"/>
      <c r="D175" s="237" t="s">
        <v>148</v>
      </c>
      <c r="E175" s="238" t="s">
        <v>19</v>
      </c>
      <c r="F175" s="239" t="s">
        <v>206</v>
      </c>
      <c r="G175" s="236"/>
      <c r="H175" s="240">
        <v>15</v>
      </c>
      <c r="I175" s="241"/>
      <c r="J175" s="236"/>
      <c r="K175" s="236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148</v>
      </c>
      <c r="AU175" s="246" t="s">
        <v>82</v>
      </c>
      <c r="AV175" s="13" t="s">
        <v>82</v>
      </c>
      <c r="AW175" s="13" t="s">
        <v>35</v>
      </c>
      <c r="AX175" s="13" t="s">
        <v>74</v>
      </c>
      <c r="AY175" s="246" t="s">
        <v>128</v>
      </c>
    </row>
    <row r="176" s="13" customFormat="1">
      <c r="A176" s="13"/>
      <c r="B176" s="235"/>
      <c r="C176" s="236"/>
      <c r="D176" s="237" t="s">
        <v>148</v>
      </c>
      <c r="E176" s="238" t="s">
        <v>19</v>
      </c>
      <c r="F176" s="239" t="s">
        <v>207</v>
      </c>
      <c r="G176" s="236"/>
      <c r="H176" s="240">
        <v>15</v>
      </c>
      <c r="I176" s="241"/>
      <c r="J176" s="236"/>
      <c r="K176" s="236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148</v>
      </c>
      <c r="AU176" s="246" t="s">
        <v>82</v>
      </c>
      <c r="AV176" s="13" t="s">
        <v>82</v>
      </c>
      <c r="AW176" s="13" t="s">
        <v>35</v>
      </c>
      <c r="AX176" s="13" t="s">
        <v>74</v>
      </c>
      <c r="AY176" s="246" t="s">
        <v>128</v>
      </c>
    </row>
    <row r="177" s="13" customFormat="1">
      <c r="A177" s="13"/>
      <c r="B177" s="235"/>
      <c r="C177" s="236"/>
      <c r="D177" s="237" t="s">
        <v>148</v>
      </c>
      <c r="E177" s="238" t="s">
        <v>19</v>
      </c>
      <c r="F177" s="239" t="s">
        <v>208</v>
      </c>
      <c r="G177" s="236"/>
      <c r="H177" s="240">
        <v>9.1999999999999993</v>
      </c>
      <c r="I177" s="241"/>
      <c r="J177" s="236"/>
      <c r="K177" s="236"/>
      <c r="L177" s="242"/>
      <c r="M177" s="243"/>
      <c r="N177" s="244"/>
      <c r="O177" s="244"/>
      <c r="P177" s="244"/>
      <c r="Q177" s="244"/>
      <c r="R177" s="244"/>
      <c r="S177" s="244"/>
      <c r="T177" s="24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6" t="s">
        <v>148</v>
      </c>
      <c r="AU177" s="246" t="s">
        <v>82</v>
      </c>
      <c r="AV177" s="13" t="s">
        <v>82</v>
      </c>
      <c r="AW177" s="13" t="s">
        <v>35</v>
      </c>
      <c r="AX177" s="13" t="s">
        <v>74</v>
      </c>
      <c r="AY177" s="246" t="s">
        <v>128</v>
      </c>
    </row>
    <row r="178" s="13" customFormat="1">
      <c r="A178" s="13"/>
      <c r="B178" s="235"/>
      <c r="C178" s="236"/>
      <c r="D178" s="237" t="s">
        <v>148</v>
      </c>
      <c r="E178" s="238" t="s">
        <v>19</v>
      </c>
      <c r="F178" s="239" t="s">
        <v>209</v>
      </c>
      <c r="G178" s="236"/>
      <c r="H178" s="240">
        <v>6.7599999999999998</v>
      </c>
      <c r="I178" s="241"/>
      <c r="J178" s="236"/>
      <c r="K178" s="236"/>
      <c r="L178" s="242"/>
      <c r="M178" s="243"/>
      <c r="N178" s="244"/>
      <c r="O178" s="244"/>
      <c r="P178" s="244"/>
      <c r="Q178" s="244"/>
      <c r="R178" s="244"/>
      <c r="S178" s="244"/>
      <c r="T178" s="24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6" t="s">
        <v>148</v>
      </c>
      <c r="AU178" s="246" t="s">
        <v>82</v>
      </c>
      <c r="AV178" s="13" t="s">
        <v>82</v>
      </c>
      <c r="AW178" s="13" t="s">
        <v>35</v>
      </c>
      <c r="AX178" s="13" t="s">
        <v>74</v>
      </c>
      <c r="AY178" s="246" t="s">
        <v>128</v>
      </c>
    </row>
    <row r="179" s="13" customFormat="1">
      <c r="A179" s="13"/>
      <c r="B179" s="235"/>
      <c r="C179" s="236"/>
      <c r="D179" s="237" t="s">
        <v>148</v>
      </c>
      <c r="E179" s="238" t="s">
        <v>19</v>
      </c>
      <c r="F179" s="239" t="s">
        <v>210</v>
      </c>
      <c r="G179" s="236"/>
      <c r="H179" s="240">
        <v>8.6600000000000001</v>
      </c>
      <c r="I179" s="241"/>
      <c r="J179" s="236"/>
      <c r="K179" s="236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148</v>
      </c>
      <c r="AU179" s="246" t="s">
        <v>82</v>
      </c>
      <c r="AV179" s="13" t="s">
        <v>82</v>
      </c>
      <c r="AW179" s="13" t="s">
        <v>35</v>
      </c>
      <c r="AX179" s="13" t="s">
        <v>74</v>
      </c>
      <c r="AY179" s="246" t="s">
        <v>128</v>
      </c>
    </row>
    <row r="180" s="13" customFormat="1">
      <c r="A180" s="13"/>
      <c r="B180" s="235"/>
      <c r="C180" s="236"/>
      <c r="D180" s="237" t="s">
        <v>148</v>
      </c>
      <c r="E180" s="238" t="s">
        <v>19</v>
      </c>
      <c r="F180" s="239" t="s">
        <v>211</v>
      </c>
      <c r="G180" s="236"/>
      <c r="H180" s="240">
        <v>7.2599999999999998</v>
      </c>
      <c r="I180" s="241"/>
      <c r="J180" s="236"/>
      <c r="K180" s="236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148</v>
      </c>
      <c r="AU180" s="246" t="s">
        <v>82</v>
      </c>
      <c r="AV180" s="13" t="s">
        <v>82</v>
      </c>
      <c r="AW180" s="13" t="s">
        <v>35</v>
      </c>
      <c r="AX180" s="13" t="s">
        <v>74</v>
      </c>
      <c r="AY180" s="246" t="s">
        <v>128</v>
      </c>
    </row>
    <row r="181" s="13" customFormat="1">
      <c r="A181" s="13"/>
      <c r="B181" s="235"/>
      <c r="C181" s="236"/>
      <c r="D181" s="237" t="s">
        <v>148</v>
      </c>
      <c r="E181" s="238" t="s">
        <v>19</v>
      </c>
      <c r="F181" s="239" t="s">
        <v>212</v>
      </c>
      <c r="G181" s="236"/>
      <c r="H181" s="240">
        <v>8.5999999999999996</v>
      </c>
      <c r="I181" s="241"/>
      <c r="J181" s="236"/>
      <c r="K181" s="236"/>
      <c r="L181" s="242"/>
      <c r="M181" s="243"/>
      <c r="N181" s="244"/>
      <c r="O181" s="244"/>
      <c r="P181" s="244"/>
      <c r="Q181" s="244"/>
      <c r="R181" s="244"/>
      <c r="S181" s="244"/>
      <c r="T181" s="24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6" t="s">
        <v>148</v>
      </c>
      <c r="AU181" s="246" t="s">
        <v>82</v>
      </c>
      <c r="AV181" s="13" t="s">
        <v>82</v>
      </c>
      <c r="AW181" s="13" t="s">
        <v>35</v>
      </c>
      <c r="AX181" s="13" t="s">
        <v>74</v>
      </c>
      <c r="AY181" s="246" t="s">
        <v>128</v>
      </c>
    </row>
    <row r="182" s="13" customFormat="1">
      <c r="A182" s="13"/>
      <c r="B182" s="235"/>
      <c r="C182" s="236"/>
      <c r="D182" s="237" t="s">
        <v>148</v>
      </c>
      <c r="E182" s="238" t="s">
        <v>19</v>
      </c>
      <c r="F182" s="239" t="s">
        <v>213</v>
      </c>
      <c r="G182" s="236"/>
      <c r="H182" s="240">
        <v>8</v>
      </c>
      <c r="I182" s="241"/>
      <c r="J182" s="236"/>
      <c r="K182" s="236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148</v>
      </c>
      <c r="AU182" s="246" t="s">
        <v>82</v>
      </c>
      <c r="AV182" s="13" t="s">
        <v>82</v>
      </c>
      <c r="AW182" s="13" t="s">
        <v>35</v>
      </c>
      <c r="AX182" s="13" t="s">
        <v>74</v>
      </c>
      <c r="AY182" s="246" t="s">
        <v>128</v>
      </c>
    </row>
    <row r="183" s="13" customFormat="1">
      <c r="A183" s="13"/>
      <c r="B183" s="235"/>
      <c r="C183" s="236"/>
      <c r="D183" s="237" t="s">
        <v>148</v>
      </c>
      <c r="E183" s="238" t="s">
        <v>19</v>
      </c>
      <c r="F183" s="239" t="s">
        <v>214</v>
      </c>
      <c r="G183" s="236"/>
      <c r="H183" s="240">
        <v>9.4000000000000004</v>
      </c>
      <c r="I183" s="241"/>
      <c r="J183" s="236"/>
      <c r="K183" s="236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148</v>
      </c>
      <c r="AU183" s="246" t="s">
        <v>82</v>
      </c>
      <c r="AV183" s="13" t="s">
        <v>82</v>
      </c>
      <c r="AW183" s="13" t="s">
        <v>35</v>
      </c>
      <c r="AX183" s="13" t="s">
        <v>74</v>
      </c>
      <c r="AY183" s="246" t="s">
        <v>128</v>
      </c>
    </row>
    <row r="184" s="13" customFormat="1">
      <c r="A184" s="13"/>
      <c r="B184" s="235"/>
      <c r="C184" s="236"/>
      <c r="D184" s="237" t="s">
        <v>148</v>
      </c>
      <c r="E184" s="238" t="s">
        <v>19</v>
      </c>
      <c r="F184" s="239" t="s">
        <v>215</v>
      </c>
      <c r="G184" s="236"/>
      <c r="H184" s="240">
        <v>7.4000000000000004</v>
      </c>
      <c r="I184" s="241"/>
      <c r="J184" s="236"/>
      <c r="K184" s="236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148</v>
      </c>
      <c r="AU184" s="246" t="s">
        <v>82</v>
      </c>
      <c r="AV184" s="13" t="s">
        <v>82</v>
      </c>
      <c r="AW184" s="13" t="s">
        <v>35</v>
      </c>
      <c r="AX184" s="13" t="s">
        <v>74</v>
      </c>
      <c r="AY184" s="246" t="s">
        <v>128</v>
      </c>
    </row>
    <row r="185" s="13" customFormat="1">
      <c r="A185" s="13"/>
      <c r="B185" s="235"/>
      <c r="C185" s="236"/>
      <c r="D185" s="237" t="s">
        <v>148</v>
      </c>
      <c r="E185" s="238" t="s">
        <v>19</v>
      </c>
      <c r="F185" s="239" t="s">
        <v>216</v>
      </c>
      <c r="G185" s="236"/>
      <c r="H185" s="240">
        <v>18.84</v>
      </c>
      <c r="I185" s="241"/>
      <c r="J185" s="236"/>
      <c r="K185" s="236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148</v>
      </c>
      <c r="AU185" s="246" t="s">
        <v>82</v>
      </c>
      <c r="AV185" s="13" t="s">
        <v>82</v>
      </c>
      <c r="AW185" s="13" t="s">
        <v>35</v>
      </c>
      <c r="AX185" s="13" t="s">
        <v>74</v>
      </c>
      <c r="AY185" s="246" t="s">
        <v>128</v>
      </c>
    </row>
    <row r="186" s="13" customFormat="1">
      <c r="A186" s="13"/>
      <c r="B186" s="235"/>
      <c r="C186" s="236"/>
      <c r="D186" s="237" t="s">
        <v>148</v>
      </c>
      <c r="E186" s="238" t="s">
        <v>19</v>
      </c>
      <c r="F186" s="239" t="s">
        <v>217</v>
      </c>
      <c r="G186" s="236"/>
      <c r="H186" s="240">
        <v>55.200000000000003</v>
      </c>
      <c r="I186" s="241"/>
      <c r="J186" s="236"/>
      <c r="K186" s="236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148</v>
      </c>
      <c r="AU186" s="246" t="s">
        <v>82</v>
      </c>
      <c r="AV186" s="13" t="s">
        <v>82</v>
      </c>
      <c r="AW186" s="13" t="s">
        <v>35</v>
      </c>
      <c r="AX186" s="13" t="s">
        <v>74</v>
      </c>
      <c r="AY186" s="246" t="s">
        <v>128</v>
      </c>
    </row>
    <row r="187" s="13" customFormat="1">
      <c r="A187" s="13"/>
      <c r="B187" s="235"/>
      <c r="C187" s="236"/>
      <c r="D187" s="237" t="s">
        <v>148</v>
      </c>
      <c r="E187" s="238" t="s">
        <v>19</v>
      </c>
      <c r="F187" s="239" t="s">
        <v>218</v>
      </c>
      <c r="G187" s="236"/>
      <c r="H187" s="240">
        <v>8.5999999999999996</v>
      </c>
      <c r="I187" s="241"/>
      <c r="J187" s="236"/>
      <c r="K187" s="236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148</v>
      </c>
      <c r="AU187" s="246" t="s">
        <v>82</v>
      </c>
      <c r="AV187" s="13" t="s">
        <v>82</v>
      </c>
      <c r="AW187" s="13" t="s">
        <v>35</v>
      </c>
      <c r="AX187" s="13" t="s">
        <v>74</v>
      </c>
      <c r="AY187" s="246" t="s">
        <v>128</v>
      </c>
    </row>
    <row r="188" s="13" customFormat="1">
      <c r="A188" s="13"/>
      <c r="B188" s="235"/>
      <c r="C188" s="236"/>
      <c r="D188" s="237" t="s">
        <v>148</v>
      </c>
      <c r="E188" s="238" t="s">
        <v>19</v>
      </c>
      <c r="F188" s="239" t="s">
        <v>219</v>
      </c>
      <c r="G188" s="236"/>
      <c r="H188" s="240">
        <v>76.799999999999997</v>
      </c>
      <c r="I188" s="241"/>
      <c r="J188" s="236"/>
      <c r="K188" s="236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148</v>
      </c>
      <c r="AU188" s="246" t="s">
        <v>82</v>
      </c>
      <c r="AV188" s="13" t="s">
        <v>82</v>
      </c>
      <c r="AW188" s="13" t="s">
        <v>35</v>
      </c>
      <c r="AX188" s="13" t="s">
        <v>74</v>
      </c>
      <c r="AY188" s="246" t="s">
        <v>128</v>
      </c>
    </row>
    <row r="189" s="13" customFormat="1">
      <c r="A189" s="13"/>
      <c r="B189" s="235"/>
      <c r="C189" s="236"/>
      <c r="D189" s="237" t="s">
        <v>148</v>
      </c>
      <c r="E189" s="238" t="s">
        <v>19</v>
      </c>
      <c r="F189" s="239" t="s">
        <v>220</v>
      </c>
      <c r="G189" s="236"/>
      <c r="H189" s="240">
        <v>13</v>
      </c>
      <c r="I189" s="241"/>
      <c r="J189" s="236"/>
      <c r="K189" s="236"/>
      <c r="L189" s="242"/>
      <c r="M189" s="243"/>
      <c r="N189" s="244"/>
      <c r="O189" s="244"/>
      <c r="P189" s="244"/>
      <c r="Q189" s="244"/>
      <c r="R189" s="244"/>
      <c r="S189" s="244"/>
      <c r="T189" s="24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6" t="s">
        <v>148</v>
      </c>
      <c r="AU189" s="246" t="s">
        <v>82</v>
      </c>
      <c r="AV189" s="13" t="s">
        <v>82</v>
      </c>
      <c r="AW189" s="13" t="s">
        <v>35</v>
      </c>
      <c r="AX189" s="13" t="s">
        <v>74</v>
      </c>
      <c r="AY189" s="246" t="s">
        <v>128</v>
      </c>
    </row>
    <row r="190" s="15" customFormat="1">
      <c r="A190" s="15"/>
      <c r="B190" s="257"/>
      <c r="C190" s="258"/>
      <c r="D190" s="237" t="s">
        <v>148</v>
      </c>
      <c r="E190" s="259" t="s">
        <v>236</v>
      </c>
      <c r="F190" s="260" t="s">
        <v>185</v>
      </c>
      <c r="G190" s="258"/>
      <c r="H190" s="261">
        <v>294.81999999999999</v>
      </c>
      <c r="I190" s="262"/>
      <c r="J190" s="258"/>
      <c r="K190" s="258"/>
      <c r="L190" s="263"/>
      <c r="M190" s="264"/>
      <c r="N190" s="265"/>
      <c r="O190" s="265"/>
      <c r="P190" s="265"/>
      <c r="Q190" s="265"/>
      <c r="R190" s="265"/>
      <c r="S190" s="265"/>
      <c r="T190" s="26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7" t="s">
        <v>148</v>
      </c>
      <c r="AU190" s="267" t="s">
        <v>82</v>
      </c>
      <c r="AV190" s="15" t="s">
        <v>90</v>
      </c>
      <c r="AW190" s="15" t="s">
        <v>35</v>
      </c>
      <c r="AX190" s="15" t="s">
        <v>74</v>
      </c>
      <c r="AY190" s="267" t="s">
        <v>128</v>
      </c>
    </row>
    <row r="191" s="14" customFormat="1">
      <c r="A191" s="14"/>
      <c r="B191" s="247"/>
      <c r="C191" s="248"/>
      <c r="D191" s="237" t="s">
        <v>148</v>
      </c>
      <c r="E191" s="249" t="s">
        <v>19</v>
      </c>
      <c r="F191" s="250" t="s">
        <v>186</v>
      </c>
      <c r="G191" s="248"/>
      <c r="H191" s="249" t="s">
        <v>19</v>
      </c>
      <c r="I191" s="251"/>
      <c r="J191" s="248"/>
      <c r="K191" s="248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148</v>
      </c>
      <c r="AU191" s="256" t="s">
        <v>82</v>
      </c>
      <c r="AV191" s="14" t="s">
        <v>80</v>
      </c>
      <c r="AW191" s="14" t="s">
        <v>35</v>
      </c>
      <c r="AX191" s="14" t="s">
        <v>74</v>
      </c>
      <c r="AY191" s="256" t="s">
        <v>128</v>
      </c>
    </row>
    <row r="192" s="13" customFormat="1">
      <c r="A192" s="13"/>
      <c r="B192" s="235"/>
      <c r="C192" s="236"/>
      <c r="D192" s="237" t="s">
        <v>148</v>
      </c>
      <c r="E192" s="238" t="s">
        <v>19</v>
      </c>
      <c r="F192" s="239" t="s">
        <v>221</v>
      </c>
      <c r="G192" s="236"/>
      <c r="H192" s="240">
        <v>19.199999999999999</v>
      </c>
      <c r="I192" s="241"/>
      <c r="J192" s="236"/>
      <c r="K192" s="236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148</v>
      </c>
      <c r="AU192" s="246" t="s">
        <v>82</v>
      </c>
      <c r="AV192" s="13" t="s">
        <v>82</v>
      </c>
      <c r="AW192" s="13" t="s">
        <v>35</v>
      </c>
      <c r="AX192" s="13" t="s">
        <v>74</v>
      </c>
      <c r="AY192" s="246" t="s">
        <v>128</v>
      </c>
    </row>
    <row r="193" s="13" customFormat="1">
      <c r="A193" s="13"/>
      <c r="B193" s="235"/>
      <c r="C193" s="236"/>
      <c r="D193" s="237" t="s">
        <v>148</v>
      </c>
      <c r="E193" s="238" t="s">
        <v>19</v>
      </c>
      <c r="F193" s="239" t="s">
        <v>222</v>
      </c>
      <c r="G193" s="236"/>
      <c r="H193" s="240">
        <v>21.800000000000001</v>
      </c>
      <c r="I193" s="241"/>
      <c r="J193" s="236"/>
      <c r="K193" s="236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148</v>
      </c>
      <c r="AU193" s="246" t="s">
        <v>82</v>
      </c>
      <c r="AV193" s="13" t="s">
        <v>82</v>
      </c>
      <c r="AW193" s="13" t="s">
        <v>35</v>
      </c>
      <c r="AX193" s="13" t="s">
        <v>74</v>
      </c>
      <c r="AY193" s="246" t="s">
        <v>128</v>
      </c>
    </row>
    <row r="194" s="13" customFormat="1">
      <c r="A194" s="13"/>
      <c r="B194" s="235"/>
      <c r="C194" s="236"/>
      <c r="D194" s="237" t="s">
        <v>148</v>
      </c>
      <c r="E194" s="238" t="s">
        <v>19</v>
      </c>
      <c r="F194" s="239" t="s">
        <v>223</v>
      </c>
      <c r="G194" s="236"/>
      <c r="H194" s="240">
        <v>21.800000000000001</v>
      </c>
      <c r="I194" s="241"/>
      <c r="J194" s="236"/>
      <c r="K194" s="236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148</v>
      </c>
      <c r="AU194" s="246" t="s">
        <v>82</v>
      </c>
      <c r="AV194" s="13" t="s">
        <v>82</v>
      </c>
      <c r="AW194" s="13" t="s">
        <v>35</v>
      </c>
      <c r="AX194" s="13" t="s">
        <v>74</v>
      </c>
      <c r="AY194" s="246" t="s">
        <v>128</v>
      </c>
    </row>
    <row r="195" s="13" customFormat="1">
      <c r="A195" s="13"/>
      <c r="B195" s="235"/>
      <c r="C195" s="236"/>
      <c r="D195" s="237" t="s">
        <v>148</v>
      </c>
      <c r="E195" s="238" t="s">
        <v>19</v>
      </c>
      <c r="F195" s="239" t="s">
        <v>224</v>
      </c>
      <c r="G195" s="236"/>
      <c r="H195" s="240">
        <v>20.82</v>
      </c>
      <c r="I195" s="241"/>
      <c r="J195" s="236"/>
      <c r="K195" s="236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148</v>
      </c>
      <c r="AU195" s="246" t="s">
        <v>82</v>
      </c>
      <c r="AV195" s="13" t="s">
        <v>82</v>
      </c>
      <c r="AW195" s="13" t="s">
        <v>35</v>
      </c>
      <c r="AX195" s="13" t="s">
        <v>74</v>
      </c>
      <c r="AY195" s="246" t="s">
        <v>128</v>
      </c>
    </row>
    <row r="196" s="13" customFormat="1">
      <c r="A196" s="13"/>
      <c r="B196" s="235"/>
      <c r="C196" s="236"/>
      <c r="D196" s="237" t="s">
        <v>148</v>
      </c>
      <c r="E196" s="238" t="s">
        <v>19</v>
      </c>
      <c r="F196" s="239" t="s">
        <v>225</v>
      </c>
      <c r="G196" s="236"/>
      <c r="H196" s="240">
        <v>26</v>
      </c>
      <c r="I196" s="241"/>
      <c r="J196" s="236"/>
      <c r="K196" s="236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148</v>
      </c>
      <c r="AU196" s="246" t="s">
        <v>82</v>
      </c>
      <c r="AV196" s="13" t="s">
        <v>82</v>
      </c>
      <c r="AW196" s="13" t="s">
        <v>35</v>
      </c>
      <c r="AX196" s="13" t="s">
        <v>74</v>
      </c>
      <c r="AY196" s="246" t="s">
        <v>128</v>
      </c>
    </row>
    <row r="197" s="13" customFormat="1">
      <c r="A197" s="13"/>
      <c r="B197" s="235"/>
      <c r="C197" s="236"/>
      <c r="D197" s="237" t="s">
        <v>148</v>
      </c>
      <c r="E197" s="238" t="s">
        <v>19</v>
      </c>
      <c r="F197" s="239" t="s">
        <v>226</v>
      </c>
      <c r="G197" s="236"/>
      <c r="H197" s="240">
        <v>18.100000000000001</v>
      </c>
      <c r="I197" s="241"/>
      <c r="J197" s="236"/>
      <c r="K197" s="236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148</v>
      </c>
      <c r="AU197" s="246" t="s">
        <v>82</v>
      </c>
      <c r="AV197" s="13" t="s">
        <v>82</v>
      </c>
      <c r="AW197" s="13" t="s">
        <v>35</v>
      </c>
      <c r="AX197" s="13" t="s">
        <v>74</v>
      </c>
      <c r="AY197" s="246" t="s">
        <v>128</v>
      </c>
    </row>
    <row r="198" s="13" customFormat="1">
      <c r="A198" s="13"/>
      <c r="B198" s="235"/>
      <c r="C198" s="236"/>
      <c r="D198" s="237" t="s">
        <v>148</v>
      </c>
      <c r="E198" s="238" t="s">
        <v>19</v>
      </c>
      <c r="F198" s="239" t="s">
        <v>227</v>
      </c>
      <c r="G198" s="236"/>
      <c r="H198" s="240">
        <v>17.800000000000001</v>
      </c>
      <c r="I198" s="241"/>
      <c r="J198" s="236"/>
      <c r="K198" s="236"/>
      <c r="L198" s="242"/>
      <c r="M198" s="243"/>
      <c r="N198" s="244"/>
      <c r="O198" s="244"/>
      <c r="P198" s="244"/>
      <c r="Q198" s="244"/>
      <c r="R198" s="244"/>
      <c r="S198" s="244"/>
      <c r="T198" s="24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6" t="s">
        <v>148</v>
      </c>
      <c r="AU198" s="246" t="s">
        <v>82</v>
      </c>
      <c r="AV198" s="13" t="s">
        <v>82</v>
      </c>
      <c r="AW198" s="13" t="s">
        <v>35</v>
      </c>
      <c r="AX198" s="13" t="s">
        <v>74</v>
      </c>
      <c r="AY198" s="246" t="s">
        <v>128</v>
      </c>
    </row>
    <row r="199" s="13" customFormat="1">
      <c r="A199" s="13"/>
      <c r="B199" s="235"/>
      <c r="C199" s="236"/>
      <c r="D199" s="237" t="s">
        <v>148</v>
      </c>
      <c r="E199" s="238" t="s">
        <v>19</v>
      </c>
      <c r="F199" s="239" t="s">
        <v>228</v>
      </c>
      <c r="G199" s="236"/>
      <c r="H199" s="240">
        <v>22.600000000000001</v>
      </c>
      <c r="I199" s="241"/>
      <c r="J199" s="236"/>
      <c r="K199" s="236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148</v>
      </c>
      <c r="AU199" s="246" t="s">
        <v>82</v>
      </c>
      <c r="AV199" s="13" t="s">
        <v>82</v>
      </c>
      <c r="AW199" s="13" t="s">
        <v>35</v>
      </c>
      <c r="AX199" s="13" t="s">
        <v>74</v>
      </c>
      <c r="AY199" s="246" t="s">
        <v>128</v>
      </c>
    </row>
    <row r="200" s="15" customFormat="1">
      <c r="A200" s="15"/>
      <c r="B200" s="257"/>
      <c r="C200" s="258"/>
      <c r="D200" s="237" t="s">
        <v>148</v>
      </c>
      <c r="E200" s="259" t="s">
        <v>239</v>
      </c>
      <c r="F200" s="260" t="s">
        <v>185</v>
      </c>
      <c r="G200" s="258"/>
      <c r="H200" s="261">
        <v>168.12000000000001</v>
      </c>
      <c r="I200" s="262"/>
      <c r="J200" s="258"/>
      <c r="K200" s="258"/>
      <c r="L200" s="263"/>
      <c r="M200" s="264"/>
      <c r="N200" s="265"/>
      <c r="O200" s="265"/>
      <c r="P200" s="265"/>
      <c r="Q200" s="265"/>
      <c r="R200" s="265"/>
      <c r="S200" s="265"/>
      <c r="T200" s="26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7" t="s">
        <v>148</v>
      </c>
      <c r="AU200" s="267" t="s">
        <v>82</v>
      </c>
      <c r="AV200" s="15" t="s">
        <v>90</v>
      </c>
      <c r="AW200" s="15" t="s">
        <v>35</v>
      </c>
      <c r="AX200" s="15" t="s">
        <v>74</v>
      </c>
      <c r="AY200" s="267" t="s">
        <v>128</v>
      </c>
    </row>
    <row r="201" s="13" customFormat="1">
      <c r="A201" s="13"/>
      <c r="B201" s="235"/>
      <c r="C201" s="236"/>
      <c r="D201" s="237" t="s">
        <v>148</v>
      </c>
      <c r="E201" s="238" t="s">
        <v>19</v>
      </c>
      <c r="F201" s="239" t="s">
        <v>229</v>
      </c>
      <c r="G201" s="236"/>
      <c r="H201" s="240">
        <v>-24.300000000000001</v>
      </c>
      <c r="I201" s="241"/>
      <c r="J201" s="236"/>
      <c r="K201" s="236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148</v>
      </c>
      <c r="AU201" s="246" t="s">
        <v>82</v>
      </c>
      <c r="AV201" s="13" t="s">
        <v>82</v>
      </c>
      <c r="AW201" s="13" t="s">
        <v>35</v>
      </c>
      <c r="AX201" s="13" t="s">
        <v>74</v>
      </c>
      <c r="AY201" s="246" t="s">
        <v>128</v>
      </c>
    </row>
    <row r="202" s="16" customFormat="1">
      <c r="A202" s="16"/>
      <c r="B202" s="268"/>
      <c r="C202" s="269"/>
      <c r="D202" s="237" t="s">
        <v>148</v>
      </c>
      <c r="E202" s="270" t="s">
        <v>19</v>
      </c>
      <c r="F202" s="271" t="s">
        <v>195</v>
      </c>
      <c r="G202" s="269"/>
      <c r="H202" s="272">
        <v>438.63999999999999</v>
      </c>
      <c r="I202" s="273"/>
      <c r="J202" s="269"/>
      <c r="K202" s="269"/>
      <c r="L202" s="274"/>
      <c r="M202" s="275"/>
      <c r="N202" s="276"/>
      <c r="O202" s="276"/>
      <c r="P202" s="276"/>
      <c r="Q202" s="276"/>
      <c r="R202" s="276"/>
      <c r="S202" s="276"/>
      <c r="T202" s="277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78" t="s">
        <v>148</v>
      </c>
      <c r="AU202" s="278" t="s">
        <v>82</v>
      </c>
      <c r="AV202" s="16" t="s">
        <v>136</v>
      </c>
      <c r="AW202" s="16" t="s">
        <v>35</v>
      </c>
      <c r="AX202" s="16" t="s">
        <v>80</v>
      </c>
      <c r="AY202" s="278" t="s">
        <v>128</v>
      </c>
    </row>
    <row r="203" s="2" customFormat="1" ht="21.75" customHeight="1">
      <c r="A203" s="41"/>
      <c r="B203" s="42"/>
      <c r="C203" s="217" t="s">
        <v>311</v>
      </c>
      <c r="D203" s="217" t="s">
        <v>131</v>
      </c>
      <c r="E203" s="218" t="s">
        <v>312</v>
      </c>
      <c r="F203" s="219" t="s">
        <v>313</v>
      </c>
      <c r="G203" s="220" t="s">
        <v>248</v>
      </c>
      <c r="H203" s="221">
        <v>108</v>
      </c>
      <c r="I203" s="222"/>
      <c r="J203" s="223">
        <f>ROUND(I203*H203,2)</f>
        <v>0</v>
      </c>
      <c r="K203" s="219" t="s">
        <v>135</v>
      </c>
      <c r="L203" s="47"/>
      <c r="M203" s="224" t="s">
        <v>19</v>
      </c>
      <c r="N203" s="225" t="s">
        <v>45</v>
      </c>
      <c r="O203" s="87"/>
      <c r="P203" s="226">
        <f>O203*H203</f>
        <v>0</v>
      </c>
      <c r="Q203" s="226">
        <v>3.0000000000000001E-05</v>
      </c>
      <c r="R203" s="226">
        <f>Q203*H203</f>
        <v>0.0032400000000000003</v>
      </c>
      <c r="S203" s="226">
        <v>0</v>
      </c>
      <c r="T203" s="22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8" t="s">
        <v>162</v>
      </c>
      <c r="AT203" s="228" t="s">
        <v>131</v>
      </c>
      <c r="AU203" s="228" t="s">
        <v>82</v>
      </c>
      <c r="AY203" s="20" t="s">
        <v>128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20" t="s">
        <v>80</v>
      </c>
      <c r="BK203" s="229">
        <f>ROUND(I203*H203,2)</f>
        <v>0</v>
      </c>
      <c r="BL203" s="20" t="s">
        <v>162</v>
      </c>
      <c r="BM203" s="228" t="s">
        <v>314</v>
      </c>
    </row>
    <row r="204" s="2" customFormat="1">
      <c r="A204" s="41"/>
      <c r="B204" s="42"/>
      <c r="C204" s="43"/>
      <c r="D204" s="230" t="s">
        <v>138</v>
      </c>
      <c r="E204" s="43"/>
      <c r="F204" s="231" t="s">
        <v>315</v>
      </c>
      <c r="G204" s="43"/>
      <c r="H204" s="43"/>
      <c r="I204" s="232"/>
      <c r="J204" s="43"/>
      <c r="K204" s="43"/>
      <c r="L204" s="47"/>
      <c r="M204" s="233"/>
      <c r="N204" s="23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138</v>
      </c>
      <c r="AU204" s="20" t="s">
        <v>82</v>
      </c>
    </row>
    <row r="205" s="13" customFormat="1">
      <c r="A205" s="13"/>
      <c r="B205" s="235"/>
      <c r="C205" s="236"/>
      <c r="D205" s="237" t="s">
        <v>148</v>
      </c>
      <c r="E205" s="238" t="s">
        <v>19</v>
      </c>
      <c r="F205" s="239" t="s">
        <v>316</v>
      </c>
      <c r="G205" s="236"/>
      <c r="H205" s="240">
        <v>108</v>
      </c>
      <c r="I205" s="241"/>
      <c r="J205" s="236"/>
      <c r="K205" s="236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148</v>
      </c>
      <c r="AU205" s="246" t="s">
        <v>82</v>
      </c>
      <c r="AV205" s="13" t="s">
        <v>82</v>
      </c>
      <c r="AW205" s="13" t="s">
        <v>35</v>
      </c>
      <c r="AX205" s="13" t="s">
        <v>80</v>
      </c>
      <c r="AY205" s="246" t="s">
        <v>128</v>
      </c>
    </row>
    <row r="206" s="2" customFormat="1" ht="16.5" customHeight="1">
      <c r="A206" s="41"/>
      <c r="B206" s="42"/>
      <c r="C206" s="217" t="s">
        <v>317</v>
      </c>
      <c r="D206" s="217" t="s">
        <v>131</v>
      </c>
      <c r="E206" s="218" t="s">
        <v>318</v>
      </c>
      <c r="F206" s="219" t="s">
        <v>319</v>
      </c>
      <c r="G206" s="220" t="s">
        <v>199</v>
      </c>
      <c r="H206" s="221">
        <v>462.94</v>
      </c>
      <c r="I206" s="222"/>
      <c r="J206" s="223">
        <f>ROUND(I206*H206,2)</f>
        <v>0</v>
      </c>
      <c r="K206" s="219" t="s">
        <v>135</v>
      </c>
      <c r="L206" s="47"/>
      <c r="M206" s="224" t="s">
        <v>19</v>
      </c>
      <c r="N206" s="225" t="s">
        <v>45</v>
      </c>
      <c r="O206" s="87"/>
      <c r="P206" s="226">
        <f>O206*H206</f>
        <v>0</v>
      </c>
      <c r="Q206" s="226">
        <v>1.26999E-05</v>
      </c>
      <c r="R206" s="226">
        <f>Q206*H206</f>
        <v>0.0058792917059999998</v>
      </c>
      <c r="S206" s="226">
        <v>0</v>
      </c>
      <c r="T206" s="22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8" t="s">
        <v>162</v>
      </c>
      <c r="AT206" s="228" t="s">
        <v>131</v>
      </c>
      <c r="AU206" s="228" t="s">
        <v>82</v>
      </c>
      <c r="AY206" s="20" t="s">
        <v>128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20" t="s">
        <v>80</v>
      </c>
      <c r="BK206" s="229">
        <f>ROUND(I206*H206,2)</f>
        <v>0</v>
      </c>
      <c r="BL206" s="20" t="s">
        <v>162</v>
      </c>
      <c r="BM206" s="228" t="s">
        <v>320</v>
      </c>
    </row>
    <row r="207" s="2" customFormat="1">
      <c r="A207" s="41"/>
      <c r="B207" s="42"/>
      <c r="C207" s="43"/>
      <c r="D207" s="230" t="s">
        <v>138</v>
      </c>
      <c r="E207" s="43"/>
      <c r="F207" s="231" t="s">
        <v>321</v>
      </c>
      <c r="G207" s="43"/>
      <c r="H207" s="43"/>
      <c r="I207" s="232"/>
      <c r="J207" s="43"/>
      <c r="K207" s="43"/>
      <c r="L207" s="47"/>
      <c r="M207" s="233"/>
      <c r="N207" s="23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138</v>
      </c>
      <c r="AU207" s="20" t="s">
        <v>82</v>
      </c>
    </row>
    <row r="208" s="13" customFormat="1">
      <c r="A208" s="13"/>
      <c r="B208" s="235"/>
      <c r="C208" s="236"/>
      <c r="D208" s="237" t="s">
        <v>148</v>
      </c>
      <c r="E208" s="238" t="s">
        <v>19</v>
      </c>
      <c r="F208" s="239" t="s">
        <v>322</v>
      </c>
      <c r="G208" s="236"/>
      <c r="H208" s="240">
        <v>462.94</v>
      </c>
      <c r="I208" s="241"/>
      <c r="J208" s="236"/>
      <c r="K208" s="236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148</v>
      </c>
      <c r="AU208" s="246" t="s">
        <v>82</v>
      </c>
      <c r="AV208" s="13" t="s">
        <v>82</v>
      </c>
      <c r="AW208" s="13" t="s">
        <v>35</v>
      </c>
      <c r="AX208" s="13" t="s">
        <v>80</v>
      </c>
      <c r="AY208" s="246" t="s">
        <v>128</v>
      </c>
    </row>
    <row r="209" s="2" customFormat="1" ht="16.5" customHeight="1">
      <c r="A209" s="41"/>
      <c r="B209" s="42"/>
      <c r="C209" s="283" t="s">
        <v>323</v>
      </c>
      <c r="D209" s="283" t="s">
        <v>281</v>
      </c>
      <c r="E209" s="284" t="s">
        <v>324</v>
      </c>
      <c r="F209" s="285" t="s">
        <v>325</v>
      </c>
      <c r="G209" s="286" t="s">
        <v>199</v>
      </c>
      <c r="H209" s="287">
        <v>472.19900000000001</v>
      </c>
      <c r="I209" s="288"/>
      <c r="J209" s="289">
        <f>ROUND(I209*H209,2)</f>
        <v>0</v>
      </c>
      <c r="K209" s="285" t="s">
        <v>135</v>
      </c>
      <c r="L209" s="290"/>
      <c r="M209" s="291" t="s">
        <v>19</v>
      </c>
      <c r="N209" s="292" t="s">
        <v>45</v>
      </c>
      <c r="O209" s="87"/>
      <c r="P209" s="226">
        <f>O209*H209</f>
        <v>0</v>
      </c>
      <c r="Q209" s="226">
        <v>2.0000000000000002E-05</v>
      </c>
      <c r="R209" s="226">
        <f>Q209*H209</f>
        <v>0.0094439800000000011</v>
      </c>
      <c r="S209" s="226">
        <v>0</v>
      </c>
      <c r="T209" s="22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8" t="s">
        <v>284</v>
      </c>
      <c r="AT209" s="228" t="s">
        <v>281</v>
      </c>
      <c r="AU209" s="228" t="s">
        <v>82</v>
      </c>
      <c r="AY209" s="20" t="s">
        <v>128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20" t="s">
        <v>80</v>
      </c>
      <c r="BK209" s="229">
        <f>ROUND(I209*H209,2)</f>
        <v>0</v>
      </c>
      <c r="BL209" s="20" t="s">
        <v>162</v>
      </c>
      <c r="BM209" s="228" t="s">
        <v>326</v>
      </c>
    </row>
    <row r="210" s="13" customFormat="1">
      <c r="A210" s="13"/>
      <c r="B210" s="235"/>
      <c r="C210" s="236"/>
      <c r="D210" s="237" t="s">
        <v>148</v>
      </c>
      <c r="E210" s="238" t="s">
        <v>19</v>
      </c>
      <c r="F210" s="239" t="s">
        <v>322</v>
      </c>
      <c r="G210" s="236"/>
      <c r="H210" s="240">
        <v>462.94</v>
      </c>
      <c r="I210" s="241"/>
      <c r="J210" s="236"/>
      <c r="K210" s="236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148</v>
      </c>
      <c r="AU210" s="246" t="s">
        <v>82</v>
      </c>
      <c r="AV210" s="13" t="s">
        <v>82</v>
      </c>
      <c r="AW210" s="13" t="s">
        <v>35</v>
      </c>
      <c r="AX210" s="13" t="s">
        <v>80</v>
      </c>
      <c r="AY210" s="246" t="s">
        <v>128</v>
      </c>
    </row>
    <row r="211" s="13" customFormat="1">
      <c r="A211" s="13"/>
      <c r="B211" s="235"/>
      <c r="C211" s="236"/>
      <c r="D211" s="237" t="s">
        <v>148</v>
      </c>
      <c r="E211" s="236"/>
      <c r="F211" s="239" t="s">
        <v>327</v>
      </c>
      <c r="G211" s="236"/>
      <c r="H211" s="240">
        <v>472.19900000000001</v>
      </c>
      <c r="I211" s="241"/>
      <c r="J211" s="236"/>
      <c r="K211" s="236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148</v>
      </c>
      <c r="AU211" s="246" t="s">
        <v>82</v>
      </c>
      <c r="AV211" s="13" t="s">
        <v>82</v>
      </c>
      <c r="AW211" s="13" t="s">
        <v>4</v>
      </c>
      <c r="AX211" s="13" t="s">
        <v>80</v>
      </c>
      <c r="AY211" s="246" t="s">
        <v>128</v>
      </c>
    </row>
    <row r="212" s="2" customFormat="1" ht="16.5" customHeight="1">
      <c r="A212" s="41"/>
      <c r="B212" s="42"/>
      <c r="C212" s="217" t="s">
        <v>162</v>
      </c>
      <c r="D212" s="217" t="s">
        <v>131</v>
      </c>
      <c r="E212" s="218" t="s">
        <v>328</v>
      </c>
      <c r="F212" s="219" t="s">
        <v>329</v>
      </c>
      <c r="G212" s="220" t="s">
        <v>199</v>
      </c>
      <c r="H212" s="221">
        <v>24.300000000000001</v>
      </c>
      <c r="I212" s="222"/>
      <c r="J212" s="223">
        <f>ROUND(I212*H212,2)</f>
        <v>0</v>
      </c>
      <c r="K212" s="219" t="s">
        <v>135</v>
      </c>
      <c r="L212" s="47"/>
      <c r="M212" s="224" t="s">
        <v>19</v>
      </c>
      <c r="N212" s="225" t="s">
        <v>45</v>
      </c>
      <c r="O212" s="87"/>
      <c r="P212" s="226">
        <f>O212*H212</f>
        <v>0</v>
      </c>
      <c r="Q212" s="226">
        <v>0</v>
      </c>
      <c r="R212" s="226">
        <f>Q212*H212</f>
        <v>0</v>
      </c>
      <c r="S212" s="226">
        <v>0</v>
      </c>
      <c r="T212" s="22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8" t="s">
        <v>162</v>
      </c>
      <c r="AT212" s="228" t="s">
        <v>131</v>
      </c>
      <c r="AU212" s="228" t="s">
        <v>82</v>
      </c>
      <c r="AY212" s="20" t="s">
        <v>128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20" t="s">
        <v>80</v>
      </c>
      <c r="BK212" s="229">
        <f>ROUND(I212*H212,2)</f>
        <v>0</v>
      </c>
      <c r="BL212" s="20" t="s">
        <v>162</v>
      </c>
      <c r="BM212" s="228" t="s">
        <v>330</v>
      </c>
    </row>
    <row r="213" s="2" customFormat="1">
      <c r="A213" s="41"/>
      <c r="B213" s="42"/>
      <c r="C213" s="43"/>
      <c r="D213" s="230" t="s">
        <v>138</v>
      </c>
      <c r="E213" s="43"/>
      <c r="F213" s="231" t="s">
        <v>331</v>
      </c>
      <c r="G213" s="43"/>
      <c r="H213" s="43"/>
      <c r="I213" s="232"/>
      <c r="J213" s="43"/>
      <c r="K213" s="43"/>
      <c r="L213" s="47"/>
      <c r="M213" s="233"/>
      <c r="N213" s="23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138</v>
      </c>
      <c r="AU213" s="20" t="s">
        <v>82</v>
      </c>
    </row>
    <row r="214" s="13" customFormat="1">
      <c r="A214" s="13"/>
      <c r="B214" s="235"/>
      <c r="C214" s="236"/>
      <c r="D214" s="237" t="s">
        <v>148</v>
      </c>
      <c r="E214" s="238" t="s">
        <v>19</v>
      </c>
      <c r="F214" s="239" t="s">
        <v>332</v>
      </c>
      <c r="G214" s="236"/>
      <c r="H214" s="240">
        <v>24.300000000000001</v>
      </c>
      <c r="I214" s="241"/>
      <c r="J214" s="236"/>
      <c r="K214" s="236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148</v>
      </c>
      <c r="AU214" s="246" t="s">
        <v>82</v>
      </c>
      <c r="AV214" s="13" t="s">
        <v>82</v>
      </c>
      <c r="AW214" s="13" t="s">
        <v>35</v>
      </c>
      <c r="AX214" s="13" t="s">
        <v>80</v>
      </c>
      <c r="AY214" s="246" t="s">
        <v>128</v>
      </c>
    </row>
    <row r="215" s="2" customFormat="1" ht="24.15" customHeight="1">
      <c r="A215" s="41"/>
      <c r="B215" s="42"/>
      <c r="C215" s="283" t="s">
        <v>333</v>
      </c>
      <c r="D215" s="283" t="s">
        <v>281</v>
      </c>
      <c r="E215" s="284" t="s">
        <v>334</v>
      </c>
      <c r="F215" s="285" t="s">
        <v>335</v>
      </c>
      <c r="G215" s="286" t="s">
        <v>199</v>
      </c>
      <c r="H215" s="287">
        <v>24.786000000000001</v>
      </c>
      <c r="I215" s="288"/>
      <c r="J215" s="289">
        <f>ROUND(I215*H215,2)</f>
        <v>0</v>
      </c>
      <c r="K215" s="285" t="s">
        <v>135</v>
      </c>
      <c r="L215" s="290"/>
      <c r="M215" s="291" t="s">
        <v>19</v>
      </c>
      <c r="N215" s="292" t="s">
        <v>45</v>
      </c>
      <c r="O215" s="87"/>
      <c r="P215" s="226">
        <f>O215*H215</f>
        <v>0</v>
      </c>
      <c r="Q215" s="226">
        <v>0.00021000000000000001</v>
      </c>
      <c r="R215" s="226">
        <f>Q215*H215</f>
        <v>0.0052050600000000009</v>
      </c>
      <c r="S215" s="226">
        <v>0</v>
      </c>
      <c r="T215" s="22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8" t="s">
        <v>284</v>
      </c>
      <c r="AT215" s="228" t="s">
        <v>281</v>
      </c>
      <c r="AU215" s="228" t="s">
        <v>82</v>
      </c>
      <c r="AY215" s="20" t="s">
        <v>128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20" t="s">
        <v>80</v>
      </c>
      <c r="BK215" s="229">
        <f>ROUND(I215*H215,2)</f>
        <v>0</v>
      </c>
      <c r="BL215" s="20" t="s">
        <v>162</v>
      </c>
      <c r="BM215" s="228" t="s">
        <v>336</v>
      </c>
    </row>
    <row r="216" s="13" customFormat="1">
      <c r="A216" s="13"/>
      <c r="B216" s="235"/>
      <c r="C216" s="236"/>
      <c r="D216" s="237" t="s">
        <v>148</v>
      </c>
      <c r="E216" s="238" t="s">
        <v>19</v>
      </c>
      <c r="F216" s="239" t="s">
        <v>332</v>
      </c>
      <c r="G216" s="236"/>
      <c r="H216" s="240">
        <v>24.300000000000001</v>
      </c>
      <c r="I216" s="241"/>
      <c r="J216" s="236"/>
      <c r="K216" s="236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148</v>
      </c>
      <c r="AU216" s="246" t="s">
        <v>82</v>
      </c>
      <c r="AV216" s="13" t="s">
        <v>82</v>
      </c>
      <c r="AW216" s="13" t="s">
        <v>35</v>
      </c>
      <c r="AX216" s="13" t="s">
        <v>80</v>
      </c>
      <c r="AY216" s="246" t="s">
        <v>128</v>
      </c>
    </row>
    <row r="217" s="13" customFormat="1">
      <c r="A217" s="13"/>
      <c r="B217" s="235"/>
      <c r="C217" s="236"/>
      <c r="D217" s="237" t="s">
        <v>148</v>
      </c>
      <c r="E217" s="236"/>
      <c r="F217" s="239" t="s">
        <v>337</v>
      </c>
      <c r="G217" s="236"/>
      <c r="H217" s="240">
        <v>24.786000000000001</v>
      </c>
      <c r="I217" s="241"/>
      <c r="J217" s="236"/>
      <c r="K217" s="236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148</v>
      </c>
      <c r="AU217" s="246" t="s">
        <v>82</v>
      </c>
      <c r="AV217" s="13" t="s">
        <v>82</v>
      </c>
      <c r="AW217" s="13" t="s">
        <v>4</v>
      </c>
      <c r="AX217" s="13" t="s">
        <v>80</v>
      </c>
      <c r="AY217" s="246" t="s">
        <v>128</v>
      </c>
    </row>
    <row r="218" s="2" customFormat="1" ht="16.5" customHeight="1">
      <c r="A218" s="41"/>
      <c r="B218" s="42"/>
      <c r="C218" s="217" t="s">
        <v>338</v>
      </c>
      <c r="D218" s="217" t="s">
        <v>131</v>
      </c>
      <c r="E218" s="218" t="s">
        <v>339</v>
      </c>
      <c r="F218" s="219" t="s">
        <v>340</v>
      </c>
      <c r="G218" s="220" t="s">
        <v>199</v>
      </c>
      <c r="H218" s="221">
        <v>100</v>
      </c>
      <c r="I218" s="222"/>
      <c r="J218" s="223">
        <f>ROUND(I218*H218,2)</f>
        <v>0</v>
      </c>
      <c r="K218" s="219" t="s">
        <v>135</v>
      </c>
      <c r="L218" s="47"/>
      <c r="M218" s="224" t="s">
        <v>19</v>
      </c>
      <c r="N218" s="225" t="s">
        <v>45</v>
      </c>
      <c r="O218" s="87"/>
      <c r="P218" s="226">
        <f>O218*H218</f>
        <v>0</v>
      </c>
      <c r="Q218" s="226">
        <v>9.0000000000000006E-05</v>
      </c>
      <c r="R218" s="226">
        <f>Q218*H218</f>
        <v>0.0090000000000000011</v>
      </c>
      <c r="S218" s="226">
        <v>0</v>
      </c>
      <c r="T218" s="22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8" t="s">
        <v>162</v>
      </c>
      <c r="AT218" s="228" t="s">
        <v>131</v>
      </c>
      <c r="AU218" s="228" t="s">
        <v>82</v>
      </c>
      <c r="AY218" s="20" t="s">
        <v>128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20" t="s">
        <v>80</v>
      </c>
      <c r="BK218" s="229">
        <f>ROUND(I218*H218,2)</f>
        <v>0</v>
      </c>
      <c r="BL218" s="20" t="s">
        <v>162</v>
      </c>
      <c r="BM218" s="228" t="s">
        <v>341</v>
      </c>
    </row>
    <row r="219" s="2" customFormat="1">
      <c r="A219" s="41"/>
      <c r="B219" s="42"/>
      <c r="C219" s="43"/>
      <c r="D219" s="230" t="s">
        <v>138</v>
      </c>
      <c r="E219" s="43"/>
      <c r="F219" s="231" t="s">
        <v>342</v>
      </c>
      <c r="G219" s="43"/>
      <c r="H219" s="43"/>
      <c r="I219" s="232"/>
      <c r="J219" s="43"/>
      <c r="K219" s="43"/>
      <c r="L219" s="47"/>
      <c r="M219" s="233"/>
      <c r="N219" s="23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138</v>
      </c>
      <c r="AU219" s="20" t="s">
        <v>82</v>
      </c>
    </row>
    <row r="220" s="13" customFormat="1">
      <c r="A220" s="13"/>
      <c r="B220" s="235"/>
      <c r="C220" s="236"/>
      <c r="D220" s="237" t="s">
        <v>148</v>
      </c>
      <c r="E220" s="238" t="s">
        <v>19</v>
      </c>
      <c r="F220" s="239" t="s">
        <v>343</v>
      </c>
      <c r="G220" s="236"/>
      <c r="H220" s="240">
        <v>100</v>
      </c>
      <c r="I220" s="241"/>
      <c r="J220" s="236"/>
      <c r="K220" s="236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148</v>
      </c>
      <c r="AU220" s="246" t="s">
        <v>82</v>
      </c>
      <c r="AV220" s="13" t="s">
        <v>82</v>
      </c>
      <c r="AW220" s="13" t="s">
        <v>35</v>
      </c>
      <c r="AX220" s="13" t="s">
        <v>80</v>
      </c>
      <c r="AY220" s="246" t="s">
        <v>128</v>
      </c>
    </row>
    <row r="221" s="2" customFormat="1" ht="24.15" customHeight="1">
      <c r="A221" s="41"/>
      <c r="B221" s="42"/>
      <c r="C221" s="217" t="s">
        <v>344</v>
      </c>
      <c r="D221" s="217" t="s">
        <v>131</v>
      </c>
      <c r="E221" s="218" t="s">
        <v>345</v>
      </c>
      <c r="F221" s="219" t="s">
        <v>346</v>
      </c>
      <c r="G221" s="220" t="s">
        <v>161</v>
      </c>
      <c r="H221" s="221">
        <v>472.61000000000001</v>
      </c>
      <c r="I221" s="222"/>
      <c r="J221" s="223">
        <f>ROUND(I221*H221,2)</f>
        <v>0</v>
      </c>
      <c r="K221" s="219" t="s">
        <v>135</v>
      </c>
      <c r="L221" s="47"/>
      <c r="M221" s="224" t="s">
        <v>19</v>
      </c>
      <c r="N221" s="225" t="s">
        <v>45</v>
      </c>
      <c r="O221" s="87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8" t="s">
        <v>162</v>
      </c>
      <c r="AT221" s="228" t="s">
        <v>131</v>
      </c>
      <c r="AU221" s="228" t="s">
        <v>82</v>
      </c>
      <c r="AY221" s="20" t="s">
        <v>128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20" t="s">
        <v>80</v>
      </c>
      <c r="BK221" s="229">
        <f>ROUND(I221*H221,2)</f>
        <v>0</v>
      </c>
      <c r="BL221" s="20" t="s">
        <v>162</v>
      </c>
      <c r="BM221" s="228" t="s">
        <v>347</v>
      </c>
    </row>
    <row r="222" s="2" customFormat="1">
      <c r="A222" s="41"/>
      <c r="B222" s="42"/>
      <c r="C222" s="43"/>
      <c r="D222" s="230" t="s">
        <v>138</v>
      </c>
      <c r="E222" s="43"/>
      <c r="F222" s="231" t="s">
        <v>348</v>
      </c>
      <c r="G222" s="43"/>
      <c r="H222" s="43"/>
      <c r="I222" s="232"/>
      <c r="J222" s="43"/>
      <c r="K222" s="43"/>
      <c r="L222" s="47"/>
      <c r="M222" s="233"/>
      <c r="N222" s="23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138</v>
      </c>
      <c r="AU222" s="20" t="s">
        <v>82</v>
      </c>
    </row>
    <row r="223" s="13" customFormat="1">
      <c r="A223" s="13"/>
      <c r="B223" s="235"/>
      <c r="C223" s="236"/>
      <c r="D223" s="237" t="s">
        <v>148</v>
      </c>
      <c r="E223" s="238" t="s">
        <v>19</v>
      </c>
      <c r="F223" s="239" t="s">
        <v>257</v>
      </c>
      <c r="G223" s="236"/>
      <c r="H223" s="240">
        <v>472.61000000000001</v>
      </c>
      <c r="I223" s="241"/>
      <c r="J223" s="236"/>
      <c r="K223" s="236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148</v>
      </c>
      <c r="AU223" s="246" t="s">
        <v>82</v>
      </c>
      <c r="AV223" s="13" t="s">
        <v>82</v>
      </c>
      <c r="AW223" s="13" t="s">
        <v>35</v>
      </c>
      <c r="AX223" s="13" t="s">
        <v>80</v>
      </c>
      <c r="AY223" s="246" t="s">
        <v>128</v>
      </c>
    </row>
    <row r="224" s="2" customFormat="1" ht="49.05" customHeight="1">
      <c r="A224" s="41"/>
      <c r="B224" s="42"/>
      <c r="C224" s="217" t="s">
        <v>349</v>
      </c>
      <c r="D224" s="217" t="s">
        <v>131</v>
      </c>
      <c r="E224" s="218" t="s">
        <v>350</v>
      </c>
      <c r="F224" s="219" t="s">
        <v>351</v>
      </c>
      <c r="G224" s="220" t="s">
        <v>134</v>
      </c>
      <c r="H224" s="221">
        <v>5.3300000000000001</v>
      </c>
      <c r="I224" s="222"/>
      <c r="J224" s="223">
        <f>ROUND(I224*H224,2)</f>
        <v>0</v>
      </c>
      <c r="K224" s="219" t="s">
        <v>135</v>
      </c>
      <c r="L224" s="47"/>
      <c r="M224" s="224" t="s">
        <v>19</v>
      </c>
      <c r="N224" s="225" t="s">
        <v>45</v>
      </c>
      <c r="O224" s="87"/>
      <c r="P224" s="226">
        <f>O224*H224</f>
        <v>0</v>
      </c>
      <c r="Q224" s="226">
        <v>0</v>
      </c>
      <c r="R224" s="226">
        <f>Q224*H224</f>
        <v>0</v>
      </c>
      <c r="S224" s="226">
        <v>0</v>
      </c>
      <c r="T224" s="22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8" t="s">
        <v>162</v>
      </c>
      <c r="AT224" s="228" t="s">
        <v>131</v>
      </c>
      <c r="AU224" s="228" t="s">
        <v>82</v>
      </c>
      <c r="AY224" s="20" t="s">
        <v>128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20" t="s">
        <v>80</v>
      </c>
      <c r="BK224" s="229">
        <f>ROUND(I224*H224,2)</f>
        <v>0</v>
      </c>
      <c r="BL224" s="20" t="s">
        <v>162</v>
      </c>
      <c r="BM224" s="228" t="s">
        <v>352</v>
      </c>
    </row>
    <row r="225" s="2" customFormat="1">
      <c r="A225" s="41"/>
      <c r="B225" s="42"/>
      <c r="C225" s="43"/>
      <c r="D225" s="230" t="s">
        <v>138</v>
      </c>
      <c r="E225" s="43"/>
      <c r="F225" s="231" t="s">
        <v>353</v>
      </c>
      <c r="G225" s="43"/>
      <c r="H225" s="43"/>
      <c r="I225" s="232"/>
      <c r="J225" s="43"/>
      <c r="K225" s="43"/>
      <c r="L225" s="47"/>
      <c r="M225" s="293"/>
      <c r="N225" s="294"/>
      <c r="O225" s="295"/>
      <c r="P225" s="295"/>
      <c r="Q225" s="295"/>
      <c r="R225" s="295"/>
      <c r="S225" s="295"/>
      <c r="T225" s="296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138</v>
      </c>
      <c r="AU225" s="20" t="s">
        <v>82</v>
      </c>
    </row>
    <row r="226" s="2" customFormat="1" ht="6.96" customHeight="1">
      <c r="A226" s="41"/>
      <c r="B226" s="62"/>
      <c r="C226" s="63"/>
      <c r="D226" s="63"/>
      <c r="E226" s="63"/>
      <c r="F226" s="63"/>
      <c r="G226" s="63"/>
      <c r="H226" s="63"/>
      <c r="I226" s="63"/>
      <c r="J226" s="63"/>
      <c r="K226" s="63"/>
      <c r="L226" s="47"/>
      <c r="M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</sheetData>
  <sheetProtection sheet="1" autoFilter="0" formatColumns="0" formatRows="0" objects="1" scenarios="1" spinCount="100000" saltValue="2ToGHGcTIGGbbIUzmQEaMVrCCnpgDAd7R5/YPSFuYusquVrQN7/Mofz++2MLTFVzTQpOTyJaKZP2wyS3TvKEpA==" hashValue="EczOKZIZRH3MqcwGBWiKM0wUrHs43tDrVHE8i+RKVf8DgaA+bwqx3Rbp7sBK9nxS1Nxv740ucLj0atl17mbG5g==" algorithmName="SHA-512" password="CC35"/>
  <autoFilter ref="C93:K225"/>
  <mergeCells count="15">
    <mergeCell ref="E7:H7"/>
    <mergeCell ref="E11:H11"/>
    <mergeCell ref="E9:H9"/>
    <mergeCell ref="E13:H13"/>
    <mergeCell ref="E22:H22"/>
    <mergeCell ref="E31:H31"/>
    <mergeCell ref="E52:H52"/>
    <mergeCell ref="E56:H56"/>
    <mergeCell ref="E54:H54"/>
    <mergeCell ref="E58:H58"/>
    <mergeCell ref="E80:H80"/>
    <mergeCell ref="E84:H84"/>
    <mergeCell ref="E82:H82"/>
    <mergeCell ref="E86:H86"/>
    <mergeCell ref="L2:V2"/>
  </mergeCells>
  <hyperlinks>
    <hyperlink ref="F98" r:id="rId1" display="https://podminky.urs.cz/item/CS_URS_2024_02/766663915"/>
    <hyperlink ref="F102" r:id="rId2" display="https://podminky.urs.cz/item/CS_URS_2025_01/776111111"/>
    <hyperlink ref="F105" r:id="rId3" display="https://podminky.urs.cz/item/CS_URS_2025_01/776111116"/>
    <hyperlink ref="F108" r:id="rId4" display="https://podminky.urs.cz/item/CS_URS_2025_01/776111311"/>
    <hyperlink ref="F111" r:id="rId5" display="https://podminky.urs.cz/item/CS_URS_2025_01/776121112"/>
    <hyperlink ref="F114" r:id="rId6" display="https://podminky.urs.cz/item/CS_URS_2025_01/776141112"/>
    <hyperlink ref="F117" r:id="rId7" display="https://podminky.urs.cz/item/CS_URS_2025_01/776221111"/>
    <hyperlink ref="F147" r:id="rId8" display="https://podminky.urs.cz/item/CS_URS_2025_01/776221121"/>
    <hyperlink ref="F166" r:id="rId9" display="https://podminky.urs.cz/item/CS_URS_2025_01/776223111"/>
    <hyperlink ref="F169" r:id="rId10" display="https://podminky.urs.cz/item/CS_URS_2025_01/776411212"/>
    <hyperlink ref="F204" r:id="rId11" display="https://podminky.urs.cz/item/CS_URS_2025_01/776411213"/>
    <hyperlink ref="F207" r:id="rId12" display="https://podminky.urs.cz/item/CS_URS_2025_01/776421111"/>
    <hyperlink ref="F213" r:id="rId13" display="https://podminky.urs.cz/item/CS_URS_2025_01/776421312"/>
    <hyperlink ref="F219" r:id="rId14" display="https://podminky.urs.cz/item/CS_URS_2025_01/776991111"/>
    <hyperlink ref="F222" r:id="rId15" display="https://podminky.urs.cz/item/CS_URS_2025_01/776991121"/>
    <hyperlink ref="F225" r:id="rId16" display="https://podminky.urs.cz/item/CS_URS_2025_01/9987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82</v>
      </c>
    </row>
    <row r="4" s="1" customFormat="1" ht="24.96" customHeight="1">
      <c r="B4" s="23"/>
      <c r="D4" s="144" t="s">
        <v>98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26.25" customHeight="1">
      <c r="B7" s="23"/>
      <c r="E7" s="147" t="str">
        <f>'Rekapitulace stavby'!K6</f>
        <v>Budova A - Oddělení Gastroenterologie - endoskopické centrum, 2. NP - Výměna PVC</v>
      </c>
      <c r="F7" s="146"/>
      <c r="G7" s="146"/>
      <c r="H7" s="146"/>
      <c r="L7" s="23"/>
    </row>
    <row r="8" s="2" customFormat="1" ht="12" customHeight="1">
      <c r="A8" s="41"/>
      <c r="B8" s="47"/>
      <c r="C8" s="41"/>
      <c r="D8" s="146" t="s">
        <v>99</v>
      </c>
      <c r="E8" s="41"/>
      <c r="F8" s="41"/>
      <c r="G8" s="41"/>
      <c r="H8" s="41"/>
      <c r="I8" s="41"/>
      <c r="J8" s="41"/>
      <c r="K8" s="41"/>
      <c r="L8" s="149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50" t="s">
        <v>354</v>
      </c>
      <c r="F9" s="41"/>
      <c r="G9" s="41"/>
      <c r="H9" s="41"/>
      <c r="I9" s="41"/>
      <c r="J9" s="41"/>
      <c r="K9" s="41"/>
      <c r="L9" s="149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9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6" t="s">
        <v>18</v>
      </c>
      <c r="E11" s="41"/>
      <c r="F11" s="136" t="s">
        <v>19</v>
      </c>
      <c r="G11" s="41"/>
      <c r="H11" s="41"/>
      <c r="I11" s="146" t="s">
        <v>20</v>
      </c>
      <c r="J11" s="136" t="s">
        <v>19</v>
      </c>
      <c r="K11" s="41"/>
      <c r="L11" s="149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6" t="s">
        <v>21</v>
      </c>
      <c r="E12" s="41"/>
      <c r="F12" s="136" t="s">
        <v>22</v>
      </c>
      <c r="G12" s="41"/>
      <c r="H12" s="41"/>
      <c r="I12" s="146" t="s">
        <v>23</v>
      </c>
      <c r="J12" s="151" t="str">
        <f>'Rekapitulace stavby'!AN8</f>
        <v>17. 4. 2025</v>
      </c>
      <c r="K12" s="41"/>
      <c r="L12" s="149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9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6" t="s">
        <v>25</v>
      </c>
      <c r="E14" s="41"/>
      <c r="F14" s="41"/>
      <c r="G14" s="41"/>
      <c r="H14" s="41"/>
      <c r="I14" s="146" t="s">
        <v>26</v>
      </c>
      <c r="J14" s="136" t="s">
        <v>27</v>
      </c>
      <c r="K14" s="41"/>
      <c r="L14" s="149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6" t="s">
        <v>29</v>
      </c>
      <c r="J15" s="136" t="s">
        <v>30</v>
      </c>
      <c r="K15" s="41"/>
      <c r="L15" s="149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9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6" t="s">
        <v>31</v>
      </c>
      <c r="E17" s="41"/>
      <c r="F17" s="41"/>
      <c r="G17" s="41"/>
      <c r="H17" s="41"/>
      <c r="I17" s="146" t="s">
        <v>26</v>
      </c>
      <c r="J17" s="36" t="str">
        <f>'Rekapitulace stavby'!AN13</f>
        <v>Vyplň údaj</v>
      </c>
      <c r="K17" s="41"/>
      <c r="L17" s="149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6" t="s">
        <v>29</v>
      </c>
      <c r="J18" s="36" t="str">
        <f>'Rekapitulace stavby'!AN14</f>
        <v>Vyplň údaj</v>
      </c>
      <c r="K18" s="41"/>
      <c r="L18" s="149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9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6" t="s">
        <v>33</v>
      </c>
      <c r="E20" s="41"/>
      <c r="F20" s="41"/>
      <c r="G20" s="41"/>
      <c r="H20" s="41"/>
      <c r="I20" s="146" t="s">
        <v>26</v>
      </c>
      <c r="J20" s="136" t="str">
        <f>IF('Rekapitulace stavby'!AN16="","",'Rekapitulace stavby'!AN16)</f>
        <v/>
      </c>
      <c r="K20" s="41"/>
      <c r="L20" s="149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6" t="s">
        <v>29</v>
      </c>
      <c r="J21" s="136" t="str">
        <f>IF('Rekapitulace stavby'!AN17="","",'Rekapitulace stavby'!AN17)</f>
        <v/>
      </c>
      <c r="K21" s="41"/>
      <c r="L21" s="149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9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6" t="s">
        <v>36</v>
      </c>
      <c r="E23" s="41"/>
      <c r="F23" s="41"/>
      <c r="G23" s="41"/>
      <c r="H23" s="41"/>
      <c r="I23" s="146" t="s">
        <v>26</v>
      </c>
      <c r="J23" s="136" t="s">
        <v>19</v>
      </c>
      <c r="K23" s="41"/>
      <c r="L23" s="149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37</v>
      </c>
      <c r="F24" s="41"/>
      <c r="G24" s="41"/>
      <c r="H24" s="41"/>
      <c r="I24" s="146" t="s">
        <v>29</v>
      </c>
      <c r="J24" s="136" t="s">
        <v>19</v>
      </c>
      <c r="K24" s="41"/>
      <c r="L24" s="149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9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6" t="s">
        <v>38</v>
      </c>
      <c r="E26" s="41"/>
      <c r="F26" s="41"/>
      <c r="G26" s="41"/>
      <c r="H26" s="41"/>
      <c r="I26" s="41"/>
      <c r="J26" s="41"/>
      <c r="K26" s="41"/>
      <c r="L26" s="149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2"/>
      <c r="B27" s="153"/>
      <c r="C27" s="152"/>
      <c r="D27" s="152"/>
      <c r="E27" s="154" t="s">
        <v>19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9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6"/>
      <c r="E29" s="156"/>
      <c r="F29" s="156"/>
      <c r="G29" s="156"/>
      <c r="H29" s="156"/>
      <c r="I29" s="156"/>
      <c r="J29" s="156"/>
      <c r="K29" s="156"/>
      <c r="L29" s="149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7" t="s">
        <v>40</v>
      </c>
      <c r="E30" s="41"/>
      <c r="F30" s="41"/>
      <c r="G30" s="41"/>
      <c r="H30" s="41"/>
      <c r="I30" s="41"/>
      <c r="J30" s="158">
        <f>ROUND(J82, 2)</f>
        <v>0</v>
      </c>
      <c r="K30" s="41"/>
      <c r="L30" s="149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6"/>
      <c r="E31" s="156"/>
      <c r="F31" s="156"/>
      <c r="G31" s="156"/>
      <c r="H31" s="156"/>
      <c r="I31" s="156"/>
      <c r="J31" s="156"/>
      <c r="K31" s="156"/>
      <c r="L31" s="149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9" t="s">
        <v>42</v>
      </c>
      <c r="G32" s="41"/>
      <c r="H32" s="41"/>
      <c r="I32" s="159" t="s">
        <v>41</v>
      </c>
      <c r="J32" s="159" t="s">
        <v>43</v>
      </c>
      <c r="K32" s="41"/>
      <c r="L32" s="149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8" t="s">
        <v>44</v>
      </c>
      <c r="E33" s="146" t="s">
        <v>45</v>
      </c>
      <c r="F33" s="160">
        <f>ROUND((SUM(BE82:BE90)),  2)</f>
        <v>0</v>
      </c>
      <c r="G33" s="41"/>
      <c r="H33" s="41"/>
      <c r="I33" s="161">
        <v>0.20999999999999999</v>
      </c>
      <c r="J33" s="160">
        <f>ROUND(((SUM(BE82:BE90))*I33),  2)</f>
        <v>0</v>
      </c>
      <c r="K33" s="41"/>
      <c r="L33" s="149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6" t="s">
        <v>46</v>
      </c>
      <c r="F34" s="160">
        <f>ROUND((SUM(BF82:BF90)),  2)</f>
        <v>0</v>
      </c>
      <c r="G34" s="41"/>
      <c r="H34" s="41"/>
      <c r="I34" s="161">
        <v>0.12</v>
      </c>
      <c r="J34" s="160">
        <f>ROUND(((SUM(BF82:BF90))*I34),  2)</f>
        <v>0</v>
      </c>
      <c r="K34" s="41"/>
      <c r="L34" s="149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6" t="s">
        <v>47</v>
      </c>
      <c r="F35" s="160">
        <f>ROUND((SUM(BG82:BG90)),  2)</f>
        <v>0</v>
      </c>
      <c r="G35" s="41"/>
      <c r="H35" s="41"/>
      <c r="I35" s="161">
        <v>0.20999999999999999</v>
      </c>
      <c r="J35" s="160">
        <f>0</f>
        <v>0</v>
      </c>
      <c r="K35" s="41"/>
      <c r="L35" s="149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6" t="s">
        <v>48</v>
      </c>
      <c r="F36" s="160">
        <f>ROUND((SUM(BH82:BH90)),  2)</f>
        <v>0</v>
      </c>
      <c r="G36" s="41"/>
      <c r="H36" s="41"/>
      <c r="I36" s="161">
        <v>0.12</v>
      </c>
      <c r="J36" s="160">
        <f>0</f>
        <v>0</v>
      </c>
      <c r="K36" s="41"/>
      <c r="L36" s="149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6" t="s">
        <v>49</v>
      </c>
      <c r="F37" s="160">
        <f>ROUND((SUM(BI82:BI90)),  2)</f>
        <v>0</v>
      </c>
      <c r="G37" s="41"/>
      <c r="H37" s="41"/>
      <c r="I37" s="161">
        <v>0</v>
      </c>
      <c r="J37" s="160">
        <f>0</f>
        <v>0</v>
      </c>
      <c r="K37" s="41"/>
      <c r="L37" s="149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9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2"/>
      <c r="D39" s="163" t="s">
        <v>50</v>
      </c>
      <c r="E39" s="164"/>
      <c r="F39" s="164"/>
      <c r="G39" s="165" t="s">
        <v>51</v>
      </c>
      <c r="H39" s="166" t="s">
        <v>52</v>
      </c>
      <c r="I39" s="164"/>
      <c r="J39" s="167">
        <f>SUM(J30:J37)</f>
        <v>0</v>
      </c>
      <c r="K39" s="168"/>
      <c r="L39" s="149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9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9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105</v>
      </c>
      <c r="D45" s="43"/>
      <c r="E45" s="43"/>
      <c r="F45" s="43"/>
      <c r="G45" s="43"/>
      <c r="H45" s="43"/>
      <c r="I45" s="43"/>
      <c r="J45" s="43"/>
      <c r="K45" s="43"/>
      <c r="L45" s="149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9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26.25" customHeight="1">
      <c r="A48" s="41"/>
      <c r="B48" s="42"/>
      <c r="C48" s="43"/>
      <c r="D48" s="43"/>
      <c r="E48" s="173" t="str">
        <f>E7</f>
        <v>Budova A - Oddělení Gastroenterologie - endoskopické centrum, 2. NP - Výměna PVC</v>
      </c>
      <c r="F48" s="35"/>
      <c r="G48" s="35"/>
      <c r="H48" s="35"/>
      <c r="I48" s="43"/>
      <c r="J48" s="43"/>
      <c r="K48" s="43"/>
      <c r="L48" s="149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99</v>
      </c>
      <c r="D49" s="43"/>
      <c r="E49" s="43"/>
      <c r="F49" s="43"/>
      <c r="G49" s="43"/>
      <c r="H49" s="43"/>
      <c r="I49" s="43"/>
      <c r="J49" s="43"/>
      <c r="K49" s="43"/>
      <c r="L49" s="149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99 - Vedlejší a ostatní náklady</v>
      </c>
      <c r="F50" s="43"/>
      <c r="G50" s="43"/>
      <c r="H50" s="43"/>
      <c r="I50" s="43"/>
      <c r="J50" s="43"/>
      <c r="K50" s="43"/>
      <c r="L50" s="149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9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Masarykova nemocnice</v>
      </c>
      <c r="G52" s="43"/>
      <c r="H52" s="43"/>
      <c r="I52" s="35" t="s">
        <v>23</v>
      </c>
      <c r="J52" s="75" t="str">
        <f>IF(J12="","",J12)</f>
        <v>17. 4. 2025</v>
      </c>
      <c r="K52" s="43"/>
      <c r="L52" s="149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9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Krajská zdravotní a.s.</v>
      </c>
      <c r="G54" s="43"/>
      <c r="H54" s="43"/>
      <c r="I54" s="35" t="s">
        <v>33</v>
      </c>
      <c r="J54" s="39" t="str">
        <f>E21</f>
        <v xml:space="preserve"> </v>
      </c>
      <c r="K54" s="43"/>
      <c r="L54" s="149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Milan Křehla</v>
      </c>
      <c r="K55" s="43"/>
      <c r="L55" s="149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9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5" t="s">
        <v>106</v>
      </c>
      <c r="D57" s="176"/>
      <c r="E57" s="176"/>
      <c r="F57" s="176"/>
      <c r="G57" s="176"/>
      <c r="H57" s="176"/>
      <c r="I57" s="176"/>
      <c r="J57" s="177" t="s">
        <v>107</v>
      </c>
      <c r="K57" s="176"/>
      <c r="L57" s="149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9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8" t="s">
        <v>72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49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108</v>
      </c>
    </row>
    <row r="60" s="9" customFormat="1" ht="24.96" customHeight="1">
      <c r="A60" s="9"/>
      <c r="B60" s="179"/>
      <c r="C60" s="180"/>
      <c r="D60" s="181" t="s">
        <v>355</v>
      </c>
      <c r="E60" s="182"/>
      <c r="F60" s="182"/>
      <c r="G60" s="182"/>
      <c r="H60" s="182"/>
      <c r="I60" s="182"/>
      <c r="J60" s="183">
        <f>J83</f>
        <v>0</v>
      </c>
      <c r="K60" s="180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27"/>
      <c r="D61" s="186" t="s">
        <v>356</v>
      </c>
      <c r="E61" s="187"/>
      <c r="F61" s="187"/>
      <c r="G61" s="187"/>
      <c r="H61" s="187"/>
      <c r="I61" s="187"/>
      <c r="J61" s="188">
        <f>J84</f>
        <v>0</v>
      </c>
      <c r="K61" s="127"/>
      <c r="L61" s="18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27"/>
      <c r="D62" s="186" t="s">
        <v>357</v>
      </c>
      <c r="E62" s="187"/>
      <c r="F62" s="187"/>
      <c r="G62" s="187"/>
      <c r="H62" s="187"/>
      <c r="I62" s="187"/>
      <c r="J62" s="188">
        <f>J88</f>
        <v>0</v>
      </c>
      <c r="K62" s="127"/>
      <c r="L62" s="18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49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49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49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113</v>
      </c>
      <c r="D69" s="43"/>
      <c r="E69" s="43"/>
      <c r="F69" s="43"/>
      <c r="G69" s="43"/>
      <c r="H69" s="43"/>
      <c r="I69" s="43"/>
      <c r="J69" s="43"/>
      <c r="K69" s="43"/>
      <c r="L69" s="149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9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49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6.25" customHeight="1">
      <c r="A72" s="41"/>
      <c r="B72" s="42"/>
      <c r="C72" s="43"/>
      <c r="D72" s="43"/>
      <c r="E72" s="173" t="str">
        <f>E7</f>
        <v>Budova A - Oddělení Gastroenterologie - endoskopické centrum, 2. NP - Výměna PVC</v>
      </c>
      <c r="F72" s="35"/>
      <c r="G72" s="35"/>
      <c r="H72" s="35"/>
      <c r="I72" s="43"/>
      <c r="J72" s="43"/>
      <c r="K72" s="43"/>
      <c r="L72" s="149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99</v>
      </c>
      <c r="D73" s="43"/>
      <c r="E73" s="43"/>
      <c r="F73" s="43"/>
      <c r="G73" s="43"/>
      <c r="H73" s="43"/>
      <c r="I73" s="43"/>
      <c r="J73" s="43"/>
      <c r="K73" s="43"/>
      <c r="L73" s="149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99 - Vedlejší a ostatní náklady</v>
      </c>
      <c r="F74" s="43"/>
      <c r="G74" s="43"/>
      <c r="H74" s="43"/>
      <c r="I74" s="43"/>
      <c r="J74" s="43"/>
      <c r="K74" s="43"/>
      <c r="L74" s="149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9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>Masarykova nemocnice</v>
      </c>
      <c r="G76" s="43"/>
      <c r="H76" s="43"/>
      <c r="I76" s="35" t="s">
        <v>23</v>
      </c>
      <c r="J76" s="75" t="str">
        <f>IF(J12="","",J12)</f>
        <v>17. 4. 2025</v>
      </c>
      <c r="K76" s="43"/>
      <c r="L76" s="149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9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>Krajská zdravotní a.s.</v>
      </c>
      <c r="G78" s="43"/>
      <c r="H78" s="43"/>
      <c r="I78" s="35" t="s">
        <v>33</v>
      </c>
      <c r="J78" s="39" t="str">
        <f>E21</f>
        <v xml:space="preserve"> </v>
      </c>
      <c r="K78" s="43"/>
      <c r="L78" s="149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31</v>
      </c>
      <c r="D79" s="43"/>
      <c r="E79" s="43"/>
      <c r="F79" s="30" t="str">
        <f>IF(E18="","",E18)</f>
        <v>Vyplň údaj</v>
      </c>
      <c r="G79" s="43"/>
      <c r="H79" s="43"/>
      <c r="I79" s="35" t="s">
        <v>36</v>
      </c>
      <c r="J79" s="39" t="str">
        <f>E24</f>
        <v>Milan Křehla</v>
      </c>
      <c r="K79" s="43"/>
      <c r="L79" s="149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9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90"/>
      <c r="B81" s="191"/>
      <c r="C81" s="192" t="s">
        <v>114</v>
      </c>
      <c r="D81" s="193" t="s">
        <v>59</v>
      </c>
      <c r="E81" s="193" t="s">
        <v>55</v>
      </c>
      <c r="F81" s="193" t="s">
        <v>56</v>
      </c>
      <c r="G81" s="193" t="s">
        <v>115</v>
      </c>
      <c r="H81" s="193" t="s">
        <v>116</v>
      </c>
      <c r="I81" s="193" t="s">
        <v>117</v>
      </c>
      <c r="J81" s="193" t="s">
        <v>107</v>
      </c>
      <c r="K81" s="194" t="s">
        <v>118</v>
      </c>
      <c r="L81" s="195"/>
      <c r="M81" s="95" t="s">
        <v>19</v>
      </c>
      <c r="N81" s="96" t="s">
        <v>44</v>
      </c>
      <c r="O81" s="96" t="s">
        <v>119</v>
      </c>
      <c r="P81" s="96" t="s">
        <v>120</v>
      </c>
      <c r="Q81" s="96" t="s">
        <v>121</v>
      </c>
      <c r="R81" s="96" t="s">
        <v>122</v>
      </c>
      <c r="S81" s="96" t="s">
        <v>123</v>
      </c>
      <c r="T81" s="97" t="s">
        <v>124</v>
      </c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</row>
    <row r="82" s="2" customFormat="1" ht="22.8" customHeight="1">
      <c r="A82" s="41"/>
      <c r="B82" s="42"/>
      <c r="C82" s="102" t="s">
        <v>125</v>
      </c>
      <c r="D82" s="43"/>
      <c r="E82" s="43"/>
      <c r="F82" s="43"/>
      <c r="G82" s="43"/>
      <c r="H82" s="43"/>
      <c r="I82" s="43"/>
      <c r="J82" s="196">
        <f>BK82</f>
        <v>0</v>
      </c>
      <c r="K82" s="43"/>
      <c r="L82" s="47"/>
      <c r="M82" s="98"/>
      <c r="N82" s="197"/>
      <c r="O82" s="99"/>
      <c r="P82" s="198">
        <f>P83</f>
        <v>0</v>
      </c>
      <c r="Q82" s="99"/>
      <c r="R82" s="198">
        <f>R83</f>
        <v>0</v>
      </c>
      <c r="S82" s="99"/>
      <c r="T82" s="199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73</v>
      </c>
      <c r="AU82" s="20" t="s">
        <v>108</v>
      </c>
      <c r="BK82" s="200">
        <f>BK83</f>
        <v>0</v>
      </c>
    </row>
    <row r="83" s="12" customFormat="1" ht="25.92" customHeight="1">
      <c r="A83" s="12"/>
      <c r="B83" s="201"/>
      <c r="C83" s="202"/>
      <c r="D83" s="203" t="s">
        <v>73</v>
      </c>
      <c r="E83" s="204" t="s">
        <v>358</v>
      </c>
      <c r="F83" s="204" t="s">
        <v>359</v>
      </c>
      <c r="G83" s="202"/>
      <c r="H83" s="202"/>
      <c r="I83" s="205"/>
      <c r="J83" s="206">
        <f>BK83</f>
        <v>0</v>
      </c>
      <c r="K83" s="202"/>
      <c r="L83" s="207"/>
      <c r="M83" s="208"/>
      <c r="N83" s="209"/>
      <c r="O83" s="209"/>
      <c r="P83" s="210">
        <f>P84+P88</f>
        <v>0</v>
      </c>
      <c r="Q83" s="209"/>
      <c r="R83" s="210">
        <f>R84+R88</f>
        <v>0</v>
      </c>
      <c r="S83" s="209"/>
      <c r="T83" s="211">
        <f>T84+T88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2" t="s">
        <v>158</v>
      </c>
      <c r="AT83" s="213" t="s">
        <v>73</v>
      </c>
      <c r="AU83" s="213" t="s">
        <v>74</v>
      </c>
      <c r="AY83" s="212" t="s">
        <v>128</v>
      </c>
      <c r="BK83" s="214">
        <f>BK84+BK88</f>
        <v>0</v>
      </c>
    </row>
    <row r="84" s="12" customFormat="1" ht="22.8" customHeight="1">
      <c r="A84" s="12"/>
      <c r="B84" s="201"/>
      <c r="C84" s="202"/>
      <c r="D84" s="203" t="s">
        <v>73</v>
      </c>
      <c r="E84" s="215" t="s">
        <v>360</v>
      </c>
      <c r="F84" s="215" t="s">
        <v>361</v>
      </c>
      <c r="G84" s="202"/>
      <c r="H84" s="202"/>
      <c r="I84" s="205"/>
      <c r="J84" s="216">
        <f>BK84</f>
        <v>0</v>
      </c>
      <c r="K84" s="202"/>
      <c r="L84" s="207"/>
      <c r="M84" s="208"/>
      <c r="N84" s="209"/>
      <c r="O84" s="209"/>
      <c r="P84" s="210">
        <f>SUM(P85:P87)</f>
        <v>0</v>
      </c>
      <c r="Q84" s="209"/>
      <c r="R84" s="210">
        <f>SUM(R85:R87)</f>
        <v>0</v>
      </c>
      <c r="S84" s="209"/>
      <c r="T84" s="211">
        <f>SUM(T85:T87)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2" t="s">
        <v>158</v>
      </c>
      <c r="AT84" s="213" t="s">
        <v>73</v>
      </c>
      <c r="AU84" s="213" t="s">
        <v>80</v>
      </c>
      <c r="AY84" s="212" t="s">
        <v>128</v>
      </c>
      <c r="BK84" s="214">
        <f>SUM(BK85:BK87)</f>
        <v>0</v>
      </c>
    </row>
    <row r="85" s="2" customFormat="1" ht="16.5" customHeight="1">
      <c r="A85" s="41"/>
      <c r="B85" s="42"/>
      <c r="C85" s="217" t="s">
        <v>80</v>
      </c>
      <c r="D85" s="217" t="s">
        <v>131</v>
      </c>
      <c r="E85" s="218" t="s">
        <v>362</v>
      </c>
      <c r="F85" s="219" t="s">
        <v>361</v>
      </c>
      <c r="G85" s="220" t="s">
        <v>363</v>
      </c>
      <c r="H85" s="221">
        <v>0.025000000000000001</v>
      </c>
      <c r="I85" s="222"/>
      <c r="J85" s="223">
        <f>ROUND(I85*H85,2)</f>
        <v>0</v>
      </c>
      <c r="K85" s="219" t="s">
        <v>135</v>
      </c>
      <c r="L85" s="47"/>
      <c r="M85" s="224" t="s">
        <v>19</v>
      </c>
      <c r="N85" s="225" t="s">
        <v>45</v>
      </c>
      <c r="O85" s="87"/>
      <c r="P85" s="226">
        <f>O85*H85</f>
        <v>0</v>
      </c>
      <c r="Q85" s="226">
        <v>0</v>
      </c>
      <c r="R85" s="226">
        <f>Q85*H85</f>
        <v>0</v>
      </c>
      <c r="S85" s="226">
        <v>0</v>
      </c>
      <c r="T85" s="22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8" t="s">
        <v>364</v>
      </c>
      <c r="AT85" s="228" t="s">
        <v>131</v>
      </c>
      <c r="AU85" s="228" t="s">
        <v>82</v>
      </c>
      <c r="AY85" s="20" t="s">
        <v>128</v>
      </c>
      <c r="BE85" s="229">
        <f>IF(N85="základní",J85,0)</f>
        <v>0</v>
      </c>
      <c r="BF85" s="229">
        <f>IF(N85="snížená",J85,0)</f>
        <v>0</v>
      </c>
      <c r="BG85" s="229">
        <f>IF(N85="zákl. přenesená",J85,0)</f>
        <v>0</v>
      </c>
      <c r="BH85" s="229">
        <f>IF(N85="sníž. přenesená",J85,0)</f>
        <v>0</v>
      </c>
      <c r="BI85" s="229">
        <f>IF(N85="nulová",J85,0)</f>
        <v>0</v>
      </c>
      <c r="BJ85" s="20" t="s">
        <v>80</v>
      </c>
      <c r="BK85" s="229">
        <f>ROUND(I85*H85,2)</f>
        <v>0</v>
      </c>
      <c r="BL85" s="20" t="s">
        <v>364</v>
      </c>
      <c r="BM85" s="228" t="s">
        <v>365</v>
      </c>
    </row>
    <row r="86" s="2" customFormat="1">
      <c r="A86" s="41"/>
      <c r="B86" s="42"/>
      <c r="C86" s="43"/>
      <c r="D86" s="230" t="s">
        <v>138</v>
      </c>
      <c r="E86" s="43"/>
      <c r="F86" s="231" t="s">
        <v>366</v>
      </c>
      <c r="G86" s="43"/>
      <c r="H86" s="43"/>
      <c r="I86" s="232"/>
      <c r="J86" s="43"/>
      <c r="K86" s="43"/>
      <c r="L86" s="47"/>
      <c r="M86" s="233"/>
      <c r="N86" s="234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138</v>
      </c>
      <c r="AU86" s="20" t="s">
        <v>82</v>
      </c>
    </row>
    <row r="87" s="2" customFormat="1">
      <c r="A87" s="41"/>
      <c r="B87" s="42"/>
      <c r="C87" s="43"/>
      <c r="D87" s="237" t="s">
        <v>367</v>
      </c>
      <c r="E87" s="43"/>
      <c r="F87" s="297" t="s">
        <v>368</v>
      </c>
      <c r="G87" s="43"/>
      <c r="H87" s="43"/>
      <c r="I87" s="232"/>
      <c r="J87" s="43"/>
      <c r="K87" s="43"/>
      <c r="L87" s="47"/>
      <c r="M87" s="233"/>
      <c r="N87" s="23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367</v>
      </c>
      <c r="AU87" s="20" t="s">
        <v>82</v>
      </c>
    </row>
    <row r="88" s="12" customFormat="1" ht="22.8" customHeight="1">
      <c r="A88" s="12"/>
      <c r="B88" s="201"/>
      <c r="C88" s="202"/>
      <c r="D88" s="203" t="s">
        <v>73</v>
      </c>
      <c r="E88" s="215" t="s">
        <v>369</v>
      </c>
      <c r="F88" s="215" t="s">
        <v>370</v>
      </c>
      <c r="G88" s="202"/>
      <c r="H88" s="202"/>
      <c r="I88" s="205"/>
      <c r="J88" s="216">
        <f>BK88</f>
        <v>0</v>
      </c>
      <c r="K88" s="202"/>
      <c r="L88" s="207"/>
      <c r="M88" s="208"/>
      <c r="N88" s="209"/>
      <c r="O88" s="209"/>
      <c r="P88" s="210">
        <f>SUM(P89:P90)</f>
        <v>0</v>
      </c>
      <c r="Q88" s="209"/>
      <c r="R88" s="210">
        <f>SUM(R89:R90)</f>
        <v>0</v>
      </c>
      <c r="S88" s="209"/>
      <c r="T88" s="211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2" t="s">
        <v>158</v>
      </c>
      <c r="AT88" s="213" t="s">
        <v>73</v>
      </c>
      <c r="AU88" s="213" t="s">
        <v>80</v>
      </c>
      <c r="AY88" s="212" t="s">
        <v>128</v>
      </c>
      <c r="BK88" s="214">
        <f>SUM(BK89:BK90)</f>
        <v>0</v>
      </c>
    </row>
    <row r="89" s="2" customFormat="1" ht="16.5" customHeight="1">
      <c r="A89" s="41"/>
      <c r="B89" s="42"/>
      <c r="C89" s="217" t="s">
        <v>82</v>
      </c>
      <c r="D89" s="217" t="s">
        <v>131</v>
      </c>
      <c r="E89" s="218" t="s">
        <v>371</v>
      </c>
      <c r="F89" s="219" t="s">
        <v>370</v>
      </c>
      <c r="G89" s="220" t="s">
        <v>372</v>
      </c>
      <c r="H89" s="221">
        <v>0.02</v>
      </c>
      <c r="I89" s="222"/>
      <c r="J89" s="223">
        <f>ROUND(I89*H89,2)</f>
        <v>0</v>
      </c>
      <c r="K89" s="219" t="s">
        <v>135</v>
      </c>
      <c r="L89" s="47"/>
      <c r="M89" s="224" t="s">
        <v>19</v>
      </c>
      <c r="N89" s="225" t="s">
        <v>45</v>
      </c>
      <c r="O89" s="87"/>
      <c r="P89" s="226">
        <f>O89*H89</f>
        <v>0</v>
      </c>
      <c r="Q89" s="226">
        <v>0</v>
      </c>
      <c r="R89" s="226">
        <f>Q89*H89</f>
        <v>0</v>
      </c>
      <c r="S89" s="226">
        <v>0</v>
      </c>
      <c r="T89" s="22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8" t="s">
        <v>364</v>
      </c>
      <c r="AT89" s="228" t="s">
        <v>131</v>
      </c>
      <c r="AU89" s="228" t="s">
        <v>82</v>
      </c>
      <c r="AY89" s="20" t="s">
        <v>128</v>
      </c>
      <c r="BE89" s="229">
        <f>IF(N89="základní",J89,0)</f>
        <v>0</v>
      </c>
      <c r="BF89" s="229">
        <f>IF(N89="snížená",J89,0)</f>
        <v>0</v>
      </c>
      <c r="BG89" s="229">
        <f>IF(N89="zákl. přenesená",J89,0)</f>
        <v>0</v>
      </c>
      <c r="BH89" s="229">
        <f>IF(N89="sníž. přenesená",J89,0)</f>
        <v>0</v>
      </c>
      <c r="BI89" s="229">
        <f>IF(N89="nulová",J89,0)</f>
        <v>0</v>
      </c>
      <c r="BJ89" s="20" t="s">
        <v>80</v>
      </c>
      <c r="BK89" s="229">
        <f>ROUND(I89*H89,2)</f>
        <v>0</v>
      </c>
      <c r="BL89" s="20" t="s">
        <v>364</v>
      </c>
      <c r="BM89" s="228" t="s">
        <v>373</v>
      </c>
    </row>
    <row r="90" s="2" customFormat="1">
      <c r="A90" s="41"/>
      <c r="B90" s="42"/>
      <c r="C90" s="43"/>
      <c r="D90" s="230" t="s">
        <v>138</v>
      </c>
      <c r="E90" s="43"/>
      <c r="F90" s="231" t="s">
        <v>374</v>
      </c>
      <c r="G90" s="43"/>
      <c r="H90" s="43"/>
      <c r="I90" s="232"/>
      <c r="J90" s="43"/>
      <c r="K90" s="43"/>
      <c r="L90" s="47"/>
      <c r="M90" s="293"/>
      <c r="N90" s="294"/>
      <c r="O90" s="295"/>
      <c r="P90" s="295"/>
      <c r="Q90" s="295"/>
      <c r="R90" s="295"/>
      <c r="S90" s="295"/>
      <c r="T90" s="296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138</v>
      </c>
      <c r="AU90" s="20" t="s">
        <v>82</v>
      </c>
    </row>
    <row r="91" s="2" customFormat="1" ht="6.96" customHeight="1">
      <c r="A91" s="41"/>
      <c r="B91" s="62"/>
      <c r="C91" s="63"/>
      <c r="D91" s="63"/>
      <c r="E91" s="63"/>
      <c r="F91" s="63"/>
      <c r="G91" s="63"/>
      <c r="H91" s="63"/>
      <c r="I91" s="63"/>
      <c r="J91" s="63"/>
      <c r="K91" s="63"/>
      <c r="L91" s="47"/>
      <c r="M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</sheetData>
  <sheetProtection sheet="1" autoFilter="0" formatColumns="0" formatRows="0" objects="1" scenarios="1" spinCount="100000" saltValue="6r4vBQM0afLtDdDnC+KBqa4FjR6YCnqcpp2TMlP69XeRqYeOW+x1tuw3WruO90ymLwhJIedbH+Pytpg8W2ww0A==" hashValue="Ay8BJEd2GnfJOlmLPVKOl4D9708CR1K7EBapS488qUFhEbYxIrHVlvSwp8XhC7ZsVZQjyBol96qe26TEuoIMog==" algorithmName="SHA-512" password="CC35"/>
  <autoFilter ref="C81:K9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030001000"/>
    <hyperlink ref="F90" r:id="rId2" display="https://podminky.urs.cz/item/CS_URS_2025_01/06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3"/>
    </row>
    <row r="4" s="1" customFormat="1" ht="24.96" customHeight="1">
      <c r="B4" s="23"/>
      <c r="C4" s="144" t="s">
        <v>375</v>
      </c>
      <c r="H4" s="23"/>
    </row>
    <row r="5" s="1" customFormat="1" ht="12" customHeight="1">
      <c r="B5" s="23"/>
      <c r="C5" s="298" t="s">
        <v>13</v>
      </c>
      <c r="D5" s="154" t="s">
        <v>14</v>
      </c>
      <c r="E5" s="1"/>
      <c r="F5" s="1"/>
      <c r="H5" s="23"/>
    </row>
    <row r="6" s="1" customFormat="1" ht="36.96" customHeight="1">
      <c r="B6" s="23"/>
      <c r="C6" s="299" t="s">
        <v>16</v>
      </c>
      <c r="D6" s="300" t="s">
        <v>17</v>
      </c>
      <c r="E6" s="1"/>
      <c r="F6" s="1"/>
      <c r="H6" s="23"/>
    </row>
    <row r="7" s="1" customFormat="1" ht="16.5" customHeight="1">
      <c r="B7" s="23"/>
      <c r="C7" s="146" t="s">
        <v>23</v>
      </c>
      <c r="D7" s="151" t="str">
        <f>'Rekapitulace stavby'!AN8</f>
        <v>17. 4. 2025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90"/>
      <c r="B9" s="301"/>
      <c r="C9" s="302" t="s">
        <v>55</v>
      </c>
      <c r="D9" s="303" t="s">
        <v>56</v>
      </c>
      <c r="E9" s="303" t="s">
        <v>115</v>
      </c>
      <c r="F9" s="304" t="s">
        <v>376</v>
      </c>
      <c r="G9" s="190"/>
      <c r="H9" s="301"/>
    </row>
    <row r="10" s="2" customFormat="1" ht="26.4" customHeight="1">
      <c r="A10" s="41"/>
      <c r="B10" s="47"/>
      <c r="C10" s="305" t="s">
        <v>377</v>
      </c>
      <c r="D10" s="305" t="s">
        <v>93</v>
      </c>
      <c r="E10" s="41"/>
      <c r="F10" s="41"/>
      <c r="G10" s="41"/>
      <c r="H10" s="47"/>
    </row>
    <row r="11" s="2" customFormat="1" ht="16.8" customHeight="1">
      <c r="A11" s="41"/>
      <c r="B11" s="47"/>
      <c r="C11" s="306" t="s">
        <v>230</v>
      </c>
      <c r="D11" s="307" t="s">
        <v>231</v>
      </c>
      <c r="E11" s="308" t="s">
        <v>19</v>
      </c>
      <c r="F11" s="309">
        <v>258.70999999999998</v>
      </c>
      <c r="G11" s="41"/>
      <c r="H11" s="47"/>
    </row>
    <row r="12" s="2" customFormat="1" ht="16.8" customHeight="1">
      <c r="A12" s="41"/>
      <c r="B12" s="47"/>
      <c r="C12" s="310" t="s">
        <v>19</v>
      </c>
      <c r="D12" s="310" t="s">
        <v>165</v>
      </c>
      <c r="E12" s="20" t="s">
        <v>19</v>
      </c>
      <c r="F12" s="311">
        <v>0</v>
      </c>
      <c r="G12" s="41"/>
      <c r="H12" s="47"/>
    </row>
    <row r="13" s="2" customFormat="1" ht="16.8" customHeight="1">
      <c r="A13" s="41"/>
      <c r="B13" s="47"/>
      <c r="C13" s="310" t="s">
        <v>19</v>
      </c>
      <c r="D13" s="310" t="s">
        <v>166</v>
      </c>
      <c r="E13" s="20" t="s">
        <v>19</v>
      </c>
      <c r="F13" s="311">
        <v>2.8500000000000001</v>
      </c>
      <c r="G13" s="41"/>
      <c r="H13" s="47"/>
    </row>
    <row r="14" s="2" customFormat="1" ht="16.8" customHeight="1">
      <c r="A14" s="41"/>
      <c r="B14" s="47"/>
      <c r="C14" s="310" t="s">
        <v>19</v>
      </c>
      <c r="D14" s="310" t="s">
        <v>167</v>
      </c>
      <c r="E14" s="20" t="s">
        <v>19</v>
      </c>
      <c r="F14" s="311">
        <v>2.75</v>
      </c>
      <c r="G14" s="41"/>
      <c r="H14" s="47"/>
    </row>
    <row r="15" s="2" customFormat="1" ht="16.8" customHeight="1">
      <c r="A15" s="41"/>
      <c r="B15" s="47"/>
      <c r="C15" s="310" t="s">
        <v>19</v>
      </c>
      <c r="D15" s="310" t="s">
        <v>168</v>
      </c>
      <c r="E15" s="20" t="s">
        <v>19</v>
      </c>
      <c r="F15" s="311">
        <v>2.8500000000000001</v>
      </c>
      <c r="G15" s="41"/>
      <c r="H15" s="47"/>
    </row>
    <row r="16" s="2" customFormat="1" ht="16.8" customHeight="1">
      <c r="A16" s="41"/>
      <c r="B16" s="47"/>
      <c r="C16" s="310" t="s">
        <v>19</v>
      </c>
      <c r="D16" s="310" t="s">
        <v>169</v>
      </c>
      <c r="E16" s="20" t="s">
        <v>19</v>
      </c>
      <c r="F16" s="311">
        <v>2.8500000000000001</v>
      </c>
      <c r="G16" s="41"/>
      <c r="H16" s="47"/>
    </row>
    <row r="17" s="2" customFormat="1" ht="16.8" customHeight="1">
      <c r="A17" s="41"/>
      <c r="B17" s="47"/>
      <c r="C17" s="310" t="s">
        <v>19</v>
      </c>
      <c r="D17" s="310" t="s">
        <v>170</v>
      </c>
      <c r="E17" s="20" t="s">
        <v>19</v>
      </c>
      <c r="F17" s="311">
        <v>9.8599999999999994</v>
      </c>
      <c r="G17" s="41"/>
      <c r="H17" s="47"/>
    </row>
    <row r="18" s="2" customFormat="1" ht="16.8" customHeight="1">
      <c r="A18" s="41"/>
      <c r="B18" s="47"/>
      <c r="C18" s="310" t="s">
        <v>19</v>
      </c>
      <c r="D18" s="310" t="s">
        <v>171</v>
      </c>
      <c r="E18" s="20" t="s">
        <v>19</v>
      </c>
      <c r="F18" s="311">
        <v>9.8599999999999994</v>
      </c>
      <c r="G18" s="41"/>
      <c r="H18" s="47"/>
    </row>
    <row r="19" s="2" customFormat="1" ht="16.8" customHeight="1">
      <c r="A19" s="41"/>
      <c r="B19" s="47"/>
      <c r="C19" s="310" t="s">
        <v>19</v>
      </c>
      <c r="D19" s="310" t="s">
        <v>172</v>
      </c>
      <c r="E19" s="20" t="s">
        <v>19</v>
      </c>
      <c r="F19" s="311">
        <v>5.2800000000000002</v>
      </c>
      <c r="G19" s="41"/>
      <c r="H19" s="47"/>
    </row>
    <row r="20" s="2" customFormat="1" ht="16.8" customHeight="1">
      <c r="A20" s="41"/>
      <c r="B20" s="47"/>
      <c r="C20" s="310" t="s">
        <v>19</v>
      </c>
      <c r="D20" s="310" t="s">
        <v>173</v>
      </c>
      <c r="E20" s="20" t="s">
        <v>19</v>
      </c>
      <c r="F20" s="311">
        <v>2.5899999999999999</v>
      </c>
      <c r="G20" s="41"/>
      <c r="H20" s="47"/>
    </row>
    <row r="21" s="2" customFormat="1" ht="16.8" customHeight="1">
      <c r="A21" s="41"/>
      <c r="B21" s="47"/>
      <c r="C21" s="310" t="s">
        <v>19</v>
      </c>
      <c r="D21" s="310" t="s">
        <v>174</v>
      </c>
      <c r="E21" s="20" t="s">
        <v>19</v>
      </c>
      <c r="F21" s="311">
        <v>4.6799999999999997</v>
      </c>
      <c r="G21" s="41"/>
      <c r="H21" s="47"/>
    </row>
    <row r="22" s="2" customFormat="1" ht="16.8" customHeight="1">
      <c r="A22" s="41"/>
      <c r="B22" s="47"/>
      <c r="C22" s="310" t="s">
        <v>19</v>
      </c>
      <c r="D22" s="310" t="s">
        <v>175</v>
      </c>
      <c r="E22" s="20" t="s">
        <v>19</v>
      </c>
      <c r="F22" s="311">
        <v>3.1400000000000001</v>
      </c>
      <c r="G22" s="41"/>
      <c r="H22" s="47"/>
    </row>
    <row r="23" s="2" customFormat="1" ht="16.8" customHeight="1">
      <c r="A23" s="41"/>
      <c r="B23" s="47"/>
      <c r="C23" s="310" t="s">
        <v>19</v>
      </c>
      <c r="D23" s="310" t="s">
        <v>176</v>
      </c>
      <c r="E23" s="20" t="s">
        <v>19</v>
      </c>
      <c r="F23" s="311">
        <v>4.6200000000000001</v>
      </c>
      <c r="G23" s="41"/>
      <c r="H23" s="47"/>
    </row>
    <row r="24" s="2" customFormat="1" ht="16.8" customHeight="1">
      <c r="A24" s="41"/>
      <c r="B24" s="47"/>
      <c r="C24" s="310" t="s">
        <v>19</v>
      </c>
      <c r="D24" s="310" t="s">
        <v>177</v>
      </c>
      <c r="E24" s="20" t="s">
        <v>19</v>
      </c>
      <c r="F24" s="311">
        <v>3.3599999999999999</v>
      </c>
      <c r="G24" s="41"/>
      <c r="H24" s="47"/>
    </row>
    <row r="25" s="2" customFormat="1" ht="16.8" customHeight="1">
      <c r="A25" s="41"/>
      <c r="B25" s="47"/>
      <c r="C25" s="310" t="s">
        <v>19</v>
      </c>
      <c r="D25" s="310" t="s">
        <v>178</v>
      </c>
      <c r="E25" s="20" t="s">
        <v>19</v>
      </c>
      <c r="F25" s="311">
        <v>5.5</v>
      </c>
      <c r="G25" s="41"/>
      <c r="H25" s="47"/>
    </row>
    <row r="26" s="2" customFormat="1" ht="16.8" customHeight="1">
      <c r="A26" s="41"/>
      <c r="B26" s="47"/>
      <c r="C26" s="310" t="s">
        <v>19</v>
      </c>
      <c r="D26" s="310" t="s">
        <v>179</v>
      </c>
      <c r="E26" s="20" t="s">
        <v>19</v>
      </c>
      <c r="F26" s="311">
        <v>3.3599999999999999</v>
      </c>
      <c r="G26" s="41"/>
      <c r="H26" s="47"/>
    </row>
    <row r="27" s="2" customFormat="1" ht="16.8" customHeight="1">
      <c r="A27" s="41"/>
      <c r="B27" s="47"/>
      <c r="C27" s="310" t="s">
        <v>19</v>
      </c>
      <c r="D27" s="310" t="s">
        <v>180</v>
      </c>
      <c r="E27" s="20" t="s">
        <v>19</v>
      </c>
      <c r="F27" s="311">
        <v>18.140000000000001</v>
      </c>
      <c r="G27" s="41"/>
      <c r="H27" s="47"/>
    </row>
    <row r="28" s="2" customFormat="1" ht="16.8" customHeight="1">
      <c r="A28" s="41"/>
      <c r="B28" s="47"/>
      <c r="C28" s="310" t="s">
        <v>19</v>
      </c>
      <c r="D28" s="310" t="s">
        <v>181</v>
      </c>
      <c r="E28" s="20" t="s">
        <v>19</v>
      </c>
      <c r="F28" s="311">
        <v>76</v>
      </c>
      <c r="G28" s="41"/>
      <c r="H28" s="47"/>
    </row>
    <row r="29" s="2" customFormat="1" ht="16.8" customHeight="1">
      <c r="A29" s="41"/>
      <c r="B29" s="47"/>
      <c r="C29" s="310" t="s">
        <v>19</v>
      </c>
      <c r="D29" s="310" t="s">
        <v>182</v>
      </c>
      <c r="E29" s="20" t="s">
        <v>19</v>
      </c>
      <c r="F29" s="311">
        <v>4.6200000000000001</v>
      </c>
      <c r="G29" s="41"/>
      <c r="H29" s="47"/>
    </row>
    <row r="30" s="2" customFormat="1" ht="16.8" customHeight="1">
      <c r="A30" s="41"/>
      <c r="B30" s="47"/>
      <c r="C30" s="310" t="s">
        <v>19</v>
      </c>
      <c r="D30" s="310" t="s">
        <v>183</v>
      </c>
      <c r="E30" s="20" t="s">
        <v>19</v>
      </c>
      <c r="F30" s="311">
        <v>86.400000000000006</v>
      </c>
      <c r="G30" s="41"/>
      <c r="H30" s="47"/>
    </row>
    <row r="31" s="2" customFormat="1" ht="16.8" customHeight="1">
      <c r="A31" s="41"/>
      <c r="B31" s="47"/>
      <c r="C31" s="310" t="s">
        <v>19</v>
      </c>
      <c r="D31" s="310" t="s">
        <v>184</v>
      </c>
      <c r="E31" s="20" t="s">
        <v>19</v>
      </c>
      <c r="F31" s="311">
        <v>10</v>
      </c>
      <c r="G31" s="41"/>
      <c r="H31" s="47"/>
    </row>
    <row r="32" s="2" customFormat="1" ht="16.8" customHeight="1">
      <c r="A32" s="41"/>
      <c r="B32" s="47"/>
      <c r="C32" s="310" t="s">
        <v>230</v>
      </c>
      <c r="D32" s="310" t="s">
        <v>195</v>
      </c>
      <c r="E32" s="20" t="s">
        <v>19</v>
      </c>
      <c r="F32" s="311">
        <v>258.70999999999998</v>
      </c>
      <c r="G32" s="41"/>
      <c r="H32" s="47"/>
    </row>
    <row r="33" s="2" customFormat="1" ht="16.8" customHeight="1">
      <c r="A33" s="41"/>
      <c r="B33" s="47"/>
      <c r="C33" s="312" t="s">
        <v>378</v>
      </c>
      <c r="D33" s="41"/>
      <c r="E33" s="41"/>
      <c r="F33" s="41"/>
      <c r="G33" s="41"/>
      <c r="H33" s="47"/>
    </row>
    <row r="34" s="2" customFormat="1" ht="16.8" customHeight="1">
      <c r="A34" s="41"/>
      <c r="B34" s="47"/>
      <c r="C34" s="310" t="s">
        <v>276</v>
      </c>
      <c r="D34" s="310" t="s">
        <v>379</v>
      </c>
      <c r="E34" s="20" t="s">
        <v>161</v>
      </c>
      <c r="F34" s="311">
        <v>258.70999999999998</v>
      </c>
      <c r="G34" s="41"/>
      <c r="H34" s="47"/>
    </row>
    <row r="35" s="2" customFormat="1" ht="16.8" customHeight="1">
      <c r="A35" s="41"/>
      <c r="B35" s="47"/>
      <c r="C35" s="310" t="s">
        <v>253</v>
      </c>
      <c r="D35" s="310" t="s">
        <v>380</v>
      </c>
      <c r="E35" s="20" t="s">
        <v>161</v>
      </c>
      <c r="F35" s="311">
        <v>472.61000000000001</v>
      </c>
      <c r="G35" s="41"/>
      <c r="H35" s="47"/>
    </row>
    <row r="36" s="2" customFormat="1" ht="16.8" customHeight="1">
      <c r="A36" s="41"/>
      <c r="B36" s="47"/>
      <c r="C36" s="310" t="s">
        <v>258</v>
      </c>
      <c r="D36" s="310" t="s">
        <v>381</v>
      </c>
      <c r="E36" s="20" t="s">
        <v>161</v>
      </c>
      <c r="F36" s="311">
        <v>472.61000000000001</v>
      </c>
      <c r="G36" s="41"/>
      <c r="H36" s="47"/>
    </row>
    <row r="37" s="2" customFormat="1" ht="16.8" customHeight="1">
      <c r="A37" s="41"/>
      <c r="B37" s="47"/>
      <c r="C37" s="310" t="s">
        <v>262</v>
      </c>
      <c r="D37" s="310" t="s">
        <v>382</v>
      </c>
      <c r="E37" s="20" t="s">
        <v>161</v>
      </c>
      <c r="F37" s="311">
        <v>945.22000000000003</v>
      </c>
      <c r="G37" s="41"/>
      <c r="H37" s="47"/>
    </row>
    <row r="38" s="2" customFormat="1" ht="16.8" customHeight="1">
      <c r="A38" s="41"/>
      <c r="B38" s="47"/>
      <c r="C38" s="310" t="s">
        <v>267</v>
      </c>
      <c r="D38" s="310" t="s">
        <v>383</v>
      </c>
      <c r="E38" s="20" t="s">
        <v>161</v>
      </c>
      <c r="F38" s="311">
        <v>945.22000000000003</v>
      </c>
      <c r="G38" s="41"/>
      <c r="H38" s="47"/>
    </row>
    <row r="39" s="2" customFormat="1">
      <c r="A39" s="41"/>
      <c r="B39" s="47"/>
      <c r="C39" s="310" t="s">
        <v>271</v>
      </c>
      <c r="D39" s="310" t="s">
        <v>384</v>
      </c>
      <c r="E39" s="20" t="s">
        <v>161</v>
      </c>
      <c r="F39" s="311">
        <v>472.61000000000001</v>
      </c>
      <c r="G39" s="41"/>
      <c r="H39" s="47"/>
    </row>
    <row r="40" s="2" customFormat="1" ht="16.8" customHeight="1">
      <c r="A40" s="41"/>
      <c r="B40" s="47"/>
      <c r="C40" s="310" t="s">
        <v>345</v>
      </c>
      <c r="D40" s="310" t="s">
        <v>385</v>
      </c>
      <c r="E40" s="20" t="s">
        <v>161</v>
      </c>
      <c r="F40" s="311">
        <v>472.61000000000001</v>
      </c>
      <c r="G40" s="41"/>
      <c r="H40" s="47"/>
    </row>
    <row r="41" s="2" customFormat="1">
      <c r="A41" s="41"/>
      <c r="B41" s="47"/>
      <c r="C41" s="310" t="s">
        <v>282</v>
      </c>
      <c r="D41" s="310" t="s">
        <v>283</v>
      </c>
      <c r="E41" s="20" t="s">
        <v>161</v>
      </c>
      <c r="F41" s="311">
        <v>317.01100000000002</v>
      </c>
      <c r="G41" s="41"/>
      <c r="H41" s="47"/>
    </row>
    <row r="42" s="2" customFormat="1" ht="16.8" customHeight="1">
      <c r="A42" s="41"/>
      <c r="B42" s="47"/>
      <c r="C42" s="306" t="s">
        <v>233</v>
      </c>
      <c r="D42" s="307" t="s">
        <v>234</v>
      </c>
      <c r="E42" s="308" t="s">
        <v>19</v>
      </c>
      <c r="F42" s="309">
        <v>213.90000000000001</v>
      </c>
      <c r="G42" s="41"/>
      <c r="H42" s="47"/>
    </row>
    <row r="43" s="2" customFormat="1" ht="16.8" customHeight="1">
      <c r="A43" s="41"/>
      <c r="B43" s="47"/>
      <c r="C43" s="310" t="s">
        <v>19</v>
      </c>
      <c r="D43" s="310" t="s">
        <v>186</v>
      </c>
      <c r="E43" s="20" t="s">
        <v>19</v>
      </c>
      <c r="F43" s="311">
        <v>0</v>
      </c>
      <c r="G43" s="41"/>
      <c r="H43" s="47"/>
    </row>
    <row r="44" s="2" customFormat="1" ht="16.8" customHeight="1">
      <c r="A44" s="41"/>
      <c r="B44" s="47"/>
      <c r="C44" s="310" t="s">
        <v>19</v>
      </c>
      <c r="D44" s="310" t="s">
        <v>187</v>
      </c>
      <c r="E44" s="20" t="s">
        <v>19</v>
      </c>
      <c r="F44" s="311">
        <v>22.149999999999999</v>
      </c>
      <c r="G44" s="41"/>
      <c r="H44" s="47"/>
    </row>
    <row r="45" s="2" customFormat="1" ht="16.8" customHeight="1">
      <c r="A45" s="41"/>
      <c r="B45" s="47"/>
      <c r="C45" s="310" t="s">
        <v>19</v>
      </c>
      <c r="D45" s="310" t="s">
        <v>188</v>
      </c>
      <c r="E45" s="20" t="s">
        <v>19</v>
      </c>
      <c r="F45" s="311">
        <v>26.530000000000001</v>
      </c>
      <c r="G45" s="41"/>
      <c r="H45" s="47"/>
    </row>
    <row r="46" s="2" customFormat="1" ht="16.8" customHeight="1">
      <c r="A46" s="41"/>
      <c r="B46" s="47"/>
      <c r="C46" s="310" t="s">
        <v>19</v>
      </c>
      <c r="D46" s="310" t="s">
        <v>189</v>
      </c>
      <c r="E46" s="20" t="s">
        <v>19</v>
      </c>
      <c r="F46" s="311">
        <v>26.530000000000001</v>
      </c>
      <c r="G46" s="41"/>
      <c r="H46" s="47"/>
    </row>
    <row r="47" s="2" customFormat="1" ht="16.8" customHeight="1">
      <c r="A47" s="41"/>
      <c r="B47" s="47"/>
      <c r="C47" s="310" t="s">
        <v>19</v>
      </c>
      <c r="D47" s="310" t="s">
        <v>190</v>
      </c>
      <c r="E47" s="20" t="s">
        <v>19</v>
      </c>
      <c r="F47" s="311">
        <v>26.829999999999998</v>
      </c>
      <c r="G47" s="41"/>
      <c r="H47" s="47"/>
    </row>
    <row r="48" s="2" customFormat="1" ht="16.8" customHeight="1">
      <c r="A48" s="41"/>
      <c r="B48" s="47"/>
      <c r="C48" s="310" t="s">
        <v>19</v>
      </c>
      <c r="D48" s="310" t="s">
        <v>191</v>
      </c>
      <c r="E48" s="20" t="s">
        <v>19</v>
      </c>
      <c r="F48" s="311">
        <v>41.25</v>
      </c>
      <c r="G48" s="41"/>
      <c r="H48" s="47"/>
    </row>
    <row r="49" s="2" customFormat="1" ht="16.8" customHeight="1">
      <c r="A49" s="41"/>
      <c r="B49" s="47"/>
      <c r="C49" s="310" t="s">
        <v>19</v>
      </c>
      <c r="D49" s="310" t="s">
        <v>192</v>
      </c>
      <c r="E49" s="20" t="s">
        <v>19</v>
      </c>
      <c r="F49" s="311">
        <v>19.789999999999999</v>
      </c>
      <c r="G49" s="41"/>
      <c r="H49" s="47"/>
    </row>
    <row r="50" s="2" customFormat="1" ht="16.8" customHeight="1">
      <c r="A50" s="41"/>
      <c r="B50" s="47"/>
      <c r="C50" s="310" t="s">
        <v>19</v>
      </c>
      <c r="D50" s="310" t="s">
        <v>193</v>
      </c>
      <c r="E50" s="20" t="s">
        <v>19</v>
      </c>
      <c r="F50" s="311">
        <v>18.899999999999999</v>
      </c>
      <c r="G50" s="41"/>
      <c r="H50" s="47"/>
    </row>
    <row r="51" s="2" customFormat="1" ht="16.8" customHeight="1">
      <c r="A51" s="41"/>
      <c r="B51" s="47"/>
      <c r="C51" s="310" t="s">
        <v>19</v>
      </c>
      <c r="D51" s="310" t="s">
        <v>194</v>
      </c>
      <c r="E51" s="20" t="s">
        <v>19</v>
      </c>
      <c r="F51" s="311">
        <v>31.920000000000002</v>
      </c>
      <c r="G51" s="41"/>
      <c r="H51" s="47"/>
    </row>
    <row r="52" s="2" customFormat="1" ht="16.8" customHeight="1">
      <c r="A52" s="41"/>
      <c r="B52" s="47"/>
      <c r="C52" s="310" t="s">
        <v>233</v>
      </c>
      <c r="D52" s="310" t="s">
        <v>195</v>
      </c>
      <c r="E52" s="20" t="s">
        <v>19</v>
      </c>
      <c r="F52" s="311">
        <v>213.90000000000001</v>
      </c>
      <c r="G52" s="41"/>
      <c r="H52" s="47"/>
    </row>
    <row r="53" s="2" customFormat="1" ht="16.8" customHeight="1">
      <c r="A53" s="41"/>
      <c r="B53" s="47"/>
      <c r="C53" s="312" t="s">
        <v>378</v>
      </c>
      <c r="D53" s="41"/>
      <c r="E53" s="41"/>
      <c r="F53" s="41"/>
      <c r="G53" s="41"/>
      <c r="H53" s="47"/>
    </row>
    <row r="54" s="2" customFormat="1" ht="16.8" customHeight="1">
      <c r="A54" s="41"/>
      <c r="B54" s="47"/>
      <c r="C54" s="310" t="s">
        <v>291</v>
      </c>
      <c r="D54" s="310" t="s">
        <v>386</v>
      </c>
      <c r="E54" s="20" t="s">
        <v>161</v>
      </c>
      <c r="F54" s="311">
        <v>213.90000000000001</v>
      </c>
      <c r="G54" s="41"/>
      <c r="H54" s="47"/>
    </row>
    <row r="55" s="2" customFormat="1" ht="16.8" customHeight="1">
      <c r="A55" s="41"/>
      <c r="B55" s="47"/>
      <c r="C55" s="310" t="s">
        <v>253</v>
      </c>
      <c r="D55" s="310" t="s">
        <v>380</v>
      </c>
      <c r="E55" s="20" t="s">
        <v>161</v>
      </c>
      <c r="F55" s="311">
        <v>472.61000000000001</v>
      </c>
      <c r="G55" s="41"/>
      <c r="H55" s="47"/>
    </row>
    <row r="56" s="2" customFormat="1" ht="16.8" customHeight="1">
      <c r="A56" s="41"/>
      <c r="B56" s="47"/>
      <c r="C56" s="310" t="s">
        <v>258</v>
      </c>
      <c r="D56" s="310" t="s">
        <v>381</v>
      </c>
      <c r="E56" s="20" t="s">
        <v>161</v>
      </c>
      <c r="F56" s="311">
        <v>472.61000000000001</v>
      </c>
      <c r="G56" s="41"/>
      <c r="H56" s="47"/>
    </row>
    <row r="57" s="2" customFormat="1" ht="16.8" customHeight="1">
      <c r="A57" s="41"/>
      <c r="B57" s="47"/>
      <c r="C57" s="310" t="s">
        <v>262</v>
      </c>
      <c r="D57" s="310" t="s">
        <v>382</v>
      </c>
      <c r="E57" s="20" t="s">
        <v>161</v>
      </c>
      <c r="F57" s="311">
        <v>945.22000000000003</v>
      </c>
      <c r="G57" s="41"/>
      <c r="H57" s="47"/>
    </row>
    <row r="58" s="2" customFormat="1" ht="16.8" customHeight="1">
      <c r="A58" s="41"/>
      <c r="B58" s="47"/>
      <c r="C58" s="310" t="s">
        <v>267</v>
      </c>
      <c r="D58" s="310" t="s">
        <v>383</v>
      </c>
      <c r="E58" s="20" t="s">
        <v>161</v>
      </c>
      <c r="F58" s="311">
        <v>945.22000000000003</v>
      </c>
      <c r="G58" s="41"/>
      <c r="H58" s="47"/>
    </row>
    <row r="59" s="2" customFormat="1">
      <c r="A59" s="41"/>
      <c r="B59" s="47"/>
      <c r="C59" s="310" t="s">
        <v>271</v>
      </c>
      <c r="D59" s="310" t="s">
        <v>384</v>
      </c>
      <c r="E59" s="20" t="s">
        <v>161</v>
      </c>
      <c r="F59" s="311">
        <v>472.61000000000001</v>
      </c>
      <c r="G59" s="41"/>
      <c r="H59" s="47"/>
    </row>
    <row r="60" s="2" customFormat="1" ht="16.8" customHeight="1">
      <c r="A60" s="41"/>
      <c r="B60" s="47"/>
      <c r="C60" s="310" t="s">
        <v>345</v>
      </c>
      <c r="D60" s="310" t="s">
        <v>385</v>
      </c>
      <c r="E60" s="20" t="s">
        <v>161</v>
      </c>
      <c r="F60" s="311">
        <v>472.61000000000001</v>
      </c>
      <c r="G60" s="41"/>
      <c r="H60" s="47"/>
    </row>
    <row r="61" s="2" customFormat="1">
      <c r="A61" s="41"/>
      <c r="B61" s="47"/>
      <c r="C61" s="310" t="s">
        <v>296</v>
      </c>
      <c r="D61" s="310" t="s">
        <v>297</v>
      </c>
      <c r="E61" s="20" t="s">
        <v>161</v>
      </c>
      <c r="F61" s="311">
        <v>253.78299999999999</v>
      </c>
      <c r="G61" s="41"/>
      <c r="H61" s="47"/>
    </row>
    <row r="62" s="2" customFormat="1" ht="16.8" customHeight="1">
      <c r="A62" s="41"/>
      <c r="B62" s="47"/>
      <c r="C62" s="306" t="s">
        <v>236</v>
      </c>
      <c r="D62" s="307" t="s">
        <v>237</v>
      </c>
      <c r="E62" s="308" t="s">
        <v>19</v>
      </c>
      <c r="F62" s="309">
        <v>294.81999999999999</v>
      </c>
      <c r="G62" s="41"/>
      <c r="H62" s="47"/>
    </row>
    <row r="63" s="2" customFormat="1" ht="16.8" customHeight="1">
      <c r="A63" s="41"/>
      <c r="B63" s="47"/>
      <c r="C63" s="310" t="s">
        <v>19</v>
      </c>
      <c r="D63" s="310" t="s">
        <v>165</v>
      </c>
      <c r="E63" s="20" t="s">
        <v>19</v>
      </c>
      <c r="F63" s="311">
        <v>0</v>
      </c>
      <c r="G63" s="41"/>
      <c r="H63" s="47"/>
    </row>
    <row r="64" s="2" customFormat="1" ht="16.8" customHeight="1">
      <c r="A64" s="41"/>
      <c r="B64" s="47"/>
      <c r="C64" s="310" t="s">
        <v>19</v>
      </c>
      <c r="D64" s="310" t="s">
        <v>202</v>
      </c>
      <c r="E64" s="20" t="s">
        <v>19</v>
      </c>
      <c r="F64" s="311">
        <v>6.7999999999999998</v>
      </c>
      <c r="G64" s="41"/>
      <c r="H64" s="47"/>
    </row>
    <row r="65" s="2" customFormat="1" ht="16.8" customHeight="1">
      <c r="A65" s="41"/>
      <c r="B65" s="47"/>
      <c r="C65" s="310" t="s">
        <v>19</v>
      </c>
      <c r="D65" s="310" t="s">
        <v>203</v>
      </c>
      <c r="E65" s="20" t="s">
        <v>19</v>
      </c>
      <c r="F65" s="311">
        <v>6.7000000000000002</v>
      </c>
      <c r="G65" s="41"/>
      <c r="H65" s="47"/>
    </row>
    <row r="66" s="2" customFormat="1" ht="16.8" customHeight="1">
      <c r="A66" s="41"/>
      <c r="B66" s="47"/>
      <c r="C66" s="310" t="s">
        <v>19</v>
      </c>
      <c r="D66" s="310" t="s">
        <v>204</v>
      </c>
      <c r="E66" s="20" t="s">
        <v>19</v>
      </c>
      <c r="F66" s="311">
        <v>6.7999999999999998</v>
      </c>
      <c r="G66" s="41"/>
      <c r="H66" s="47"/>
    </row>
    <row r="67" s="2" customFormat="1" ht="16.8" customHeight="1">
      <c r="A67" s="41"/>
      <c r="B67" s="47"/>
      <c r="C67" s="310" t="s">
        <v>19</v>
      </c>
      <c r="D67" s="310" t="s">
        <v>205</v>
      </c>
      <c r="E67" s="20" t="s">
        <v>19</v>
      </c>
      <c r="F67" s="311">
        <v>6.7999999999999998</v>
      </c>
      <c r="G67" s="41"/>
      <c r="H67" s="47"/>
    </row>
    <row r="68" s="2" customFormat="1" ht="16.8" customHeight="1">
      <c r="A68" s="41"/>
      <c r="B68" s="47"/>
      <c r="C68" s="310" t="s">
        <v>19</v>
      </c>
      <c r="D68" s="310" t="s">
        <v>206</v>
      </c>
      <c r="E68" s="20" t="s">
        <v>19</v>
      </c>
      <c r="F68" s="311">
        <v>15</v>
      </c>
      <c r="G68" s="41"/>
      <c r="H68" s="47"/>
    </row>
    <row r="69" s="2" customFormat="1" ht="16.8" customHeight="1">
      <c r="A69" s="41"/>
      <c r="B69" s="47"/>
      <c r="C69" s="310" t="s">
        <v>19</v>
      </c>
      <c r="D69" s="310" t="s">
        <v>207</v>
      </c>
      <c r="E69" s="20" t="s">
        <v>19</v>
      </c>
      <c r="F69" s="311">
        <v>15</v>
      </c>
      <c r="G69" s="41"/>
      <c r="H69" s="47"/>
    </row>
    <row r="70" s="2" customFormat="1" ht="16.8" customHeight="1">
      <c r="A70" s="41"/>
      <c r="B70" s="47"/>
      <c r="C70" s="310" t="s">
        <v>19</v>
      </c>
      <c r="D70" s="310" t="s">
        <v>208</v>
      </c>
      <c r="E70" s="20" t="s">
        <v>19</v>
      </c>
      <c r="F70" s="311">
        <v>9.1999999999999993</v>
      </c>
      <c r="G70" s="41"/>
      <c r="H70" s="47"/>
    </row>
    <row r="71" s="2" customFormat="1" ht="16.8" customHeight="1">
      <c r="A71" s="41"/>
      <c r="B71" s="47"/>
      <c r="C71" s="310" t="s">
        <v>19</v>
      </c>
      <c r="D71" s="310" t="s">
        <v>209</v>
      </c>
      <c r="E71" s="20" t="s">
        <v>19</v>
      </c>
      <c r="F71" s="311">
        <v>6.7599999999999998</v>
      </c>
      <c r="G71" s="41"/>
      <c r="H71" s="47"/>
    </row>
    <row r="72" s="2" customFormat="1" ht="16.8" customHeight="1">
      <c r="A72" s="41"/>
      <c r="B72" s="47"/>
      <c r="C72" s="310" t="s">
        <v>19</v>
      </c>
      <c r="D72" s="310" t="s">
        <v>210</v>
      </c>
      <c r="E72" s="20" t="s">
        <v>19</v>
      </c>
      <c r="F72" s="311">
        <v>8.6600000000000001</v>
      </c>
      <c r="G72" s="41"/>
      <c r="H72" s="47"/>
    </row>
    <row r="73" s="2" customFormat="1" ht="16.8" customHeight="1">
      <c r="A73" s="41"/>
      <c r="B73" s="47"/>
      <c r="C73" s="310" t="s">
        <v>19</v>
      </c>
      <c r="D73" s="310" t="s">
        <v>211</v>
      </c>
      <c r="E73" s="20" t="s">
        <v>19</v>
      </c>
      <c r="F73" s="311">
        <v>7.2599999999999998</v>
      </c>
      <c r="G73" s="41"/>
      <c r="H73" s="47"/>
    </row>
    <row r="74" s="2" customFormat="1" ht="16.8" customHeight="1">
      <c r="A74" s="41"/>
      <c r="B74" s="47"/>
      <c r="C74" s="310" t="s">
        <v>19</v>
      </c>
      <c r="D74" s="310" t="s">
        <v>212</v>
      </c>
      <c r="E74" s="20" t="s">
        <v>19</v>
      </c>
      <c r="F74" s="311">
        <v>8.5999999999999996</v>
      </c>
      <c r="G74" s="41"/>
      <c r="H74" s="47"/>
    </row>
    <row r="75" s="2" customFormat="1" ht="16.8" customHeight="1">
      <c r="A75" s="41"/>
      <c r="B75" s="47"/>
      <c r="C75" s="310" t="s">
        <v>19</v>
      </c>
      <c r="D75" s="310" t="s">
        <v>213</v>
      </c>
      <c r="E75" s="20" t="s">
        <v>19</v>
      </c>
      <c r="F75" s="311">
        <v>8</v>
      </c>
      <c r="G75" s="41"/>
      <c r="H75" s="47"/>
    </row>
    <row r="76" s="2" customFormat="1" ht="16.8" customHeight="1">
      <c r="A76" s="41"/>
      <c r="B76" s="47"/>
      <c r="C76" s="310" t="s">
        <v>19</v>
      </c>
      <c r="D76" s="310" t="s">
        <v>214</v>
      </c>
      <c r="E76" s="20" t="s">
        <v>19</v>
      </c>
      <c r="F76" s="311">
        <v>9.4000000000000004</v>
      </c>
      <c r="G76" s="41"/>
      <c r="H76" s="47"/>
    </row>
    <row r="77" s="2" customFormat="1" ht="16.8" customHeight="1">
      <c r="A77" s="41"/>
      <c r="B77" s="47"/>
      <c r="C77" s="310" t="s">
        <v>19</v>
      </c>
      <c r="D77" s="310" t="s">
        <v>215</v>
      </c>
      <c r="E77" s="20" t="s">
        <v>19</v>
      </c>
      <c r="F77" s="311">
        <v>7.4000000000000004</v>
      </c>
      <c r="G77" s="41"/>
      <c r="H77" s="47"/>
    </row>
    <row r="78" s="2" customFormat="1" ht="16.8" customHeight="1">
      <c r="A78" s="41"/>
      <c r="B78" s="47"/>
      <c r="C78" s="310" t="s">
        <v>19</v>
      </c>
      <c r="D78" s="310" t="s">
        <v>216</v>
      </c>
      <c r="E78" s="20" t="s">
        <v>19</v>
      </c>
      <c r="F78" s="311">
        <v>18.84</v>
      </c>
      <c r="G78" s="41"/>
      <c r="H78" s="47"/>
    </row>
    <row r="79" s="2" customFormat="1" ht="16.8" customHeight="1">
      <c r="A79" s="41"/>
      <c r="B79" s="47"/>
      <c r="C79" s="310" t="s">
        <v>19</v>
      </c>
      <c r="D79" s="310" t="s">
        <v>217</v>
      </c>
      <c r="E79" s="20" t="s">
        <v>19</v>
      </c>
      <c r="F79" s="311">
        <v>55.200000000000003</v>
      </c>
      <c r="G79" s="41"/>
      <c r="H79" s="47"/>
    </row>
    <row r="80" s="2" customFormat="1" ht="16.8" customHeight="1">
      <c r="A80" s="41"/>
      <c r="B80" s="47"/>
      <c r="C80" s="310" t="s">
        <v>19</v>
      </c>
      <c r="D80" s="310" t="s">
        <v>218</v>
      </c>
      <c r="E80" s="20" t="s">
        <v>19</v>
      </c>
      <c r="F80" s="311">
        <v>8.5999999999999996</v>
      </c>
      <c r="G80" s="41"/>
      <c r="H80" s="47"/>
    </row>
    <row r="81" s="2" customFormat="1" ht="16.8" customHeight="1">
      <c r="A81" s="41"/>
      <c r="B81" s="47"/>
      <c r="C81" s="310" t="s">
        <v>19</v>
      </c>
      <c r="D81" s="310" t="s">
        <v>219</v>
      </c>
      <c r="E81" s="20" t="s">
        <v>19</v>
      </c>
      <c r="F81" s="311">
        <v>76.799999999999997</v>
      </c>
      <c r="G81" s="41"/>
      <c r="H81" s="47"/>
    </row>
    <row r="82" s="2" customFormat="1" ht="16.8" customHeight="1">
      <c r="A82" s="41"/>
      <c r="B82" s="47"/>
      <c r="C82" s="310" t="s">
        <v>19</v>
      </c>
      <c r="D82" s="310" t="s">
        <v>220</v>
      </c>
      <c r="E82" s="20" t="s">
        <v>19</v>
      </c>
      <c r="F82" s="311">
        <v>13</v>
      </c>
      <c r="G82" s="41"/>
      <c r="H82" s="47"/>
    </row>
    <row r="83" s="2" customFormat="1" ht="16.8" customHeight="1">
      <c r="A83" s="41"/>
      <c r="B83" s="47"/>
      <c r="C83" s="310" t="s">
        <v>236</v>
      </c>
      <c r="D83" s="310" t="s">
        <v>185</v>
      </c>
      <c r="E83" s="20" t="s">
        <v>19</v>
      </c>
      <c r="F83" s="311">
        <v>294.81999999999999</v>
      </c>
      <c r="G83" s="41"/>
      <c r="H83" s="47"/>
    </row>
    <row r="84" s="2" customFormat="1" ht="16.8" customHeight="1">
      <c r="A84" s="41"/>
      <c r="B84" s="47"/>
      <c r="C84" s="312" t="s">
        <v>378</v>
      </c>
      <c r="D84" s="41"/>
      <c r="E84" s="41"/>
      <c r="F84" s="41"/>
      <c r="G84" s="41"/>
      <c r="H84" s="47"/>
    </row>
    <row r="85" s="2" customFormat="1" ht="16.8" customHeight="1">
      <c r="A85" s="41"/>
      <c r="B85" s="47"/>
      <c r="C85" s="310" t="s">
        <v>307</v>
      </c>
      <c r="D85" s="310" t="s">
        <v>387</v>
      </c>
      <c r="E85" s="20" t="s">
        <v>199</v>
      </c>
      <c r="F85" s="311">
        <v>438.63999999999999</v>
      </c>
      <c r="G85" s="41"/>
      <c r="H85" s="47"/>
    </row>
    <row r="86" s="2" customFormat="1" ht="16.8" customHeight="1">
      <c r="A86" s="41"/>
      <c r="B86" s="47"/>
      <c r="C86" s="310" t="s">
        <v>318</v>
      </c>
      <c r="D86" s="310" t="s">
        <v>388</v>
      </c>
      <c r="E86" s="20" t="s">
        <v>199</v>
      </c>
      <c r="F86" s="311">
        <v>462.94</v>
      </c>
      <c r="G86" s="41"/>
      <c r="H86" s="47"/>
    </row>
    <row r="87" s="2" customFormat="1">
      <c r="A87" s="41"/>
      <c r="B87" s="47"/>
      <c r="C87" s="310" t="s">
        <v>282</v>
      </c>
      <c r="D87" s="310" t="s">
        <v>283</v>
      </c>
      <c r="E87" s="20" t="s">
        <v>161</v>
      </c>
      <c r="F87" s="311">
        <v>317.01100000000002</v>
      </c>
      <c r="G87" s="41"/>
      <c r="H87" s="47"/>
    </row>
    <row r="88" s="2" customFormat="1" ht="16.8" customHeight="1">
      <c r="A88" s="41"/>
      <c r="B88" s="47"/>
      <c r="C88" s="310" t="s">
        <v>324</v>
      </c>
      <c r="D88" s="310" t="s">
        <v>325</v>
      </c>
      <c r="E88" s="20" t="s">
        <v>199</v>
      </c>
      <c r="F88" s="311">
        <v>472.19900000000001</v>
      </c>
      <c r="G88" s="41"/>
      <c r="H88" s="47"/>
    </row>
    <row r="89" s="2" customFormat="1" ht="16.8" customHeight="1">
      <c r="A89" s="41"/>
      <c r="B89" s="47"/>
      <c r="C89" s="306" t="s">
        <v>239</v>
      </c>
      <c r="D89" s="307" t="s">
        <v>240</v>
      </c>
      <c r="E89" s="308" t="s">
        <v>19</v>
      </c>
      <c r="F89" s="309">
        <v>168.12000000000001</v>
      </c>
      <c r="G89" s="41"/>
      <c r="H89" s="47"/>
    </row>
    <row r="90" s="2" customFormat="1" ht="16.8" customHeight="1">
      <c r="A90" s="41"/>
      <c r="B90" s="47"/>
      <c r="C90" s="310" t="s">
        <v>19</v>
      </c>
      <c r="D90" s="310" t="s">
        <v>186</v>
      </c>
      <c r="E90" s="20" t="s">
        <v>19</v>
      </c>
      <c r="F90" s="311">
        <v>0</v>
      </c>
      <c r="G90" s="41"/>
      <c r="H90" s="47"/>
    </row>
    <row r="91" s="2" customFormat="1" ht="16.8" customHeight="1">
      <c r="A91" s="41"/>
      <c r="B91" s="47"/>
      <c r="C91" s="310" t="s">
        <v>19</v>
      </c>
      <c r="D91" s="310" t="s">
        <v>221</v>
      </c>
      <c r="E91" s="20" t="s">
        <v>19</v>
      </c>
      <c r="F91" s="311">
        <v>19.199999999999999</v>
      </c>
      <c r="G91" s="41"/>
      <c r="H91" s="47"/>
    </row>
    <row r="92" s="2" customFormat="1" ht="16.8" customHeight="1">
      <c r="A92" s="41"/>
      <c r="B92" s="47"/>
      <c r="C92" s="310" t="s">
        <v>19</v>
      </c>
      <c r="D92" s="310" t="s">
        <v>222</v>
      </c>
      <c r="E92" s="20" t="s">
        <v>19</v>
      </c>
      <c r="F92" s="311">
        <v>21.800000000000001</v>
      </c>
      <c r="G92" s="41"/>
      <c r="H92" s="47"/>
    </row>
    <row r="93" s="2" customFormat="1" ht="16.8" customHeight="1">
      <c r="A93" s="41"/>
      <c r="B93" s="47"/>
      <c r="C93" s="310" t="s">
        <v>19</v>
      </c>
      <c r="D93" s="310" t="s">
        <v>223</v>
      </c>
      <c r="E93" s="20" t="s">
        <v>19</v>
      </c>
      <c r="F93" s="311">
        <v>21.800000000000001</v>
      </c>
      <c r="G93" s="41"/>
      <c r="H93" s="47"/>
    </row>
    <row r="94" s="2" customFormat="1" ht="16.8" customHeight="1">
      <c r="A94" s="41"/>
      <c r="B94" s="47"/>
      <c r="C94" s="310" t="s">
        <v>19</v>
      </c>
      <c r="D94" s="310" t="s">
        <v>224</v>
      </c>
      <c r="E94" s="20" t="s">
        <v>19</v>
      </c>
      <c r="F94" s="311">
        <v>20.82</v>
      </c>
      <c r="G94" s="41"/>
      <c r="H94" s="47"/>
    </row>
    <row r="95" s="2" customFormat="1" ht="16.8" customHeight="1">
      <c r="A95" s="41"/>
      <c r="B95" s="47"/>
      <c r="C95" s="310" t="s">
        <v>19</v>
      </c>
      <c r="D95" s="310" t="s">
        <v>225</v>
      </c>
      <c r="E95" s="20" t="s">
        <v>19</v>
      </c>
      <c r="F95" s="311">
        <v>26</v>
      </c>
      <c r="G95" s="41"/>
      <c r="H95" s="47"/>
    </row>
    <row r="96" s="2" customFormat="1" ht="16.8" customHeight="1">
      <c r="A96" s="41"/>
      <c r="B96" s="47"/>
      <c r="C96" s="310" t="s">
        <v>19</v>
      </c>
      <c r="D96" s="310" t="s">
        <v>226</v>
      </c>
      <c r="E96" s="20" t="s">
        <v>19</v>
      </c>
      <c r="F96" s="311">
        <v>18.100000000000001</v>
      </c>
      <c r="G96" s="41"/>
      <c r="H96" s="47"/>
    </row>
    <row r="97" s="2" customFormat="1" ht="16.8" customHeight="1">
      <c r="A97" s="41"/>
      <c r="B97" s="47"/>
      <c r="C97" s="310" t="s">
        <v>19</v>
      </c>
      <c r="D97" s="310" t="s">
        <v>227</v>
      </c>
      <c r="E97" s="20" t="s">
        <v>19</v>
      </c>
      <c r="F97" s="311">
        <v>17.800000000000001</v>
      </c>
      <c r="G97" s="41"/>
      <c r="H97" s="47"/>
    </row>
    <row r="98" s="2" customFormat="1" ht="16.8" customHeight="1">
      <c r="A98" s="41"/>
      <c r="B98" s="47"/>
      <c r="C98" s="310" t="s">
        <v>19</v>
      </c>
      <c r="D98" s="310" t="s">
        <v>228</v>
      </c>
      <c r="E98" s="20" t="s">
        <v>19</v>
      </c>
      <c r="F98" s="311">
        <v>22.600000000000001</v>
      </c>
      <c r="G98" s="41"/>
      <c r="H98" s="47"/>
    </row>
    <row r="99" s="2" customFormat="1" ht="16.8" customHeight="1">
      <c r="A99" s="41"/>
      <c r="B99" s="47"/>
      <c r="C99" s="310" t="s">
        <v>239</v>
      </c>
      <c r="D99" s="310" t="s">
        <v>185</v>
      </c>
      <c r="E99" s="20" t="s">
        <v>19</v>
      </c>
      <c r="F99" s="311">
        <v>168.12000000000001</v>
      </c>
      <c r="G99" s="41"/>
      <c r="H99" s="47"/>
    </row>
    <row r="100" s="2" customFormat="1" ht="16.8" customHeight="1">
      <c r="A100" s="41"/>
      <c r="B100" s="47"/>
      <c r="C100" s="312" t="s">
        <v>378</v>
      </c>
      <c r="D100" s="41"/>
      <c r="E100" s="41"/>
      <c r="F100" s="41"/>
      <c r="G100" s="41"/>
      <c r="H100" s="47"/>
    </row>
    <row r="101" s="2" customFormat="1" ht="16.8" customHeight="1">
      <c r="A101" s="41"/>
      <c r="B101" s="47"/>
      <c r="C101" s="310" t="s">
        <v>307</v>
      </c>
      <c r="D101" s="310" t="s">
        <v>387</v>
      </c>
      <c r="E101" s="20" t="s">
        <v>199</v>
      </c>
      <c r="F101" s="311">
        <v>438.63999999999999</v>
      </c>
      <c r="G101" s="41"/>
      <c r="H101" s="47"/>
    </row>
    <row r="102" s="2" customFormat="1" ht="16.8" customHeight="1">
      <c r="A102" s="41"/>
      <c r="B102" s="47"/>
      <c r="C102" s="310" t="s">
        <v>318</v>
      </c>
      <c r="D102" s="310" t="s">
        <v>388</v>
      </c>
      <c r="E102" s="20" t="s">
        <v>199</v>
      </c>
      <c r="F102" s="311">
        <v>462.94</v>
      </c>
      <c r="G102" s="41"/>
      <c r="H102" s="47"/>
    </row>
    <row r="103" s="2" customFormat="1">
      <c r="A103" s="41"/>
      <c r="B103" s="47"/>
      <c r="C103" s="310" t="s">
        <v>296</v>
      </c>
      <c r="D103" s="310" t="s">
        <v>297</v>
      </c>
      <c r="E103" s="20" t="s">
        <v>161</v>
      </c>
      <c r="F103" s="311">
        <v>253.78299999999999</v>
      </c>
      <c r="G103" s="41"/>
      <c r="H103" s="47"/>
    </row>
    <row r="104" s="2" customFormat="1" ht="16.8" customHeight="1">
      <c r="A104" s="41"/>
      <c r="B104" s="47"/>
      <c r="C104" s="310" t="s">
        <v>324</v>
      </c>
      <c r="D104" s="310" t="s">
        <v>325</v>
      </c>
      <c r="E104" s="20" t="s">
        <v>199</v>
      </c>
      <c r="F104" s="311">
        <v>472.19900000000001</v>
      </c>
      <c r="G104" s="41"/>
      <c r="H104" s="47"/>
    </row>
    <row r="105" s="2" customFormat="1" ht="7.44" customHeight="1">
      <c r="A105" s="41"/>
      <c r="B105" s="169"/>
      <c r="C105" s="170"/>
      <c r="D105" s="170"/>
      <c r="E105" s="170"/>
      <c r="F105" s="170"/>
      <c r="G105" s="170"/>
      <c r="H105" s="47"/>
    </row>
    <row r="106" s="2" customFormat="1">
      <c r="A106" s="41"/>
      <c r="B106" s="41"/>
      <c r="C106" s="41"/>
      <c r="D106" s="41"/>
      <c r="E106" s="41"/>
      <c r="F106" s="41"/>
      <c r="G106" s="41"/>
      <c r="H106" s="41"/>
    </row>
  </sheetData>
  <sheetProtection sheet="1" formatColumns="0" formatRows="0" objects="1" scenarios="1" spinCount="100000" saltValue="VAJgsXq2d4tQOnJZ1/wI7kmKs71ngrWDXRI6ub2b4NFRjCK+edNa1CfM0/OVBEDTPoo00d/i+giPu82IZZaeSQ==" hashValue="K5AZWlMn1SchANRU/mFvfDKPE6a7RAZMI7Bb7cKByAJj2Xbwf1IqCUFFxjSToIJqHfSove0qnbbmnoYqJPDzU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13" customWidth="1"/>
    <col min="2" max="2" width="1.667969" style="313" customWidth="1"/>
    <col min="3" max="4" width="5" style="313" customWidth="1"/>
    <col min="5" max="5" width="11.66016" style="313" customWidth="1"/>
    <col min="6" max="6" width="9.160156" style="313" customWidth="1"/>
    <col min="7" max="7" width="5" style="313" customWidth="1"/>
    <col min="8" max="8" width="77.83203" style="313" customWidth="1"/>
    <col min="9" max="10" width="20" style="313" customWidth="1"/>
    <col min="11" max="11" width="1.667969" style="313" customWidth="1"/>
  </cols>
  <sheetData>
    <row r="1" s="1" customFormat="1" ht="37.5" customHeight="1"/>
    <row r="2" s="1" customFormat="1" ht="7.5" customHeight="1">
      <c r="B2" s="314"/>
      <c r="C2" s="315"/>
      <c r="D2" s="315"/>
      <c r="E2" s="315"/>
      <c r="F2" s="315"/>
      <c r="G2" s="315"/>
      <c r="H2" s="315"/>
      <c r="I2" s="315"/>
      <c r="J2" s="315"/>
      <c r="K2" s="316"/>
    </row>
    <row r="3" s="17" customFormat="1" ht="45" customHeight="1">
      <c r="B3" s="317"/>
      <c r="C3" s="318" t="s">
        <v>389</v>
      </c>
      <c r="D3" s="318"/>
      <c r="E3" s="318"/>
      <c r="F3" s="318"/>
      <c r="G3" s="318"/>
      <c r="H3" s="318"/>
      <c r="I3" s="318"/>
      <c r="J3" s="318"/>
      <c r="K3" s="319"/>
    </row>
    <row r="4" s="1" customFormat="1" ht="25.5" customHeight="1">
      <c r="B4" s="320"/>
      <c r="C4" s="321" t="s">
        <v>390</v>
      </c>
      <c r="D4" s="321"/>
      <c r="E4" s="321"/>
      <c r="F4" s="321"/>
      <c r="G4" s="321"/>
      <c r="H4" s="321"/>
      <c r="I4" s="321"/>
      <c r="J4" s="321"/>
      <c r="K4" s="322"/>
    </row>
    <row r="5" s="1" customFormat="1" ht="5.25" customHeight="1">
      <c r="B5" s="320"/>
      <c r="C5" s="323"/>
      <c r="D5" s="323"/>
      <c r="E5" s="323"/>
      <c r="F5" s="323"/>
      <c r="G5" s="323"/>
      <c r="H5" s="323"/>
      <c r="I5" s="323"/>
      <c r="J5" s="323"/>
      <c r="K5" s="322"/>
    </row>
    <row r="6" s="1" customFormat="1" ht="15" customHeight="1">
      <c r="B6" s="320"/>
      <c r="C6" s="324" t="s">
        <v>391</v>
      </c>
      <c r="D6" s="324"/>
      <c r="E6" s="324"/>
      <c r="F6" s="324"/>
      <c r="G6" s="324"/>
      <c r="H6" s="324"/>
      <c r="I6" s="324"/>
      <c r="J6" s="324"/>
      <c r="K6" s="322"/>
    </row>
    <row r="7" s="1" customFormat="1" ht="15" customHeight="1">
      <c r="B7" s="325"/>
      <c r="C7" s="324" t="s">
        <v>392</v>
      </c>
      <c r="D7" s="324"/>
      <c r="E7" s="324"/>
      <c r="F7" s="324"/>
      <c r="G7" s="324"/>
      <c r="H7" s="324"/>
      <c r="I7" s="324"/>
      <c r="J7" s="324"/>
      <c r="K7" s="322"/>
    </row>
    <row r="8" s="1" customFormat="1" ht="12.75" customHeight="1">
      <c r="B8" s="325"/>
      <c r="C8" s="324"/>
      <c r="D8" s="324"/>
      <c r="E8" s="324"/>
      <c r="F8" s="324"/>
      <c r="G8" s="324"/>
      <c r="H8" s="324"/>
      <c r="I8" s="324"/>
      <c r="J8" s="324"/>
      <c r="K8" s="322"/>
    </row>
    <row r="9" s="1" customFormat="1" ht="15" customHeight="1">
      <c r="B9" s="325"/>
      <c r="C9" s="324" t="s">
        <v>393</v>
      </c>
      <c r="D9" s="324"/>
      <c r="E9" s="324"/>
      <c r="F9" s="324"/>
      <c r="G9" s="324"/>
      <c r="H9" s="324"/>
      <c r="I9" s="324"/>
      <c r="J9" s="324"/>
      <c r="K9" s="322"/>
    </row>
    <row r="10" s="1" customFormat="1" ht="15" customHeight="1">
      <c r="B10" s="325"/>
      <c r="C10" s="324"/>
      <c r="D10" s="324" t="s">
        <v>394</v>
      </c>
      <c r="E10" s="324"/>
      <c r="F10" s="324"/>
      <c r="G10" s="324"/>
      <c r="H10" s="324"/>
      <c r="I10" s="324"/>
      <c r="J10" s="324"/>
      <c r="K10" s="322"/>
    </row>
    <row r="11" s="1" customFormat="1" ht="15" customHeight="1">
      <c r="B11" s="325"/>
      <c r="C11" s="326"/>
      <c r="D11" s="324" t="s">
        <v>395</v>
      </c>
      <c r="E11" s="324"/>
      <c r="F11" s="324"/>
      <c r="G11" s="324"/>
      <c r="H11" s="324"/>
      <c r="I11" s="324"/>
      <c r="J11" s="324"/>
      <c r="K11" s="322"/>
    </row>
    <row r="12" s="1" customFormat="1" ht="15" customHeight="1">
      <c r="B12" s="325"/>
      <c r="C12" s="326"/>
      <c r="D12" s="324"/>
      <c r="E12" s="324"/>
      <c r="F12" s="324"/>
      <c r="G12" s="324"/>
      <c r="H12" s="324"/>
      <c r="I12" s="324"/>
      <c r="J12" s="324"/>
      <c r="K12" s="322"/>
    </row>
    <row r="13" s="1" customFormat="1" ht="15" customHeight="1">
      <c r="B13" s="325"/>
      <c r="C13" s="326"/>
      <c r="D13" s="327" t="s">
        <v>396</v>
      </c>
      <c r="E13" s="324"/>
      <c r="F13" s="324"/>
      <c r="G13" s="324"/>
      <c r="H13" s="324"/>
      <c r="I13" s="324"/>
      <c r="J13" s="324"/>
      <c r="K13" s="322"/>
    </row>
    <row r="14" s="1" customFormat="1" ht="12.75" customHeight="1">
      <c r="B14" s="325"/>
      <c r="C14" s="326"/>
      <c r="D14" s="326"/>
      <c r="E14" s="326"/>
      <c r="F14" s="326"/>
      <c r="G14" s="326"/>
      <c r="H14" s="326"/>
      <c r="I14" s="326"/>
      <c r="J14" s="326"/>
      <c r="K14" s="322"/>
    </row>
    <row r="15" s="1" customFormat="1" ht="15" customHeight="1">
      <c r="B15" s="325"/>
      <c r="C15" s="326"/>
      <c r="D15" s="324" t="s">
        <v>397</v>
      </c>
      <c r="E15" s="324"/>
      <c r="F15" s="324"/>
      <c r="G15" s="324"/>
      <c r="H15" s="324"/>
      <c r="I15" s="324"/>
      <c r="J15" s="324"/>
      <c r="K15" s="322"/>
    </row>
    <row r="16" s="1" customFormat="1" ht="15" customHeight="1">
      <c r="B16" s="325"/>
      <c r="C16" s="326"/>
      <c r="D16" s="324" t="s">
        <v>398</v>
      </c>
      <c r="E16" s="324"/>
      <c r="F16" s="324"/>
      <c r="G16" s="324"/>
      <c r="H16" s="324"/>
      <c r="I16" s="324"/>
      <c r="J16" s="324"/>
      <c r="K16" s="322"/>
    </row>
    <row r="17" s="1" customFormat="1" ht="15" customHeight="1">
      <c r="B17" s="325"/>
      <c r="C17" s="326"/>
      <c r="D17" s="324" t="s">
        <v>399</v>
      </c>
      <c r="E17" s="324"/>
      <c r="F17" s="324"/>
      <c r="G17" s="324"/>
      <c r="H17" s="324"/>
      <c r="I17" s="324"/>
      <c r="J17" s="324"/>
      <c r="K17" s="322"/>
    </row>
    <row r="18" s="1" customFormat="1" ht="15" customHeight="1">
      <c r="B18" s="325"/>
      <c r="C18" s="326"/>
      <c r="D18" s="326"/>
      <c r="E18" s="328" t="s">
        <v>79</v>
      </c>
      <c r="F18" s="324" t="s">
        <v>400</v>
      </c>
      <c r="G18" s="324"/>
      <c r="H18" s="324"/>
      <c r="I18" s="324"/>
      <c r="J18" s="324"/>
      <c r="K18" s="322"/>
    </row>
    <row r="19" s="1" customFormat="1" ht="15" customHeight="1">
      <c r="B19" s="325"/>
      <c r="C19" s="326"/>
      <c r="D19" s="326"/>
      <c r="E19" s="328" t="s">
        <v>401</v>
      </c>
      <c r="F19" s="324" t="s">
        <v>402</v>
      </c>
      <c r="G19" s="324"/>
      <c r="H19" s="324"/>
      <c r="I19" s="324"/>
      <c r="J19" s="324"/>
      <c r="K19" s="322"/>
    </row>
    <row r="20" s="1" customFormat="1" ht="15" customHeight="1">
      <c r="B20" s="325"/>
      <c r="C20" s="326"/>
      <c r="D20" s="326"/>
      <c r="E20" s="328" t="s">
        <v>403</v>
      </c>
      <c r="F20" s="324" t="s">
        <v>404</v>
      </c>
      <c r="G20" s="324"/>
      <c r="H20" s="324"/>
      <c r="I20" s="324"/>
      <c r="J20" s="324"/>
      <c r="K20" s="322"/>
    </row>
    <row r="21" s="1" customFormat="1" ht="15" customHeight="1">
      <c r="B21" s="325"/>
      <c r="C21" s="326"/>
      <c r="D21" s="326"/>
      <c r="E21" s="328" t="s">
        <v>405</v>
      </c>
      <c r="F21" s="324" t="s">
        <v>96</v>
      </c>
      <c r="G21" s="324"/>
      <c r="H21" s="324"/>
      <c r="I21" s="324"/>
      <c r="J21" s="324"/>
      <c r="K21" s="322"/>
    </row>
    <row r="22" s="1" customFormat="1" ht="15" customHeight="1">
      <c r="B22" s="325"/>
      <c r="C22" s="326"/>
      <c r="D22" s="326"/>
      <c r="E22" s="328" t="s">
        <v>406</v>
      </c>
      <c r="F22" s="324" t="s">
        <v>407</v>
      </c>
      <c r="G22" s="324"/>
      <c r="H22" s="324"/>
      <c r="I22" s="324"/>
      <c r="J22" s="324"/>
      <c r="K22" s="322"/>
    </row>
    <row r="23" s="1" customFormat="1" ht="15" customHeight="1">
      <c r="B23" s="325"/>
      <c r="C23" s="326"/>
      <c r="D23" s="326"/>
      <c r="E23" s="328" t="s">
        <v>85</v>
      </c>
      <c r="F23" s="324" t="s">
        <v>408</v>
      </c>
      <c r="G23" s="324"/>
      <c r="H23" s="324"/>
      <c r="I23" s="324"/>
      <c r="J23" s="324"/>
      <c r="K23" s="322"/>
    </row>
    <row r="24" s="1" customFormat="1" ht="12.75" customHeight="1">
      <c r="B24" s="325"/>
      <c r="C24" s="326"/>
      <c r="D24" s="326"/>
      <c r="E24" s="326"/>
      <c r="F24" s="326"/>
      <c r="G24" s="326"/>
      <c r="H24" s="326"/>
      <c r="I24" s="326"/>
      <c r="J24" s="326"/>
      <c r="K24" s="322"/>
    </row>
    <row r="25" s="1" customFormat="1" ht="15" customHeight="1">
      <c r="B25" s="325"/>
      <c r="C25" s="324" t="s">
        <v>409</v>
      </c>
      <c r="D25" s="324"/>
      <c r="E25" s="324"/>
      <c r="F25" s="324"/>
      <c r="G25" s="324"/>
      <c r="H25" s="324"/>
      <c r="I25" s="324"/>
      <c r="J25" s="324"/>
      <c r="K25" s="322"/>
    </row>
    <row r="26" s="1" customFormat="1" ht="15" customHeight="1">
      <c r="B26" s="325"/>
      <c r="C26" s="324" t="s">
        <v>410</v>
      </c>
      <c r="D26" s="324"/>
      <c r="E26" s="324"/>
      <c r="F26" s="324"/>
      <c r="G26" s="324"/>
      <c r="H26" s="324"/>
      <c r="I26" s="324"/>
      <c r="J26" s="324"/>
      <c r="K26" s="322"/>
    </row>
    <row r="27" s="1" customFormat="1" ht="15" customHeight="1">
      <c r="B27" s="325"/>
      <c r="C27" s="324"/>
      <c r="D27" s="324" t="s">
        <v>411</v>
      </c>
      <c r="E27" s="324"/>
      <c r="F27" s="324"/>
      <c r="G27" s="324"/>
      <c r="H27" s="324"/>
      <c r="I27" s="324"/>
      <c r="J27" s="324"/>
      <c r="K27" s="322"/>
    </row>
    <row r="28" s="1" customFormat="1" ht="15" customHeight="1">
      <c r="B28" s="325"/>
      <c r="C28" s="326"/>
      <c r="D28" s="324" t="s">
        <v>412</v>
      </c>
      <c r="E28" s="324"/>
      <c r="F28" s="324"/>
      <c r="G28" s="324"/>
      <c r="H28" s="324"/>
      <c r="I28" s="324"/>
      <c r="J28" s="324"/>
      <c r="K28" s="322"/>
    </row>
    <row r="29" s="1" customFormat="1" ht="12.75" customHeight="1">
      <c r="B29" s="325"/>
      <c r="C29" s="326"/>
      <c r="D29" s="326"/>
      <c r="E29" s="326"/>
      <c r="F29" s="326"/>
      <c r="G29" s="326"/>
      <c r="H29" s="326"/>
      <c r="I29" s="326"/>
      <c r="J29" s="326"/>
      <c r="K29" s="322"/>
    </row>
    <row r="30" s="1" customFormat="1" ht="15" customHeight="1">
      <c r="B30" s="325"/>
      <c r="C30" s="326"/>
      <c r="D30" s="324" t="s">
        <v>413</v>
      </c>
      <c r="E30" s="324"/>
      <c r="F30" s="324"/>
      <c r="G30" s="324"/>
      <c r="H30" s="324"/>
      <c r="I30" s="324"/>
      <c r="J30" s="324"/>
      <c r="K30" s="322"/>
    </row>
    <row r="31" s="1" customFormat="1" ht="15" customHeight="1">
      <c r="B31" s="325"/>
      <c r="C31" s="326"/>
      <c r="D31" s="324" t="s">
        <v>414</v>
      </c>
      <c r="E31" s="324"/>
      <c r="F31" s="324"/>
      <c r="G31" s="324"/>
      <c r="H31" s="324"/>
      <c r="I31" s="324"/>
      <c r="J31" s="324"/>
      <c r="K31" s="322"/>
    </row>
    <row r="32" s="1" customFormat="1" ht="12.75" customHeight="1">
      <c r="B32" s="325"/>
      <c r="C32" s="326"/>
      <c r="D32" s="326"/>
      <c r="E32" s="326"/>
      <c r="F32" s="326"/>
      <c r="G32" s="326"/>
      <c r="H32" s="326"/>
      <c r="I32" s="326"/>
      <c r="J32" s="326"/>
      <c r="K32" s="322"/>
    </row>
    <row r="33" s="1" customFormat="1" ht="15" customHeight="1">
      <c r="B33" s="325"/>
      <c r="C33" s="326"/>
      <c r="D33" s="324" t="s">
        <v>415</v>
      </c>
      <c r="E33" s="324"/>
      <c r="F33" s="324"/>
      <c r="G33" s="324"/>
      <c r="H33" s="324"/>
      <c r="I33" s="324"/>
      <c r="J33" s="324"/>
      <c r="K33" s="322"/>
    </row>
    <row r="34" s="1" customFormat="1" ht="15" customHeight="1">
      <c r="B34" s="325"/>
      <c r="C34" s="326"/>
      <c r="D34" s="324" t="s">
        <v>416</v>
      </c>
      <c r="E34" s="324"/>
      <c r="F34" s="324"/>
      <c r="G34" s="324"/>
      <c r="H34" s="324"/>
      <c r="I34" s="324"/>
      <c r="J34" s="324"/>
      <c r="K34" s="322"/>
    </row>
    <row r="35" s="1" customFormat="1" ht="15" customHeight="1">
      <c r="B35" s="325"/>
      <c r="C35" s="326"/>
      <c r="D35" s="324" t="s">
        <v>417</v>
      </c>
      <c r="E35" s="324"/>
      <c r="F35" s="324"/>
      <c r="G35" s="324"/>
      <c r="H35" s="324"/>
      <c r="I35" s="324"/>
      <c r="J35" s="324"/>
      <c r="K35" s="322"/>
    </row>
    <row r="36" s="1" customFormat="1" ht="15" customHeight="1">
      <c r="B36" s="325"/>
      <c r="C36" s="326"/>
      <c r="D36" s="324"/>
      <c r="E36" s="327" t="s">
        <v>114</v>
      </c>
      <c r="F36" s="324"/>
      <c r="G36" s="324" t="s">
        <v>418</v>
      </c>
      <c r="H36" s="324"/>
      <c r="I36" s="324"/>
      <c r="J36" s="324"/>
      <c r="K36" s="322"/>
    </row>
    <row r="37" s="1" customFormat="1" ht="30.75" customHeight="1">
      <c r="B37" s="325"/>
      <c r="C37" s="326"/>
      <c r="D37" s="324"/>
      <c r="E37" s="327" t="s">
        <v>419</v>
      </c>
      <c r="F37" s="324"/>
      <c r="G37" s="324" t="s">
        <v>420</v>
      </c>
      <c r="H37" s="324"/>
      <c r="I37" s="324"/>
      <c r="J37" s="324"/>
      <c r="K37" s="322"/>
    </row>
    <row r="38" s="1" customFormat="1" ht="15" customHeight="1">
      <c r="B38" s="325"/>
      <c r="C38" s="326"/>
      <c r="D38" s="324"/>
      <c r="E38" s="327" t="s">
        <v>55</v>
      </c>
      <c r="F38" s="324"/>
      <c r="G38" s="324" t="s">
        <v>421</v>
      </c>
      <c r="H38" s="324"/>
      <c r="I38" s="324"/>
      <c r="J38" s="324"/>
      <c r="K38" s="322"/>
    </row>
    <row r="39" s="1" customFormat="1" ht="15" customHeight="1">
      <c r="B39" s="325"/>
      <c r="C39" s="326"/>
      <c r="D39" s="324"/>
      <c r="E39" s="327" t="s">
        <v>56</v>
      </c>
      <c r="F39" s="324"/>
      <c r="G39" s="324" t="s">
        <v>422</v>
      </c>
      <c r="H39" s="324"/>
      <c r="I39" s="324"/>
      <c r="J39" s="324"/>
      <c r="K39" s="322"/>
    </row>
    <row r="40" s="1" customFormat="1" ht="15" customHeight="1">
      <c r="B40" s="325"/>
      <c r="C40" s="326"/>
      <c r="D40" s="324"/>
      <c r="E40" s="327" t="s">
        <v>115</v>
      </c>
      <c r="F40" s="324"/>
      <c r="G40" s="324" t="s">
        <v>423</v>
      </c>
      <c r="H40" s="324"/>
      <c r="I40" s="324"/>
      <c r="J40" s="324"/>
      <c r="K40" s="322"/>
    </row>
    <row r="41" s="1" customFormat="1" ht="15" customHeight="1">
      <c r="B41" s="325"/>
      <c r="C41" s="326"/>
      <c r="D41" s="324"/>
      <c r="E41" s="327" t="s">
        <v>116</v>
      </c>
      <c r="F41" s="324"/>
      <c r="G41" s="324" t="s">
        <v>424</v>
      </c>
      <c r="H41" s="324"/>
      <c r="I41" s="324"/>
      <c r="J41" s="324"/>
      <c r="K41" s="322"/>
    </row>
    <row r="42" s="1" customFormat="1" ht="15" customHeight="1">
      <c r="B42" s="325"/>
      <c r="C42" s="326"/>
      <c r="D42" s="324"/>
      <c r="E42" s="327" t="s">
        <v>425</v>
      </c>
      <c r="F42" s="324"/>
      <c r="G42" s="324" t="s">
        <v>426</v>
      </c>
      <c r="H42" s="324"/>
      <c r="I42" s="324"/>
      <c r="J42" s="324"/>
      <c r="K42" s="322"/>
    </row>
    <row r="43" s="1" customFormat="1" ht="15" customHeight="1">
      <c r="B43" s="325"/>
      <c r="C43" s="326"/>
      <c r="D43" s="324"/>
      <c r="E43" s="327"/>
      <c r="F43" s="324"/>
      <c r="G43" s="324" t="s">
        <v>427</v>
      </c>
      <c r="H43" s="324"/>
      <c r="I43" s="324"/>
      <c r="J43" s="324"/>
      <c r="K43" s="322"/>
    </row>
    <row r="44" s="1" customFormat="1" ht="15" customHeight="1">
      <c r="B44" s="325"/>
      <c r="C44" s="326"/>
      <c r="D44" s="324"/>
      <c r="E44" s="327" t="s">
        <v>428</v>
      </c>
      <c r="F44" s="324"/>
      <c r="G44" s="324" t="s">
        <v>429</v>
      </c>
      <c r="H44" s="324"/>
      <c r="I44" s="324"/>
      <c r="J44" s="324"/>
      <c r="K44" s="322"/>
    </row>
    <row r="45" s="1" customFormat="1" ht="15" customHeight="1">
      <c r="B45" s="325"/>
      <c r="C45" s="326"/>
      <c r="D45" s="324"/>
      <c r="E45" s="327" t="s">
        <v>118</v>
      </c>
      <c r="F45" s="324"/>
      <c r="G45" s="324" t="s">
        <v>430</v>
      </c>
      <c r="H45" s="324"/>
      <c r="I45" s="324"/>
      <c r="J45" s="324"/>
      <c r="K45" s="322"/>
    </row>
    <row r="46" s="1" customFormat="1" ht="12.75" customHeight="1">
      <c r="B46" s="325"/>
      <c r="C46" s="326"/>
      <c r="D46" s="324"/>
      <c r="E46" s="324"/>
      <c r="F46" s="324"/>
      <c r="G46" s="324"/>
      <c r="H46" s="324"/>
      <c r="I46" s="324"/>
      <c r="J46" s="324"/>
      <c r="K46" s="322"/>
    </row>
    <row r="47" s="1" customFormat="1" ht="15" customHeight="1">
      <c r="B47" s="325"/>
      <c r="C47" s="326"/>
      <c r="D47" s="324" t="s">
        <v>431</v>
      </c>
      <c r="E47" s="324"/>
      <c r="F47" s="324"/>
      <c r="G47" s="324"/>
      <c r="H47" s="324"/>
      <c r="I47" s="324"/>
      <c r="J47" s="324"/>
      <c r="K47" s="322"/>
    </row>
    <row r="48" s="1" customFormat="1" ht="15" customHeight="1">
      <c r="B48" s="325"/>
      <c r="C48" s="326"/>
      <c r="D48" s="326"/>
      <c r="E48" s="324" t="s">
        <v>432</v>
      </c>
      <c r="F48" s="324"/>
      <c r="G48" s="324"/>
      <c r="H48" s="324"/>
      <c r="I48" s="324"/>
      <c r="J48" s="324"/>
      <c r="K48" s="322"/>
    </row>
    <row r="49" s="1" customFormat="1" ht="15" customHeight="1">
      <c r="B49" s="325"/>
      <c r="C49" s="326"/>
      <c r="D49" s="326"/>
      <c r="E49" s="324" t="s">
        <v>433</v>
      </c>
      <c r="F49" s="324"/>
      <c r="G49" s="324"/>
      <c r="H49" s="324"/>
      <c r="I49" s="324"/>
      <c r="J49" s="324"/>
      <c r="K49" s="322"/>
    </row>
    <row r="50" s="1" customFormat="1" ht="15" customHeight="1">
      <c r="B50" s="325"/>
      <c r="C50" s="326"/>
      <c r="D50" s="326"/>
      <c r="E50" s="324" t="s">
        <v>434</v>
      </c>
      <c r="F50" s="324"/>
      <c r="G50" s="324"/>
      <c r="H50" s="324"/>
      <c r="I50" s="324"/>
      <c r="J50" s="324"/>
      <c r="K50" s="322"/>
    </row>
    <row r="51" s="1" customFormat="1" ht="15" customHeight="1">
      <c r="B51" s="325"/>
      <c r="C51" s="326"/>
      <c r="D51" s="324" t="s">
        <v>435</v>
      </c>
      <c r="E51" s="324"/>
      <c r="F51" s="324"/>
      <c r="G51" s="324"/>
      <c r="H51" s="324"/>
      <c r="I51" s="324"/>
      <c r="J51" s="324"/>
      <c r="K51" s="322"/>
    </row>
    <row r="52" s="1" customFormat="1" ht="25.5" customHeight="1">
      <c r="B52" s="320"/>
      <c r="C52" s="321" t="s">
        <v>436</v>
      </c>
      <c r="D52" s="321"/>
      <c r="E52" s="321"/>
      <c r="F52" s="321"/>
      <c r="G52" s="321"/>
      <c r="H52" s="321"/>
      <c r="I52" s="321"/>
      <c r="J52" s="321"/>
      <c r="K52" s="322"/>
    </row>
    <row r="53" s="1" customFormat="1" ht="5.25" customHeight="1">
      <c r="B53" s="320"/>
      <c r="C53" s="323"/>
      <c r="D53" s="323"/>
      <c r="E53" s="323"/>
      <c r="F53" s="323"/>
      <c r="G53" s="323"/>
      <c r="H53" s="323"/>
      <c r="I53" s="323"/>
      <c r="J53" s="323"/>
      <c r="K53" s="322"/>
    </row>
    <row r="54" s="1" customFormat="1" ht="15" customHeight="1">
      <c r="B54" s="320"/>
      <c r="C54" s="324" t="s">
        <v>437</v>
      </c>
      <c r="D54" s="324"/>
      <c r="E54" s="324"/>
      <c r="F54" s="324"/>
      <c r="G54" s="324"/>
      <c r="H54" s="324"/>
      <c r="I54" s="324"/>
      <c r="J54" s="324"/>
      <c r="K54" s="322"/>
    </row>
    <row r="55" s="1" customFormat="1" ht="15" customHeight="1">
      <c r="B55" s="320"/>
      <c r="C55" s="324" t="s">
        <v>438</v>
      </c>
      <c r="D55" s="324"/>
      <c r="E55" s="324"/>
      <c r="F55" s="324"/>
      <c r="G55" s="324"/>
      <c r="H55" s="324"/>
      <c r="I55" s="324"/>
      <c r="J55" s="324"/>
      <c r="K55" s="322"/>
    </row>
    <row r="56" s="1" customFormat="1" ht="12.75" customHeight="1">
      <c r="B56" s="320"/>
      <c r="C56" s="324"/>
      <c r="D56" s="324"/>
      <c r="E56" s="324"/>
      <c r="F56" s="324"/>
      <c r="G56" s="324"/>
      <c r="H56" s="324"/>
      <c r="I56" s="324"/>
      <c r="J56" s="324"/>
      <c r="K56" s="322"/>
    </row>
    <row r="57" s="1" customFormat="1" ht="15" customHeight="1">
      <c r="B57" s="320"/>
      <c r="C57" s="324" t="s">
        <v>439</v>
      </c>
      <c r="D57" s="324"/>
      <c r="E57" s="324"/>
      <c r="F57" s="324"/>
      <c r="G57" s="324"/>
      <c r="H57" s="324"/>
      <c r="I57" s="324"/>
      <c r="J57" s="324"/>
      <c r="K57" s="322"/>
    </row>
    <row r="58" s="1" customFormat="1" ht="15" customHeight="1">
      <c r="B58" s="320"/>
      <c r="C58" s="326"/>
      <c r="D58" s="324" t="s">
        <v>440</v>
      </c>
      <c r="E58" s="324"/>
      <c r="F58" s="324"/>
      <c r="G58" s="324"/>
      <c r="H58" s="324"/>
      <c r="I58" s="324"/>
      <c r="J58" s="324"/>
      <c r="K58" s="322"/>
    </row>
    <row r="59" s="1" customFormat="1" ht="15" customHeight="1">
      <c r="B59" s="320"/>
      <c r="C59" s="326"/>
      <c r="D59" s="324" t="s">
        <v>441</v>
      </c>
      <c r="E59" s="324"/>
      <c r="F59" s="324"/>
      <c r="G59" s="324"/>
      <c r="H59" s="324"/>
      <c r="I59" s="324"/>
      <c r="J59" s="324"/>
      <c r="K59" s="322"/>
    </row>
    <row r="60" s="1" customFormat="1" ht="15" customHeight="1">
      <c r="B60" s="320"/>
      <c r="C60" s="326"/>
      <c r="D60" s="324" t="s">
        <v>442</v>
      </c>
      <c r="E60" s="324"/>
      <c r="F60" s="324"/>
      <c r="G60" s="324"/>
      <c r="H60" s="324"/>
      <c r="I60" s="324"/>
      <c r="J60" s="324"/>
      <c r="K60" s="322"/>
    </row>
    <row r="61" s="1" customFormat="1" ht="15" customHeight="1">
      <c r="B61" s="320"/>
      <c r="C61" s="326"/>
      <c r="D61" s="324" t="s">
        <v>443</v>
      </c>
      <c r="E61" s="324"/>
      <c r="F61" s="324"/>
      <c r="G61" s="324"/>
      <c r="H61" s="324"/>
      <c r="I61" s="324"/>
      <c r="J61" s="324"/>
      <c r="K61" s="322"/>
    </row>
    <row r="62" s="1" customFormat="1" ht="15" customHeight="1">
      <c r="B62" s="320"/>
      <c r="C62" s="326"/>
      <c r="D62" s="329" t="s">
        <v>444</v>
      </c>
      <c r="E62" s="329"/>
      <c r="F62" s="329"/>
      <c r="G62" s="329"/>
      <c r="H62" s="329"/>
      <c r="I62" s="329"/>
      <c r="J62" s="329"/>
      <c r="K62" s="322"/>
    </row>
    <row r="63" s="1" customFormat="1" ht="15" customHeight="1">
      <c r="B63" s="320"/>
      <c r="C63" s="326"/>
      <c r="D63" s="324" t="s">
        <v>445</v>
      </c>
      <c r="E63" s="324"/>
      <c r="F63" s="324"/>
      <c r="G63" s="324"/>
      <c r="H63" s="324"/>
      <c r="I63" s="324"/>
      <c r="J63" s="324"/>
      <c r="K63" s="322"/>
    </row>
    <row r="64" s="1" customFormat="1" ht="12.75" customHeight="1">
      <c r="B64" s="320"/>
      <c r="C64" s="326"/>
      <c r="D64" s="326"/>
      <c r="E64" s="330"/>
      <c r="F64" s="326"/>
      <c r="G64" s="326"/>
      <c r="H64" s="326"/>
      <c r="I64" s="326"/>
      <c r="J64" s="326"/>
      <c r="K64" s="322"/>
    </row>
    <row r="65" s="1" customFormat="1" ht="15" customHeight="1">
      <c r="B65" s="320"/>
      <c r="C65" s="326"/>
      <c r="D65" s="324" t="s">
        <v>446</v>
      </c>
      <c r="E65" s="324"/>
      <c r="F65" s="324"/>
      <c r="G65" s="324"/>
      <c r="H65" s="324"/>
      <c r="I65" s="324"/>
      <c r="J65" s="324"/>
      <c r="K65" s="322"/>
    </row>
    <row r="66" s="1" customFormat="1" ht="15" customHeight="1">
      <c r="B66" s="320"/>
      <c r="C66" s="326"/>
      <c r="D66" s="329" t="s">
        <v>447</v>
      </c>
      <c r="E66" s="329"/>
      <c r="F66" s="329"/>
      <c r="G66" s="329"/>
      <c r="H66" s="329"/>
      <c r="I66" s="329"/>
      <c r="J66" s="329"/>
      <c r="K66" s="322"/>
    </row>
    <row r="67" s="1" customFormat="1" ht="15" customHeight="1">
      <c r="B67" s="320"/>
      <c r="C67" s="326"/>
      <c r="D67" s="324" t="s">
        <v>448</v>
      </c>
      <c r="E67" s="324"/>
      <c r="F67" s="324"/>
      <c r="G67" s="324"/>
      <c r="H67" s="324"/>
      <c r="I67" s="324"/>
      <c r="J67" s="324"/>
      <c r="K67" s="322"/>
    </row>
    <row r="68" s="1" customFormat="1" ht="15" customHeight="1">
      <c r="B68" s="320"/>
      <c r="C68" s="326"/>
      <c r="D68" s="324" t="s">
        <v>449</v>
      </c>
      <c r="E68" s="324"/>
      <c r="F68" s="324"/>
      <c r="G68" s="324"/>
      <c r="H68" s="324"/>
      <c r="I68" s="324"/>
      <c r="J68" s="324"/>
      <c r="K68" s="322"/>
    </row>
    <row r="69" s="1" customFormat="1" ht="15" customHeight="1">
      <c r="B69" s="320"/>
      <c r="C69" s="326"/>
      <c r="D69" s="324" t="s">
        <v>450</v>
      </c>
      <c r="E69" s="324"/>
      <c r="F69" s="324"/>
      <c r="G69" s="324"/>
      <c r="H69" s="324"/>
      <c r="I69" s="324"/>
      <c r="J69" s="324"/>
      <c r="K69" s="322"/>
    </row>
    <row r="70" s="1" customFormat="1" ht="15" customHeight="1">
      <c r="B70" s="320"/>
      <c r="C70" s="326"/>
      <c r="D70" s="324" t="s">
        <v>451</v>
      </c>
      <c r="E70" s="324"/>
      <c r="F70" s="324"/>
      <c r="G70" s="324"/>
      <c r="H70" s="324"/>
      <c r="I70" s="324"/>
      <c r="J70" s="324"/>
      <c r="K70" s="322"/>
    </row>
    <row r="71" s="1" customFormat="1" ht="12.75" customHeight="1">
      <c r="B71" s="331"/>
      <c r="C71" s="332"/>
      <c r="D71" s="332"/>
      <c r="E71" s="332"/>
      <c r="F71" s="332"/>
      <c r="G71" s="332"/>
      <c r="H71" s="332"/>
      <c r="I71" s="332"/>
      <c r="J71" s="332"/>
      <c r="K71" s="333"/>
    </row>
    <row r="72" s="1" customFormat="1" ht="18.75" customHeight="1">
      <c r="B72" s="334"/>
      <c r="C72" s="334"/>
      <c r="D72" s="334"/>
      <c r="E72" s="334"/>
      <c r="F72" s="334"/>
      <c r="G72" s="334"/>
      <c r="H72" s="334"/>
      <c r="I72" s="334"/>
      <c r="J72" s="334"/>
      <c r="K72" s="335"/>
    </row>
    <row r="73" s="1" customFormat="1" ht="18.75" customHeight="1">
      <c r="B73" s="335"/>
      <c r="C73" s="335"/>
      <c r="D73" s="335"/>
      <c r="E73" s="335"/>
      <c r="F73" s="335"/>
      <c r="G73" s="335"/>
      <c r="H73" s="335"/>
      <c r="I73" s="335"/>
      <c r="J73" s="335"/>
      <c r="K73" s="335"/>
    </row>
    <row r="74" s="1" customFormat="1" ht="7.5" customHeight="1">
      <c r="B74" s="336"/>
      <c r="C74" s="337"/>
      <c r="D74" s="337"/>
      <c r="E74" s="337"/>
      <c r="F74" s="337"/>
      <c r="G74" s="337"/>
      <c r="H74" s="337"/>
      <c r="I74" s="337"/>
      <c r="J74" s="337"/>
      <c r="K74" s="338"/>
    </row>
    <row r="75" s="1" customFormat="1" ht="45" customHeight="1">
      <c r="B75" s="339"/>
      <c r="C75" s="340" t="s">
        <v>452</v>
      </c>
      <c r="D75" s="340"/>
      <c r="E75" s="340"/>
      <c r="F75" s="340"/>
      <c r="G75" s="340"/>
      <c r="H75" s="340"/>
      <c r="I75" s="340"/>
      <c r="J75" s="340"/>
      <c r="K75" s="341"/>
    </row>
    <row r="76" s="1" customFormat="1" ht="17.25" customHeight="1">
      <c r="B76" s="339"/>
      <c r="C76" s="342" t="s">
        <v>453</v>
      </c>
      <c r="D76" s="342"/>
      <c r="E76" s="342"/>
      <c r="F76" s="342" t="s">
        <v>454</v>
      </c>
      <c r="G76" s="343"/>
      <c r="H76" s="342" t="s">
        <v>56</v>
      </c>
      <c r="I76" s="342" t="s">
        <v>59</v>
      </c>
      <c r="J76" s="342" t="s">
        <v>455</v>
      </c>
      <c r="K76" s="341"/>
    </row>
    <row r="77" s="1" customFormat="1" ht="17.25" customHeight="1">
      <c r="B77" s="339"/>
      <c r="C77" s="344" t="s">
        <v>456</v>
      </c>
      <c r="D77" s="344"/>
      <c r="E77" s="344"/>
      <c r="F77" s="345" t="s">
        <v>457</v>
      </c>
      <c r="G77" s="346"/>
      <c r="H77" s="344"/>
      <c r="I77" s="344"/>
      <c r="J77" s="344" t="s">
        <v>458</v>
      </c>
      <c r="K77" s="341"/>
    </row>
    <row r="78" s="1" customFormat="1" ht="5.25" customHeight="1">
      <c r="B78" s="339"/>
      <c r="C78" s="347"/>
      <c r="D78" s="347"/>
      <c r="E78" s="347"/>
      <c r="F78" s="347"/>
      <c r="G78" s="348"/>
      <c r="H78" s="347"/>
      <c r="I78" s="347"/>
      <c r="J78" s="347"/>
      <c r="K78" s="341"/>
    </row>
    <row r="79" s="1" customFormat="1" ht="15" customHeight="1">
      <c r="B79" s="339"/>
      <c r="C79" s="327" t="s">
        <v>55</v>
      </c>
      <c r="D79" s="349"/>
      <c r="E79" s="349"/>
      <c r="F79" s="350" t="s">
        <v>459</v>
      </c>
      <c r="G79" s="351"/>
      <c r="H79" s="327" t="s">
        <v>460</v>
      </c>
      <c r="I79" s="327" t="s">
        <v>461</v>
      </c>
      <c r="J79" s="327">
        <v>20</v>
      </c>
      <c r="K79" s="341"/>
    </row>
    <row r="80" s="1" customFormat="1" ht="15" customHeight="1">
      <c r="B80" s="339"/>
      <c r="C80" s="327" t="s">
        <v>462</v>
      </c>
      <c r="D80" s="327"/>
      <c r="E80" s="327"/>
      <c r="F80" s="350" t="s">
        <v>459</v>
      </c>
      <c r="G80" s="351"/>
      <c r="H80" s="327" t="s">
        <v>463</v>
      </c>
      <c r="I80" s="327" t="s">
        <v>461</v>
      </c>
      <c r="J80" s="327">
        <v>120</v>
      </c>
      <c r="K80" s="341"/>
    </row>
    <row r="81" s="1" customFormat="1" ht="15" customHeight="1">
      <c r="B81" s="352"/>
      <c r="C81" s="327" t="s">
        <v>464</v>
      </c>
      <c r="D81" s="327"/>
      <c r="E81" s="327"/>
      <c r="F81" s="350" t="s">
        <v>465</v>
      </c>
      <c r="G81" s="351"/>
      <c r="H81" s="327" t="s">
        <v>466</v>
      </c>
      <c r="I81" s="327" t="s">
        <v>461</v>
      </c>
      <c r="J81" s="327">
        <v>50</v>
      </c>
      <c r="K81" s="341"/>
    </row>
    <row r="82" s="1" customFormat="1" ht="15" customHeight="1">
      <c r="B82" s="352"/>
      <c r="C82" s="327" t="s">
        <v>467</v>
      </c>
      <c r="D82" s="327"/>
      <c r="E82" s="327"/>
      <c r="F82" s="350" t="s">
        <v>459</v>
      </c>
      <c r="G82" s="351"/>
      <c r="H82" s="327" t="s">
        <v>468</v>
      </c>
      <c r="I82" s="327" t="s">
        <v>469</v>
      </c>
      <c r="J82" s="327"/>
      <c r="K82" s="341"/>
    </row>
    <row r="83" s="1" customFormat="1" ht="15" customHeight="1">
      <c r="B83" s="352"/>
      <c r="C83" s="353" t="s">
        <v>470</v>
      </c>
      <c r="D83" s="353"/>
      <c r="E83" s="353"/>
      <c r="F83" s="354" t="s">
        <v>465</v>
      </c>
      <c r="G83" s="353"/>
      <c r="H83" s="353" t="s">
        <v>471</v>
      </c>
      <c r="I83" s="353" t="s">
        <v>461</v>
      </c>
      <c r="J83" s="353">
        <v>15</v>
      </c>
      <c r="K83" s="341"/>
    </row>
    <row r="84" s="1" customFormat="1" ht="15" customHeight="1">
      <c r="B84" s="352"/>
      <c r="C84" s="353" t="s">
        <v>472</v>
      </c>
      <c r="D84" s="353"/>
      <c r="E84" s="353"/>
      <c r="F84" s="354" t="s">
        <v>465</v>
      </c>
      <c r="G84" s="353"/>
      <c r="H84" s="353" t="s">
        <v>473</v>
      </c>
      <c r="I84" s="353" t="s">
        <v>461</v>
      </c>
      <c r="J84" s="353">
        <v>15</v>
      </c>
      <c r="K84" s="341"/>
    </row>
    <row r="85" s="1" customFormat="1" ht="15" customHeight="1">
      <c r="B85" s="352"/>
      <c r="C85" s="353" t="s">
        <v>474</v>
      </c>
      <c r="D85" s="353"/>
      <c r="E85" s="353"/>
      <c r="F85" s="354" t="s">
        <v>465</v>
      </c>
      <c r="G85" s="353"/>
      <c r="H85" s="353" t="s">
        <v>475</v>
      </c>
      <c r="I85" s="353" t="s">
        <v>461</v>
      </c>
      <c r="J85" s="353">
        <v>20</v>
      </c>
      <c r="K85" s="341"/>
    </row>
    <row r="86" s="1" customFormat="1" ht="15" customHeight="1">
      <c r="B86" s="352"/>
      <c r="C86" s="353" t="s">
        <v>476</v>
      </c>
      <c r="D86" s="353"/>
      <c r="E86" s="353"/>
      <c r="F86" s="354" t="s">
        <v>465</v>
      </c>
      <c r="G86" s="353"/>
      <c r="H86" s="353" t="s">
        <v>477</v>
      </c>
      <c r="I86" s="353" t="s">
        <v>461</v>
      </c>
      <c r="J86" s="353">
        <v>20</v>
      </c>
      <c r="K86" s="341"/>
    </row>
    <row r="87" s="1" customFormat="1" ht="15" customHeight="1">
      <c r="B87" s="352"/>
      <c r="C87" s="327" t="s">
        <v>478</v>
      </c>
      <c r="D87" s="327"/>
      <c r="E87" s="327"/>
      <c r="F87" s="350" t="s">
        <v>465</v>
      </c>
      <c r="G87" s="351"/>
      <c r="H87" s="327" t="s">
        <v>479</v>
      </c>
      <c r="I87" s="327" t="s">
        <v>461</v>
      </c>
      <c r="J87" s="327">
        <v>50</v>
      </c>
      <c r="K87" s="341"/>
    </row>
    <row r="88" s="1" customFormat="1" ht="15" customHeight="1">
      <c r="B88" s="352"/>
      <c r="C88" s="327" t="s">
        <v>480</v>
      </c>
      <c r="D88" s="327"/>
      <c r="E88" s="327"/>
      <c r="F88" s="350" t="s">
        <v>465</v>
      </c>
      <c r="G88" s="351"/>
      <c r="H88" s="327" t="s">
        <v>481</v>
      </c>
      <c r="I88" s="327" t="s">
        <v>461</v>
      </c>
      <c r="J88" s="327">
        <v>20</v>
      </c>
      <c r="K88" s="341"/>
    </row>
    <row r="89" s="1" customFormat="1" ht="15" customHeight="1">
      <c r="B89" s="352"/>
      <c r="C89" s="327" t="s">
        <v>482</v>
      </c>
      <c r="D89" s="327"/>
      <c r="E89" s="327"/>
      <c r="F89" s="350" t="s">
        <v>465</v>
      </c>
      <c r="G89" s="351"/>
      <c r="H89" s="327" t="s">
        <v>483</v>
      </c>
      <c r="I89" s="327" t="s">
        <v>461</v>
      </c>
      <c r="J89" s="327">
        <v>20</v>
      </c>
      <c r="K89" s="341"/>
    </row>
    <row r="90" s="1" customFormat="1" ht="15" customHeight="1">
      <c r="B90" s="352"/>
      <c r="C90" s="327" t="s">
        <v>484</v>
      </c>
      <c r="D90" s="327"/>
      <c r="E90" s="327"/>
      <c r="F90" s="350" t="s">
        <v>465</v>
      </c>
      <c r="G90" s="351"/>
      <c r="H90" s="327" t="s">
        <v>485</v>
      </c>
      <c r="I90" s="327" t="s">
        <v>461</v>
      </c>
      <c r="J90" s="327">
        <v>50</v>
      </c>
      <c r="K90" s="341"/>
    </row>
    <row r="91" s="1" customFormat="1" ht="15" customHeight="1">
      <c r="B91" s="352"/>
      <c r="C91" s="327" t="s">
        <v>486</v>
      </c>
      <c r="D91" s="327"/>
      <c r="E91" s="327"/>
      <c r="F91" s="350" t="s">
        <v>465</v>
      </c>
      <c r="G91" s="351"/>
      <c r="H91" s="327" t="s">
        <v>486</v>
      </c>
      <c r="I91" s="327" t="s">
        <v>461</v>
      </c>
      <c r="J91" s="327">
        <v>50</v>
      </c>
      <c r="K91" s="341"/>
    </row>
    <row r="92" s="1" customFormat="1" ht="15" customHeight="1">
      <c r="B92" s="352"/>
      <c r="C92" s="327" t="s">
        <v>487</v>
      </c>
      <c r="D92" s="327"/>
      <c r="E92" s="327"/>
      <c r="F92" s="350" t="s">
        <v>465</v>
      </c>
      <c r="G92" s="351"/>
      <c r="H92" s="327" t="s">
        <v>488</v>
      </c>
      <c r="I92" s="327" t="s">
        <v>461</v>
      </c>
      <c r="J92" s="327">
        <v>255</v>
      </c>
      <c r="K92" s="341"/>
    </row>
    <row r="93" s="1" customFormat="1" ht="15" customHeight="1">
      <c r="B93" s="352"/>
      <c r="C93" s="327" t="s">
        <v>489</v>
      </c>
      <c r="D93" s="327"/>
      <c r="E93" s="327"/>
      <c r="F93" s="350" t="s">
        <v>459</v>
      </c>
      <c r="G93" s="351"/>
      <c r="H93" s="327" t="s">
        <v>490</v>
      </c>
      <c r="I93" s="327" t="s">
        <v>491</v>
      </c>
      <c r="J93" s="327"/>
      <c r="K93" s="341"/>
    </row>
    <row r="94" s="1" customFormat="1" ht="15" customHeight="1">
      <c r="B94" s="352"/>
      <c r="C94" s="327" t="s">
        <v>492</v>
      </c>
      <c r="D94" s="327"/>
      <c r="E94" s="327"/>
      <c r="F94" s="350" t="s">
        <v>459</v>
      </c>
      <c r="G94" s="351"/>
      <c r="H94" s="327" t="s">
        <v>493</v>
      </c>
      <c r="I94" s="327" t="s">
        <v>494</v>
      </c>
      <c r="J94" s="327"/>
      <c r="K94" s="341"/>
    </row>
    <row r="95" s="1" customFormat="1" ht="15" customHeight="1">
      <c r="B95" s="352"/>
      <c r="C95" s="327" t="s">
        <v>495</v>
      </c>
      <c r="D95" s="327"/>
      <c r="E95" s="327"/>
      <c r="F95" s="350" t="s">
        <v>459</v>
      </c>
      <c r="G95" s="351"/>
      <c r="H95" s="327" t="s">
        <v>495</v>
      </c>
      <c r="I95" s="327" t="s">
        <v>494</v>
      </c>
      <c r="J95" s="327"/>
      <c r="K95" s="341"/>
    </row>
    <row r="96" s="1" customFormat="1" ht="15" customHeight="1">
      <c r="B96" s="352"/>
      <c r="C96" s="327" t="s">
        <v>40</v>
      </c>
      <c r="D96" s="327"/>
      <c r="E96" s="327"/>
      <c r="F96" s="350" t="s">
        <v>459</v>
      </c>
      <c r="G96" s="351"/>
      <c r="H96" s="327" t="s">
        <v>496</v>
      </c>
      <c r="I96" s="327" t="s">
        <v>494</v>
      </c>
      <c r="J96" s="327"/>
      <c r="K96" s="341"/>
    </row>
    <row r="97" s="1" customFormat="1" ht="15" customHeight="1">
      <c r="B97" s="352"/>
      <c r="C97" s="327" t="s">
        <v>50</v>
      </c>
      <c r="D97" s="327"/>
      <c r="E97" s="327"/>
      <c r="F97" s="350" t="s">
        <v>459</v>
      </c>
      <c r="G97" s="351"/>
      <c r="H97" s="327" t="s">
        <v>497</v>
      </c>
      <c r="I97" s="327" t="s">
        <v>494</v>
      </c>
      <c r="J97" s="327"/>
      <c r="K97" s="341"/>
    </row>
    <row r="98" s="1" customFormat="1" ht="15" customHeight="1">
      <c r="B98" s="355"/>
      <c r="C98" s="356"/>
      <c r="D98" s="356"/>
      <c r="E98" s="356"/>
      <c r="F98" s="356"/>
      <c r="G98" s="356"/>
      <c r="H98" s="356"/>
      <c r="I98" s="356"/>
      <c r="J98" s="356"/>
      <c r="K98" s="357"/>
    </row>
    <row r="99" s="1" customFormat="1" ht="18.75" customHeight="1">
      <c r="B99" s="358"/>
      <c r="C99" s="359"/>
      <c r="D99" s="359"/>
      <c r="E99" s="359"/>
      <c r="F99" s="359"/>
      <c r="G99" s="359"/>
      <c r="H99" s="359"/>
      <c r="I99" s="359"/>
      <c r="J99" s="359"/>
      <c r="K99" s="358"/>
    </row>
    <row r="100" s="1" customFormat="1" ht="18.75" customHeight="1">
      <c r="B100" s="335"/>
      <c r="C100" s="335"/>
      <c r="D100" s="335"/>
      <c r="E100" s="335"/>
      <c r="F100" s="335"/>
      <c r="G100" s="335"/>
      <c r="H100" s="335"/>
      <c r="I100" s="335"/>
      <c r="J100" s="335"/>
      <c r="K100" s="335"/>
    </row>
    <row r="101" s="1" customFormat="1" ht="7.5" customHeight="1">
      <c r="B101" s="336"/>
      <c r="C101" s="337"/>
      <c r="D101" s="337"/>
      <c r="E101" s="337"/>
      <c r="F101" s="337"/>
      <c r="G101" s="337"/>
      <c r="H101" s="337"/>
      <c r="I101" s="337"/>
      <c r="J101" s="337"/>
      <c r="K101" s="338"/>
    </row>
    <row r="102" s="1" customFormat="1" ht="45" customHeight="1">
      <c r="B102" s="339"/>
      <c r="C102" s="340" t="s">
        <v>498</v>
      </c>
      <c r="D102" s="340"/>
      <c r="E102" s="340"/>
      <c r="F102" s="340"/>
      <c r="G102" s="340"/>
      <c r="H102" s="340"/>
      <c r="I102" s="340"/>
      <c r="J102" s="340"/>
      <c r="K102" s="341"/>
    </row>
    <row r="103" s="1" customFormat="1" ht="17.25" customHeight="1">
      <c r="B103" s="339"/>
      <c r="C103" s="342" t="s">
        <v>453</v>
      </c>
      <c r="D103" s="342"/>
      <c r="E103" s="342"/>
      <c r="F103" s="342" t="s">
        <v>454</v>
      </c>
      <c r="G103" s="343"/>
      <c r="H103" s="342" t="s">
        <v>56</v>
      </c>
      <c r="I103" s="342" t="s">
        <v>59</v>
      </c>
      <c r="J103" s="342" t="s">
        <v>455</v>
      </c>
      <c r="K103" s="341"/>
    </row>
    <row r="104" s="1" customFormat="1" ht="17.25" customHeight="1">
      <c r="B104" s="339"/>
      <c r="C104" s="344" t="s">
        <v>456</v>
      </c>
      <c r="D104" s="344"/>
      <c r="E104" s="344"/>
      <c r="F104" s="345" t="s">
        <v>457</v>
      </c>
      <c r="G104" s="346"/>
      <c r="H104" s="344"/>
      <c r="I104" s="344"/>
      <c r="J104" s="344" t="s">
        <v>458</v>
      </c>
      <c r="K104" s="341"/>
    </row>
    <row r="105" s="1" customFormat="1" ht="5.25" customHeight="1">
      <c r="B105" s="339"/>
      <c r="C105" s="342"/>
      <c r="D105" s="342"/>
      <c r="E105" s="342"/>
      <c r="F105" s="342"/>
      <c r="G105" s="360"/>
      <c r="H105" s="342"/>
      <c r="I105" s="342"/>
      <c r="J105" s="342"/>
      <c r="K105" s="341"/>
    </row>
    <row r="106" s="1" customFormat="1" ht="15" customHeight="1">
      <c r="B106" s="339"/>
      <c r="C106" s="327" t="s">
        <v>55</v>
      </c>
      <c r="D106" s="349"/>
      <c r="E106" s="349"/>
      <c r="F106" s="350" t="s">
        <v>459</v>
      </c>
      <c r="G106" s="327"/>
      <c r="H106" s="327" t="s">
        <v>499</v>
      </c>
      <c r="I106" s="327" t="s">
        <v>461</v>
      </c>
      <c r="J106" s="327">
        <v>20</v>
      </c>
      <c r="K106" s="341"/>
    </row>
    <row r="107" s="1" customFormat="1" ht="15" customHeight="1">
      <c r="B107" s="339"/>
      <c r="C107" s="327" t="s">
        <v>462</v>
      </c>
      <c r="D107" s="327"/>
      <c r="E107" s="327"/>
      <c r="F107" s="350" t="s">
        <v>459</v>
      </c>
      <c r="G107" s="327"/>
      <c r="H107" s="327" t="s">
        <v>499</v>
      </c>
      <c r="I107" s="327" t="s">
        <v>461</v>
      </c>
      <c r="J107" s="327">
        <v>120</v>
      </c>
      <c r="K107" s="341"/>
    </row>
    <row r="108" s="1" customFormat="1" ht="15" customHeight="1">
      <c r="B108" s="352"/>
      <c r="C108" s="327" t="s">
        <v>464</v>
      </c>
      <c r="D108" s="327"/>
      <c r="E108" s="327"/>
      <c r="F108" s="350" t="s">
        <v>465</v>
      </c>
      <c r="G108" s="327"/>
      <c r="H108" s="327" t="s">
        <v>499</v>
      </c>
      <c r="I108" s="327" t="s">
        <v>461</v>
      </c>
      <c r="J108" s="327">
        <v>50</v>
      </c>
      <c r="K108" s="341"/>
    </row>
    <row r="109" s="1" customFormat="1" ht="15" customHeight="1">
      <c r="B109" s="352"/>
      <c r="C109" s="327" t="s">
        <v>467</v>
      </c>
      <c r="D109" s="327"/>
      <c r="E109" s="327"/>
      <c r="F109" s="350" t="s">
        <v>459</v>
      </c>
      <c r="G109" s="327"/>
      <c r="H109" s="327" t="s">
        <v>499</v>
      </c>
      <c r="I109" s="327" t="s">
        <v>469</v>
      </c>
      <c r="J109" s="327"/>
      <c r="K109" s="341"/>
    </row>
    <row r="110" s="1" customFormat="1" ht="15" customHeight="1">
      <c r="B110" s="352"/>
      <c r="C110" s="327" t="s">
        <v>478</v>
      </c>
      <c r="D110" s="327"/>
      <c r="E110" s="327"/>
      <c r="F110" s="350" t="s">
        <v>465</v>
      </c>
      <c r="G110" s="327"/>
      <c r="H110" s="327" t="s">
        <v>499</v>
      </c>
      <c r="I110" s="327" t="s">
        <v>461</v>
      </c>
      <c r="J110" s="327">
        <v>50</v>
      </c>
      <c r="K110" s="341"/>
    </row>
    <row r="111" s="1" customFormat="1" ht="15" customHeight="1">
      <c r="B111" s="352"/>
      <c r="C111" s="327" t="s">
        <v>486</v>
      </c>
      <c r="D111" s="327"/>
      <c r="E111" s="327"/>
      <c r="F111" s="350" t="s">
        <v>465</v>
      </c>
      <c r="G111" s="327"/>
      <c r="H111" s="327" t="s">
        <v>499</v>
      </c>
      <c r="I111" s="327" t="s">
        <v>461</v>
      </c>
      <c r="J111" s="327">
        <v>50</v>
      </c>
      <c r="K111" s="341"/>
    </row>
    <row r="112" s="1" customFormat="1" ht="15" customHeight="1">
      <c r="B112" s="352"/>
      <c r="C112" s="327" t="s">
        <v>484</v>
      </c>
      <c r="D112" s="327"/>
      <c r="E112" s="327"/>
      <c r="F112" s="350" t="s">
        <v>465</v>
      </c>
      <c r="G112" s="327"/>
      <c r="H112" s="327" t="s">
        <v>499</v>
      </c>
      <c r="I112" s="327" t="s">
        <v>461</v>
      </c>
      <c r="J112" s="327">
        <v>50</v>
      </c>
      <c r="K112" s="341"/>
    </row>
    <row r="113" s="1" customFormat="1" ht="15" customHeight="1">
      <c r="B113" s="352"/>
      <c r="C113" s="327" t="s">
        <v>55</v>
      </c>
      <c r="D113" s="327"/>
      <c r="E113" s="327"/>
      <c r="F113" s="350" t="s">
        <v>459</v>
      </c>
      <c r="G113" s="327"/>
      <c r="H113" s="327" t="s">
        <v>500</v>
      </c>
      <c r="I113" s="327" t="s">
        <v>461</v>
      </c>
      <c r="J113" s="327">
        <v>20</v>
      </c>
      <c r="K113" s="341"/>
    </row>
    <row r="114" s="1" customFormat="1" ht="15" customHeight="1">
      <c r="B114" s="352"/>
      <c r="C114" s="327" t="s">
        <v>501</v>
      </c>
      <c r="D114" s="327"/>
      <c r="E114" s="327"/>
      <c r="F114" s="350" t="s">
        <v>459</v>
      </c>
      <c r="G114" s="327"/>
      <c r="H114" s="327" t="s">
        <v>502</v>
      </c>
      <c r="I114" s="327" t="s">
        <v>461</v>
      </c>
      <c r="J114" s="327">
        <v>120</v>
      </c>
      <c r="K114" s="341"/>
    </row>
    <row r="115" s="1" customFormat="1" ht="15" customHeight="1">
      <c r="B115" s="352"/>
      <c r="C115" s="327" t="s">
        <v>40</v>
      </c>
      <c r="D115" s="327"/>
      <c r="E115" s="327"/>
      <c r="F115" s="350" t="s">
        <v>459</v>
      </c>
      <c r="G115" s="327"/>
      <c r="H115" s="327" t="s">
        <v>503</v>
      </c>
      <c r="I115" s="327" t="s">
        <v>494</v>
      </c>
      <c r="J115" s="327"/>
      <c r="K115" s="341"/>
    </row>
    <row r="116" s="1" customFormat="1" ht="15" customHeight="1">
      <c r="B116" s="352"/>
      <c r="C116" s="327" t="s">
        <v>50</v>
      </c>
      <c r="D116" s="327"/>
      <c r="E116" s="327"/>
      <c r="F116" s="350" t="s">
        <v>459</v>
      </c>
      <c r="G116" s="327"/>
      <c r="H116" s="327" t="s">
        <v>504</v>
      </c>
      <c r="I116" s="327" t="s">
        <v>494</v>
      </c>
      <c r="J116" s="327"/>
      <c r="K116" s="341"/>
    </row>
    <row r="117" s="1" customFormat="1" ht="15" customHeight="1">
      <c r="B117" s="352"/>
      <c r="C117" s="327" t="s">
        <v>59</v>
      </c>
      <c r="D117" s="327"/>
      <c r="E117" s="327"/>
      <c r="F117" s="350" t="s">
        <v>459</v>
      </c>
      <c r="G117" s="327"/>
      <c r="H117" s="327" t="s">
        <v>505</v>
      </c>
      <c r="I117" s="327" t="s">
        <v>506</v>
      </c>
      <c r="J117" s="327"/>
      <c r="K117" s="341"/>
    </row>
    <row r="118" s="1" customFormat="1" ht="15" customHeight="1">
      <c r="B118" s="355"/>
      <c r="C118" s="361"/>
      <c r="D118" s="361"/>
      <c r="E118" s="361"/>
      <c r="F118" s="361"/>
      <c r="G118" s="361"/>
      <c r="H118" s="361"/>
      <c r="I118" s="361"/>
      <c r="J118" s="361"/>
      <c r="K118" s="357"/>
    </row>
    <row r="119" s="1" customFormat="1" ht="18.75" customHeight="1">
      <c r="B119" s="362"/>
      <c r="C119" s="363"/>
      <c r="D119" s="363"/>
      <c r="E119" s="363"/>
      <c r="F119" s="364"/>
      <c r="G119" s="363"/>
      <c r="H119" s="363"/>
      <c r="I119" s="363"/>
      <c r="J119" s="363"/>
      <c r="K119" s="362"/>
    </row>
    <row r="120" s="1" customFormat="1" ht="18.75" customHeight="1">
      <c r="B120" s="335"/>
      <c r="C120" s="335"/>
      <c r="D120" s="335"/>
      <c r="E120" s="335"/>
      <c r="F120" s="335"/>
      <c r="G120" s="335"/>
      <c r="H120" s="335"/>
      <c r="I120" s="335"/>
      <c r="J120" s="335"/>
      <c r="K120" s="335"/>
    </row>
    <row r="121" s="1" customFormat="1" ht="7.5" customHeight="1">
      <c r="B121" s="365"/>
      <c r="C121" s="366"/>
      <c r="D121" s="366"/>
      <c r="E121" s="366"/>
      <c r="F121" s="366"/>
      <c r="G121" s="366"/>
      <c r="H121" s="366"/>
      <c r="I121" s="366"/>
      <c r="J121" s="366"/>
      <c r="K121" s="367"/>
    </row>
    <row r="122" s="1" customFormat="1" ht="45" customHeight="1">
      <c r="B122" s="368"/>
      <c r="C122" s="318" t="s">
        <v>507</v>
      </c>
      <c r="D122" s="318"/>
      <c r="E122" s="318"/>
      <c r="F122" s="318"/>
      <c r="G122" s="318"/>
      <c r="H122" s="318"/>
      <c r="I122" s="318"/>
      <c r="J122" s="318"/>
      <c r="K122" s="369"/>
    </row>
    <row r="123" s="1" customFormat="1" ht="17.25" customHeight="1">
      <c r="B123" s="370"/>
      <c r="C123" s="342" t="s">
        <v>453</v>
      </c>
      <c r="D123" s="342"/>
      <c r="E123" s="342"/>
      <c r="F123" s="342" t="s">
        <v>454</v>
      </c>
      <c r="G123" s="343"/>
      <c r="H123" s="342" t="s">
        <v>56</v>
      </c>
      <c r="I123" s="342" t="s">
        <v>59</v>
      </c>
      <c r="J123" s="342" t="s">
        <v>455</v>
      </c>
      <c r="K123" s="371"/>
    </row>
    <row r="124" s="1" customFormat="1" ht="17.25" customHeight="1">
      <c r="B124" s="370"/>
      <c r="C124" s="344" t="s">
        <v>456</v>
      </c>
      <c r="D124" s="344"/>
      <c r="E124" s="344"/>
      <c r="F124" s="345" t="s">
        <v>457</v>
      </c>
      <c r="G124" s="346"/>
      <c r="H124" s="344"/>
      <c r="I124" s="344"/>
      <c r="J124" s="344" t="s">
        <v>458</v>
      </c>
      <c r="K124" s="371"/>
    </row>
    <row r="125" s="1" customFormat="1" ht="5.25" customHeight="1">
      <c r="B125" s="372"/>
      <c r="C125" s="347"/>
      <c r="D125" s="347"/>
      <c r="E125" s="347"/>
      <c r="F125" s="347"/>
      <c r="G125" s="373"/>
      <c r="H125" s="347"/>
      <c r="I125" s="347"/>
      <c r="J125" s="347"/>
      <c r="K125" s="374"/>
    </row>
    <row r="126" s="1" customFormat="1" ht="15" customHeight="1">
      <c r="B126" s="372"/>
      <c r="C126" s="327" t="s">
        <v>462</v>
      </c>
      <c r="D126" s="349"/>
      <c r="E126" s="349"/>
      <c r="F126" s="350" t="s">
        <v>459</v>
      </c>
      <c r="G126" s="327"/>
      <c r="H126" s="327" t="s">
        <v>499</v>
      </c>
      <c r="I126" s="327" t="s">
        <v>461</v>
      </c>
      <c r="J126" s="327">
        <v>120</v>
      </c>
      <c r="K126" s="375"/>
    </row>
    <row r="127" s="1" customFormat="1" ht="15" customHeight="1">
      <c r="B127" s="372"/>
      <c r="C127" s="327" t="s">
        <v>508</v>
      </c>
      <c r="D127" s="327"/>
      <c r="E127" s="327"/>
      <c r="F127" s="350" t="s">
        <v>459</v>
      </c>
      <c r="G127" s="327"/>
      <c r="H127" s="327" t="s">
        <v>509</v>
      </c>
      <c r="I127" s="327" t="s">
        <v>461</v>
      </c>
      <c r="J127" s="327" t="s">
        <v>510</v>
      </c>
      <c r="K127" s="375"/>
    </row>
    <row r="128" s="1" customFormat="1" ht="15" customHeight="1">
      <c r="B128" s="372"/>
      <c r="C128" s="327" t="s">
        <v>85</v>
      </c>
      <c r="D128" s="327"/>
      <c r="E128" s="327"/>
      <c r="F128" s="350" t="s">
        <v>459</v>
      </c>
      <c r="G128" s="327"/>
      <c r="H128" s="327" t="s">
        <v>511</v>
      </c>
      <c r="I128" s="327" t="s">
        <v>461</v>
      </c>
      <c r="J128" s="327" t="s">
        <v>510</v>
      </c>
      <c r="K128" s="375"/>
    </row>
    <row r="129" s="1" customFormat="1" ht="15" customHeight="1">
      <c r="B129" s="372"/>
      <c r="C129" s="327" t="s">
        <v>470</v>
      </c>
      <c r="D129" s="327"/>
      <c r="E129" s="327"/>
      <c r="F129" s="350" t="s">
        <v>465</v>
      </c>
      <c r="G129" s="327"/>
      <c r="H129" s="327" t="s">
        <v>471</v>
      </c>
      <c r="I129" s="327" t="s">
        <v>461</v>
      </c>
      <c r="J129" s="327">
        <v>15</v>
      </c>
      <c r="K129" s="375"/>
    </row>
    <row r="130" s="1" customFormat="1" ht="15" customHeight="1">
      <c r="B130" s="372"/>
      <c r="C130" s="353" t="s">
        <v>472</v>
      </c>
      <c r="D130" s="353"/>
      <c r="E130" s="353"/>
      <c r="F130" s="354" t="s">
        <v>465</v>
      </c>
      <c r="G130" s="353"/>
      <c r="H130" s="353" t="s">
        <v>473</v>
      </c>
      <c r="I130" s="353" t="s">
        <v>461</v>
      </c>
      <c r="J130" s="353">
        <v>15</v>
      </c>
      <c r="K130" s="375"/>
    </row>
    <row r="131" s="1" customFormat="1" ht="15" customHeight="1">
      <c r="B131" s="372"/>
      <c r="C131" s="353" t="s">
        <v>474</v>
      </c>
      <c r="D131" s="353"/>
      <c r="E131" s="353"/>
      <c r="F131" s="354" t="s">
        <v>465</v>
      </c>
      <c r="G131" s="353"/>
      <c r="H131" s="353" t="s">
        <v>475</v>
      </c>
      <c r="I131" s="353" t="s">
        <v>461</v>
      </c>
      <c r="J131" s="353">
        <v>20</v>
      </c>
      <c r="K131" s="375"/>
    </row>
    <row r="132" s="1" customFormat="1" ht="15" customHeight="1">
      <c r="B132" s="372"/>
      <c r="C132" s="353" t="s">
        <v>476</v>
      </c>
      <c r="D132" s="353"/>
      <c r="E132" s="353"/>
      <c r="F132" s="354" t="s">
        <v>465</v>
      </c>
      <c r="G132" s="353"/>
      <c r="H132" s="353" t="s">
        <v>477</v>
      </c>
      <c r="I132" s="353" t="s">
        <v>461</v>
      </c>
      <c r="J132" s="353">
        <v>20</v>
      </c>
      <c r="K132" s="375"/>
    </row>
    <row r="133" s="1" customFormat="1" ht="15" customHeight="1">
      <c r="B133" s="372"/>
      <c r="C133" s="327" t="s">
        <v>464</v>
      </c>
      <c r="D133" s="327"/>
      <c r="E133" s="327"/>
      <c r="F133" s="350" t="s">
        <v>465</v>
      </c>
      <c r="G133" s="327"/>
      <c r="H133" s="327" t="s">
        <v>499</v>
      </c>
      <c r="I133" s="327" t="s">
        <v>461</v>
      </c>
      <c r="J133" s="327">
        <v>50</v>
      </c>
      <c r="K133" s="375"/>
    </row>
    <row r="134" s="1" customFormat="1" ht="15" customHeight="1">
      <c r="B134" s="372"/>
      <c r="C134" s="327" t="s">
        <v>478</v>
      </c>
      <c r="D134" s="327"/>
      <c r="E134" s="327"/>
      <c r="F134" s="350" t="s">
        <v>465</v>
      </c>
      <c r="G134" s="327"/>
      <c r="H134" s="327" t="s">
        <v>499</v>
      </c>
      <c r="I134" s="327" t="s">
        <v>461</v>
      </c>
      <c r="J134" s="327">
        <v>50</v>
      </c>
      <c r="K134" s="375"/>
    </row>
    <row r="135" s="1" customFormat="1" ht="15" customHeight="1">
      <c r="B135" s="372"/>
      <c r="C135" s="327" t="s">
        <v>484</v>
      </c>
      <c r="D135" s="327"/>
      <c r="E135" s="327"/>
      <c r="F135" s="350" t="s">
        <v>465</v>
      </c>
      <c r="G135" s="327"/>
      <c r="H135" s="327" t="s">
        <v>499</v>
      </c>
      <c r="I135" s="327" t="s">
        <v>461</v>
      </c>
      <c r="J135" s="327">
        <v>50</v>
      </c>
      <c r="K135" s="375"/>
    </row>
    <row r="136" s="1" customFormat="1" ht="15" customHeight="1">
      <c r="B136" s="372"/>
      <c r="C136" s="327" t="s">
        <v>486</v>
      </c>
      <c r="D136" s="327"/>
      <c r="E136" s="327"/>
      <c r="F136" s="350" t="s">
        <v>465</v>
      </c>
      <c r="G136" s="327"/>
      <c r="H136" s="327" t="s">
        <v>499</v>
      </c>
      <c r="I136" s="327" t="s">
        <v>461</v>
      </c>
      <c r="J136" s="327">
        <v>50</v>
      </c>
      <c r="K136" s="375"/>
    </row>
    <row r="137" s="1" customFormat="1" ht="15" customHeight="1">
      <c r="B137" s="372"/>
      <c r="C137" s="327" t="s">
        <v>487</v>
      </c>
      <c r="D137" s="327"/>
      <c r="E137" s="327"/>
      <c r="F137" s="350" t="s">
        <v>465</v>
      </c>
      <c r="G137" s="327"/>
      <c r="H137" s="327" t="s">
        <v>512</v>
      </c>
      <c r="I137" s="327" t="s">
        <v>461</v>
      </c>
      <c r="J137" s="327">
        <v>255</v>
      </c>
      <c r="K137" s="375"/>
    </row>
    <row r="138" s="1" customFormat="1" ht="15" customHeight="1">
      <c r="B138" s="372"/>
      <c r="C138" s="327" t="s">
        <v>489</v>
      </c>
      <c r="D138" s="327"/>
      <c r="E138" s="327"/>
      <c r="F138" s="350" t="s">
        <v>459</v>
      </c>
      <c r="G138" s="327"/>
      <c r="H138" s="327" t="s">
        <v>513</v>
      </c>
      <c r="I138" s="327" t="s">
        <v>491</v>
      </c>
      <c r="J138" s="327"/>
      <c r="K138" s="375"/>
    </row>
    <row r="139" s="1" customFormat="1" ht="15" customHeight="1">
      <c r="B139" s="372"/>
      <c r="C139" s="327" t="s">
        <v>492</v>
      </c>
      <c r="D139" s="327"/>
      <c r="E139" s="327"/>
      <c r="F139" s="350" t="s">
        <v>459</v>
      </c>
      <c r="G139" s="327"/>
      <c r="H139" s="327" t="s">
        <v>514</v>
      </c>
      <c r="I139" s="327" t="s">
        <v>494</v>
      </c>
      <c r="J139" s="327"/>
      <c r="K139" s="375"/>
    </row>
    <row r="140" s="1" customFormat="1" ht="15" customHeight="1">
      <c r="B140" s="372"/>
      <c r="C140" s="327" t="s">
        <v>495</v>
      </c>
      <c r="D140" s="327"/>
      <c r="E140" s="327"/>
      <c r="F140" s="350" t="s">
        <v>459</v>
      </c>
      <c r="G140" s="327"/>
      <c r="H140" s="327" t="s">
        <v>495</v>
      </c>
      <c r="I140" s="327" t="s">
        <v>494</v>
      </c>
      <c r="J140" s="327"/>
      <c r="K140" s="375"/>
    </row>
    <row r="141" s="1" customFormat="1" ht="15" customHeight="1">
      <c r="B141" s="372"/>
      <c r="C141" s="327" t="s">
        <v>40</v>
      </c>
      <c r="D141" s="327"/>
      <c r="E141" s="327"/>
      <c r="F141" s="350" t="s">
        <v>459</v>
      </c>
      <c r="G141" s="327"/>
      <c r="H141" s="327" t="s">
        <v>515</v>
      </c>
      <c r="I141" s="327" t="s">
        <v>494</v>
      </c>
      <c r="J141" s="327"/>
      <c r="K141" s="375"/>
    </row>
    <row r="142" s="1" customFormat="1" ht="15" customHeight="1">
      <c r="B142" s="372"/>
      <c r="C142" s="327" t="s">
        <v>516</v>
      </c>
      <c r="D142" s="327"/>
      <c r="E142" s="327"/>
      <c r="F142" s="350" t="s">
        <v>459</v>
      </c>
      <c r="G142" s="327"/>
      <c r="H142" s="327" t="s">
        <v>517</v>
      </c>
      <c r="I142" s="327" t="s">
        <v>494</v>
      </c>
      <c r="J142" s="327"/>
      <c r="K142" s="375"/>
    </row>
    <row r="143" s="1" customFormat="1" ht="15" customHeight="1">
      <c r="B143" s="376"/>
      <c r="C143" s="377"/>
      <c r="D143" s="377"/>
      <c r="E143" s="377"/>
      <c r="F143" s="377"/>
      <c r="G143" s="377"/>
      <c r="H143" s="377"/>
      <c r="I143" s="377"/>
      <c r="J143" s="377"/>
      <c r="K143" s="378"/>
    </row>
    <row r="144" s="1" customFormat="1" ht="18.75" customHeight="1">
      <c r="B144" s="363"/>
      <c r="C144" s="363"/>
      <c r="D144" s="363"/>
      <c r="E144" s="363"/>
      <c r="F144" s="364"/>
      <c r="G144" s="363"/>
      <c r="H144" s="363"/>
      <c r="I144" s="363"/>
      <c r="J144" s="363"/>
      <c r="K144" s="363"/>
    </row>
    <row r="145" s="1" customFormat="1" ht="18.75" customHeight="1">
      <c r="B145" s="335"/>
      <c r="C145" s="335"/>
      <c r="D145" s="335"/>
      <c r="E145" s="335"/>
      <c r="F145" s="335"/>
      <c r="G145" s="335"/>
      <c r="H145" s="335"/>
      <c r="I145" s="335"/>
      <c r="J145" s="335"/>
      <c r="K145" s="335"/>
    </row>
    <row r="146" s="1" customFormat="1" ht="7.5" customHeight="1">
      <c r="B146" s="336"/>
      <c r="C146" s="337"/>
      <c r="D146" s="337"/>
      <c r="E146" s="337"/>
      <c r="F146" s="337"/>
      <c r="G146" s="337"/>
      <c r="H146" s="337"/>
      <c r="I146" s="337"/>
      <c r="J146" s="337"/>
      <c r="K146" s="338"/>
    </row>
    <row r="147" s="1" customFormat="1" ht="45" customHeight="1">
      <c r="B147" s="339"/>
      <c r="C147" s="340" t="s">
        <v>518</v>
      </c>
      <c r="D147" s="340"/>
      <c r="E147" s="340"/>
      <c r="F147" s="340"/>
      <c r="G147" s="340"/>
      <c r="H147" s="340"/>
      <c r="I147" s="340"/>
      <c r="J147" s="340"/>
      <c r="K147" s="341"/>
    </row>
    <row r="148" s="1" customFormat="1" ht="17.25" customHeight="1">
      <c r="B148" s="339"/>
      <c r="C148" s="342" t="s">
        <v>453</v>
      </c>
      <c r="D148" s="342"/>
      <c r="E148" s="342"/>
      <c r="F148" s="342" t="s">
        <v>454</v>
      </c>
      <c r="G148" s="343"/>
      <c r="H148" s="342" t="s">
        <v>56</v>
      </c>
      <c r="I148" s="342" t="s">
        <v>59</v>
      </c>
      <c r="J148" s="342" t="s">
        <v>455</v>
      </c>
      <c r="K148" s="341"/>
    </row>
    <row r="149" s="1" customFormat="1" ht="17.25" customHeight="1">
      <c r="B149" s="339"/>
      <c r="C149" s="344" t="s">
        <v>456</v>
      </c>
      <c r="D149" s="344"/>
      <c r="E149" s="344"/>
      <c r="F149" s="345" t="s">
        <v>457</v>
      </c>
      <c r="G149" s="346"/>
      <c r="H149" s="344"/>
      <c r="I149" s="344"/>
      <c r="J149" s="344" t="s">
        <v>458</v>
      </c>
      <c r="K149" s="341"/>
    </row>
    <row r="150" s="1" customFormat="1" ht="5.25" customHeight="1">
      <c r="B150" s="352"/>
      <c r="C150" s="347"/>
      <c r="D150" s="347"/>
      <c r="E150" s="347"/>
      <c r="F150" s="347"/>
      <c r="G150" s="348"/>
      <c r="H150" s="347"/>
      <c r="I150" s="347"/>
      <c r="J150" s="347"/>
      <c r="K150" s="375"/>
    </row>
    <row r="151" s="1" customFormat="1" ht="15" customHeight="1">
      <c r="B151" s="352"/>
      <c r="C151" s="379" t="s">
        <v>462</v>
      </c>
      <c r="D151" s="327"/>
      <c r="E151" s="327"/>
      <c r="F151" s="380" t="s">
        <v>459</v>
      </c>
      <c r="G151" s="327"/>
      <c r="H151" s="379" t="s">
        <v>499</v>
      </c>
      <c r="I151" s="379" t="s">
        <v>461</v>
      </c>
      <c r="J151" s="379">
        <v>120</v>
      </c>
      <c r="K151" s="375"/>
    </row>
    <row r="152" s="1" customFormat="1" ht="15" customHeight="1">
      <c r="B152" s="352"/>
      <c r="C152" s="379" t="s">
        <v>508</v>
      </c>
      <c r="D152" s="327"/>
      <c r="E152" s="327"/>
      <c r="F152" s="380" t="s">
        <v>459</v>
      </c>
      <c r="G152" s="327"/>
      <c r="H152" s="379" t="s">
        <v>519</v>
      </c>
      <c r="I152" s="379" t="s">
        <v>461</v>
      </c>
      <c r="J152" s="379" t="s">
        <v>510</v>
      </c>
      <c r="K152" s="375"/>
    </row>
    <row r="153" s="1" customFormat="1" ht="15" customHeight="1">
      <c r="B153" s="352"/>
      <c r="C153" s="379" t="s">
        <v>85</v>
      </c>
      <c r="D153" s="327"/>
      <c r="E153" s="327"/>
      <c r="F153" s="380" t="s">
        <v>459</v>
      </c>
      <c r="G153" s="327"/>
      <c r="H153" s="379" t="s">
        <v>520</v>
      </c>
      <c r="I153" s="379" t="s">
        <v>461</v>
      </c>
      <c r="J153" s="379" t="s">
        <v>510</v>
      </c>
      <c r="K153" s="375"/>
    </row>
    <row r="154" s="1" customFormat="1" ht="15" customHeight="1">
      <c r="B154" s="352"/>
      <c r="C154" s="379" t="s">
        <v>464</v>
      </c>
      <c r="D154" s="327"/>
      <c r="E154" s="327"/>
      <c r="F154" s="380" t="s">
        <v>465</v>
      </c>
      <c r="G154" s="327"/>
      <c r="H154" s="379" t="s">
        <v>499</v>
      </c>
      <c r="I154" s="379" t="s">
        <v>461</v>
      </c>
      <c r="J154" s="379">
        <v>50</v>
      </c>
      <c r="K154" s="375"/>
    </row>
    <row r="155" s="1" customFormat="1" ht="15" customHeight="1">
      <c r="B155" s="352"/>
      <c r="C155" s="379" t="s">
        <v>467</v>
      </c>
      <c r="D155" s="327"/>
      <c r="E155" s="327"/>
      <c r="F155" s="380" t="s">
        <v>459</v>
      </c>
      <c r="G155" s="327"/>
      <c r="H155" s="379" t="s">
        <v>499</v>
      </c>
      <c r="I155" s="379" t="s">
        <v>469</v>
      </c>
      <c r="J155" s="379"/>
      <c r="K155" s="375"/>
    </row>
    <row r="156" s="1" customFormat="1" ht="15" customHeight="1">
      <c r="B156" s="352"/>
      <c r="C156" s="379" t="s">
        <v>478</v>
      </c>
      <c r="D156" s="327"/>
      <c r="E156" s="327"/>
      <c r="F156" s="380" t="s">
        <v>465</v>
      </c>
      <c r="G156" s="327"/>
      <c r="H156" s="379" t="s">
        <v>499</v>
      </c>
      <c r="I156" s="379" t="s">
        <v>461</v>
      </c>
      <c r="J156" s="379">
        <v>50</v>
      </c>
      <c r="K156" s="375"/>
    </row>
    <row r="157" s="1" customFormat="1" ht="15" customHeight="1">
      <c r="B157" s="352"/>
      <c r="C157" s="379" t="s">
        <v>486</v>
      </c>
      <c r="D157" s="327"/>
      <c r="E157" s="327"/>
      <c r="F157" s="380" t="s">
        <v>465</v>
      </c>
      <c r="G157" s="327"/>
      <c r="H157" s="379" t="s">
        <v>499</v>
      </c>
      <c r="I157" s="379" t="s">
        <v>461</v>
      </c>
      <c r="J157" s="379">
        <v>50</v>
      </c>
      <c r="K157" s="375"/>
    </row>
    <row r="158" s="1" customFormat="1" ht="15" customHeight="1">
      <c r="B158" s="352"/>
      <c r="C158" s="379" t="s">
        <v>484</v>
      </c>
      <c r="D158" s="327"/>
      <c r="E158" s="327"/>
      <c r="F158" s="380" t="s">
        <v>465</v>
      </c>
      <c r="G158" s="327"/>
      <c r="H158" s="379" t="s">
        <v>499</v>
      </c>
      <c r="I158" s="379" t="s">
        <v>461</v>
      </c>
      <c r="J158" s="379">
        <v>50</v>
      </c>
      <c r="K158" s="375"/>
    </row>
    <row r="159" s="1" customFormat="1" ht="15" customHeight="1">
      <c r="B159" s="352"/>
      <c r="C159" s="379" t="s">
        <v>106</v>
      </c>
      <c r="D159" s="327"/>
      <c r="E159" s="327"/>
      <c r="F159" s="380" t="s">
        <v>459</v>
      </c>
      <c r="G159" s="327"/>
      <c r="H159" s="379" t="s">
        <v>521</v>
      </c>
      <c r="I159" s="379" t="s">
        <v>461</v>
      </c>
      <c r="J159" s="379" t="s">
        <v>522</v>
      </c>
      <c r="K159" s="375"/>
    </row>
    <row r="160" s="1" customFormat="1" ht="15" customHeight="1">
      <c r="B160" s="352"/>
      <c r="C160" s="379" t="s">
        <v>523</v>
      </c>
      <c r="D160" s="327"/>
      <c r="E160" s="327"/>
      <c r="F160" s="380" t="s">
        <v>459</v>
      </c>
      <c r="G160" s="327"/>
      <c r="H160" s="379" t="s">
        <v>524</v>
      </c>
      <c r="I160" s="379" t="s">
        <v>494</v>
      </c>
      <c r="J160" s="379"/>
      <c r="K160" s="375"/>
    </row>
    <row r="161" s="1" customFormat="1" ht="15" customHeight="1">
      <c r="B161" s="381"/>
      <c r="C161" s="361"/>
      <c r="D161" s="361"/>
      <c r="E161" s="361"/>
      <c r="F161" s="361"/>
      <c r="G161" s="361"/>
      <c r="H161" s="361"/>
      <c r="I161" s="361"/>
      <c r="J161" s="361"/>
      <c r="K161" s="382"/>
    </row>
    <row r="162" s="1" customFormat="1" ht="18.75" customHeight="1">
      <c r="B162" s="363"/>
      <c r="C162" s="373"/>
      <c r="D162" s="373"/>
      <c r="E162" s="373"/>
      <c r="F162" s="383"/>
      <c r="G162" s="373"/>
      <c r="H162" s="373"/>
      <c r="I162" s="373"/>
      <c r="J162" s="373"/>
      <c r="K162" s="363"/>
    </row>
    <row r="163" s="1" customFormat="1" ht="18.75" customHeight="1">
      <c r="B163" s="335"/>
      <c r="C163" s="335"/>
      <c r="D163" s="335"/>
      <c r="E163" s="335"/>
      <c r="F163" s="335"/>
      <c r="G163" s="335"/>
      <c r="H163" s="335"/>
      <c r="I163" s="335"/>
      <c r="J163" s="335"/>
      <c r="K163" s="335"/>
    </row>
    <row r="164" s="1" customFormat="1" ht="7.5" customHeight="1">
      <c r="B164" s="314"/>
      <c r="C164" s="315"/>
      <c r="D164" s="315"/>
      <c r="E164" s="315"/>
      <c r="F164" s="315"/>
      <c r="G164" s="315"/>
      <c r="H164" s="315"/>
      <c r="I164" s="315"/>
      <c r="J164" s="315"/>
      <c r="K164" s="316"/>
    </row>
    <row r="165" s="1" customFormat="1" ht="45" customHeight="1">
      <c r="B165" s="317"/>
      <c r="C165" s="318" t="s">
        <v>525</v>
      </c>
      <c r="D165" s="318"/>
      <c r="E165" s="318"/>
      <c r="F165" s="318"/>
      <c r="G165" s="318"/>
      <c r="H165" s="318"/>
      <c r="I165" s="318"/>
      <c r="J165" s="318"/>
      <c r="K165" s="319"/>
    </row>
    <row r="166" s="1" customFormat="1" ht="17.25" customHeight="1">
      <c r="B166" s="317"/>
      <c r="C166" s="342" t="s">
        <v>453</v>
      </c>
      <c r="D166" s="342"/>
      <c r="E166" s="342"/>
      <c r="F166" s="342" t="s">
        <v>454</v>
      </c>
      <c r="G166" s="384"/>
      <c r="H166" s="385" t="s">
        <v>56</v>
      </c>
      <c r="I166" s="385" t="s">
        <v>59</v>
      </c>
      <c r="J166" s="342" t="s">
        <v>455</v>
      </c>
      <c r="K166" s="319"/>
    </row>
    <row r="167" s="1" customFormat="1" ht="17.25" customHeight="1">
      <c r="B167" s="320"/>
      <c r="C167" s="344" t="s">
        <v>456</v>
      </c>
      <c r="D167" s="344"/>
      <c r="E167" s="344"/>
      <c r="F167" s="345" t="s">
        <v>457</v>
      </c>
      <c r="G167" s="386"/>
      <c r="H167" s="387"/>
      <c r="I167" s="387"/>
      <c r="J167" s="344" t="s">
        <v>458</v>
      </c>
      <c r="K167" s="322"/>
    </row>
    <row r="168" s="1" customFormat="1" ht="5.25" customHeight="1">
      <c r="B168" s="352"/>
      <c r="C168" s="347"/>
      <c r="D168" s="347"/>
      <c r="E168" s="347"/>
      <c r="F168" s="347"/>
      <c r="G168" s="348"/>
      <c r="H168" s="347"/>
      <c r="I168" s="347"/>
      <c r="J168" s="347"/>
      <c r="K168" s="375"/>
    </row>
    <row r="169" s="1" customFormat="1" ht="15" customHeight="1">
      <c r="B169" s="352"/>
      <c r="C169" s="327" t="s">
        <v>462</v>
      </c>
      <c r="D169" s="327"/>
      <c r="E169" s="327"/>
      <c r="F169" s="350" t="s">
        <v>459</v>
      </c>
      <c r="G169" s="327"/>
      <c r="H169" s="327" t="s">
        <v>499</v>
      </c>
      <c r="I169" s="327" t="s">
        <v>461</v>
      </c>
      <c r="J169" s="327">
        <v>120</v>
      </c>
      <c r="K169" s="375"/>
    </row>
    <row r="170" s="1" customFormat="1" ht="15" customHeight="1">
      <c r="B170" s="352"/>
      <c r="C170" s="327" t="s">
        <v>508</v>
      </c>
      <c r="D170" s="327"/>
      <c r="E170" s="327"/>
      <c r="F170" s="350" t="s">
        <v>459</v>
      </c>
      <c r="G170" s="327"/>
      <c r="H170" s="327" t="s">
        <v>509</v>
      </c>
      <c r="I170" s="327" t="s">
        <v>461</v>
      </c>
      <c r="J170" s="327" t="s">
        <v>510</v>
      </c>
      <c r="K170" s="375"/>
    </row>
    <row r="171" s="1" customFormat="1" ht="15" customHeight="1">
      <c r="B171" s="352"/>
      <c r="C171" s="327" t="s">
        <v>85</v>
      </c>
      <c r="D171" s="327"/>
      <c r="E171" s="327"/>
      <c r="F171" s="350" t="s">
        <v>459</v>
      </c>
      <c r="G171" s="327"/>
      <c r="H171" s="327" t="s">
        <v>526</v>
      </c>
      <c r="I171" s="327" t="s">
        <v>461</v>
      </c>
      <c r="J171" s="327" t="s">
        <v>510</v>
      </c>
      <c r="K171" s="375"/>
    </row>
    <row r="172" s="1" customFormat="1" ht="15" customHeight="1">
      <c r="B172" s="352"/>
      <c r="C172" s="327" t="s">
        <v>464</v>
      </c>
      <c r="D172" s="327"/>
      <c r="E172" s="327"/>
      <c r="F172" s="350" t="s">
        <v>465</v>
      </c>
      <c r="G172" s="327"/>
      <c r="H172" s="327" t="s">
        <v>526</v>
      </c>
      <c r="I172" s="327" t="s">
        <v>461</v>
      </c>
      <c r="J172" s="327">
        <v>50</v>
      </c>
      <c r="K172" s="375"/>
    </row>
    <row r="173" s="1" customFormat="1" ht="15" customHeight="1">
      <c r="B173" s="352"/>
      <c r="C173" s="327" t="s">
        <v>467</v>
      </c>
      <c r="D173" s="327"/>
      <c r="E173" s="327"/>
      <c r="F173" s="350" t="s">
        <v>459</v>
      </c>
      <c r="G173" s="327"/>
      <c r="H173" s="327" t="s">
        <v>526</v>
      </c>
      <c r="I173" s="327" t="s">
        <v>469</v>
      </c>
      <c r="J173" s="327"/>
      <c r="K173" s="375"/>
    </row>
    <row r="174" s="1" customFormat="1" ht="15" customHeight="1">
      <c r="B174" s="352"/>
      <c r="C174" s="327" t="s">
        <v>478</v>
      </c>
      <c r="D174" s="327"/>
      <c r="E174" s="327"/>
      <c r="F174" s="350" t="s">
        <v>465</v>
      </c>
      <c r="G174" s="327"/>
      <c r="H174" s="327" t="s">
        <v>526</v>
      </c>
      <c r="I174" s="327" t="s">
        <v>461</v>
      </c>
      <c r="J174" s="327">
        <v>50</v>
      </c>
      <c r="K174" s="375"/>
    </row>
    <row r="175" s="1" customFormat="1" ht="15" customHeight="1">
      <c r="B175" s="352"/>
      <c r="C175" s="327" t="s">
        <v>486</v>
      </c>
      <c r="D175" s="327"/>
      <c r="E175" s="327"/>
      <c r="F175" s="350" t="s">
        <v>465</v>
      </c>
      <c r="G175" s="327"/>
      <c r="H175" s="327" t="s">
        <v>526</v>
      </c>
      <c r="I175" s="327" t="s">
        <v>461</v>
      </c>
      <c r="J175" s="327">
        <v>50</v>
      </c>
      <c r="K175" s="375"/>
    </row>
    <row r="176" s="1" customFormat="1" ht="15" customHeight="1">
      <c r="B176" s="352"/>
      <c r="C176" s="327" t="s">
        <v>484</v>
      </c>
      <c r="D176" s="327"/>
      <c r="E176" s="327"/>
      <c r="F176" s="350" t="s">
        <v>465</v>
      </c>
      <c r="G176" s="327"/>
      <c r="H176" s="327" t="s">
        <v>526</v>
      </c>
      <c r="I176" s="327" t="s">
        <v>461</v>
      </c>
      <c r="J176" s="327">
        <v>50</v>
      </c>
      <c r="K176" s="375"/>
    </row>
    <row r="177" s="1" customFormat="1" ht="15" customHeight="1">
      <c r="B177" s="352"/>
      <c r="C177" s="327" t="s">
        <v>114</v>
      </c>
      <c r="D177" s="327"/>
      <c r="E177" s="327"/>
      <c r="F177" s="350" t="s">
        <v>459</v>
      </c>
      <c r="G177" s="327"/>
      <c r="H177" s="327" t="s">
        <v>527</v>
      </c>
      <c r="I177" s="327" t="s">
        <v>528</v>
      </c>
      <c r="J177" s="327"/>
      <c r="K177" s="375"/>
    </row>
    <row r="178" s="1" customFormat="1" ht="15" customHeight="1">
      <c r="B178" s="352"/>
      <c r="C178" s="327" t="s">
        <v>59</v>
      </c>
      <c r="D178" s="327"/>
      <c r="E178" s="327"/>
      <c r="F178" s="350" t="s">
        <v>459</v>
      </c>
      <c r="G178" s="327"/>
      <c r="H178" s="327" t="s">
        <v>529</v>
      </c>
      <c r="I178" s="327" t="s">
        <v>530</v>
      </c>
      <c r="J178" s="327">
        <v>1</v>
      </c>
      <c r="K178" s="375"/>
    </row>
    <row r="179" s="1" customFormat="1" ht="15" customHeight="1">
      <c r="B179" s="352"/>
      <c r="C179" s="327" t="s">
        <v>55</v>
      </c>
      <c r="D179" s="327"/>
      <c r="E179" s="327"/>
      <c r="F179" s="350" t="s">
        <v>459</v>
      </c>
      <c r="G179" s="327"/>
      <c r="H179" s="327" t="s">
        <v>531</v>
      </c>
      <c r="I179" s="327" t="s">
        <v>461</v>
      </c>
      <c r="J179" s="327">
        <v>20</v>
      </c>
      <c r="K179" s="375"/>
    </row>
    <row r="180" s="1" customFormat="1" ht="15" customHeight="1">
      <c r="B180" s="352"/>
      <c r="C180" s="327" t="s">
        <v>56</v>
      </c>
      <c r="D180" s="327"/>
      <c r="E180" s="327"/>
      <c r="F180" s="350" t="s">
        <v>459</v>
      </c>
      <c r="G180" s="327"/>
      <c r="H180" s="327" t="s">
        <v>532</v>
      </c>
      <c r="I180" s="327" t="s">
        <v>461</v>
      </c>
      <c r="J180" s="327">
        <v>255</v>
      </c>
      <c r="K180" s="375"/>
    </row>
    <row r="181" s="1" customFormat="1" ht="15" customHeight="1">
      <c r="B181" s="352"/>
      <c r="C181" s="327" t="s">
        <v>115</v>
      </c>
      <c r="D181" s="327"/>
      <c r="E181" s="327"/>
      <c r="F181" s="350" t="s">
        <v>459</v>
      </c>
      <c r="G181" s="327"/>
      <c r="H181" s="327" t="s">
        <v>423</v>
      </c>
      <c r="I181" s="327" t="s">
        <v>461</v>
      </c>
      <c r="J181" s="327">
        <v>10</v>
      </c>
      <c r="K181" s="375"/>
    </row>
    <row r="182" s="1" customFormat="1" ht="15" customHeight="1">
      <c r="B182" s="352"/>
      <c r="C182" s="327" t="s">
        <v>116</v>
      </c>
      <c r="D182" s="327"/>
      <c r="E182" s="327"/>
      <c r="F182" s="350" t="s">
        <v>459</v>
      </c>
      <c r="G182" s="327"/>
      <c r="H182" s="327" t="s">
        <v>533</v>
      </c>
      <c r="I182" s="327" t="s">
        <v>494</v>
      </c>
      <c r="J182" s="327"/>
      <c r="K182" s="375"/>
    </row>
    <row r="183" s="1" customFormat="1" ht="15" customHeight="1">
      <c r="B183" s="352"/>
      <c r="C183" s="327" t="s">
        <v>534</v>
      </c>
      <c r="D183" s="327"/>
      <c r="E183" s="327"/>
      <c r="F183" s="350" t="s">
        <v>459</v>
      </c>
      <c r="G183" s="327"/>
      <c r="H183" s="327" t="s">
        <v>535</v>
      </c>
      <c r="I183" s="327" t="s">
        <v>494</v>
      </c>
      <c r="J183" s="327"/>
      <c r="K183" s="375"/>
    </row>
    <row r="184" s="1" customFormat="1" ht="15" customHeight="1">
      <c r="B184" s="352"/>
      <c r="C184" s="327" t="s">
        <v>523</v>
      </c>
      <c r="D184" s="327"/>
      <c r="E184" s="327"/>
      <c r="F184" s="350" t="s">
        <v>459</v>
      </c>
      <c r="G184" s="327"/>
      <c r="H184" s="327" t="s">
        <v>536</v>
      </c>
      <c r="I184" s="327" t="s">
        <v>494</v>
      </c>
      <c r="J184" s="327"/>
      <c r="K184" s="375"/>
    </row>
    <row r="185" s="1" customFormat="1" ht="15" customHeight="1">
      <c r="B185" s="352"/>
      <c r="C185" s="327" t="s">
        <v>118</v>
      </c>
      <c r="D185" s="327"/>
      <c r="E185" s="327"/>
      <c r="F185" s="350" t="s">
        <v>465</v>
      </c>
      <c r="G185" s="327"/>
      <c r="H185" s="327" t="s">
        <v>537</v>
      </c>
      <c r="I185" s="327" t="s">
        <v>461</v>
      </c>
      <c r="J185" s="327">
        <v>50</v>
      </c>
      <c r="K185" s="375"/>
    </row>
    <row r="186" s="1" customFormat="1" ht="15" customHeight="1">
      <c r="B186" s="352"/>
      <c r="C186" s="327" t="s">
        <v>538</v>
      </c>
      <c r="D186" s="327"/>
      <c r="E186" s="327"/>
      <c r="F186" s="350" t="s">
        <v>465</v>
      </c>
      <c r="G186" s="327"/>
      <c r="H186" s="327" t="s">
        <v>539</v>
      </c>
      <c r="I186" s="327" t="s">
        <v>540</v>
      </c>
      <c r="J186" s="327"/>
      <c r="K186" s="375"/>
    </row>
    <row r="187" s="1" customFormat="1" ht="15" customHeight="1">
      <c r="B187" s="352"/>
      <c r="C187" s="327" t="s">
        <v>541</v>
      </c>
      <c r="D187" s="327"/>
      <c r="E187" s="327"/>
      <c r="F187" s="350" t="s">
        <v>465</v>
      </c>
      <c r="G187" s="327"/>
      <c r="H187" s="327" t="s">
        <v>542</v>
      </c>
      <c r="I187" s="327" t="s">
        <v>540</v>
      </c>
      <c r="J187" s="327"/>
      <c r="K187" s="375"/>
    </row>
    <row r="188" s="1" customFormat="1" ht="15" customHeight="1">
      <c r="B188" s="352"/>
      <c r="C188" s="327" t="s">
        <v>543</v>
      </c>
      <c r="D188" s="327"/>
      <c r="E188" s="327"/>
      <c r="F188" s="350" t="s">
        <v>465</v>
      </c>
      <c r="G188" s="327"/>
      <c r="H188" s="327" t="s">
        <v>544</v>
      </c>
      <c r="I188" s="327" t="s">
        <v>540</v>
      </c>
      <c r="J188" s="327"/>
      <c r="K188" s="375"/>
    </row>
    <row r="189" s="1" customFormat="1" ht="15" customHeight="1">
      <c r="B189" s="352"/>
      <c r="C189" s="388" t="s">
        <v>545</v>
      </c>
      <c r="D189" s="327"/>
      <c r="E189" s="327"/>
      <c r="F189" s="350" t="s">
        <v>465</v>
      </c>
      <c r="G189" s="327"/>
      <c r="H189" s="327" t="s">
        <v>546</v>
      </c>
      <c r="I189" s="327" t="s">
        <v>547</v>
      </c>
      <c r="J189" s="389" t="s">
        <v>548</v>
      </c>
      <c r="K189" s="375"/>
    </row>
    <row r="190" s="18" customFormat="1" ht="15" customHeight="1">
      <c r="B190" s="390"/>
      <c r="C190" s="391" t="s">
        <v>549</v>
      </c>
      <c r="D190" s="392"/>
      <c r="E190" s="392"/>
      <c r="F190" s="393" t="s">
        <v>465</v>
      </c>
      <c r="G190" s="392"/>
      <c r="H190" s="392" t="s">
        <v>550</v>
      </c>
      <c r="I190" s="392" t="s">
        <v>547</v>
      </c>
      <c r="J190" s="394" t="s">
        <v>548</v>
      </c>
      <c r="K190" s="395"/>
    </row>
    <row r="191" s="1" customFormat="1" ht="15" customHeight="1">
      <c r="B191" s="352"/>
      <c r="C191" s="388" t="s">
        <v>44</v>
      </c>
      <c r="D191" s="327"/>
      <c r="E191" s="327"/>
      <c r="F191" s="350" t="s">
        <v>459</v>
      </c>
      <c r="G191" s="327"/>
      <c r="H191" s="324" t="s">
        <v>551</v>
      </c>
      <c r="I191" s="327" t="s">
        <v>552</v>
      </c>
      <c r="J191" s="327"/>
      <c r="K191" s="375"/>
    </row>
    <row r="192" s="1" customFormat="1" ht="15" customHeight="1">
      <c r="B192" s="352"/>
      <c r="C192" s="388" t="s">
        <v>553</v>
      </c>
      <c r="D192" s="327"/>
      <c r="E192" s="327"/>
      <c r="F192" s="350" t="s">
        <v>459</v>
      </c>
      <c r="G192" s="327"/>
      <c r="H192" s="327" t="s">
        <v>554</v>
      </c>
      <c r="I192" s="327" t="s">
        <v>494</v>
      </c>
      <c r="J192" s="327"/>
      <c r="K192" s="375"/>
    </row>
    <row r="193" s="1" customFormat="1" ht="15" customHeight="1">
      <c r="B193" s="352"/>
      <c r="C193" s="388" t="s">
        <v>555</v>
      </c>
      <c r="D193" s="327"/>
      <c r="E193" s="327"/>
      <c r="F193" s="350" t="s">
        <v>459</v>
      </c>
      <c r="G193" s="327"/>
      <c r="H193" s="327" t="s">
        <v>556</v>
      </c>
      <c r="I193" s="327" t="s">
        <v>494</v>
      </c>
      <c r="J193" s="327"/>
      <c r="K193" s="375"/>
    </row>
    <row r="194" s="1" customFormat="1" ht="15" customHeight="1">
      <c r="B194" s="352"/>
      <c r="C194" s="388" t="s">
        <v>557</v>
      </c>
      <c r="D194" s="327"/>
      <c r="E194" s="327"/>
      <c r="F194" s="350" t="s">
        <v>465</v>
      </c>
      <c r="G194" s="327"/>
      <c r="H194" s="327" t="s">
        <v>558</v>
      </c>
      <c r="I194" s="327" t="s">
        <v>494</v>
      </c>
      <c r="J194" s="327"/>
      <c r="K194" s="375"/>
    </row>
    <row r="195" s="1" customFormat="1" ht="15" customHeight="1">
      <c r="B195" s="381"/>
      <c r="C195" s="396"/>
      <c r="D195" s="361"/>
      <c r="E195" s="361"/>
      <c r="F195" s="361"/>
      <c r="G195" s="361"/>
      <c r="H195" s="361"/>
      <c r="I195" s="361"/>
      <c r="J195" s="361"/>
      <c r="K195" s="382"/>
    </row>
    <row r="196" s="1" customFormat="1" ht="18.75" customHeight="1">
      <c r="B196" s="363"/>
      <c r="C196" s="373"/>
      <c r="D196" s="373"/>
      <c r="E196" s="373"/>
      <c r="F196" s="383"/>
      <c r="G196" s="373"/>
      <c r="H196" s="373"/>
      <c r="I196" s="373"/>
      <c r="J196" s="373"/>
      <c r="K196" s="363"/>
    </row>
    <row r="197" s="1" customFormat="1" ht="18.75" customHeight="1">
      <c r="B197" s="363"/>
      <c r="C197" s="373"/>
      <c r="D197" s="373"/>
      <c r="E197" s="373"/>
      <c r="F197" s="383"/>
      <c r="G197" s="373"/>
      <c r="H197" s="373"/>
      <c r="I197" s="373"/>
      <c r="J197" s="373"/>
      <c r="K197" s="363"/>
    </row>
    <row r="198" s="1" customFormat="1" ht="18.75" customHeight="1">
      <c r="B198" s="335"/>
      <c r="C198" s="335"/>
      <c r="D198" s="335"/>
      <c r="E198" s="335"/>
      <c r="F198" s="335"/>
      <c r="G198" s="335"/>
      <c r="H198" s="335"/>
      <c r="I198" s="335"/>
      <c r="J198" s="335"/>
      <c r="K198" s="335"/>
    </row>
    <row r="199" s="1" customFormat="1" ht="13.5">
      <c r="B199" s="314"/>
      <c r="C199" s="315"/>
      <c r="D199" s="315"/>
      <c r="E199" s="315"/>
      <c r="F199" s="315"/>
      <c r="G199" s="315"/>
      <c r="H199" s="315"/>
      <c r="I199" s="315"/>
      <c r="J199" s="315"/>
      <c r="K199" s="316"/>
    </row>
    <row r="200" s="1" customFormat="1" ht="21">
      <c r="B200" s="317"/>
      <c r="C200" s="318" t="s">
        <v>559</v>
      </c>
      <c r="D200" s="318"/>
      <c r="E200" s="318"/>
      <c r="F200" s="318"/>
      <c r="G200" s="318"/>
      <c r="H200" s="318"/>
      <c r="I200" s="318"/>
      <c r="J200" s="318"/>
      <c r="K200" s="319"/>
    </row>
    <row r="201" s="1" customFormat="1" ht="25.5" customHeight="1">
      <c r="B201" s="317"/>
      <c r="C201" s="397" t="s">
        <v>560</v>
      </c>
      <c r="D201" s="397"/>
      <c r="E201" s="397"/>
      <c r="F201" s="397" t="s">
        <v>561</v>
      </c>
      <c r="G201" s="398"/>
      <c r="H201" s="397" t="s">
        <v>562</v>
      </c>
      <c r="I201" s="397"/>
      <c r="J201" s="397"/>
      <c r="K201" s="319"/>
    </row>
    <row r="202" s="1" customFormat="1" ht="5.25" customHeight="1">
      <c r="B202" s="352"/>
      <c r="C202" s="347"/>
      <c r="D202" s="347"/>
      <c r="E202" s="347"/>
      <c r="F202" s="347"/>
      <c r="G202" s="373"/>
      <c r="H202" s="347"/>
      <c r="I202" s="347"/>
      <c r="J202" s="347"/>
      <c r="K202" s="375"/>
    </row>
    <row r="203" s="1" customFormat="1" ht="15" customHeight="1">
      <c r="B203" s="352"/>
      <c r="C203" s="327" t="s">
        <v>552</v>
      </c>
      <c r="D203" s="327"/>
      <c r="E203" s="327"/>
      <c r="F203" s="350" t="s">
        <v>45</v>
      </c>
      <c r="G203" s="327"/>
      <c r="H203" s="327" t="s">
        <v>563</v>
      </c>
      <c r="I203" s="327"/>
      <c r="J203" s="327"/>
      <c r="K203" s="375"/>
    </row>
    <row r="204" s="1" customFormat="1" ht="15" customHeight="1">
      <c r="B204" s="352"/>
      <c r="C204" s="327"/>
      <c r="D204" s="327"/>
      <c r="E204" s="327"/>
      <c r="F204" s="350" t="s">
        <v>46</v>
      </c>
      <c r="G204" s="327"/>
      <c r="H204" s="327" t="s">
        <v>564</v>
      </c>
      <c r="I204" s="327"/>
      <c r="J204" s="327"/>
      <c r="K204" s="375"/>
    </row>
    <row r="205" s="1" customFormat="1" ht="15" customHeight="1">
      <c r="B205" s="352"/>
      <c r="C205" s="327"/>
      <c r="D205" s="327"/>
      <c r="E205" s="327"/>
      <c r="F205" s="350" t="s">
        <v>49</v>
      </c>
      <c r="G205" s="327"/>
      <c r="H205" s="327" t="s">
        <v>565</v>
      </c>
      <c r="I205" s="327"/>
      <c r="J205" s="327"/>
      <c r="K205" s="375"/>
    </row>
    <row r="206" s="1" customFormat="1" ht="15" customHeight="1">
      <c r="B206" s="352"/>
      <c r="C206" s="327"/>
      <c r="D206" s="327"/>
      <c r="E206" s="327"/>
      <c r="F206" s="350" t="s">
        <v>47</v>
      </c>
      <c r="G206" s="327"/>
      <c r="H206" s="327" t="s">
        <v>566</v>
      </c>
      <c r="I206" s="327"/>
      <c r="J206" s="327"/>
      <c r="K206" s="375"/>
    </row>
    <row r="207" s="1" customFormat="1" ht="15" customHeight="1">
      <c r="B207" s="352"/>
      <c r="C207" s="327"/>
      <c r="D207" s="327"/>
      <c r="E207" s="327"/>
      <c r="F207" s="350" t="s">
        <v>48</v>
      </c>
      <c r="G207" s="327"/>
      <c r="H207" s="327" t="s">
        <v>567</v>
      </c>
      <c r="I207" s="327"/>
      <c r="J207" s="327"/>
      <c r="K207" s="375"/>
    </row>
    <row r="208" s="1" customFormat="1" ht="15" customHeight="1">
      <c r="B208" s="352"/>
      <c r="C208" s="327"/>
      <c r="D208" s="327"/>
      <c r="E208" s="327"/>
      <c r="F208" s="350"/>
      <c r="G208" s="327"/>
      <c r="H208" s="327"/>
      <c r="I208" s="327"/>
      <c r="J208" s="327"/>
      <c r="K208" s="375"/>
    </row>
    <row r="209" s="1" customFormat="1" ht="15" customHeight="1">
      <c r="B209" s="352"/>
      <c r="C209" s="327" t="s">
        <v>506</v>
      </c>
      <c r="D209" s="327"/>
      <c r="E209" s="327"/>
      <c r="F209" s="350" t="s">
        <v>79</v>
      </c>
      <c r="G209" s="327"/>
      <c r="H209" s="327" t="s">
        <v>568</v>
      </c>
      <c r="I209" s="327"/>
      <c r="J209" s="327"/>
      <c r="K209" s="375"/>
    </row>
    <row r="210" s="1" customFormat="1" ht="15" customHeight="1">
      <c r="B210" s="352"/>
      <c r="C210" s="327"/>
      <c r="D210" s="327"/>
      <c r="E210" s="327"/>
      <c r="F210" s="350" t="s">
        <v>403</v>
      </c>
      <c r="G210" s="327"/>
      <c r="H210" s="327" t="s">
        <v>404</v>
      </c>
      <c r="I210" s="327"/>
      <c r="J210" s="327"/>
      <c r="K210" s="375"/>
    </row>
    <row r="211" s="1" customFormat="1" ht="15" customHeight="1">
      <c r="B211" s="352"/>
      <c r="C211" s="327"/>
      <c r="D211" s="327"/>
      <c r="E211" s="327"/>
      <c r="F211" s="350" t="s">
        <v>401</v>
      </c>
      <c r="G211" s="327"/>
      <c r="H211" s="327" t="s">
        <v>569</v>
      </c>
      <c r="I211" s="327"/>
      <c r="J211" s="327"/>
      <c r="K211" s="375"/>
    </row>
    <row r="212" s="1" customFormat="1" ht="15" customHeight="1">
      <c r="B212" s="399"/>
      <c r="C212" s="327"/>
      <c r="D212" s="327"/>
      <c r="E212" s="327"/>
      <c r="F212" s="350" t="s">
        <v>405</v>
      </c>
      <c r="G212" s="388"/>
      <c r="H212" s="379" t="s">
        <v>96</v>
      </c>
      <c r="I212" s="379"/>
      <c r="J212" s="379"/>
      <c r="K212" s="400"/>
    </row>
    <row r="213" s="1" customFormat="1" ht="15" customHeight="1">
      <c r="B213" s="399"/>
      <c r="C213" s="327"/>
      <c r="D213" s="327"/>
      <c r="E213" s="327"/>
      <c r="F213" s="350" t="s">
        <v>406</v>
      </c>
      <c r="G213" s="388"/>
      <c r="H213" s="379" t="s">
        <v>570</v>
      </c>
      <c r="I213" s="379"/>
      <c r="J213" s="379"/>
      <c r="K213" s="400"/>
    </row>
    <row r="214" s="1" customFormat="1" ht="15" customHeight="1">
      <c r="B214" s="399"/>
      <c r="C214" s="327"/>
      <c r="D214" s="327"/>
      <c r="E214" s="327"/>
      <c r="F214" s="350"/>
      <c r="G214" s="388"/>
      <c r="H214" s="379"/>
      <c r="I214" s="379"/>
      <c r="J214" s="379"/>
      <c r="K214" s="400"/>
    </row>
    <row r="215" s="1" customFormat="1" ht="15" customHeight="1">
      <c r="B215" s="399"/>
      <c r="C215" s="327" t="s">
        <v>530</v>
      </c>
      <c r="D215" s="327"/>
      <c r="E215" s="327"/>
      <c r="F215" s="350">
        <v>1</v>
      </c>
      <c r="G215" s="388"/>
      <c r="H215" s="379" t="s">
        <v>571</v>
      </c>
      <c r="I215" s="379"/>
      <c r="J215" s="379"/>
      <c r="K215" s="400"/>
    </row>
    <row r="216" s="1" customFormat="1" ht="15" customHeight="1">
      <c r="B216" s="399"/>
      <c r="C216" s="327"/>
      <c r="D216" s="327"/>
      <c r="E216" s="327"/>
      <c r="F216" s="350">
        <v>2</v>
      </c>
      <c r="G216" s="388"/>
      <c r="H216" s="379" t="s">
        <v>572</v>
      </c>
      <c r="I216" s="379"/>
      <c r="J216" s="379"/>
      <c r="K216" s="400"/>
    </row>
    <row r="217" s="1" customFormat="1" ht="15" customHeight="1">
      <c r="B217" s="399"/>
      <c r="C217" s="327"/>
      <c r="D217" s="327"/>
      <c r="E217" s="327"/>
      <c r="F217" s="350">
        <v>3</v>
      </c>
      <c r="G217" s="388"/>
      <c r="H217" s="379" t="s">
        <v>573</v>
      </c>
      <c r="I217" s="379"/>
      <c r="J217" s="379"/>
      <c r="K217" s="400"/>
    </row>
    <row r="218" s="1" customFormat="1" ht="15" customHeight="1">
      <c r="B218" s="399"/>
      <c r="C218" s="327"/>
      <c r="D218" s="327"/>
      <c r="E218" s="327"/>
      <c r="F218" s="350">
        <v>4</v>
      </c>
      <c r="G218" s="388"/>
      <c r="H218" s="379" t="s">
        <v>574</v>
      </c>
      <c r="I218" s="379"/>
      <c r="J218" s="379"/>
      <c r="K218" s="400"/>
    </row>
    <row r="219" s="1" customFormat="1" ht="12.75" customHeight="1">
      <c r="B219" s="401"/>
      <c r="C219" s="402"/>
      <c r="D219" s="402"/>
      <c r="E219" s="402"/>
      <c r="F219" s="402"/>
      <c r="G219" s="402"/>
      <c r="H219" s="402"/>
      <c r="I219" s="402"/>
      <c r="J219" s="402"/>
      <c r="K219" s="40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Křehla Milan</dc:creator>
  <cp:lastModifiedBy>Křehla Milan</cp:lastModifiedBy>
  <dcterms:created xsi:type="dcterms:W3CDTF">2025-04-17T15:35:53Z</dcterms:created>
  <dcterms:modified xsi:type="dcterms:W3CDTF">2025-04-17T15:35:59Z</dcterms:modified>
</cp:coreProperties>
</file>