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bmp" ContentType="image/bitmap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a - Architektonicko-..." sheetId="2" r:id="rId2"/>
    <sheet name="D.1.1b - Architektonicko-..." sheetId="3" r:id="rId3"/>
    <sheet name="99 - Vedlejší a ostatní n..." sheetId="4" r:id="rId4"/>
    <sheet name="Pokyny pro vyplnění" sheetId="5" r:id="rId5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'D.1.1a - Architektonicko-...'!$C$88:$K$109</definedName>
    <definedName name="_xlnm.Print_Area" localSheetId="1">'D.1.1a - Architektonicko-...'!$C$4:$J$41,'D.1.1a - Architektonicko-...'!$C$47:$J$68,'D.1.1a - Architektonicko-...'!$C$74:$K$109</definedName>
    <definedName name="_xlnm.Print_Titles" localSheetId="1">'D.1.1a - Architektonicko-...'!$88:$88</definedName>
    <definedName name="_xlnm._FilterDatabase" localSheetId="2" hidden="1">'D.1.1b - Architektonicko-...'!$C$89:$K$200</definedName>
    <definedName name="_xlnm.Print_Area" localSheetId="2">'D.1.1b - Architektonicko-...'!$C$4:$J$41,'D.1.1b - Architektonicko-...'!$C$47:$J$69,'D.1.1b - Architektonicko-...'!$C$75:$K$200</definedName>
    <definedName name="_xlnm.Print_Titles" localSheetId="2">'D.1.1b - Architektonicko-...'!$89:$89</definedName>
    <definedName name="_xlnm._FilterDatabase" localSheetId="3" hidden="1">'99 - Vedlejší a ostatní n...'!$C$82:$K$93</definedName>
    <definedName name="_xlnm.Print_Area" localSheetId="3">'99 - Vedlejší a ostatní n...'!$C$4:$J$39,'99 - Vedlejší a ostatní n...'!$C$45:$J$64,'99 - Vedlejší a ostatní n...'!$C$70:$K$93</definedName>
    <definedName name="_xlnm.Print_Titles" localSheetId="3">'99 - Vedlejší a ostatní n...'!$82:$82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8"/>
  <c i="4" r="J35"/>
  <c i="1" r="AX58"/>
  <c i="4" r="BI93"/>
  <c r="BH93"/>
  <c r="BG93"/>
  <c r="BF93"/>
  <c r="T93"/>
  <c r="T92"/>
  <c r="R93"/>
  <c r="R92"/>
  <c r="P93"/>
  <c r="P92"/>
  <c r="BI90"/>
  <c r="BH90"/>
  <c r="BG90"/>
  <c r="BF90"/>
  <c r="T90"/>
  <c r="T89"/>
  <c r="R90"/>
  <c r="R89"/>
  <c r="P90"/>
  <c r="P89"/>
  <c r="BI86"/>
  <c r="BH86"/>
  <c r="BG86"/>
  <c r="BF86"/>
  <c r="T86"/>
  <c r="T85"/>
  <c r="T84"/>
  <c r="T83"/>
  <c r="R86"/>
  <c r="R85"/>
  <c r="R84"/>
  <c r="R83"/>
  <c r="P86"/>
  <c r="P85"/>
  <c r="P84"/>
  <c r="P83"/>
  <c i="1" r="AU58"/>
  <c i="4" r="J80"/>
  <c r="F79"/>
  <c r="F77"/>
  <c r="E75"/>
  <c r="J55"/>
  <c r="F54"/>
  <c r="F52"/>
  <c r="E50"/>
  <c r="J21"/>
  <c r="E21"/>
  <c r="J54"/>
  <c r="J20"/>
  <c r="J18"/>
  <c r="E18"/>
  <c r="F80"/>
  <c r="J17"/>
  <c r="J12"/>
  <c r="J77"/>
  <c r="E7"/>
  <c r="E48"/>
  <c i="3" r="J39"/>
  <c r="J38"/>
  <c i="1" r="AY57"/>
  <c i="3" r="J37"/>
  <c i="1" r="AX57"/>
  <c i="3" r="BI192"/>
  <c r="BH192"/>
  <c r="BG192"/>
  <c r="BF192"/>
  <c r="T192"/>
  <c r="R192"/>
  <c r="P192"/>
  <c r="BI183"/>
  <c r="BH183"/>
  <c r="BG183"/>
  <c r="BF183"/>
  <c r="T183"/>
  <c r="R183"/>
  <c r="P183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27"/>
  <c r="BH127"/>
  <c r="BG127"/>
  <c r="BF127"/>
  <c r="T127"/>
  <c r="R127"/>
  <c r="P127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J87"/>
  <c r="F86"/>
  <c r="F84"/>
  <c r="E82"/>
  <c r="J59"/>
  <c r="F58"/>
  <c r="F56"/>
  <c r="E54"/>
  <c r="J23"/>
  <c r="E23"/>
  <c r="J58"/>
  <c r="J22"/>
  <c r="J20"/>
  <c r="E20"/>
  <c r="F87"/>
  <c r="J19"/>
  <c r="J14"/>
  <c r="J56"/>
  <c r="E7"/>
  <c r="E78"/>
  <c i="2" r="J39"/>
  <c r="J38"/>
  <c i="1" r="AY56"/>
  <c i="2" r="J37"/>
  <c i="1" r="AX56"/>
  <c i="2" r="BI108"/>
  <c r="BH108"/>
  <c r="BG108"/>
  <c r="BF108"/>
  <c r="T108"/>
  <c r="R108"/>
  <c r="P108"/>
  <c r="BI106"/>
  <c r="BH106"/>
  <c r="BG106"/>
  <c r="BF106"/>
  <c r="T106"/>
  <c r="R106"/>
  <c r="P106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J86"/>
  <c r="F85"/>
  <c r="F83"/>
  <c r="E81"/>
  <c r="J59"/>
  <c r="F58"/>
  <c r="F56"/>
  <c r="E54"/>
  <c r="J23"/>
  <c r="E23"/>
  <c r="J58"/>
  <c r="J22"/>
  <c r="J20"/>
  <c r="E20"/>
  <c r="F59"/>
  <c r="J19"/>
  <c r="J14"/>
  <c r="J83"/>
  <c r="E7"/>
  <c r="E77"/>
  <c i="1" r="L50"/>
  <c r="AM50"/>
  <c r="AM49"/>
  <c r="L49"/>
  <c r="AM47"/>
  <c r="L47"/>
  <c r="L45"/>
  <c r="L44"/>
  <c i="2" r="J97"/>
  <c i="3" r="BK171"/>
  <c r="J115"/>
  <c r="J96"/>
  <c i="2" r="J108"/>
  <c i="3" r="J192"/>
  <c r="J108"/>
  <c r="BK174"/>
  <c r="J127"/>
  <c i="2" r="BK108"/>
  <c i="3" r="BK124"/>
  <c r="BK102"/>
  <c r="BK142"/>
  <c i="2" r="BK99"/>
  <c i="3" r="J151"/>
  <c r="BK106"/>
  <c r="BK115"/>
  <c r="J166"/>
  <c i="4" r="BK86"/>
  <c i="3" r="BK127"/>
  <c r="J171"/>
  <c r="BK148"/>
  <c i="2" r="BK94"/>
  <c i="3" r="BK108"/>
  <c i="4" r="J93"/>
  <c i="2" r="J106"/>
  <c i="3" r="J99"/>
  <c r="J134"/>
  <c r="BK96"/>
  <c r="BK107"/>
  <c i="2" r="J102"/>
  <c i="3" r="BK157"/>
  <c r="J104"/>
  <c r="J183"/>
  <c r="BK116"/>
  <c r="BK111"/>
  <c i="4" r="J90"/>
  <c i="2" r="J92"/>
  <c i="3" r="BK112"/>
  <c r="J111"/>
  <c r="BK113"/>
  <c r="BK169"/>
  <c r="BK160"/>
  <c r="BK121"/>
  <c r="J106"/>
  <c r="BK104"/>
  <c r="J119"/>
  <c r="BK183"/>
  <c r="BK93"/>
  <c r="J105"/>
  <c r="BK117"/>
  <c i="4" r="J86"/>
  <c i="3" r="J174"/>
  <c r="J110"/>
  <c r="J116"/>
  <c r="BK139"/>
  <c i="4" r="BK90"/>
  <c i="3" r="BK99"/>
  <c r="BK192"/>
  <c r="BK105"/>
  <c i="4" r="BK93"/>
  <c i="3" r="BK136"/>
  <c r="J145"/>
  <c r="J113"/>
  <c r="J123"/>
  <c r="J163"/>
  <c r="J93"/>
  <c r="BK163"/>
  <c r="BK119"/>
  <c r="J124"/>
  <c r="J136"/>
  <c r="J121"/>
  <c i="2" r="J36"/>
  <c i="3" r="J157"/>
  <c r="BK151"/>
  <c r="J139"/>
  <c i="2" r="BK92"/>
  <c i="3" r="J148"/>
  <c r="BK166"/>
  <c r="BK154"/>
  <c r="J154"/>
  <c r="J142"/>
  <c r="J107"/>
  <c i="2" r="BK97"/>
  <c i="3" r="J160"/>
  <c i="1" r="AS55"/>
  <c i="2" r="BK102"/>
  <c i="3" r="J117"/>
  <c r="J120"/>
  <c r="BK110"/>
  <c r="J169"/>
  <c i="2" r="J94"/>
  <c i="3" r="J102"/>
  <c r="BK120"/>
  <c r="BK134"/>
  <c i="2" r="BK106"/>
  <c i="3" r="BK145"/>
  <c i="2" r="J99"/>
  <c i="3" r="BK123"/>
  <c r="J112"/>
  <c i="2" r="F36"/>
  <c l="1" r="T91"/>
  <c r="T90"/>
  <c i="3" r="T92"/>
  <c i="2" r="P91"/>
  <c r="P90"/>
  <c r="R105"/>
  <c r="R104"/>
  <c i="3" r="BK92"/>
  <c r="J92"/>
  <c r="J65"/>
  <c r="R92"/>
  <c r="T101"/>
  <c r="R138"/>
  <c r="T173"/>
  <c i="2" r="R91"/>
  <c r="R90"/>
  <c r="T105"/>
  <c r="T104"/>
  <c r="T89"/>
  <c i="3" r="R101"/>
  <c r="P138"/>
  <c r="P173"/>
  <c i="2" r="BK91"/>
  <c r="J91"/>
  <c r="J65"/>
  <c r="P105"/>
  <c r="P104"/>
  <c i="3" r="P92"/>
  <c r="P101"/>
  <c r="T138"/>
  <c r="R173"/>
  <c i="2" r="BK105"/>
  <c r="J105"/>
  <c r="J67"/>
  <c i="3" r="BK101"/>
  <c r="BK91"/>
  <c r="BK90"/>
  <c r="J90"/>
  <c r="J63"/>
  <c r="BK138"/>
  <c r="J138"/>
  <c r="J67"/>
  <c r="BK173"/>
  <c r="J173"/>
  <c r="J68"/>
  <c i="4" r="BK89"/>
  <c r="J89"/>
  <c r="J62"/>
  <c r="BK85"/>
  <c r="J85"/>
  <c r="J61"/>
  <c r="BK92"/>
  <c r="J92"/>
  <c r="J63"/>
  <c r="F55"/>
  <c r="BE93"/>
  <c i="3" r="J101"/>
  <c r="J66"/>
  <c i="4" r="J52"/>
  <c r="J79"/>
  <c r="E73"/>
  <c r="BE86"/>
  <c r="BE90"/>
  <c i="3" r="BE93"/>
  <c r="BE105"/>
  <c r="BE108"/>
  <c r="BE110"/>
  <c r="BE111"/>
  <c r="BE127"/>
  <c r="E50"/>
  <c r="J84"/>
  <c r="BE102"/>
  <c r="BE124"/>
  <c r="BE157"/>
  <c r="F59"/>
  <c r="J86"/>
  <c r="BE171"/>
  <c i="2" r="BK104"/>
  <c r="J104"/>
  <c r="J66"/>
  <c i="3" r="BE96"/>
  <c r="BE99"/>
  <c r="BE116"/>
  <c r="BE139"/>
  <c r="BE145"/>
  <c r="BE160"/>
  <c r="BE169"/>
  <c r="BE183"/>
  <c r="BE104"/>
  <c r="BE112"/>
  <c r="BE113"/>
  <c r="BE115"/>
  <c r="BE120"/>
  <c r="BE123"/>
  <c r="BE136"/>
  <c r="BE148"/>
  <c r="BE151"/>
  <c r="BE154"/>
  <c r="BE163"/>
  <c r="BE166"/>
  <c r="BE174"/>
  <c r="BE192"/>
  <c r="BE106"/>
  <c r="BE107"/>
  <c r="BE117"/>
  <c r="BE119"/>
  <c r="BE121"/>
  <c r="BE134"/>
  <c r="BE142"/>
  <c i="2" r="J56"/>
  <c r="F86"/>
  <c r="E50"/>
  <c r="J85"/>
  <c r="BE92"/>
  <c r="BE94"/>
  <c r="BE97"/>
  <c r="BE99"/>
  <c r="BE102"/>
  <c r="BE106"/>
  <c r="BE108"/>
  <c i="1" r="AW56"/>
  <c r="BA56"/>
  <c i="4" r="F34"/>
  <c i="1" r="BA58"/>
  <c i="4" r="F36"/>
  <c i="1" r="BC58"/>
  <c i="3" r="F37"/>
  <c i="1" r="BB57"/>
  <c i="2" r="F37"/>
  <c i="1" r="BB56"/>
  <c i="2" r="F38"/>
  <c i="1" r="BC56"/>
  <c i="4" r="F35"/>
  <c i="1" r="BB58"/>
  <c i="3" r="F39"/>
  <c i="1" r="BD57"/>
  <c r="AS54"/>
  <c i="3" r="J36"/>
  <c i="1" r="AW57"/>
  <c i="3" r="F36"/>
  <c i="1" r="BA57"/>
  <c r="BA55"/>
  <c r="AW55"/>
  <c i="4" r="J34"/>
  <c i="1" r="AW58"/>
  <c i="2" r="F39"/>
  <c i="1" r="BD56"/>
  <c i="4" r="F37"/>
  <c i="1" r="BD58"/>
  <c i="3" r="J32"/>
  <c r="F38"/>
  <c i="1" r="BC57"/>
  <c i="3" l="1" r="J91"/>
  <c r="J64"/>
  <c r="P91"/>
  <c r="P90"/>
  <c i="1" r="AU57"/>
  <c i="3" r="R91"/>
  <c r="R90"/>
  <c i="2" r="P89"/>
  <c i="1" r="AU56"/>
  <c i="2" r="R89"/>
  <c i="3" r="T91"/>
  <c r="T90"/>
  <c i="4" r="BK84"/>
  <c r="BK83"/>
  <c r="J83"/>
  <c r="J59"/>
  <c i="2" r="BK90"/>
  <c r="J90"/>
  <c r="J64"/>
  <c i="1" r="AG57"/>
  <c i="2" r="J35"/>
  <c i="1" r="AV56"/>
  <c r="AT56"/>
  <c r="BA54"/>
  <c r="W30"/>
  <c i="3" r="J35"/>
  <c i="1" r="AV57"/>
  <c r="AT57"/>
  <c r="AN57"/>
  <c r="BD55"/>
  <c i="3" r="F35"/>
  <c i="1" r="AZ57"/>
  <c r="BB55"/>
  <c r="AX55"/>
  <c r="BC55"/>
  <c r="AY55"/>
  <c i="2" r="F35"/>
  <c i="1" r="AZ56"/>
  <c i="4" r="J33"/>
  <c i="1" r="AV58"/>
  <c r="AT58"/>
  <c i="4" r="F33"/>
  <c i="1" r="AZ58"/>
  <c i="2" l="1" r="BK89"/>
  <c r="J89"/>
  <c r="J63"/>
  <c i="4" r="J84"/>
  <c r="J60"/>
  <c i="3" r="J41"/>
  <c i="1" r="AU55"/>
  <c r="AU54"/>
  <c r="BD54"/>
  <c r="W33"/>
  <c i="4" r="J30"/>
  <c i="1" r="AG58"/>
  <c r="AZ55"/>
  <c r="BC54"/>
  <c r="W32"/>
  <c i="2" r="J32"/>
  <c i="1" r="AG56"/>
  <c r="AG55"/>
  <c r="AG54"/>
  <c r="AK26"/>
  <c r="AW54"/>
  <c r="AK30"/>
  <c r="BB54"/>
  <c r="W31"/>
  <c i="4" l="1" r="J39"/>
  <c i="2" r="J41"/>
  <c i="1" r="AN56"/>
  <c r="AN58"/>
  <c r="AV55"/>
  <c r="AT55"/>
  <c r="AN55"/>
  <c r="AZ54"/>
  <c r="AV54"/>
  <c r="AK29"/>
  <c r="AK35"/>
  <c r="AY54"/>
  <c r="AX54"/>
  <c l="1" r="W29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<sst xmlns="http://schemas.openxmlformats.org/spreadsheetml/2006/main">
  <si>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</si>
  <si>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</si>
  <si>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</si>
  <si>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</si>
  <si>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</si>
  <si>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{daca0c63-10a9-4b1b-88f1-afba98fa755e}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</si>
  <si>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</si>
  <si>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</si>
  <si>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</si>
  <si>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</si>
  <si>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</si>
  <si>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</si>
  <si>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</si>
  <si>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</si>
  <si>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2025_11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</si>
  <si>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</si>
  <si>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</si>
  <si>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Výměna dveří v budově G v 6.NP a 7.NP - Ortopedická klinika 2, JIP</t>
  </si>
  <si>
    <t>KSO:</t>
  </si>
  <si>
    <t/>
  </si>
  <si>
    <t>CC-CZ:</t>
  </si>
  <si>
    <t>Místo:</t>
  </si>
  <si>
    <t xml:space="preserve">Masarykova nemocnice </t>
  </si>
  <si>
    <t>Datum:</t>
  </si>
  <si>
    <t>11. 4. 2025</t>
  </si>
  <si>
    <t>Zadavatel:</t>
  </si>
  <si>
    <t>IČ:</t>
  </si>
  <si>
    <t>25488627</t>
  </si>
  <si>
    <t>Krajská zdravotní a.s.</t>
  </si>
  <si>
    <t>DIČ:</t>
  </si>
  <si>
    <t>CZ25488627</t>
  </si>
  <si>
    <t>Účastník:</t>
  </si>
  <si>
    <t>Vyplň údaj</t>
  </si>
  <si>
    <t>Projektant:</t>
  </si>
  <si>
    <t xml:space="preserve"> </t>
  </si>
  <si>
    <t>True</t>
  </si>
  <si>
    <t>Zpracovatel:</t>
  </si>
  <si>
    <t>Milan Křehla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</si>
  <si>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</si>
  <si>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</si>
  <si>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</si>
  <si>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</si>
  <si>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</si>
  <si>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</si>
  <si>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</si>
  <si>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</si>
  <si>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</si>
  <si>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</si>
  <si>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</si>
  <si>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</si>
  <si>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</si>
  <si>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</si>
  <si>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</si>
  <si>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</si>
  <si>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</si>
  <si>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</si>
  <si>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</si>
  <si>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</si>
  <si>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</si>
  <si>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</si>
  <si>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</si>
  <si>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</si>
  <si>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</si>
  <si>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</si>
  <si>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</si>
  <si>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</si>
  <si>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</si>
  <si>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</si>
  <si>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</si>
  <si>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</si>
  <si>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</si>
  <si>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</si>
  <si>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</si>
  <si>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</si>
  <si>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</si>
  <si>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</si>
  <si>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</si>
  <si>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</si>
  <si>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D.1.1</t>
  </si>
  <si>
    <t>Architektonicko-stavební řešení</t>
  </si>
  <si>
    <t>STA</t>
  </si>
  <si>
    <t>1</t>
  </si>
  <si>
    <t>{3d522405-24bd-425b-b4c7-dd0323630055}</t>
  </si>
  <si>
    <t>2</t>
  </si>
  <si>
    <t>/</t>
  </si>
  <si>
    <t>D.1.1a</t>
  </si>
  <si>
    <t>Architektonicko-stavební řešení - Bourací práce</t>
  </si>
  <si>
    <t>Soupis</t>
  </si>
  <si>
    <t>{df3326d8-d1cd-406a-b864-319183be441c}</t>
  </si>
  <si>
    <t>D.1.1b</t>
  </si>
  <si>
    <t>Architektonicko-stavební řešení - Stavební úpravy</t>
  </si>
  <si>
    <t>{a6a6b369-b896-43b3-8df0-f76be3c3bf4e}</t>
  </si>
  <si>
    <t>99</t>
  </si>
  <si>
    <t>Vedlejší a ostatní náklady</t>
  </si>
  <si>
    <t>{335e3778-6497-432b-bd10-28811caacfe4}</t>
  </si>
  <si>
    <t>KRYCÍ LIST SOUPISU PRACÍ</t>
  </si>
  <si>
    <t>Objekt:</t>
  </si>
  <si>
    <t>D.1.1 - Architektonicko-stavební řešení</t>
  </si>
  <si>
    <t>Soupis:</t>
  </si>
  <si>
    <t>D.1.1a - Architektonicko-stavební řešení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</si>
  <si>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</si>
  <si>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</si>
  <si>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</si>
  <si>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</si>
  <si>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</si>
  <si>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997 - Přesun sutě</t>
  </si>
  <si>
    <t>PSV - Práce a dodávky PSV</t>
  </si>
  <si>
    <t xml:space="preserve">    766 - Konstrukce truhlářské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</si>
  <si>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</si>
  <si>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</si>
  <si>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</si>
  <si>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</si>
  <si>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</si>
  <si>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</si>
  <si>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</si>
  <si>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</si>
  <si>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</si>
  <si>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</si>
  <si>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</si>
  <si>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</si>
  <si>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</si>
  <si>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</si>
  <si>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</si>
  <si>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</si>
  <si>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</si>
  <si>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Přesun sutě</t>
  </si>
  <si>
    <t>K</t>
  </si>
  <si>
    <t>997013215</t>
  </si>
  <si>
    <t>Vnitrostaveništní doprava suti a vybouraných hmot vodorovně do 50 m s naložením ručně pro budovy a haly výšky přes 15 do 18 m</t>
  </si>
  <si>
    <t>t</t>
  </si>
  <si>
    <t>CS ÚRS 2025 01</t>
  </si>
  <si>
    <t>4</t>
  </si>
  <si>
    <t>1543814946</t>
  </si>
  <si>
    <t>Online PSC</t>
  </si>
  <si>
    <t>https://podminky.urs.cz/item/CS_URS_2025_01/997013215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</si>
  <si>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</si>
  <si>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</si>
  <si>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-1050353711</t>
  </si>
  <si>
    <t>https://podminky.urs.cz/item/CS_URS_2025_01/997013219</t>
  </si>
  <si>
    <t>VV</t>
  </si>
  <si>
    <t>1,056*5</t>
  </si>
  <si>
    <t>3</t>
  </si>
  <si>
    <t>997013501</t>
  </si>
  <si>
    <t>Odvoz suti a vybouraných hmot na skládku nebo meziskládku se složením, na vzdálenost do 1 km</t>
  </si>
  <si>
    <t>-586904765</t>
  </si>
  <si>
    <t>https://podminky.urs.cz/item/CS_URS_2025_01/997013501</t>
  </si>
  <si>
    <t>997013509</t>
  </si>
  <si>
    <t>Odvoz suti a vybouraných hmot na skládku nebo meziskládku se složením, na vzdálenost Příplatek k ceně za každý další započatý 1 km přes 1 km</t>
  </si>
  <si>
    <t>1428772401</t>
  </si>
  <si>
    <t>https://podminky.urs.cz/item/CS_URS_2025_01/997013509</t>
  </si>
  <si>
    <t>1,056*10</t>
  </si>
  <si>
    <t>5</t>
  </si>
  <si>
    <t>997013631</t>
  </si>
  <si>
    <t>Poplatek za uložení stavebního odpadu na skládce (skládkovné) směsného stavebního a demoličního zatříděného do Katalogu odpadů pod kódem 17 09 04</t>
  </si>
  <si>
    <t>2081865395</t>
  </si>
  <si>
    <t>https://podminky.urs.cz/item/CS_URS_2025_01/997013631</t>
  </si>
  <si>
    <t>PSV</t>
  </si>
  <si>
    <t>Práce a dodávky PSV</t>
  </si>
  <si>
    <t>766</t>
  </si>
  <si>
    <t>Konstrukce truhlářské</t>
  </si>
  <si>
    <t>6</t>
  </si>
  <si>
    <t>766691914</t>
  </si>
  <si>
    <t>Ostatní práce vyvěšení nebo zavěšení křídel dřevěných dveřních, plochy do 2 m2</t>
  </si>
  <si>
    <t>kus</t>
  </si>
  <si>
    <t>16</t>
  </si>
  <si>
    <t>-1730883956</t>
  </si>
  <si>
    <t>https://podminky.urs.cz/item/CS_URS_2025_01/766691914</t>
  </si>
  <si>
    <t>7</t>
  </si>
  <si>
    <t>766691915</t>
  </si>
  <si>
    <t>Ostatní práce vyvěšení nebo zavěšení křídel dřevěných dveřních, plochy přes 2 m2</t>
  </si>
  <si>
    <t>41611961</t>
  </si>
  <si>
    <t>https://podminky.urs.cz/item/CS_URS_2025_01/766691915</t>
  </si>
  <si>
    <t>D.1.1b - Architektonicko-stavební řešení - Stavební úpravy</t>
  </si>
  <si>
    <t xml:space="preserve">    711 - Izolace proti vodě, vlhkosti a plynům</t>
  </si>
  <si>
    <t xml:space="preserve">    776 - Podlahy povlakové</t>
  </si>
  <si>
    <t xml:space="preserve">    783 - Dokončovací práce - nátěry </t>
  </si>
  <si>
    <t>711</t>
  </si>
  <si>
    <t>Izolace proti vodě, vlhkosti a plynům</t>
  </si>
  <si>
    <t>711191011</t>
  </si>
  <si>
    <t>Provedení nátěru adhezního můstku na ploše svislé S</t>
  </si>
  <si>
    <t>m2</t>
  </si>
  <si>
    <t>2054926210</t>
  </si>
  <si>
    <t>https://podminky.urs.cz/item/CS_URS_2025_01/711191011</t>
  </si>
  <si>
    <t xml:space="preserve">"7.NP"     3,5*2,5</t>
  </si>
  <si>
    <t>M</t>
  </si>
  <si>
    <t>58585000</t>
  </si>
  <si>
    <t>adhezní můstek pro savé i nesavé podklady</t>
  </si>
  <si>
    <t>kg</t>
  </si>
  <si>
    <t>32</t>
  </si>
  <si>
    <t>-849958232</t>
  </si>
  <si>
    <t>8,75*0,1265 'Přepočtené koeficientem množství</t>
  </si>
  <si>
    <t>998711103</t>
  </si>
  <si>
    <t>Přesun hmot pro izolace proti vodě, vlhkosti a plynům stanovený z hmotnosti přesunovaného materiálu vodorovná dopravní vzdálenost do 50 m základní v objektech výšky přes 12 do 60 m</t>
  </si>
  <si>
    <t>-1729019359</t>
  </si>
  <si>
    <t>https://podminky.urs.cz/item/CS_URS_2025_01/998711103</t>
  </si>
  <si>
    <t>766660001</t>
  </si>
  <si>
    <t>Montáž dveřních křídel dřevěných nebo plastových otevíravých do ocelové zárubně povrchově upravených jednokřídlových, šířky do 800 mm</t>
  </si>
  <si>
    <t>-594156411</t>
  </si>
  <si>
    <t>https://podminky.urs.cz/item/CS_URS_2025_01/766660001</t>
  </si>
  <si>
    <t>766R02</t>
  </si>
  <si>
    <t>dveře jednokřídlé 800x1970mm, rám z masivního dřeva, výplň odlehčená DTD deska, povrch CPL</t>
  </si>
  <si>
    <t>320523515</t>
  </si>
  <si>
    <t>766R02a</t>
  </si>
  <si>
    <t>dveře jednokřídlé 800x1970mm, rám z masivního dřeva, výplň odlehčená DTD deska, povrch CPL, částečně prosklené (500x500mm) jednoduché neprůhledné sklo</t>
  </si>
  <si>
    <t>-343413577</t>
  </si>
  <si>
    <t>766R03</t>
  </si>
  <si>
    <t>dveře jednokřídlé 600x1970mm, rám z masivního dřeva, výplň odlehčená DTD deska, povrch CPL</t>
  </si>
  <si>
    <t>-1753333387</t>
  </si>
  <si>
    <t>8</t>
  </si>
  <si>
    <t>766R04</t>
  </si>
  <si>
    <t>dveře jednokřídlé 700x1970mm, rám z masivního dřeva, výplň odlehčená DTD deska, povrch CPL</t>
  </si>
  <si>
    <t>-163692852</t>
  </si>
  <si>
    <t>9</t>
  </si>
  <si>
    <t>766660002</t>
  </si>
  <si>
    <t>Montáž dveřních křídel dřevěných nebo plastových otevíravých do ocelové zárubně povrchově upravených jednokřídlových, šířky přes 800 mm</t>
  </si>
  <si>
    <t>-2118532213</t>
  </si>
  <si>
    <t>https://podminky.urs.cz/item/CS_URS_2025_01/766660002</t>
  </si>
  <si>
    <t>10</t>
  </si>
  <si>
    <t>766R01</t>
  </si>
  <si>
    <t>dveře jednokřídlé 900x1970mm, rám z masivního dřeva, výplň odlehčená DTD deska, povrch CPL</t>
  </si>
  <si>
    <t>-1624094516</t>
  </si>
  <si>
    <t>11</t>
  </si>
  <si>
    <t>766R06</t>
  </si>
  <si>
    <t>dveře jednokřídlé 1100x1970mm, rám z masivního dřeva, výplň odlehčená DTD deska, povrch CPL</t>
  </si>
  <si>
    <t>1144992764</t>
  </si>
  <si>
    <t>766R06a</t>
  </si>
  <si>
    <t xml:space="preserve">dveře jednokřídlé 1100x1970mm, rám z masivního dřeva, výplň odlehčená DTD deska, povrch CPL,  částečně prosklené (800x500mm) jednoduché čiré sklo</t>
  </si>
  <si>
    <t>470290822</t>
  </si>
  <si>
    <t>13</t>
  </si>
  <si>
    <t>766660728</t>
  </si>
  <si>
    <t>Montáž dveřních doplňků dveřního kování interiérového zámku</t>
  </si>
  <si>
    <t>-1905309243</t>
  </si>
  <si>
    <t>https://podminky.urs.cz/item/CS_URS_2025_01/766660728</t>
  </si>
  <si>
    <t>14</t>
  </si>
  <si>
    <t>54924004</t>
  </si>
  <si>
    <t>zámek zadlabací mezipokojový levý pro cylindrickou vložku rozteč 72x55mm</t>
  </si>
  <si>
    <t>338487470</t>
  </si>
  <si>
    <t>15</t>
  </si>
  <si>
    <t>54924006</t>
  </si>
  <si>
    <t>zámek zadlabací mezipokojový pravý pro cylindrickou vložku rozteč 72x55mm</t>
  </si>
  <si>
    <t>-308137980</t>
  </si>
  <si>
    <t>766660729</t>
  </si>
  <si>
    <t>Montáž dveřních doplňků dveřního kování interiérového štítku s klikou</t>
  </si>
  <si>
    <t>-2020698547</t>
  </si>
  <si>
    <t>https://podminky.urs.cz/item/CS_URS_2025_01/766660729</t>
  </si>
  <si>
    <t>17</t>
  </si>
  <si>
    <t>54914140</t>
  </si>
  <si>
    <t>dveřní kování štítové klika/klika lakovaný nerez</t>
  </si>
  <si>
    <t>-1792002769</t>
  </si>
  <si>
    <t>18</t>
  </si>
  <si>
    <t>54914110</t>
  </si>
  <si>
    <t>dveřní kování štítové klika/koule lakovaný nerez</t>
  </si>
  <si>
    <t>1177272668</t>
  </si>
  <si>
    <t>19</t>
  </si>
  <si>
    <t>766660752</t>
  </si>
  <si>
    <t>Montáž dveřních doplňků dveřního kování interiérového zámkové vložky</t>
  </si>
  <si>
    <t>439661258</t>
  </si>
  <si>
    <t>https://podminky.urs.cz/item/CS_URS_2025_01/766660752</t>
  </si>
  <si>
    <t>20</t>
  </si>
  <si>
    <t>54964206</t>
  </si>
  <si>
    <t>vložka cylindrická stavební 35+35</t>
  </si>
  <si>
    <t>1963230743</t>
  </si>
  <si>
    <t>766663915</t>
  </si>
  <si>
    <t>Oprava dveřních křídel dřevěných ruční seříznutí dveřních křídel z měkkého dřeva</t>
  </si>
  <si>
    <t>CS ÚRS 2024 02</t>
  </si>
  <si>
    <t>-1821467663</t>
  </si>
  <si>
    <t>https://podminky.urs.cz/item/CS_URS_2024_02/766663915</t>
  </si>
  <si>
    <t xml:space="preserve">"7.NP"   1</t>
  </si>
  <si>
    <t>22</t>
  </si>
  <si>
    <t>766R20</t>
  </si>
  <si>
    <t>D+M Výměny těsnění PVC do ocelových zárubní</t>
  </si>
  <si>
    <t>m</t>
  </si>
  <si>
    <t>-1824013429</t>
  </si>
  <si>
    <t>(2,0+2,0+0,6)*1</t>
  </si>
  <si>
    <t>(2,0+2,0+0,7)*8</t>
  </si>
  <si>
    <t>(2,0+2,0+0,8)*6</t>
  </si>
  <si>
    <t>(2,0+2,0+0,9)*8</t>
  </si>
  <si>
    <t>(2,0+2,0+1,1)*18</t>
  </si>
  <si>
    <t>Součet</t>
  </si>
  <si>
    <t>23</t>
  </si>
  <si>
    <t>998766123</t>
  </si>
  <si>
    <t>Přesun hmot pro konstrukce truhlářské stanovený z hmotnosti přesunovaného materiálu vodorovná dopravní vzdálenost do 50 m ruční (bez užití mechanizace) v objektech výšky přes 12 do 24 m</t>
  </si>
  <si>
    <t>405927432</t>
  </si>
  <si>
    <t>https://podminky.urs.cz/item/CS_URS_2025_01/998766123</t>
  </si>
  <si>
    <t>24</t>
  </si>
  <si>
    <t>998766129</t>
  </si>
  <si>
    <t>Přesun hmot pro konstrukce truhlářské stanovený z hmotnosti přesunovaného materiálu vodorovná dopravní vzdálenost do 50 m Příplatek k cenám za ruční zvětšený přesun přes vymezenou vodorovnou dopravní vzdálenost za každých dalších započatých 50 m</t>
  </si>
  <si>
    <t>-190646572</t>
  </si>
  <si>
    <t>https://podminky.urs.cz/item/CS_URS_2025_01/998766129</t>
  </si>
  <si>
    <t>776</t>
  </si>
  <si>
    <t>Podlahy povlakové</t>
  </si>
  <si>
    <t>25</t>
  </si>
  <si>
    <t>776111111</t>
  </si>
  <si>
    <t>Příprava podkladu povlakových podlah a stěn broušení podlah nového podkladu anhydritového</t>
  </si>
  <si>
    <t>-1938541145</t>
  </si>
  <si>
    <t>https://podminky.urs.cz/item/CS_URS_2025_01/776111111</t>
  </si>
  <si>
    <t>26</t>
  </si>
  <si>
    <t>776111311</t>
  </si>
  <si>
    <t>Příprava podkladu povlakových podlah a stěn vysátí podlah</t>
  </si>
  <si>
    <t>30823034</t>
  </si>
  <si>
    <t>https://podminky.urs.cz/item/CS_URS_2025_01/776111311</t>
  </si>
  <si>
    <t>27</t>
  </si>
  <si>
    <t>776121321</t>
  </si>
  <si>
    <t>Příprava podkladu povlakových podlah a stěn penetrace neředěná podlah</t>
  </si>
  <si>
    <t>-748038623</t>
  </si>
  <si>
    <t>https://podminky.urs.cz/item/CS_URS_2025_01/776121321</t>
  </si>
  <si>
    <t>28</t>
  </si>
  <si>
    <t>776141122</t>
  </si>
  <si>
    <t>Příprava podkladu povlakových podlah a stěn vyrovnání samonivelační stěrkou podlah min.pevnosti 30 MPa, tloušťky přes 3 do 5 mm</t>
  </si>
  <si>
    <t>-1616987884</t>
  </si>
  <si>
    <t>https://podminky.urs.cz/item/CS_URS_2025_01/776141122</t>
  </si>
  <si>
    <t>29</t>
  </si>
  <si>
    <t>776221111</t>
  </si>
  <si>
    <t>Montáž podlahovin z PVC lepením standardním lepidlem z pásů</t>
  </si>
  <si>
    <t>-518383793</t>
  </si>
  <si>
    <t>https://podminky.urs.cz/item/CS_URS_2025_01/776221111</t>
  </si>
  <si>
    <t>30</t>
  </si>
  <si>
    <t>28411141</t>
  </si>
  <si>
    <t>podlahovina vinylová homogenní protiskluzná se vsypem a výztuž. vrstvou, třída zátěže 34/43, hořlavost Bfl-s1 tl 2,00mm</t>
  </si>
  <si>
    <t>899063469</t>
  </si>
  <si>
    <t>8,75*1,1 'Přepočtené koeficientem množství</t>
  </si>
  <si>
    <t>31</t>
  </si>
  <si>
    <t>776223111</t>
  </si>
  <si>
    <t>Montáž podlahovin z PVC spoj podlah svařováním za tepla (včetně frézování)</t>
  </si>
  <si>
    <t>945302023</t>
  </si>
  <si>
    <t>https://podminky.urs.cz/item/CS_URS_2025_01/776223111</t>
  </si>
  <si>
    <t xml:space="preserve">"odhad"   10,0</t>
  </si>
  <si>
    <t>776411111</t>
  </si>
  <si>
    <t>Montáž soklíků lepením obvodových, výšky do 80 mm</t>
  </si>
  <si>
    <t>-1617468466</t>
  </si>
  <si>
    <t>https://podminky.urs.cz/item/CS_URS_2025_01/776411111</t>
  </si>
  <si>
    <t xml:space="preserve">"7.NP"     2*(3,5+2,5)</t>
  </si>
  <si>
    <t>33</t>
  </si>
  <si>
    <t>28411003</t>
  </si>
  <si>
    <t>lišta soklová PVC 30x30mm</t>
  </si>
  <si>
    <t>-1602015866</t>
  </si>
  <si>
    <t>12*1,02 'Přepočtené koeficientem množství</t>
  </si>
  <si>
    <t>34</t>
  </si>
  <si>
    <t>776421312</t>
  </si>
  <si>
    <t>Montáž lišt přechodových šroubovaných</t>
  </si>
  <si>
    <t>771090283</t>
  </si>
  <si>
    <t>https://podminky.urs.cz/item/CS_URS_2025_01/776421312</t>
  </si>
  <si>
    <t xml:space="preserve">"7.NP"     0,9</t>
  </si>
  <si>
    <t>35</t>
  </si>
  <si>
    <t>55343120</t>
  </si>
  <si>
    <t>profil přechodový Al vrtaný 30mm stříbro</t>
  </si>
  <si>
    <t>1511441272</t>
  </si>
  <si>
    <t>36</t>
  </si>
  <si>
    <t>998776103</t>
  </si>
  <si>
    <t>Přesun hmot pro podlahy povlakové stanovený z hmotnosti přesunovaného materiálu vodorovná dopravní vzdálenost do 50 m základní v objektech výšky přes 12 do 24 m</t>
  </si>
  <si>
    <t>-405161455</t>
  </si>
  <si>
    <t>https://podminky.urs.cz/item/CS_URS_2025_01/998776103</t>
  </si>
  <si>
    <t>783</t>
  </si>
  <si>
    <t xml:space="preserve">Dokončovací práce - nátěry </t>
  </si>
  <si>
    <t>37</t>
  </si>
  <si>
    <t>783301313</t>
  </si>
  <si>
    <t>Příprava podkladu zámečnických konstrukcí před provedením nátěru odmaštění odmašťovačem ředidlovým</t>
  </si>
  <si>
    <t>275205412</t>
  </si>
  <si>
    <t>https://podminky.urs.cz/item/CS_URS_2025_01/783301313</t>
  </si>
  <si>
    <t>"zárubně - š 150mm"</t>
  </si>
  <si>
    <t xml:space="preserve">"600/1970"     ((2*1,97+0,6)*(0,15+2*0,05))*1</t>
  </si>
  <si>
    <t xml:space="preserve">"700/1970"     ((2*1,97+0,7)*(0,15+2*0,05))*8</t>
  </si>
  <si>
    <t xml:space="preserve">"800/1970"     ((2*1,97+0,8)*(0,15+2*0,05))*6</t>
  </si>
  <si>
    <t xml:space="preserve">"900/1970"     ((2*1,97+0,9)*(0,15+2*0,05))*7</t>
  </si>
  <si>
    <t xml:space="preserve">"1100/1970"     ((2*1,97+1,1)*(0,15+2*0,05))*17</t>
  </si>
  <si>
    <t>38</t>
  </si>
  <si>
    <t>783314201</t>
  </si>
  <si>
    <t>Základní antikorozní nátěr zámečnických konstrukcí jednonásobný syntetický standardní</t>
  </si>
  <si>
    <t>-1979594003</t>
  </si>
  <si>
    <t>https://podminky.urs.cz/item/CS_URS_2025_01/783314201</t>
  </si>
  <si>
    <t>"zárubně - š 200mm"</t>
  </si>
  <si>
    <t xml:space="preserve">"600/1970"     ((2*1,97+0,6)*(0,2+2*0,05))*2</t>
  </si>
  <si>
    <t xml:space="preserve">"700/1970"     ((2*1,97+0,7)*(0,2+2*0,05))*22</t>
  </si>
  <si>
    <t xml:space="preserve">"800/1970"     ((2*1,97+0,8)*(0,2+2*0,05))*17</t>
  </si>
  <si>
    <t xml:space="preserve">"900/1970"     ((2*1,97+0,9)*(0,2+2*0,05))*5</t>
  </si>
  <si>
    <t xml:space="preserve">"1100/1970"     ((2*1,97+1,1)*(0,2+2*0,05))*16</t>
  </si>
  <si>
    <t>39</t>
  </si>
  <si>
    <t>783317101</t>
  </si>
  <si>
    <t>Krycí nátěr (email) zámečnických konstrukcí jednonásobný syntetický standardní</t>
  </si>
  <si>
    <t>-1473340766</t>
  </si>
  <si>
    <t>https://podminky.urs.cz/item/CS_URS_2025_01/783317101</t>
  </si>
  <si>
    <t>99 - Vedlejší a ostatní náklady</t>
  </si>
  <si>
    <t>VRN - Vedlejší rozpočtové náklady</t>
  </si>
  <si>
    <t xml:space="preserve">    VRN3 - Zařízení staveniště</t>
  </si>
  <si>
    <t xml:space="preserve">    VRN6 - Územní vlivy</t>
  </si>
  <si>
    <t xml:space="preserve">    VRN9 - Ostatní náklady</t>
  </si>
  <si>
    <t>VRN</t>
  </si>
  <si>
    <t>Vedlejší rozpočtové náklady</t>
  </si>
  <si>
    <t>VRN3</t>
  </si>
  <si>
    <t>Zařízení staveniště</t>
  </si>
  <si>
    <t>030001000</t>
  </si>
  <si>
    <t>2,5%</t>
  </si>
  <si>
    <t>1024</t>
  </si>
  <si>
    <t>-1179632498</t>
  </si>
  <si>
    <t>https://podminky.urs.cz/item/CS_URS_2025_01/030001000</t>
  </si>
  <si>
    <t>P</t>
  </si>
  <si>
    <t xml:space="preserve">Poznámka k položce:_x000d_
"vč. instalace dopravních značek dle PD"_x000d_
</t>
  </si>
  <si>
    <t>VRN6</t>
  </si>
  <si>
    <t>Územní vlivy</t>
  </si>
  <si>
    <t>060001000</t>
  </si>
  <si>
    <t>1,5%</t>
  </si>
  <si>
    <t>-758789820</t>
  </si>
  <si>
    <t>https://podminky.urs.cz/item/CS_URS_2025_01/060001000</t>
  </si>
  <si>
    <t>VRN9</t>
  </si>
  <si>
    <t>Ostatní náklady</t>
  </si>
  <si>
    <t>09_R01</t>
  </si>
  <si>
    <t>Systém generálního klíče pro pokoje, 12ks cylindrické vložky</t>
  </si>
  <si>
    <t>soubor</t>
  </si>
  <si>
    <t>145911446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</si>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</sst>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bmp" /><Relationship Id="rId2" Type="http://schemas.openxmlformats.org/officeDocument/2006/relationships/image" Target="../media/image2.bmp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bmp" /><Relationship Id="rId2" Type="http://schemas.openxmlformats.org/officeDocument/2006/relationships/image" Target="../media/image5.bmp" /><Relationship Id="rId3" Type="http://schemas.openxmlformats.org/officeDocument/2006/relationships/image" Target="../media/image6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bmp" /><Relationship Id="rId2" Type="http://schemas.openxmlformats.org/officeDocument/2006/relationships/image" Target="../media/image9.bmp" /><Relationship Id="rId3" Type="http://schemas.openxmlformats.org/officeDocument/2006/relationships/image" Target="../media/image10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bmp" /><Relationship Id="rId2" Type="http://schemas.openxmlformats.org/officeDocument/2006/relationships/image" Target="../media/image13.bmp" /><Relationship Id="rId3" Type="http://schemas.openxmlformats.org/officeDocument/2006/relationships/image" Target="../media/image14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194310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41</xdr:row>
      <xdr:rowOff>201295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73</xdr:row>
      <xdr:rowOff>0</xdr:rowOff>
    </xdr:from>
    <xdr:to>
      <xdr:col>9</xdr:col>
      <xdr:colOff>1215390</xdr:colOff>
      <xdr:row>73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74</xdr:row>
      <xdr:rowOff>0</xdr:rowOff>
    </xdr:from>
    <xdr:to>
      <xdr:col>9</xdr:col>
      <xdr:colOff>1215390</xdr:colOff>
      <xdr:row>74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69</xdr:row>
      <xdr:rowOff>0</xdr:rowOff>
    </xdr:from>
    <xdr:to>
      <xdr:col>9</xdr:col>
      <xdr:colOff>1215390</xdr:colOff>
      <xdr:row>69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97013215" TargetMode="External" /><Relationship Id="rId2" Type="http://schemas.openxmlformats.org/officeDocument/2006/relationships/hyperlink" Target="https://podminky.urs.cz/item/CS_URS_2025_01/997013219" TargetMode="External" /><Relationship Id="rId3" Type="http://schemas.openxmlformats.org/officeDocument/2006/relationships/hyperlink" Target="https://podminky.urs.cz/item/CS_URS_2025_01/997013501" TargetMode="External" /><Relationship Id="rId4" Type="http://schemas.openxmlformats.org/officeDocument/2006/relationships/hyperlink" Target="https://podminky.urs.cz/item/CS_URS_2025_01/997013509" TargetMode="External" /><Relationship Id="rId5" Type="http://schemas.openxmlformats.org/officeDocument/2006/relationships/hyperlink" Target="https://podminky.urs.cz/item/CS_URS_2025_01/997013631" TargetMode="External" /><Relationship Id="rId6" Type="http://schemas.openxmlformats.org/officeDocument/2006/relationships/hyperlink" Target="https://podminky.urs.cz/item/CS_URS_2025_01/766691914" TargetMode="External" /><Relationship Id="rId7" Type="http://schemas.openxmlformats.org/officeDocument/2006/relationships/hyperlink" Target="https://podminky.urs.cz/item/CS_URS_2025_01/766691915" TargetMode="External" /><Relationship Id="rId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11191011" TargetMode="External" /><Relationship Id="rId2" Type="http://schemas.openxmlformats.org/officeDocument/2006/relationships/hyperlink" Target="https://podminky.urs.cz/item/CS_URS_2025_01/998711103" TargetMode="External" /><Relationship Id="rId3" Type="http://schemas.openxmlformats.org/officeDocument/2006/relationships/hyperlink" Target="https://podminky.urs.cz/item/CS_URS_2025_01/766660001" TargetMode="External" /><Relationship Id="rId4" Type="http://schemas.openxmlformats.org/officeDocument/2006/relationships/hyperlink" Target="https://podminky.urs.cz/item/CS_URS_2025_01/766660002" TargetMode="External" /><Relationship Id="rId5" Type="http://schemas.openxmlformats.org/officeDocument/2006/relationships/hyperlink" Target="https://podminky.urs.cz/item/CS_URS_2025_01/766660728" TargetMode="External" /><Relationship Id="rId6" Type="http://schemas.openxmlformats.org/officeDocument/2006/relationships/hyperlink" Target="https://podminky.urs.cz/item/CS_URS_2025_01/766660729" TargetMode="External" /><Relationship Id="rId7" Type="http://schemas.openxmlformats.org/officeDocument/2006/relationships/hyperlink" Target="https://podminky.urs.cz/item/CS_URS_2025_01/766660752" TargetMode="External" /><Relationship Id="rId8" Type="http://schemas.openxmlformats.org/officeDocument/2006/relationships/hyperlink" Target="https://podminky.urs.cz/item/CS_URS_2024_02/766663915" TargetMode="External" /><Relationship Id="rId9" Type="http://schemas.openxmlformats.org/officeDocument/2006/relationships/hyperlink" Target="https://podminky.urs.cz/item/CS_URS_2025_01/998766123" TargetMode="External" /><Relationship Id="rId10" Type="http://schemas.openxmlformats.org/officeDocument/2006/relationships/hyperlink" Target="https://podminky.urs.cz/item/CS_URS_2025_01/998766129" TargetMode="External" /><Relationship Id="rId11" Type="http://schemas.openxmlformats.org/officeDocument/2006/relationships/hyperlink" Target="https://podminky.urs.cz/item/CS_URS_2025_01/776111111" TargetMode="External" /><Relationship Id="rId12" Type="http://schemas.openxmlformats.org/officeDocument/2006/relationships/hyperlink" Target="https://podminky.urs.cz/item/CS_URS_2025_01/776111311" TargetMode="External" /><Relationship Id="rId13" Type="http://schemas.openxmlformats.org/officeDocument/2006/relationships/hyperlink" Target="https://podminky.urs.cz/item/CS_URS_2025_01/776121321" TargetMode="External" /><Relationship Id="rId14" Type="http://schemas.openxmlformats.org/officeDocument/2006/relationships/hyperlink" Target="https://podminky.urs.cz/item/CS_URS_2025_01/776141122" TargetMode="External" /><Relationship Id="rId15" Type="http://schemas.openxmlformats.org/officeDocument/2006/relationships/hyperlink" Target="https://podminky.urs.cz/item/CS_URS_2025_01/776221111" TargetMode="External" /><Relationship Id="rId16" Type="http://schemas.openxmlformats.org/officeDocument/2006/relationships/hyperlink" Target="https://podminky.urs.cz/item/CS_URS_2025_01/776223111" TargetMode="External" /><Relationship Id="rId17" Type="http://schemas.openxmlformats.org/officeDocument/2006/relationships/hyperlink" Target="https://podminky.urs.cz/item/CS_URS_2025_01/776411111" TargetMode="External" /><Relationship Id="rId18" Type="http://schemas.openxmlformats.org/officeDocument/2006/relationships/hyperlink" Target="https://podminky.urs.cz/item/CS_URS_2025_01/776421312" TargetMode="External" /><Relationship Id="rId19" Type="http://schemas.openxmlformats.org/officeDocument/2006/relationships/hyperlink" Target="https://podminky.urs.cz/item/CS_URS_2025_01/998776103" TargetMode="External" /><Relationship Id="rId20" Type="http://schemas.openxmlformats.org/officeDocument/2006/relationships/hyperlink" Target="https://podminky.urs.cz/item/CS_URS_2025_01/783301313" TargetMode="External" /><Relationship Id="rId21" Type="http://schemas.openxmlformats.org/officeDocument/2006/relationships/hyperlink" Target="https://podminky.urs.cz/item/CS_URS_2025_01/783314201" TargetMode="External" /><Relationship Id="rId22" Type="http://schemas.openxmlformats.org/officeDocument/2006/relationships/hyperlink" Target="https://podminky.urs.cz/item/CS_URS_2025_01/783317101" TargetMode="External" /><Relationship Id="rId2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0001000" TargetMode="External" /><Relationship Id="rId2" Type="http://schemas.openxmlformats.org/officeDocument/2006/relationships/hyperlink" Target="https://podminky.urs.cz/item/CS_URS_2025_01/060001000" TargetMode="External" /><Relationship Id="rId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2025_11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Výměna dveří v budově G v 6.NP a 7.NP - Ortopedická klinika 2, JIP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Masarykova nemocnice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11. 4. 2025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Krajská zdravotní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Milan Křehla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ROUND(AG55+AG58,2)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ROUND(AS55+AS58,2)</f>
        <v>0</v>
      </c>
      <c r="AT54" s="108">
        <f>ROUND(SUM(AV54:AW54),2)</f>
        <v>0</v>
      </c>
      <c r="AU54" s="109">
        <f>ROUND(AU55+AU58,5)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ROUND(AZ55+AZ58,2)</f>
        <v>0</v>
      </c>
      <c r="BA54" s="108">
        <f>ROUND(BA55+BA58,2)</f>
        <v>0</v>
      </c>
      <c r="BB54" s="108">
        <f>ROUND(BB55+BB58,2)</f>
        <v>0</v>
      </c>
      <c r="BC54" s="108">
        <f>ROUND(BC55+BC58,2)</f>
        <v>0</v>
      </c>
      <c r="BD54" s="110">
        <f>ROUND(BD55+BD58,2)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7"/>
      <c r="B55" s="113"/>
      <c r="C55" s="114"/>
      <c r="D55" s="115" t="s">
        <v>78</v>
      </c>
      <c r="E55" s="115"/>
      <c r="F55" s="115"/>
      <c r="G55" s="115"/>
      <c r="H55" s="115"/>
      <c r="I55" s="116"/>
      <c r="J55" s="115" t="s">
        <v>79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ROUND(SUM(AG56:AG57),2)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80</v>
      </c>
      <c r="AR55" s="120"/>
      <c r="AS55" s="121">
        <f>ROUND(SUM(AS56:AS57),2)</f>
        <v>0</v>
      </c>
      <c r="AT55" s="122">
        <f>ROUND(SUM(AV55:AW55),2)</f>
        <v>0</v>
      </c>
      <c r="AU55" s="123">
        <f>ROUND(SUM(AU56:AU57),5)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ROUND(SUM(AZ56:AZ57),2)</f>
        <v>0</v>
      </c>
      <c r="BA55" s="122">
        <f>ROUND(SUM(BA56:BA57),2)</f>
        <v>0</v>
      </c>
      <c r="BB55" s="122">
        <f>ROUND(SUM(BB56:BB57),2)</f>
        <v>0</v>
      </c>
      <c r="BC55" s="122">
        <f>ROUND(SUM(BC56:BC57),2)</f>
        <v>0</v>
      </c>
      <c r="BD55" s="124">
        <f>ROUND(SUM(BD56:BD57),2)</f>
        <v>0</v>
      </c>
      <c r="BE55" s="7"/>
      <c r="BS55" s="125" t="s">
        <v>73</v>
      </c>
      <c r="BT55" s="125" t="s">
        <v>81</v>
      </c>
      <c r="BU55" s="125" t="s">
        <v>75</v>
      </c>
      <c r="BV55" s="125" t="s">
        <v>76</v>
      </c>
      <c r="BW55" s="125" t="s">
        <v>82</v>
      </c>
      <c r="BX55" s="125" t="s">
        <v>5</v>
      </c>
      <c r="CL55" s="125" t="s">
        <v>19</v>
      </c>
      <c r="CM55" s="125" t="s">
        <v>83</v>
      </c>
    </row>
    <row r="56" s="4" customFormat="1" ht="23.25" customHeight="1">
      <c r="A56" s="126" t="s">
        <v>84</v>
      </c>
      <c r="B56" s="65"/>
      <c r="C56" s="127"/>
      <c r="D56" s="127"/>
      <c r="E56" s="128" t="s">
        <v>85</v>
      </c>
      <c r="F56" s="128"/>
      <c r="G56" s="128"/>
      <c r="H56" s="128"/>
      <c r="I56" s="128"/>
      <c r="J56" s="127"/>
      <c r="K56" s="128" t="s">
        <v>86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'D.1.1a - Architektonicko-...'!J32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87</v>
      </c>
      <c r="AR56" s="67"/>
      <c r="AS56" s="131">
        <v>0</v>
      </c>
      <c r="AT56" s="132">
        <f>ROUND(SUM(AV56:AW56),2)</f>
        <v>0</v>
      </c>
      <c r="AU56" s="133">
        <f>'D.1.1a - Architektonicko-...'!P89</f>
        <v>0</v>
      </c>
      <c r="AV56" s="132">
        <f>'D.1.1a - Architektonicko-...'!J35</f>
        <v>0</v>
      </c>
      <c r="AW56" s="132">
        <f>'D.1.1a - Architektonicko-...'!J36</f>
        <v>0</v>
      </c>
      <c r="AX56" s="132">
        <f>'D.1.1a - Architektonicko-...'!J37</f>
        <v>0</v>
      </c>
      <c r="AY56" s="132">
        <f>'D.1.1a - Architektonicko-...'!J38</f>
        <v>0</v>
      </c>
      <c r="AZ56" s="132">
        <f>'D.1.1a - Architektonicko-...'!F35</f>
        <v>0</v>
      </c>
      <c r="BA56" s="132">
        <f>'D.1.1a - Architektonicko-...'!F36</f>
        <v>0</v>
      </c>
      <c r="BB56" s="132">
        <f>'D.1.1a - Architektonicko-...'!F37</f>
        <v>0</v>
      </c>
      <c r="BC56" s="132">
        <f>'D.1.1a - Architektonicko-...'!F38</f>
        <v>0</v>
      </c>
      <c r="BD56" s="134">
        <f>'D.1.1a - Architektonicko-...'!F39</f>
        <v>0</v>
      </c>
      <c r="BE56" s="4"/>
      <c r="BT56" s="135" t="s">
        <v>83</v>
      </c>
      <c r="BV56" s="135" t="s">
        <v>76</v>
      </c>
      <c r="BW56" s="135" t="s">
        <v>88</v>
      </c>
      <c r="BX56" s="135" t="s">
        <v>82</v>
      </c>
      <c r="CL56" s="135" t="s">
        <v>19</v>
      </c>
    </row>
    <row r="57" s="4" customFormat="1" ht="23.25" customHeight="1">
      <c r="A57" s="126" t="s">
        <v>84</v>
      </c>
      <c r="B57" s="65"/>
      <c r="C57" s="127"/>
      <c r="D57" s="127"/>
      <c r="E57" s="128" t="s">
        <v>89</v>
      </c>
      <c r="F57" s="128"/>
      <c r="G57" s="128"/>
      <c r="H57" s="128"/>
      <c r="I57" s="128"/>
      <c r="J57" s="127"/>
      <c r="K57" s="128" t="s">
        <v>90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'D.1.1b - Architektonicko-...'!J32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87</v>
      </c>
      <c r="AR57" s="67"/>
      <c r="AS57" s="131">
        <v>0</v>
      </c>
      <c r="AT57" s="132">
        <f>ROUND(SUM(AV57:AW57),2)</f>
        <v>0</v>
      </c>
      <c r="AU57" s="133">
        <f>'D.1.1b - Architektonicko-...'!P90</f>
        <v>0</v>
      </c>
      <c r="AV57" s="132">
        <f>'D.1.1b - Architektonicko-...'!J35</f>
        <v>0</v>
      </c>
      <c r="AW57" s="132">
        <f>'D.1.1b - Architektonicko-...'!J36</f>
        <v>0</v>
      </c>
      <c r="AX57" s="132">
        <f>'D.1.1b - Architektonicko-...'!J37</f>
        <v>0</v>
      </c>
      <c r="AY57" s="132">
        <f>'D.1.1b - Architektonicko-...'!J38</f>
        <v>0</v>
      </c>
      <c r="AZ57" s="132">
        <f>'D.1.1b - Architektonicko-...'!F35</f>
        <v>0</v>
      </c>
      <c r="BA57" s="132">
        <f>'D.1.1b - Architektonicko-...'!F36</f>
        <v>0</v>
      </c>
      <c r="BB57" s="132">
        <f>'D.1.1b - Architektonicko-...'!F37</f>
        <v>0</v>
      </c>
      <c r="BC57" s="132">
        <f>'D.1.1b - Architektonicko-...'!F38</f>
        <v>0</v>
      </c>
      <c r="BD57" s="134">
        <f>'D.1.1b - Architektonicko-...'!F39</f>
        <v>0</v>
      </c>
      <c r="BE57" s="4"/>
      <c r="BT57" s="135" t="s">
        <v>83</v>
      </c>
      <c r="BV57" s="135" t="s">
        <v>76</v>
      </c>
      <c r="BW57" s="135" t="s">
        <v>91</v>
      </c>
      <c r="BX57" s="135" t="s">
        <v>82</v>
      </c>
      <c r="CL57" s="135" t="s">
        <v>19</v>
      </c>
    </row>
    <row r="58" s="7" customFormat="1" ht="16.5" customHeight="1">
      <c r="A58" s="126" t="s">
        <v>84</v>
      </c>
      <c r="B58" s="113"/>
      <c r="C58" s="114"/>
      <c r="D58" s="115" t="s">
        <v>92</v>
      </c>
      <c r="E58" s="115"/>
      <c r="F58" s="115"/>
      <c r="G58" s="115"/>
      <c r="H58" s="115"/>
      <c r="I58" s="116"/>
      <c r="J58" s="115" t="s">
        <v>93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8">
        <f>'99 - Vedlejší a ostatní n...'!J30</f>
        <v>0</v>
      </c>
      <c r="AH58" s="116"/>
      <c r="AI58" s="116"/>
      <c r="AJ58" s="116"/>
      <c r="AK58" s="116"/>
      <c r="AL58" s="116"/>
      <c r="AM58" s="116"/>
      <c r="AN58" s="118">
        <f>SUM(AG58,AT58)</f>
        <v>0</v>
      </c>
      <c r="AO58" s="116"/>
      <c r="AP58" s="116"/>
      <c r="AQ58" s="119" t="s">
        <v>80</v>
      </c>
      <c r="AR58" s="120"/>
      <c r="AS58" s="136">
        <v>0</v>
      </c>
      <c r="AT58" s="137">
        <f>ROUND(SUM(AV58:AW58),2)</f>
        <v>0</v>
      </c>
      <c r="AU58" s="138">
        <f>'99 - Vedlejší a ostatní n...'!P83</f>
        <v>0</v>
      </c>
      <c r="AV58" s="137">
        <f>'99 - Vedlejší a ostatní n...'!J33</f>
        <v>0</v>
      </c>
      <c r="AW58" s="137">
        <f>'99 - Vedlejší a ostatní n...'!J34</f>
        <v>0</v>
      </c>
      <c r="AX58" s="137">
        <f>'99 - Vedlejší a ostatní n...'!J35</f>
        <v>0</v>
      </c>
      <c r="AY58" s="137">
        <f>'99 - Vedlejší a ostatní n...'!J36</f>
        <v>0</v>
      </c>
      <c r="AZ58" s="137">
        <f>'99 - Vedlejší a ostatní n...'!F33</f>
        <v>0</v>
      </c>
      <c r="BA58" s="137">
        <f>'99 - Vedlejší a ostatní n...'!F34</f>
        <v>0</v>
      </c>
      <c r="BB58" s="137">
        <f>'99 - Vedlejší a ostatní n...'!F35</f>
        <v>0</v>
      </c>
      <c r="BC58" s="137">
        <f>'99 - Vedlejší a ostatní n...'!F36</f>
        <v>0</v>
      </c>
      <c r="BD58" s="139">
        <f>'99 - Vedlejší a ostatní n...'!F37</f>
        <v>0</v>
      </c>
      <c r="BE58" s="7"/>
      <c r="BT58" s="125" t="s">
        <v>81</v>
      </c>
      <c r="BV58" s="125" t="s">
        <v>76</v>
      </c>
      <c r="BW58" s="125" t="s">
        <v>94</v>
      </c>
      <c r="BX58" s="125" t="s">
        <v>5</v>
      </c>
      <c r="CL58" s="125" t="s">
        <v>19</v>
      </c>
      <c r="CM58" s="125" t="s">
        <v>83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1A/Q6LQT3ZOucM3HJDmhZdV2WOraKq6XtmtVpxLkvbN9ElLTscCPgpqqWhSnGziB5BtwAp3vycLvWfE5prUUnw==" hashValue="nLcJ4l2GOVtb8byA/K4rQqxLp7kGYPTf0UvM2dLLTjswLmmU6Sbb3MlJ4JiU+xV7weu9qRruvOr2JfqOAsnJtg==" algorithmName="SHA-512" password="CC35"/>
  <mergeCells count="54">
    <mergeCell ref="L45:AJ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D58:H58"/>
    <mergeCell ref="J58:AF58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D.1.1a - Architektonicko-...'!C2" display="/"/>
    <hyperlink ref="A57" location="'D.1.1b - Architektonicko-...'!C2" display="/"/>
    <hyperlink ref="A58" location="'99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95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Výměna dveří v budově G v 6.NP a 7.NP - Ortopedická klinika 2, JIP</v>
      </c>
      <c r="F7" s="144"/>
      <c r="G7" s="144"/>
      <c r="H7" s="144"/>
      <c r="L7" s="22"/>
    </row>
    <row r="8" s="1" customFormat="1" ht="12" customHeight="1">
      <c r="B8" s="22"/>
      <c r="D8" s="144" t="s">
        <v>96</v>
      </c>
      <c r="L8" s="22"/>
    </row>
    <row r="9" s="2" customFormat="1" ht="16.5" customHeight="1">
      <c r="A9" s="40"/>
      <c r="B9" s="46"/>
      <c r="C9" s="40"/>
      <c r="D9" s="40"/>
      <c r="E9" s="145" t="s">
        <v>97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98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99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11. 4. 2025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30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37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38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40</v>
      </c>
      <c r="E32" s="40"/>
      <c r="F32" s="40"/>
      <c r="G32" s="40"/>
      <c r="H32" s="40"/>
      <c r="I32" s="40"/>
      <c r="J32" s="155">
        <f>ROUND(J89,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42</v>
      </c>
      <c r="G34" s="40"/>
      <c r="H34" s="40"/>
      <c r="I34" s="156" t="s">
        <v>41</v>
      </c>
      <c r="J34" s="156" t="s">
        <v>43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44</v>
      </c>
      <c r="E35" s="144" t="s">
        <v>45</v>
      </c>
      <c r="F35" s="158">
        <f>ROUND((SUM(BE89:BE109)),  2)</f>
        <v>0</v>
      </c>
      <c r="G35" s="40"/>
      <c r="H35" s="40"/>
      <c r="I35" s="159">
        <v>0.20999999999999999</v>
      </c>
      <c r="J35" s="158">
        <f>ROUND(((SUM(BE89:BE109))*I35),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46</v>
      </c>
      <c r="F36" s="158">
        <f>ROUND((SUM(BF89:BF109)),  2)</f>
        <v>0</v>
      </c>
      <c r="G36" s="40"/>
      <c r="H36" s="40"/>
      <c r="I36" s="159">
        <v>0.12</v>
      </c>
      <c r="J36" s="158">
        <f>ROUND(((SUM(BF89:BF109))*I36),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ROUND((SUM(BG89:BG109)),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48</v>
      </c>
      <c r="F38" s="158">
        <f>ROUND((SUM(BH89:BH109)),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49</v>
      </c>
      <c r="F39" s="158">
        <f>ROUND((SUM(BI89:BI109)),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50</v>
      </c>
      <c r="E41" s="162"/>
      <c r="F41" s="162"/>
      <c r="G41" s="163" t="s">
        <v>51</v>
      </c>
      <c r="H41" s="164" t="s">
        <v>52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100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Výměna dveří v budově G v 6.NP a 7.NP - Ortopedická klinika 2, JIP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96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97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98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D.1.1a - Architektonicko-stavební řešení - Bourací práce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Masarykova nemocnice </v>
      </c>
      <c r="G56" s="42"/>
      <c r="H56" s="42"/>
      <c r="I56" s="34" t="s">
        <v>23</v>
      </c>
      <c r="J56" s="74" t="str">
        <f>IF(J14="","",J14)</f>
        <v>11. 4. 2025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Krajská zdravotní a.s.</v>
      </c>
      <c r="G58" s="42"/>
      <c r="H58" s="42"/>
      <c r="I58" s="34" t="s">
        <v>33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Milan Křehla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101</v>
      </c>
      <c r="D61" s="173"/>
      <c r="E61" s="173"/>
      <c r="F61" s="173"/>
      <c r="G61" s="173"/>
      <c r="H61" s="173"/>
      <c r="I61" s="173"/>
      <c r="J61" s="174" t="s">
        <v>102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72</v>
      </c>
      <c r="D63" s="42"/>
      <c r="E63" s="42"/>
      <c r="F63" s="42"/>
      <c r="G63" s="42"/>
      <c r="H63" s="42"/>
      <c r="I63" s="42"/>
      <c r="J63" s="104">
        <f>J89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103</v>
      </c>
    </row>
    <row r="64" s="9" customFormat="1" ht="24.96" customHeight="1">
      <c r="A64" s="9"/>
      <c r="B64" s="176"/>
      <c r="C64" s="177"/>
      <c r="D64" s="178" t="s">
        <v>104</v>
      </c>
      <c r="E64" s="179"/>
      <c r="F64" s="179"/>
      <c r="G64" s="179"/>
      <c r="H64" s="179"/>
      <c r="I64" s="179"/>
      <c r="J64" s="180">
        <f>J90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105</v>
      </c>
      <c r="E65" s="184"/>
      <c r="F65" s="184"/>
      <c r="G65" s="184"/>
      <c r="H65" s="184"/>
      <c r="I65" s="184"/>
      <c r="J65" s="185">
        <f>J91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6"/>
      <c r="C66" s="177"/>
      <c r="D66" s="178" t="s">
        <v>106</v>
      </c>
      <c r="E66" s="179"/>
      <c r="F66" s="179"/>
      <c r="G66" s="179"/>
      <c r="H66" s="179"/>
      <c r="I66" s="179"/>
      <c r="J66" s="180">
        <f>J104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2"/>
      <c r="C67" s="127"/>
      <c r="D67" s="183" t="s">
        <v>107</v>
      </c>
      <c r="E67" s="184"/>
      <c r="F67" s="184"/>
      <c r="G67" s="184"/>
      <c r="H67" s="184"/>
      <c r="I67" s="184"/>
      <c r="J67" s="185">
        <f>J105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108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2"/>
      <c r="D77" s="42"/>
      <c r="E77" s="171" t="str">
        <f>E7</f>
        <v>Výměna dveří v budově G v 6.NP a 7.NP - Ortopedická klinika 2, JIP</v>
      </c>
      <c r="F77" s="34"/>
      <c r="G77" s="34"/>
      <c r="H77" s="34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3"/>
      <c r="C78" s="34" t="s">
        <v>96</v>
      </c>
      <c r="D78" s="24"/>
      <c r="E78" s="24"/>
      <c r="F78" s="24"/>
      <c r="G78" s="24"/>
      <c r="H78" s="24"/>
      <c r="I78" s="24"/>
      <c r="J78" s="24"/>
      <c r="K78" s="24"/>
      <c r="L78" s="22"/>
    </row>
    <row r="79" s="2" customFormat="1" ht="16.5" customHeight="1">
      <c r="A79" s="40"/>
      <c r="B79" s="41"/>
      <c r="C79" s="42"/>
      <c r="D79" s="42"/>
      <c r="E79" s="171" t="s">
        <v>97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98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E11</f>
        <v>D.1.1a - Architektonicko-stavební řešení - Bourací práce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F14</f>
        <v xml:space="preserve">Masarykova nemocnice </v>
      </c>
      <c r="G83" s="42"/>
      <c r="H83" s="42"/>
      <c r="I83" s="34" t="s">
        <v>23</v>
      </c>
      <c r="J83" s="74" t="str">
        <f>IF(J14="","",J14)</f>
        <v>11. 4. 2025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E17</f>
        <v>Krajská zdravotní a.s.</v>
      </c>
      <c r="G85" s="42"/>
      <c r="H85" s="42"/>
      <c r="I85" s="34" t="s">
        <v>33</v>
      </c>
      <c r="J85" s="38" t="str">
        <f>E23</f>
        <v xml:space="preserve"> 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31</v>
      </c>
      <c r="D86" s="42"/>
      <c r="E86" s="42"/>
      <c r="F86" s="29" t="str">
        <f>IF(E20="","",E20)</f>
        <v>Vyplň údaj</v>
      </c>
      <c r="G86" s="42"/>
      <c r="H86" s="42"/>
      <c r="I86" s="34" t="s">
        <v>36</v>
      </c>
      <c r="J86" s="38" t="str">
        <f>E26</f>
        <v>Milan Křehla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7"/>
      <c r="B88" s="188"/>
      <c r="C88" s="189" t="s">
        <v>109</v>
      </c>
      <c r="D88" s="190" t="s">
        <v>59</v>
      </c>
      <c r="E88" s="190" t="s">
        <v>55</v>
      </c>
      <c r="F88" s="190" t="s">
        <v>56</v>
      </c>
      <c r="G88" s="190" t="s">
        <v>110</v>
      </c>
      <c r="H88" s="190" t="s">
        <v>111</v>
      </c>
      <c r="I88" s="190" t="s">
        <v>112</v>
      </c>
      <c r="J88" s="190" t="s">
        <v>102</v>
      </c>
      <c r="K88" s="191" t="s">
        <v>113</v>
      </c>
      <c r="L88" s="192"/>
      <c r="M88" s="94" t="s">
        <v>19</v>
      </c>
      <c r="N88" s="95" t="s">
        <v>44</v>
      </c>
      <c r="O88" s="95" t="s">
        <v>114</v>
      </c>
      <c r="P88" s="95" t="s">
        <v>115</v>
      </c>
      <c r="Q88" s="95" t="s">
        <v>116</v>
      </c>
      <c r="R88" s="95" t="s">
        <v>117</v>
      </c>
      <c r="S88" s="95" t="s">
        <v>118</v>
      </c>
      <c r="T88" s="96" t="s">
        <v>119</v>
      </c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="2" customFormat="1" ht="22.8" customHeight="1">
      <c r="A89" s="40"/>
      <c r="B89" s="41"/>
      <c r="C89" s="101" t="s">
        <v>120</v>
      </c>
      <c r="D89" s="42"/>
      <c r="E89" s="42"/>
      <c r="F89" s="42"/>
      <c r="G89" s="42"/>
      <c r="H89" s="42"/>
      <c r="I89" s="42"/>
      <c r="J89" s="193">
        <f>BK89</f>
        <v>0</v>
      </c>
      <c r="K89" s="42"/>
      <c r="L89" s="46"/>
      <c r="M89" s="97"/>
      <c r="N89" s="194"/>
      <c r="O89" s="98"/>
      <c r="P89" s="195">
        <f>P90+P104</f>
        <v>0</v>
      </c>
      <c r="Q89" s="98"/>
      <c r="R89" s="195">
        <f>R90+R104</f>
        <v>0</v>
      </c>
      <c r="S89" s="98"/>
      <c r="T89" s="196">
        <f>T90+T104</f>
        <v>1.0560000000000001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73</v>
      </c>
      <c r="AU89" s="19" t="s">
        <v>103</v>
      </c>
      <c r="BK89" s="197">
        <f>BK90+BK104</f>
        <v>0</v>
      </c>
    </row>
    <row r="90" s="12" customFormat="1" ht="25.92" customHeight="1">
      <c r="A90" s="12"/>
      <c r="B90" s="198"/>
      <c r="C90" s="199"/>
      <c r="D90" s="200" t="s">
        <v>73</v>
      </c>
      <c r="E90" s="201" t="s">
        <v>121</v>
      </c>
      <c r="F90" s="201" t="s">
        <v>122</v>
      </c>
      <c r="G90" s="199"/>
      <c r="H90" s="199"/>
      <c r="I90" s="202"/>
      <c r="J90" s="203">
        <f>BK90</f>
        <v>0</v>
      </c>
      <c r="K90" s="199"/>
      <c r="L90" s="204"/>
      <c r="M90" s="205"/>
      <c r="N90" s="206"/>
      <c r="O90" s="206"/>
      <c r="P90" s="207">
        <f>P91</f>
        <v>0</v>
      </c>
      <c r="Q90" s="206"/>
      <c r="R90" s="207">
        <f>R91</f>
        <v>0</v>
      </c>
      <c r="S90" s="206"/>
      <c r="T90" s="208">
        <f>T91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81</v>
      </c>
      <c r="AT90" s="210" t="s">
        <v>73</v>
      </c>
      <c r="AU90" s="210" t="s">
        <v>74</v>
      </c>
      <c r="AY90" s="209" t="s">
        <v>123</v>
      </c>
      <c r="BK90" s="211">
        <f>BK91</f>
        <v>0</v>
      </c>
    </row>
    <row r="91" s="12" customFormat="1" ht="22.8" customHeight="1">
      <c r="A91" s="12"/>
      <c r="B91" s="198"/>
      <c r="C91" s="199"/>
      <c r="D91" s="200" t="s">
        <v>73</v>
      </c>
      <c r="E91" s="212" t="s">
        <v>124</v>
      </c>
      <c r="F91" s="212" t="s">
        <v>125</v>
      </c>
      <c r="G91" s="199"/>
      <c r="H91" s="199"/>
      <c r="I91" s="202"/>
      <c r="J91" s="213">
        <f>BK91</f>
        <v>0</v>
      </c>
      <c r="K91" s="199"/>
      <c r="L91" s="204"/>
      <c r="M91" s="205"/>
      <c r="N91" s="206"/>
      <c r="O91" s="206"/>
      <c r="P91" s="207">
        <f>SUM(P92:P103)</f>
        <v>0</v>
      </c>
      <c r="Q91" s="206"/>
      <c r="R91" s="207">
        <f>SUM(R92:R103)</f>
        <v>0</v>
      </c>
      <c r="S91" s="206"/>
      <c r="T91" s="208">
        <f>SUM(T92:T103)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81</v>
      </c>
      <c r="AT91" s="210" t="s">
        <v>73</v>
      </c>
      <c r="AU91" s="210" t="s">
        <v>81</v>
      </c>
      <c r="AY91" s="209" t="s">
        <v>123</v>
      </c>
      <c r="BK91" s="211">
        <f>SUM(BK92:BK103)</f>
        <v>0</v>
      </c>
    </row>
    <row r="92" s="2" customFormat="1" ht="37.8" customHeight="1">
      <c r="A92" s="40"/>
      <c r="B92" s="41"/>
      <c r="C92" s="214" t="s">
        <v>81</v>
      </c>
      <c r="D92" s="214" t="s">
        <v>126</v>
      </c>
      <c r="E92" s="215" t="s">
        <v>127</v>
      </c>
      <c r="F92" s="216" t="s">
        <v>128</v>
      </c>
      <c r="G92" s="217" t="s">
        <v>129</v>
      </c>
      <c r="H92" s="218">
        <v>1.0560000000000001</v>
      </c>
      <c r="I92" s="219"/>
      <c r="J92" s="220">
        <f>ROUND(I92*H92,2)</f>
        <v>0</v>
      </c>
      <c r="K92" s="216" t="s">
        <v>130</v>
      </c>
      <c r="L92" s="46"/>
      <c r="M92" s="221" t="s">
        <v>19</v>
      </c>
      <c r="N92" s="222" t="s">
        <v>45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131</v>
      </c>
      <c r="AT92" s="225" t="s">
        <v>126</v>
      </c>
      <c r="AU92" s="225" t="s">
        <v>83</v>
      </c>
      <c r="AY92" s="19" t="s">
        <v>123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81</v>
      </c>
      <c r="BK92" s="226">
        <f>ROUND(I92*H92,2)</f>
        <v>0</v>
      </c>
      <c r="BL92" s="19" t="s">
        <v>131</v>
      </c>
      <c r="BM92" s="225" t="s">
        <v>132</v>
      </c>
    </row>
    <row r="93" s="2" customFormat="1">
      <c r="A93" s="40"/>
      <c r="B93" s="41"/>
      <c r="C93" s="42"/>
      <c r="D93" s="227" t="s">
        <v>133</v>
      </c>
      <c r="E93" s="42"/>
      <c r="F93" s="228" t="s">
        <v>134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133</v>
      </c>
      <c r="AU93" s="19" t="s">
        <v>83</v>
      </c>
    </row>
    <row r="94" s="2" customFormat="1" ht="62.7" customHeight="1">
      <c r="A94" s="40"/>
      <c r="B94" s="41"/>
      <c r="C94" s="214" t="s">
        <v>83</v>
      </c>
      <c r="D94" s="214" t="s">
        <v>126</v>
      </c>
      <c r="E94" s="215" t="s">
        <v>135</v>
      </c>
      <c r="F94" s="216" t="s">
        <v>136</v>
      </c>
      <c r="G94" s="217" t="s">
        <v>129</v>
      </c>
      <c r="H94" s="218">
        <v>5.2800000000000002</v>
      </c>
      <c r="I94" s="219"/>
      <c r="J94" s="220">
        <f>ROUND(I94*H94,2)</f>
        <v>0</v>
      </c>
      <c r="K94" s="216" t="s">
        <v>130</v>
      </c>
      <c r="L94" s="46"/>
      <c r="M94" s="221" t="s">
        <v>19</v>
      </c>
      <c r="N94" s="222" t="s">
        <v>45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131</v>
      </c>
      <c r="AT94" s="225" t="s">
        <v>126</v>
      </c>
      <c r="AU94" s="225" t="s">
        <v>83</v>
      </c>
      <c r="AY94" s="19" t="s">
        <v>123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81</v>
      </c>
      <c r="BK94" s="226">
        <f>ROUND(I94*H94,2)</f>
        <v>0</v>
      </c>
      <c r="BL94" s="19" t="s">
        <v>131</v>
      </c>
      <c r="BM94" s="225" t="s">
        <v>137</v>
      </c>
    </row>
    <row r="95" s="2" customFormat="1">
      <c r="A95" s="40"/>
      <c r="B95" s="41"/>
      <c r="C95" s="42"/>
      <c r="D95" s="227" t="s">
        <v>133</v>
      </c>
      <c r="E95" s="42"/>
      <c r="F95" s="228" t="s">
        <v>138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133</v>
      </c>
      <c r="AU95" s="19" t="s">
        <v>83</v>
      </c>
    </row>
    <row r="96" s="13" customFormat="1">
      <c r="A96" s="13"/>
      <c r="B96" s="232"/>
      <c r="C96" s="233"/>
      <c r="D96" s="234" t="s">
        <v>139</v>
      </c>
      <c r="E96" s="235" t="s">
        <v>19</v>
      </c>
      <c r="F96" s="236" t="s">
        <v>140</v>
      </c>
      <c r="G96" s="233"/>
      <c r="H96" s="237">
        <v>5.2800000000000002</v>
      </c>
      <c r="I96" s="238"/>
      <c r="J96" s="233"/>
      <c r="K96" s="233"/>
      <c r="L96" s="239"/>
      <c r="M96" s="240"/>
      <c r="N96" s="241"/>
      <c r="O96" s="241"/>
      <c r="P96" s="241"/>
      <c r="Q96" s="241"/>
      <c r="R96" s="241"/>
      <c r="S96" s="241"/>
      <c r="T96" s="24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3" t="s">
        <v>139</v>
      </c>
      <c r="AU96" s="243" t="s">
        <v>83</v>
      </c>
      <c r="AV96" s="13" t="s">
        <v>83</v>
      </c>
      <c r="AW96" s="13" t="s">
        <v>35</v>
      </c>
      <c r="AX96" s="13" t="s">
        <v>81</v>
      </c>
      <c r="AY96" s="243" t="s">
        <v>123</v>
      </c>
    </row>
    <row r="97" s="2" customFormat="1" ht="33" customHeight="1">
      <c r="A97" s="40"/>
      <c r="B97" s="41"/>
      <c r="C97" s="214" t="s">
        <v>141</v>
      </c>
      <c r="D97" s="214" t="s">
        <v>126</v>
      </c>
      <c r="E97" s="215" t="s">
        <v>142</v>
      </c>
      <c r="F97" s="216" t="s">
        <v>143</v>
      </c>
      <c r="G97" s="217" t="s">
        <v>129</v>
      </c>
      <c r="H97" s="218">
        <v>1.0560000000000001</v>
      </c>
      <c r="I97" s="219"/>
      <c r="J97" s="220">
        <f>ROUND(I97*H97,2)</f>
        <v>0</v>
      </c>
      <c r="K97" s="216" t="s">
        <v>130</v>
      </c>
      <c r="L97" s="46"/>
      <c r="M97" s="221" t="s">
        <v>19</v>
      </c>
      <c r="N97" s="222" t="s">
        <v>45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131</v>
      </c>
      <c r="AT97" s="225" t="s">
        <v>126</v>
      </c>
      <c r="AU97" s="225" t="s">
        <v>83</v>
      </c>
      <c r="AY97" s="19" t="s">
        <v>123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81</v>
      </c>
      <c r="BK97" s="226">
        <f>ROUND(I97*H97,2)</f>
        <v>0</v>
      </c>
      <c r="BL97" s="19" t="s">
        <v>131</v>
      </c>
      <c r="BM97" s="225" t="s">
        <v>144</v>
      </c>
    </row>
    <row r="98" s="2" customFormat="1">
      <c r="A98" s="40"/>
      <c r="B98" s="41"/>
      <c r="C98" s="42"/>
      <c r="D98" s="227" t="s">
        <v>133</v>
      </c>
      <c r="E98" s="42"/>
      <c r="F98" s="228" t="s">
        <v>145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133</v>
      </c>
      <c r="AU98" s="19" t="s">
        <v>83</v>
      </c>
    </row>
    <row r="99" s="2" customFormat="1" ht="44.25" customHeight="1">
      <c r="A99" s="40"/>
      <c r="B99" s="41"/>
      <c r="C99" s="214" t="s">
        <v>131</v>
      </c>
      <c r="D99" s="214" t="s">
        <v>126</v>
      </c>
      <c r="E99" s="215" t="s">
        <v>146</v>
      </c>
      <c r="F99" s="216" t="s">
        <v>147</v>
      </c>
      <c r="G99" s="217" t="s">
        <v>129</v>
      </c>
      <c r="H99" s="218">
        <v>10.560000000000001</v>
      </c>
      <c r="I99" s="219"/>
      <c r="J99" s="220">
        <f>ROUND(I99*H99,2)</f>
        <v>0</v>
      </c>
      <c r="K99" s="216" t="s">
        <v>130</v>
      </c>
      <c r="L99" s="46"/>
      <c r="M99" s="221" t="s">
        <v>19</v>
      </c>
      <c r="N99" s="222" t="s">
        <v>45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131</v>
      </c>
      <c r="AT99" s="225" t="s">
        <v>126</v>
      </c>
      <c r="AU99" s="225" t="s">
        <v>83</v>
      </c>
      <c r="AY99" s="19" t="s">
        <v>123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81</v>
      </c>
      <c r="BK99" s="226">
        <f>ROUND(I99*H99,2)</f>
        <v>0</v>
      </c>
      <c r="BL99" s="19" t="s">
        <v>131</v>
      </c>
      <c r="BM99" s="225" t="s">
        <v>148</v>
      </c>
    </row>
    <row r="100" s="2" customFormat="1">
      <c r="A100" s="40"/>
      <c r="B100" s="41"/>
      <c r="C100" s="42"/>
      <c r="D100" s="227" t="s">
        <v>133</v>
      </c>
      <c r="E100" s="42"/>
      <c r="F100" s="228" t="s">
        <v>149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133</v>
      </c>
      <c r="AU100" s="19" t="s">
        <v>83</v>
      </c>
    </row>
    <row r="101" s="13" customFormat="1">
      <c r="A101" s="13"/>
      <c r="B101" s="232"/>
      <c r="C101" s="233"/>
      <c r="D101" s="234" t="s">
        <v>139</v>
      </c>
      <c r="E101" s="235" t="s">
        <v>19</v>
      </c>
      <c r="F101" s="236" t="s">
        <v>150</v>
      </c>
      <c r="G101" s="233"/>
      <c r="H101" s="237">
        <v>10.560000000000001</v>
      </c>
      <c r="I101" s="238"/>
      <c r="J101" s="233"/>
      <c r="K101" s="233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139</v>
      </c>
      <c r="AU101" s="243" t="s">
        <v>83</v>
      </c>
      <c r="AV101" s="13" t="s">
        <v>83</v>
      </c>
      <c r="AW101" s="13" t="s">
        <v>35</v>
      </c>
      <c r="AX101" s="13" t="s">
        <v>81</v>
      </c>
      <c r="AY101" s="243" t="s">
        <v>123</v>
      </c>
    </row>
    <row r="102" s="2" customFormat="1" ht="44.25" customHeight="1">
      <c r="A102" s="40"/>
      <c r="B102" s="41"/>
      <c r="C102" s="214" t="s">
        <v>151</v>
      </c>
      <c r="D102" s="214" t="s">
        <v>126</v>
      </c>
      <c r="E102" s="215" t="s">
        <v>152</v>
      </c>
      <c r="F102" s="216" t="s">
        <v>153</v>
      </c>
      <c r="G102" s="217" t="s">
        <v>129</v>
      </c>
      <c r="H102" s="218">
        <v>1.0560000000000001</v>
      </c>
      <c r="I102" s="219"/>
      <c r="J102" s="220">
        <f>ROUND(I102*H102,2)</f>
        <v>0</v>
      </c>
      <c r="K102" s="216" t="s">
        <v>130</v>
      </c>
      <c r="L102" s="46"/>
      <c r="M102" s="221" t="s">
        <v>19</v>
      </c>
      <c r="N102" s="222" t="s">
        <v>45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131</v>
      </c>
      <c r="AT102" s="225" t="s">
        <v>126</v>
      </c>
      <c r="AU102" s="225" t="s">
        <v>83</v>
      </c>
      <c r="AY102" s="19" t="s">
        <v>123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81</v>
      </c>
      <c r="BK102" s="226">
        <f>ROUND(I102*H102,2)</f>
        <v>0</v>
      </c>
      <c r="BL102" s="19" t="s">
        <v>131</v>
      </c>
      <c r="BM102" s="225" t="s">
        <v>154</v>
      </c>
    </row>
    <row r="103" s="2" customFormat="1">
      <c r="A103" s="40"/>
      <c r="B103" s="41"/>
      <c r="C103" s="42"/>
      <c r="D103" s="227" t="s">
        <v>133</v>
      </c>
      <c r="E103" s="42"/>
      <c r="F103" s="228" t="s">
        <v>155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133</v>
      </c>
      <c r="AU103" s="19" t="s">
        <v>83</v>
      </c>
    </row>
    <row r="104" s="12" customFormat="1" ht="25.92" customHeight="1">
      <c r="A104" s="12"/>
      <c r="B104" s="198"/>
      <c r="C104" s="199"/>
      <c r="D104" s="200" t="s">
        <v>73</v>
      </c>
      <c r="E104" s="201" t="s">
        <v>156</v>
      </c>
      <c r="F104" s="201" t="s">
        <v>157</v>
      </c>
      <c r="G104" s="199"/>
      <c r="H104" s="199"/>
      <c r="I104" s="202"/>
      <c r="J104" s="203">
        <f>BK104</f>
        <v>0</v>
      </c>
      <c r="K104" s="199"/>
      <c r="L104" s="204"/>
      <c r="M104" s="205"/>
      <c r="N104" s="206"/>
      <c r="O104" s="206"/>
      <c r="P104" s="207">
        <f>P105</f>
        <v>0</v>
      </c>
      <c r="Q104" s="206"/>
      <c r="R104" s="207">
        <f>R105</f>
        <v>0</v>
      </c>
      <c r="S104" s="206"/>
      <c r="T104" s="208">
        <f>T105</f>
        <v>1.0560000000000001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9" t="s">
        <v>83</v>
      </c>
      <c r="AT104" s="210" t="s">
        <v>73</v>
      </c>
      <c r="AU104" s="210" t="s">
        <v>74</v>
      </c>
      <c r="AY104" s="209" t="s">
        <v>123</v>
      </c>
      <c r="BK104" s="211">
        <f>BK105</f>
        <v>0</v>
      </c>
    </row>
    <row r="105" s="12" customFormat="1" ht="22.8" customHeight="1">
      <c r="A105" s="12"/>
      <c r="B105" s="198"/>
      <c r="C105" s="199"/>
      <c r="D105" s="200" t="s">
        <v>73</v>
      </c>
      <c r="E105" s="212" t="s">
        <v>158</v>
      </c>
      <c r="F105" s="212" t="s">
        <v>159</v>
      </c>
      <c r="G105" s="199"/>
      <c r="H105" s="199"/>
      <c r="I105" s="202"/>
      <c r="J105" s="213">
        <f>BK105</f>
        <v>0</v>
      </c>
      <c r="K105" s="199"/>
      <c r="L105" s="204"/>
      <c r="M105" s="205"/>
      <c r="N105" s="206"/>
      <c r="O105" s="206"/>
      <c r="P105" s="207">
        <f>SUM(P106:P109)</f>
        <v>0</v>
      </c>
      <c r="Q105" s="206"/>
      <c r="R105" s="207">
        <f>SUM(R106:R109)</f>
        <v>0</v>
      </c>
      <c r="S105" s="206"/>
      <c r="T105" s="208">
        <f>SUM(T106:T109)</f>
        <v>1.0560000000000001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9" t="s">
        <v>83</v>
      </c>
      <c r="AT105" s="210" t="s">
        <v>73</v>
      </c>
      <c r="AU105" s="210" t="s">
        <v>81</v>
      </c>
      <c r="AY105" s="209" t="s">
        <v>123</v>
      </c>
      <c r="BK105" s="211">
        <f>SUM(BK106:BK109)</f>
        <v>0</v>
      </c>
    </row>
    <row r="106" s="2" customFormat="1" ht="24.15" customHeight="1">
      <c r="A106" s="40"/>
      <c r="B106" s="41"/>
      <c r="C106" s="214" t="s">
        <v>160</v>
      </c>
      <c r="D106" s="214" t="s">
        <v>126</v>
      </c>
      <c r="E106" s="215" t="s">
        <v>161</v>
      </c>
      <c r="F106" s="216" t="s">
        <v>162</v>
      </c>
      <c r="G106" s="217" t="s">
        <v>163</v>
      </c>
      <c r="H106" s="218">
        <v>23</v>
      </c>
      <c r="I106" s="219"/>
      <c r="J106" s="220">
        <f>ROUND(I106*H106,2)</f>
        <v>0</v>
      </c>
      <c r="K106" s="216" t="s">
        <v>130</v>
      </c>
      <c r="L106" s="46"/>
      <c r="M106" s="221" t="s">
        <v>19</v>
      </c>
      <c r="N106" s="222" t="s">
        <v>45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0.024</v>
      </c>
      <c r="T106" s="224">
        <f>S106*H106</f>
        <v>0.55200000000000005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164</v>
      </c>
      <c r="AT106" s="225" t="s">
        <v>126</v>
      </c>
      <c r="AU106" s="225" t="s">
        <v>83</v>
      </c>
      <c r="AY106" s="19" t="s">
        <v>123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81</v>
      </c>
      <c r="BK106" s="226">
        <f>ROUND(I106*H106,2)</f>
        <v>0</v>
      </c>
      <c r="BL106" s="19" t="s">
        <v>164</v>
      </c>
      <c r="BM106" s="225" t="s">
        <v>165</v>
      </c>
    </row>
    <row r="107" s="2" customFormat="1">
      <c r="A107" s="40"/>
      <c r="B107" s="41"/>
      <c r="C107" s="42"/>
      <c r="D107" s="227" t="s">
        <v>133</v>
      </c>
      <c r="E107" s="42"/>
      <c r="F107" s="228" t="s">
        <v>166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133</v>
      </c>
      <c r="AU107" s="19" t="s">
        <v>83</v>
      </c>
    </row>
    <row r="108" s="2" customFormat="1" ht="24.15" customHeight="1">
      <c r="A108" s="40"/>
      <c r="B108" s="41"/>
      <c r="C108" s="214" t="s">
        <v>167</v>
      </c>
      <c r="D108" s="214" t="s">
        <v>126</v>
      </c>
      <c r="E108" s="215" t="s">
        <v>168</v>
      </c>
      <c r="F108" s="216" t="s">
        <v>169</v>
      </c>
      <c r="G108" s="217" t="s">
        <v>163</v>
      </c>
      <c r="H108" s="218">
        <v>18</v>
      </c>
      <c r="I108" s="219"/>
      <c r="J108" s="220">
        <f>ROUND(I108*H108,2)</f>
        <v>0</v>
      </c>
      <c r="K108" s="216" t="s">
        <v>130</v>
      </c>
      <c r="L108" s="46"/>
      <c r="M108" s="221" t="s">
        <v>19</v>
      </c>
      <c r="N108" s="222" t="s">
        <v>45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0.028000000000000001</v>
      </c>
      <c r="T108" s="224">
        <f>S108*H108</f>
        <v>0.504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164</v>
      </c>
      <c r="AT108" s="225" t="s">
        <v>126</v>
      </c>
      <c r="AU108" s="225" t="s">
        <v>83</v>
      </c>
      <c r="AY108" s="19" t="s">
        <v>123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81</v>
      </c>
      <c r="BK108" s="226">
        <f>ROUND(I108*H108,2)</f>
        <v>0</v>
      </c>
      <c r="BL108" s="19" t="s">
        <v>164</v>
      </c>
      <c r="BM108" s="225" t="s">
        <v>170</v>
      </c>
    </row>
    <row r="109" s="2" customFormat="1">
      <c r="A109" s="40"/>
      <c r="B109" s="41"/>
      <c r="C109" s="42"/>
      <c r="D109" s="227" t="s">
        <v>133</v>
      </c>
      <c r="E109" s="42"/>
      <c r="F109" s="228" t="s">
        <v>171</v>
      </c>
      <c r="G109" s="42"/>
      <c r="H109" s="42"/>
      <c r="I109" s="229"/>
      <c r="J109" s="42"/>
      <c r="K109" s="42"/>
      <c r="L109" s="46"/>
      <c r="M109" s="244"/>
      <c r="N109" s="245"/>
      <c r="O109" s="246"/>
      <c r="P109" s="246"/>
      <c r="Q109" s="246"/>
      <c r="R109" s="246"/>
      <c r="S109" s="246"/>
      <c r="T109" s="24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133</v>
      </c>
      <c r="AU109" s="19" t="s">
        <v>83</v>
      </c>
    </row>
    <row r="110" s="2" customFormat="1" ht="6.96" customHeight="1">
      <c r="A110" s="40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46"/>
      <c r="M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</sheetData>
  <sheetProtection sheet="1" autoFilter="0" formatColumns="0" formatRows="0" objects="1" scenarios="1" spinCount="100000" saltValue="ePY/QeviUotlCWQI3slSVKehoyMabmnFPWqmA5zzy6eGBj5G6u69wWWpksDaqPQdNS4rDsg52ExJ69pUlXoC1w==" hashValue="d2QxOumrV/uuodUGJckQkAUw+Xhiw/URPpdbmFmXDHVz4/eDoRJz2PDKAkFZEkdbMWMl93ZJPpD3F804B/vTZw==" algorithmName="SHA-512" password="CC35"/>
  <autoFilter ref="C88:K10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1/997013215"/>
    <hyperlink ref="F95" r:id="rId2" display="https://podminky.urs.cz/item/CS_URS_2025_01/997013219"/>
    <hyperlink ref="F98" r:id="rId3" display="https://podminky.urs.cz/item/CS_URS_2025_01/997013501"/>
    <hyperlink ref="F100" r:id="rId4" display="https://podminky.urs.cz/item/CS_URS_2025_01/997013509"/>
    <hyperlink ref="F103" r:id="rId5" display="https://podminky.urs.cz/item/CS_URS_2025_01/997013631"/>
    <hyperlink ref="F107" r:id="rId6" display="https://podminky.urs.cz/item/CS_URS_2025_01/766691914"/>
    <hyperlink ref="F109" r:id="rId7" display="https://podminky.urs.cz/item/CS_URS_2025_01/76669191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95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Výměna dveří v budově G v 6.NP a 7.NP - Ortopedická klinika 2, JIP</v>
      </c>
      <c r="F7" s="144"/>
      <c r="G7" s="144"/>
      <c r="H7" s="144"/>
      <c r="L7" s="22"/>
    </row>
    <row r="8" s="1" customFormat="1" ht="12" customHeight="1">
      <c r="B8" s="22"/>
      <c r="D8" s="144" t="s">
        <v>96</v>
      </c>
      <c r="L8" s="22"/>
    </row>
    <row r="9" s="2" customFormat="1" ht="16.5" customHeight="1">
      <c r="A9" s="40"/>
      <c r="B9" s="46"/>
      <c r="C9" s="40"/>
      <c r="D9" s="40"/>
      <c r="E9" s="145" t="s">
        <v>97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98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172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11. 4. 2025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30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31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33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29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37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38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40</v>
      </c>
      <c r="E32" s="40"/>
      <c r="F32" s="40"/>
      <c r="G32" s="40"/>
      <c r="H32" s="40"/>
      <c r="I32" s="40"/>
      <c r="J32" s="155">
        <f>ROUND(J90,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42</v>
      </c>
      <c r="G34" s="40"/>
      <c r="H34" s="40"/>
      <c r="I34" s="156" t="s">
        <v>41</v>
      </c>
      <c r="J34" s="156" t="s">
        <v>43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44</v>
      </c>
      <c r="E35" s="144" t="s">
        <v>45</v>
      </c>
      <c r="F35" s="158">
        <f>ROUND((SUM(BE90:BE200)),  2)</f>
        <v>0</v>
      </c>
      <c r="G35" s="40"/>
      <c r="H35" s="40"/>
      <c r="I35" s="159">
        <v>0.20999999999999999</v>
      </c>
      <c r="J35" s="158">
        <f>ROUND(((SUM(BE90:BE200))*I35),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46</v>
      </c>
      <c r="F36" s="158">
        <f>ROUND((SUM(BF90:BF200)),  2)</f>
        <v>0</v>
      </c>
      <c r="G36" s="40"/>
      <c r="H36" s="40"/>
      <c r="I36" s="159">
        <v>0.12</v>
      </c>
      <c r="J36" s="158">
        <f>ROUND(((SUM(BF90:BF200))*I36),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ROUND((SUM(BG90:BG200)),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48</v>
      </c>
      <c r="F38" s="158">
        <f>ROUND((SUM(BH90:BH200)),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49</v>
      </c>
      <c r="F39" s="158">
        <f>ROUND((SUM(BI90:BI200)),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50</v>
      </c>
      <c r="E41" s="162"/>
      <c r="F41" s="162"/>
      <c r="G41" s="163" t="s">
        <v>51</v>
      </c>
      <c r="H41" s="164" t="s">
        <v>52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100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Výměna dveří v budově G v 6.NP a 7.NP - Ortopedická klinika 2, JIP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96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97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98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D.1.1b - Architektonicko-stavební řešení - Stavební úpravy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Masarykova nemocnice </v>
      </c>
      <c r="G56" s="42"/>
      <c r="H56" s="42"/>
      <c r="I56" s="34" t="s">
        <v>23</v>
      </c>
      <c r="J56" s="74" t="str">
        <f>IF(J14="","",J14)</f>
        <v>11. 4. 2025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Krajská zdravotní a.s.</v>
      </c>
      <c r="G58" s="42"/>
      <c r="H58" s="42"/>
      <c r="I58" s="34" t="s">
        <v>33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Milan Křehla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101</v>
      </c>
      <c r="D61" s="173"/>
      <c r="E61" s="173"/>
      <c r="F61" s="173"/>
      <c r="G61" s="173"/>
      <c r="H61" s="173"/>
      <c r="I61" s="173"/>
      <c r="J61" s="174" t="s">
        <v>102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72</v>
      </c>
      <c r="D63" s="42"/>
      <c r="E63" s="42"/>
      <c r="F63" s="42"/>
      <c r="G63" s="42"/>
      <c r="H63" s="42"/>
      <c r="I63" s="42"/>
      <c r="J63" s="104">
        <f>J90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103</v>
      </c>
    </row>
    <row r="64" s="9" customFormat="1" ht="24.96" customHeight="1">
      <c r="A64" s="9"/>
      <c r="B64" s="176"/>
      <c r="C64" s="177"/>
      <c r="D64" s="178" t="s">
        <v>106</v>
      </c>
      <c r="E64" s="179"/>
      <c r="F64" s="179"/>
      <c r="G64" s="179"/>
      <c r="H64" s="179"/>
      <c r="I64" s="179"/>
      <c r="J64" s="180">
        <f>J91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173</v>
      </c>
      <c r="E65" s="184"/>
      <c r="F65" s="184"/>
      <c r="G65" s="184"/>
      <c r="H65" s="184"/>
      <c r="I65" s="184"/>
      <c r="J65" s="185">
        <f>J92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107</v>
      </c>
      <c r="E66" s="184"/>
      <c r="F66" s="184"/>
      <c r="G66" s="184"/>
      <c r="H66" s="184"/>
      <c r="I66" s="184"/>
      <c r="J66" s="185">
        <f>J101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174</v>
      </c>
      <c r="E67" s="184"/>
      <c r="F67" s="184"/>
      <c r="G67" s="184"/>
      <c r="H67" s="184"/>
      <c r="I67" s="184"/>
      <c r="J67" s="185">
        <f>J138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175</v>
      </c>
      <c r="E68" s="184"/>
      <c r="F68" s="184"/>
      <c r="G68" s="184"/>
      <c r="H68" s="184"/>
      <c r="I68" s="184"/>
      <c r="J68" s="185">
        <f>J173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108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6.25" customHeight="1">
      <c r="A78" s="40"/>
      <c r="B78" s="41"/>
      <c r="C78" s="42"/>
      <c r="D78" s="42"/>
      <c r="E78" s="171" t="str">
        <f>E7</f>
        <v>Výměna dveří v budově G v 6.NP a 7.NP - Ortopedická klinika 2, JIP</v>
      </c>
      <c r="F78" s="34"/>
      <c r="G78" s="34"/>
      <c r="H78" s="34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" customFormat="1" ht="12" customHeight="1">
      <c r="B79" s="23"/>
      <c r="C79" s="34" t="s">
        <v>96</v>
      </c>
      <c r="D79" s="24"/>
      <c r="E79" s="24"/>
      <c r="F79" s="24"/>
      <c r="G79" s="24"/>
      <c r="H79" s="24"/>
      <c r="I79" s="24"/>
      <c r="J79" s="24"/>
      <c r="K79" s="24"/>
      <c r="L79" s="22"/>
    </row>
    <row r="80" s="2" customFormat="1" ht="16.5" customHeight="1">
      <c r="A80" s="40"/>
      <c r="B80" s="41"/>
      <c r="C80" s="42"/>
      <c r="D80" s="42"/>
      <c r="E80" s="171" t="s">
        <v>97</v>
      </c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98</v>
      </c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E11</f>
        <v>D.1.1b - Architektonicko-stavební řešení - Stavební úpravy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F14</f>
        <v xml:space="preserve">Masarykova nemocnice </v>
      </c>
      <c r="G84" s="42"/>
      <c r="H84" s="42"/>
      <c r="I84" s="34" t="s">
        <v>23</v>
      </c>
      <c r="J84" s="74" t="str">
        <f>IF(J14="","",J14)</f>
        <v>11. 4. 2025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E17</f>
        <v>Krajská zdravotní a.s.</v>
      </c>
      <c r="G86" s="42"/>
      <c r="H86" s="42"/>
      <c r="I86" s="34" t="s">
        <v>33</v>
      </c>
      <c r="J86" s="38" t="str">
        <f>E23</f>
        <v xml:space="preserve"> 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IF(E20="","",E20)</f>
        <v>Vyplň údaj</v>
      </c>
      <c r="G87" s="42"/>
      <c r="H87" s="42"/>
      <c r="I87" s="34" t="s">
        <v>36</v>
      </c>
      <c r="J87" s="38" t="str">
        <f>E26</f>
        <v>Milan Křehla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87"/>
      <c r="B89" s="188"/>
      <c r="C89" s="189" t="s">
        <v>109</v>
      </c>
      <c r="D89" s="190" t="s">
        <v>59</v>
      </c>
      <c r="E89" s="190" t="s">
        <v>55</v>
      </c>
      <c r="F89" s="190" t="s">
        <v>56</v>
      </c>
      <c r="G89" s="190" t="s">
        <v>110</v>
      </c>
      <c r="H89" s="190" t="s">
        <v>111</v>
      </c>
      <c r="I89" s="190" t="s">
        <v>112</v>
      </c>
      <c r="J89" s="190" t="s">
        <v>102</v>
      </c>
      <c r="K89" s="191" t="s">
        <v>113</v>
      </c>
      <c r="L89" s="192"/>
      <c r="M89" s="94" t="s">
        <v>19</v>
      </c>
      <c r="N89" s="95" t="s">
        <v>44</v>
      </c>
      <c r="O89" s="95" t="s">
        <v>114</v>
      </c>
      <c r="P89" s="95" t="s">
        <v>115</v>
      </c>
      <c r="Q89" s="95" t="s">
        <v>116</v>
      </c>
      <c r="R89" s="95" t="s">
        <v>117</v>
      </c>
      <c r="S89" s="95" t="s">
        <v>118</v>
      </c>
      <c r="T89" s="96" t="s">
        <v>119</v>
      </c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="2" customFormat="1" ht="22.8" customHeight="1">
      <c r="A90" s="40"/>
      <c r="B90" s="41"/>
      <c r="C90" s="101" t="s">
        <v>120</v>
      </c>
      <c r="D90" s="42"/>
      <c r="E90" s="42"/>
      <c r="F90" s="42"/>
      <c r="G90" s="42"/>
      <c r="H90" s="42"/>
      <c r="I90" s="42"/>
      <c r="J90" s="193">
        <f>BK90</f>
        <v>0</v>
      </c>
      <c r="K90" s="42"/>
      <c r="L90" s="46"/>
      <c r="M90" s="97"/>
      <c r="N90" s="194"/>
      <c r="O90" s="98"/>
      <c r="P90" s="195">
        <f>P91</f>
        <v>0</v>
      </c>
      <c r="Q90" s="98"/>
      <c r="R90" s="195">
        <f>R91</f>
        <v>1.0471781582000002</v>
      </c>
      <c r="S90" s="98"/>
      <c r="T90" s="196">
        <f>T91</f>
        <v>0.00044999999999999999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73</v>
      </c>
      <c r="AU90" s="19" t="s">
        <v>103</v>
      </c>
      <c r="BK90" s="197">
        <f>BK91</f>
        <v>0</v>
      </c>
    </row>
    <row r="91" s="12" customFormat="1" ht="25.92" customHeight="1">
      <c r="A91" s="12"/>
      <c r="B91" s="198"/>
      <c r="C91" s="199"/>
      <c r="D91" s="200" t="s">
        <v>73</v>
      </c>
      <c r="E91" s="201" t="s">
        <v>156</v>
      </c>
      <c r="F91" s="201" t="s">
        <v>157</v>
      </c>
      <c r="G91" s="199"/>
      <c r="H91" s="199"/>
      <c r="I91" s="202"/>
      <c r="J91" s="203">
        <f>BK91</f>
        <v>0</v>
      </c>
      <c r="K91" s="199"/>
      <c r="L91" s="204"/>
      <c r="M91" s="205"/>
      <c r="N91" s="206"/>
      <c r="O91" s="206"/>
      <c r="P91" s="207">
        <f>P92+P101+P138+P173</f>
        <v>0</v>
      </c>
      <c r="Q91" s="206"/>
      <c r="R91" s="207">
        <f>R92+R101+R138+R173</f>
        <v>1.0471781582000002</v>
      </c>
      <c r="S91" s="206"/>
      <c r="T91" s="208">
        <f>T92+T101+T138+T173</f>
        <v>0.00044999999999999999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83</v>
      </c>
      <c r="AT91" s="210" t="s">
        <v>73</v>
      </c>
      <c r="AU91" s="210" t="s">
        <v>74</v>
      </c>
      <c r="AY91" s="209" t="s">
        <v>123</v>
      </c>
      <c r="BK91" s="211">
        <f>BK92+BK101+BK138+BK173</f>
        <v>0</v>
      </c>
    </row>
    <row r="92" s="12" customFormat="1" ht="22.8" customHeight="1">
      <c r="A92" s="12"/>
      <c r="B92" s="198"/>
      <c r="C92" s="199"/>
      <c r="D92" s="200" t="s">
        <v>73</v>
      </c>
      <c r="E92" s="212" t="s">
        <v>176</v>
      </c>
      <c r="F92" s="212" t="s">
        <v>177</v>
      </c>
      <c r="G92" s="199"/>
      <c r="H92" s="199"/>
      <c r="I92" s="202"/>
      <c r="J92" s="213">
        <f>BK92</f>
        <v>0</v>
      </c>
      <c r="K92" s="199"/>
      <c r="L92" s="204"/>
      <c r="M92" s="205"/>
      <c r="N92" s="206"/>
      <c r="O92" s="206"/>
      <c r="P92" s="207">
        <f>SUM(P93:P100)</f>
        <v>0</v>
      </c>
      <c r="Q92" s="206"/>
      <c r="R92" s="207">
        <f>SUM(R93:R100)</f>
        <v>0.0011069999999999999</v>
      </c>
      <c r="S92" s="206"/>
      <c r="T92" s="208">
        <f>SUM(T93:T100)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83</v>
      </c>
      <c r="AT92" s="210" t="s">
        <v>73</v>
      </c>
      <c r="AU92" s="210" t="s">
        <v>81</v>
      </c>
      <c r="AY92" s="209" t="s">
        <v>123</v>
      </c>
      <c r="BK92" s="211">
        <f>SUM(BK93:BK100)</f>
        <v>0</v>
      </c>
    </row>
    <row r="93" s="2" customFormat="1" ht="21.75" customHeight="1">
      <c r="A93" s="40"/>
      <c r="B93" s="41"/>
      <c r="C93" s="214" t="s">
        <v>81</v>
      </c>
      <c r="D93" s="214" t="s">
        <v>126</v>
      </c>
      <c r="E93" s="215" t="s">
        <v>178</v>
      </c>
      <c r="F93" s="216" t="s">
        <v>179</v>
      </c>
      <c r="G93" s="217" t="s">
        <v>180</v>
      </c>
      <c r="H93" s="218">
        <v>8.75</v>
      </c>
      <c r="I93" s="219"/>
      <c r="J93" s="220">
        <f>ROUND(I93*H93,2)</f>
        <v>0</v>
      </c>
      <c r="K93" s="216" t="s">
        <v>130</v>
      </c>
      <c r="L93" s="46"/>
      <c r="M93" s="221" t="s">
        <v>19</v>
      </c>
      <c r="N93" s="222" t="s">
        <v>45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164</v>
      </c>
      <c r="AT93" s="225" t="s">
        <v>126</v>
      </c>
      <c r="AU93" s="225" t="s">
        <v>83</v>
      </c>
      <c r="AY93" s="19" t="s">
        <v>123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81</v>
      </c>
      <c r="BK93" s="226">
        <f>ROUND(I93*H93,2)</f>
        <v>0</v>
      </c>
      <c r="BL93" s="19" t="s">
        <v>164</v>
      </c>
      <c r="BM93" s="225" t="s">
        <v>181</v>
      </c>
    </row>
    <row r="94" s="2" customFormat="1">
      <c r="A94" s="40"/>
      <c r="B94" s="41"/>
      <c r="C94" s="42"/>
      <c r="D94" s="227" t="s">
        <v>133</v>
      </c>
      <c r="E94" s="42"/>
      <c r="F94" s="228" t="s">
        <v>182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133</v>
      </c>
      <c r="AU94" s="19" t="s">
        <v>83</v>
      </c>
    </row>
    <row r="95" s="13" customFormat="1">
      <c r="A95" s="13"/>
      <c r="B95" s="232"/>
      <c r="C95" s="233"/>
      <c r="D95" s="234" t="s">
        <v>139</v>
      </c>
      <c r="E95" s="235" t="s">
        <v>19</v>
      </c>
      <c r="F95" s="236" t="s">
        <v>183</v>
      </c>
      <c r="G95" s="233"/>
      <c r="H95" s="237">
        <v>8.75</v>
      </c>
      <c r="I95" s="238"/>
      <c r="J95" s="233"/>
      <c r="K95" s="233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139</v>
      </c>
      <c r="AU95" s="243" t="s">
        <v>83</v>
      </c>
      <c r="AV95" s="13" t="s">
        <v>83</v>
      </c>
      <c r="AW95" s="13" t="s">
        <v>35</v>
      </c>
      <c r="AX95" s="13" t="s">
        <v>81</v>
      </c>
      <c r="AY95" s="243" t="s">
        <v>123</v>
      </c>
    </row>
    <row r="96" s="2" customFormat="1" ht="16.5" customHeight="1">
      <c r="A96" s="40"/>
      <c r="B96" s="41"/>
      <c r="C96" s="248" t="s">
        <v>83</v>
      </c>
      <c r="D96" s="248" t="s">
        <v>184</v>
      </c>
      <c r="E96" s="249" t="s">
        <v>185</v>
      </c>
      <c r="F96" s="250" t="s">
        <v>186</v>
      </c>
      <c r="G96" s="251" t="s">
        <v>187</v>
      </c>
      <c r="H96" s="252">
        <v>1.107</v>
      </c>
      <c r="I96" s="253"/>
      <c r="J96" s="254">
        <f>ROUND(I96*H96,2)</f>
        <v>0</v>
      </c>
      <c r="K96" s="250" t="s">
        <v>130</v>
      </c>
      <c r="L96" s="255"/>
      <c r="M96" s="256" t="s">
        <v>19</v>
      </c>
      <c r="N96" s="257" t="s">
        <v>45</v>
      </c>
      <c r="O96" s="86"/>
      <c r="P96" s="223">
        <f>O96*H96</f>
        <v>0</v>
      </c>
      <c r="Q96" s="223">
        <v>0.001</v>
      </c>
      <c r="R96" s="223">
        <f>Q96*H96</f>
        <v>0.0011069999999999999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188</v>
      </c>
      <c r="AT96" s="225" t="s">
        <v>184</v>
      </c>
      <c r="AU96" s="225" t="s">
        <v>83</v>
      </c>
      <c r="AY96" s="19" t="s">
        <v>123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81</v>
      </c>
      <c r="BK96" s="226">
        <f>ROUND(I96*H96,2)</f>
        <v>0</v>
      </c>
      <c r="BL96" s="19" t="s">
        <v>164</v>
      </c>
      <c r="BM96" s="225" t="s">
        <v>189</v>
      </c>
    </row>
    <row r="97" s="13" customFormat="1">
      <c r="A97" s="13"/>
      <c r="B97" s="232"/>
      <c r="C97" s="233"/>
      <c r="D97" s="234" t="s">
        <v>139</v>
      </c>
      <c r="E97" s="235" t="s">
        <v>19</v>
      </c>
      <c r="F97" s="236" t="s">
        <v>183</v>
      </c>
      <c r="G97" s="233"/>
      <c r="H97" s="237">
        <v>8.75</v>
      </c>
      <c r="I97" s="238"/>
      <c r="J97" s="233"/>
      <c r="K97" s="233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139</v>
      </c>
      <c r="AU97" s="243" t="s">
        <v>83</v>
      </c>
      <c r="AV97" s="13" t="s">
        <v>83</v>
      </c>
      <c r="AW97" s="13" t="s">
        <v>35</v>
      </c>
      <c r="AX97" s="13" t="s">
        <v>81</v>
      </c>
      <c r="AY97" s="243" t="s">
        <v>123</v>
      </c>
    </row>
    <row r="98" s="13" customFormat="1">
      <c r="A98" s="13"/>
      <c r="B98" s="232"/>
      <c r="C98" s="233"/>
      <c r="D98" s="234" t="s">
        <v>139</v>
      </c>
      <c r="E98" s="233"/>
      <c r="F98" s="236" t="s">
        <v>190</v>
      </c>
      <c r="G98" s="233"/>
      <c r="H98" s="237">
        <v>1.107</v>
      </c>
      <c r="I98" s="238"/>
      <c r="J98" s="233"/>
      <c r="K98" s="233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139</v>
      </c>
      <c r="AU98" s="243" t="s">
        <v>83</v>
      </c>
      <c r="AV98" s="13" t="s">
        <v>83</v>
      </c>
      <c r="AW98" s="13" t="s">
        <v>4</v>
      </c>
      <c r="AX98" s="13" t="s">
        <v>81</v>
      </c>
      <c r="AY98" s="243" t="s">
        <v>123</v>
      </c>
    </row>
    <row r="99" s="2" customFormat="1" ht="49.05" customHeight="1">
      <c r="A99" s="40"/>
      <c r="B99" s="41"/>
      <c r="C99" s="214" t="s">
        <v>141</v>
      </c>
      <c r="D99" s="214" t="s">
        <v>126</v>
      </c>
      <c r="E99" s="215" t="s">
        <v>191</v>
      </c>
      <c r="F99" s="216" t="s">
        <v>192</v>
      </c>
      <c r="G99" s="217" t="s">
        <v>129</v>
      </c>
      <c r="H99" s="218">
        <v>0.001</v>
      </c>
      <c r="I99" s="219"/>
      <c r="J99" s="220">
        <f>ROUND(I99*H99,2)</f>
        <v>0</v>
      </c>
      <c r="K99" s="216" t="s">
        <v>130</v>
      </c>
      <c r="L99" s="46"/>
      <c r="M99" s="221" t="s">
        <v>19</v>
      </c>
      <c r="N99" s="222" t="s">
        <v>45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164</v>
      </c>
      <c r="AT99" s="225" t="s">
        <v>126</v>
      </c>
      <c r="AU99" s="225" t="s">
        <v>83</v>
      </c>
      <c r="AY99" s="19" t="s">
        <v>123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81</v>
      </c>
      <c r="BK99" s="226">
        <f>ROUND(I99*H99,2)</f>
        <v>0</v>
      </c>
      <c r="BL99" s="19" t="s">
        <v>164</v>
      </c>
      <c r="BM99" s="225" t="s">
        <v>193</v>
      </c>
    </row>
    <row r="100" s="2" customFormat="1">
      <c r="A100" s="40"/>
      <c r="B100" s="41"/>
      <c r="C100" s="42"/>
      <c r="D100" s="227" t="s">
        <v>133</v>
      </c>
      <c r="E100" s="42"/>
      <c r="F100" s="228" t="s">
        <v>194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133</v>
      </c>
      <c r="AU100" s="19" t="s">
        <v>83</v>
      </c>
    </row>
    <row r="101" s="12" customFormat="1" ht="22.8" customHeight="1">
      <c r="A101" s="12"/>
      <c r="B101" s="198"/>
      <c r="C101" s="199"/>
      <c r="D101" s="200" t="s">
        <v>73</v>
      </c>
      <c r="E101" s="212" t="s">
        <v>158</v>
      </c>
      <c r="F101" s="212" t="s">
        <v>159</v>
      </c>
      <c r="G101" s="199"/>
      <c r="H101" s="199"/>
      <c r="I101" s="202"/>
      <c r="J101" s="213">
        <f>BK101</f>
        <v>0</v>
      </c>
      <c r="K101" s="199"/>
      <c r="L101" s="204"/>
      <c r="M101" s="205"/>
      <c r="N101" s="206"/>
      <c r="O101" s="206"/>
      <c r="P101" s="207">
        <f>SUM(P102:P137)</f>
        <v>0</v>
      </c>
      <c r="Q101" s="206"/>
      <c r="R101" s="207">
        <f>SUM(R102:R137)</f>
        <v>0.91870000000000007</v>
      </c>
      <c r="S101" s="206"/>
      <c r="T101" s="208">
        <f>SUM(T102:T137)</f>
        <v>0.00044999999999999999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83</v>
      </c>
      <c r="AT101" s="210" t="s">
        <v>73</v>
      </c>
      <c r="AU101" s="210" t="s">
        <v>81</v>
      </c>
      <c r="AY101" s="209" t="s">
        <v>123</v>
      </c>
      <c r="BK101" s="211">
        <f>SUM(BK102:BK137)</f>
        <v>0</v>
      </c>
    </row>
    <row r="102" s="2" customFormat="1" ht="37.8" customHeight="1">
      <c r="A102" s="40"/>
      <c r="B102" s="41"/>
      <c r="C102" s="214" t="s">
        <v>131</v>
      </c>
      <c r="D102" s="214" t="s">
        <v>126</v>
      </c>
      <c r="E102" s="215" t="s">
        <v>195</v>
      </c>
      <c r="F102" s="216" t="s">
        <v>196</v>
      </c>
      <c r="G102" s="217" t="s">
        <v>163</v>
      </c>
      <c r="H102" s="218">
        <v>15</v>
      </c>
      <c r="I102" s="219"/>
      <c r="J102" s="220">
        <f>ROUND(I102*H102,2)</f>
        <v>0</v>
      </c>
      <c r="K102" s="216" t="s">
        <v>130</v>
      </c>
      <c r="L102" s="46"/>
      <c r="M102" s="221" t="s">
        <v>19</v>
      </c>
      <c r="N102" s="222" t="s">
        <v>45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164</v>
      </c>
      <c r="AT102" s="225" t="s">
        <v>126</v>
      </c>
      <c r="AU102" s="225" t="s">
        <v>83</v>
      </c>
      <c r="AY102" s="19" t="s">
        <v>123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81</v>
      </c>
      <c r="BK102" s="226">
        <f>ROUND(I102*H102,2)</f>
        <v>0</v>
      </c>
      <c r="BL102" s="19" t="s">
        <v>164</v>
      </c>
      <c r="BM102" s="225" t="s">
        <v>197</v>
      </c>
    </row>
    <row r="103" s="2" customFormat="1">
      <c r="A103" s="40"/>
      <c r="B103" s="41"/>
      <c r="C103" s="42"/>
      <c r="D103" s="227" t="s">
        <v>133</v>
      </c>
      <c r="E103" s="42"/>
      <c r="F103" s="228" t="s">
        <v>198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133</v>
      </c>
      <c r="AU103" s="19" t="s">
        <v>83</v>
      </c>
    </row>
    <row r="104" s="2" customFormat="1" ht="33" customHeight="1">
      <c r="A104" s="40"/>
      <c r="B104" s="41"/>
      <c r="C104" s="248" t="s">
        <v>151</v>
      </c>
      <c r="D104" s="248" t="s">
        <v>184</v>
      </c>
      <c r="E104" s="249" t="s">
        <v>199</v>
      </c>
      <c r="F104" s="250" t="s">
        <v>200</v>
      </c>
      <c r="G104" s="251" t="s">
        <v>163</v>
      </c>
      <c r="H104" s="252">
        <v>5</v>
      </c>
      <c r="I104" s="253"/>
      <c r="J104" s="254">
        <f>ROUND(I104*H104,2)</f>
        <v>0</v>
      </c>
      <c r="K104" s="250" t="s">
        <v>19</v>
      </c>
      <c r="L104" s="255"/>
      <c r="M104" s="256" t="s">
        <v>19</v>
      </c>
      <c r="N104" s="257" t="s">
        <v>45</v>
      </c>
      <c r="O104" s="86"/>
      <c r="P104" s="223">
        <f>O104*H104</f>
        <v>0</v>
      </c>
      <c r="Q104" s="223">
        <v>0.014</v>
      </c>
      <c r="R104" s="223">
        <f>Q104*H104</f>
        <v>0.070000000000000007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188</v>
      </c>
      <c r="AT104" s="225" t="s">
        <v>184</v>
      </c>
      <c r="AU104" s="225" t="s">
        <v>83</v>
      </c>
      <c r="AY104" s="19" t="s">
        <v>123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81</v>
      </c>
      <c r="BK104" s="226">
        <f>ROUND(I104*H104,2)</f>
        <v>0</v>
      </c>
      <c r="BL104" s="19" t="s">
        <v>164</v>
      </c>
      <c r="BM104" s="225" t="s">
        <v>201</v>
      </c>
    </row>
    <row r="105" s="2" customFormat="1" ht="49.05" customHeight="1">
      <c r="A105" s="40"/>
      <c r="B105" s="41"/>
      <c r="C105" s="248" t="s">
        <v>160</v>
      </c>
      <c r="D105" s="248" t="s">
        <v>184</v>
      </c>
      <c r="E105" s="249" t="s">
        <v>202</v>
      </c>
      <c r="F105" s="250" t="s">
        <v>203</v>
      </c>
      <c r="G105" s="251" t="s">
        <v>163</v>
      </c>
      <c r="H105" s="252">
        <v>1</v>
      </c>
      <c r="I105" s="253"/>
      <c r="J105" s="254">
        <f>ROUND(I105*H105,2)</f>
        <v>0</v>
      </c>
      <c r="K105" s="250" t="s">
        <v>19</v>
      </c>
      <c r="L105" s="255"/>
      <c r="M105" s="256" t="s">
        <v>19</v>
      </c>
      <c r="N105" s="257" t="s">
        <v>45</v>
      </c>
      <c r="O105" s="86"/>
      <c r="P105" s="223">
        <f>O105*H105</f>
        <v>0</v>
      </c>
      <c r="Q105" s="223">
        <v>0.014</v>
      </c>
      <c r="R105" s="223">
        <f>Q105*H105</f>
        <v>0.014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188</v>
      </c>
      <c r="AT105" s="225" t="s">
        <v>184</v>
      </c>
      <c r="AU105" s="225" t="s">
        <v>83</v>
      </c>
      <c r="AY105" s="19" t="s">
        <v>123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81</v>
      </c>
      <c r="BK105" s="226">
        <f>ROUND(I105*H105,2)</f>
        <v>0</v>
      </c>
      <c r="BL105" s="19" t="s">
        <v>164</v>
      </c>
      <c r="BM105" s="225" t="s">
        <v>204</v>
      </c>
    </row>
    <row r="106" s="2" customFormat="1" ht="33" customHeight="1">
      <c r="A106" s="40"/>
      <c r="B106" s="41"/>
      <c r="C106" s="248" t="s">
        <v>167</v>
      </c>
      <c r="D106" s="248" t="s">
        <v>184</v>
      </c>
      <c r="E106" s="249" t="s">
        <v>205</v>
      </c>
      <c r="F106" s="250" t="s">
        <v>206</v>
      </c>
      <c r="G106" s="251" t="s">
        <v>163</v>
      </c>
      <c r="H106" s="252">
        <v>1</v>
      </c>
      <c r="I106" s="253"/>
      <c r="J106" s="254">
        <f>ROUND(I106*H106,2)</f>
        <v>0</v>
      </c>
      <c r="K106" s="250" t="s">
        <v>19</v>
      </c>
      <c r="L106" s="255"/>
      <c r="M106" s="256" t="s">
        <v>19</v>
      </c>
      <c r="N106" s="257" t="s">
        <v>45</v>
      </c>
      <c r="O106" s="86"/>
      <c r="P106" s="223">
        <f>O106*H106</f>
        <v>0</v>
      </c>
      <c r="Q106" s="223">
        <v>0.014</v>
      </c>
      <c r="R106" s="223">
        <f>Q106*H106</f>
        <v>0.014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188</v>
      </c>
      <c r="AT106" s="225" t="s">
        <v>184</v>
      </c>
      <c r="AU106" s="225" t="s">
        <v>83</v>
      </c>
      <c r="AY106" s="19" t="s">
        <v>123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81</v>
      </c>
      <c r="BK106" s="226">
        <f>ROUND(I106*H106,2)</f>
        <v>0</v>
      </c>
      <c r="BL106" s="19" t="s">
        <v>164</v>
      </c>
      <c r="BM106" s="225" t="s">
        <v>207</v>
      </c>
    </row>
    <row r="107" s="2" customFormat="1" ht="33" customHeight="1">
      <c r="A107" s="40"/>
      <c r="B107" s="41"/>
      <c r="C107" s="248" t="s">
        <v>208</v>
      </c>
      <c r="D107" s="248" t="s">
        <v>184</v>
      </c>
      <c r="E107" s="249" t="s">
        <v>209</v>
      </c>
      <c r="F107" s="250" t="s">
        <v>210</v>
      </c>
      <c r="G107" s="251" t="s">
        <v>163</v>
      </c>
      <c r="H107" s="252">
        <v>8</v>
      </c>
      <c r="I107" s="253"/>
      <c r="J107" s="254">
        <f>ROUND(I107*H107,2)</f>
        <v>0</v>
      </c>
      <c r="K107" s="250" t="s">
        <v>19</v>
      </c>
      <c r="L107" s="255"/>
      <c r="M107" s="256" t="s">
        <v>19</v>
      </c>
      <c r="N107" s="257" t="s">
        <v>45</v>
      </c>
      <c r="O107" s="86"/>
      <c r="P107" s="223">
        <f>O107*H107</f>
        <v>0</v>
      </c>
      <c r="Q107" s="223">
        <v>0.014</v>
      </c>
      <c r="R107" s="223">
        <f>Q107*H107</f>
        <v>0.112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188</v>
      </c>
      <c r="AT107" s="225" t="s">
        <v>184</v>
      </c>
      <c r="AU107" s="225" t="s">
        <v>83</v>
      </c>
      <c r="AY107" s="19" t="s">
        <v>123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81</v>
      </c>
      <c r="BK107" s="226">
        <f>ROUND(I107*H107,2)</f>
        <v>0</v>
      </c>
      <c r="BL107" s="19" t="s">
        <v>164</v>
      </c>
      <c r="BM107" s="225" t="s">
        <v>211</v>
      </c>
    </row>
    <row r="108" s="2" customFormat="1" ht="37.8" customHeight="1">
      <c r="A108" s="40"/>
      <c r="B108" s="41"/>
      <c r="C108" s="214" t="s">
        <v>212</v>
      </c>
      <c r="D108" s="214" t="s">
        <v>126</v>
      </c>
      <c r="E108" s="215" t="s">
        <v>213</v>
      </c>
      <c r="F108" s="216" t="s">
        <v>214</v>
      </c>
      <c r="G108" s="217" t="s">
        <v>163</v>
      </c>
      <c r="H108" s="218">
        <v>26</v>
      </c>
      <c r="I108" s="219"/>
      <c r="J108" s="220">
        <f>ROUND(I108*H108,2)</f>
        <v>0</v>
      </c>
      <c r="K108" s="216" t="s">
        <v>130</v>
      </c>
      <c r="L108" s="46"/>
      <c r="M108" s="221" t="s">
        <v>19</v>
      </c>
      <c r="N108" s="222" t="s">
        <v>45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164</v>
      </c>
      <c r="AT108" s="225" t="s">
        <v>126</v>
      </c>
      <c r="AU108" s="225" t="s">
        <v>83</v>
      </c>
      <c r="AY108" s="19" t="s">
        <v>123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81</v>
      </c>
      <c r="BK108" s="226">
        <f>ROUND(I108*H108,2)</f>
        <v>0</v>
      </c>
      <c r="BL108" s="19" t="s">
        <v>164</v>
      </c>
      <c r="BM108" s="225" t="s">
        <v>215</v>
      </c>
    </row>
    <row r="109" s="2" customFormat="1">
      <c r="A109" s="40"/>
      <c r="B109" s="41"/>
      <c r="C109" s="42"/>
      <c r="D109" s="227" t="s">
        <v>133</v>
      </c>
      <c r="E109" s="42"/>
      <c r="F109" s="228" t="s">
        <v>216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133</v>
      </c>
      <c r="AU109" s="19" t="s">
        <v>83</v>
      </c>
    </row>
    <row r="110" s="2" customFormat="1" ht="33" customHeight="1">
      <c r="A110" s="40"/>
      <c r="B110" s="41"/>
      <c r="C110" s="248" t="s">
        <v>217</v>
      </c>
      <c r="D110" s="248" t="s">
        <v>184</v>
      </c>
      <c r="E110" s="249" t="s">
        <v>218</v>
      </c>
      <c r="F110" s="250" t="s">
        <v>219</v>
      </c>
      <c r="G110" s="251" t="s">
        <v>163</v>
      </c>
      <c r="H110" s="252">
        <v>8</v>
      </c>
      <c r="I110" s="253"/>
      <c r="J110" s="254">
        <f>ROUND(I110*H110,2)</f>
        <v>0</v>
      </c>
      <c r="K110" s="250" t="s">
        <v>19</v>
      </c>
      <c r="L110" s="255"/>
      <c r="M110" s="256" t="s">
        <v>19</v>
      </c>
      <c r="N110" s="257" t="s">
        <v>45</v>
      </c>
      <c r="O110" s="86"/>
      <c r="P110" s="223">
        <f>O110*H110</f>
        <v>0</v>
      </c>
      <c r="Q110" s="223">
        <v>0.017000000000000001</v>
      </c>
      <c r="R110" s="223">
        <f>Q110*H110</f>
        <v>0.13600000000000001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188</v>
      </c>
      <c r="AT110" s="225" t="s">
        <v>184</v>
      </c>
      <c r="AU110" s="225" t="s">
        <v>83</v>
      </c>
      <c r="AY110" s="19" t="s">
        <v>123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81</v>
      </c>
      <c r="BK110" s="226">
        <f>ROUND(I110*H110,2)</f>
        <v>0</v>
      </c>
      <c r="BL110" s="19" t="s">
        <v>164</v>
      </c>
      <c r="BM110" s="225" t="s">
        <v>220</v>
      </c>
    </row>
    <row r="111" s="2" customFormat="1" ht="33" customHeight="1">
      <c r="A111" s="40"/>
      <c r="B111" s="41"/>
      <c r="C111" s="248" t="s">
        <v>221</v>
      </c>
      <c r="D111" s="248" t="s">
        <v>184</v>
      </c>
      <c r="E111" s="249" t="s">
        <v>222</v>
      </c>
      <c r="F111" s="250" t="s">
        <v>223</v>
      </c>
      <c r="G111" s="251" t="s">
        <v>163</v>
      </c>
      <c r="H111" s="252">
        <v>7</v>
      </c>
      <c r="I111" s="253"/>
      <c r="J111" s="254">
        <f>ROUND(I111*H111,2)</f>
        <v>0</v>
      </c>
      <c r="K111" s="250" t="s">
        <v>19</v>
      </c>
      <c r="L111" s="255"/>
      <c r="M111" s="256" t="s">
        <v>19</v>
      </c>
      <c r="N111" s="257" t="s">
        <v>45</v>
      </c>
      <c r="O111" s="86"/>
      <c r="P111" s="223">
        <f>O111*H111</f>
        <v>0</v>
      </c>
      <c r="Q111" s="223">
        <v>0.025000000000000001</v>
      </c>
      <c r="R111" s="223">
        <f>Q111*H111</f>
        <v>0.17500000000000002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188</v>
      </c>
      <c r="AT111" s="225" t="s">
        <v>184</v>
      </c>
      <c r="AU111" s="225" t="s">
        <v>83</v>
      </c>
      <c r="AY111" s="19" t="s">
        <v>123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81</v>
      </c>
      <c r="BK111" s="226">
        <f>ROUND(I111*H111,2)</f>
        <v>0</v>
      </c>
      <c r="BL111" s="19" t="s">
        <v>164</v>
      </c>
      <c r="BM111" s="225" t="s">
        <v>224</v>
      </c>
    </row>
    <row r="112" s="2" customFormat="1" ht="49.05" customHeight="1">
      <c r="A112" s="40"/>
      <c r="B112" s="41"/>
      <c r="C112" s="248" t="s">
        <v>8</v>
      </c>
      <c r="D112" s="248" t="s">
        <v>184</v>
      </c>
      <c r="E112" s="249" t="s">
        <v>225</v>
      </c>
      <c r="F112" s="250" t="s">
        <v>226</v>
      </c>
      <c r="G112" s="251" t="s">
        <v>163</v>
      </c>
      <c r="H112" s="252">
        <v>11</v>
      </c>
      <c r="I112" s="253"/>
      <c r="J112" s="254">
        <f>ROUND(I112*H112,2)</f>
        <v>0</v>
      </c>
      <c r="K112" s="250" t="s">
        <v>19</v>
      </c>
      <c r="L112" s="255"/>
      <c r="M112" s="256" t="s">
        <v>19</v>
      </c>
      <c r="N112" s="257" t="s">
        <v>45</v>
      </c>
      <c r="O112" s="86"/>
      <c r="P112" s="223">
        <f>O112*H112</f>
        <v>0</v>
      </c>
      <c r="Q112" s="223">
        <v>0.025000000000000001</v>
      </c>
      <c r="R112" s="223">
        <f>Q112*H112</f>
        <v>0.27500000000000002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188</v>
      </c>
      <c r="AT112" s="225" t="s">
        <v>184</v>
      </c>
      <c r="AU112" s="225" t="s">
        <v>83</v>
      </c>
      <c r="AY112" s="19" t="s">
        <v>123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81</v>
      </c>
      <c r="BK112" s="226">
        <f>ROUND(I112*H112,2)</f>
        <v>0</v>
      </c>
      <c r="BL112" s="19" t="s">
        <v>164</v>
      </c>
      <c r="BM112" s="225" t="s">
        <v>227</v>
      </c>
    </row>
    <row r="113" s="2" customFormat="1" ht="24.15" customHeight="1">
      <c r="A113" s="40"/>
      <c r="B113" s="41"/>
      <c r="C113" s="214" t="s">
        <v>228</v>
      </c>
      <c r="D113" s="214" t="s">
        <v>126</v>
      </c>
      <c r="E113" s="215" t="s">
        <v>229</v>
      </c>
      <c r="F113" s="216" t="s">
        <v>230</v>
      </c>
      <c r="G113" s="217" t="s">
        <v>163</v>
      </c>
      <c r="H113" s="218">
        <v>41</v>
      </c>
      <c r="I113" s="219"/>
      <c r="J113" s="220">
        <f>ROUND(I113*H113,2)</f>
        <v>0</v>
      </c>
      <c r="K113" s="216" t="s">
        <v>130</v>
      </c>
      <c r="L113" s="46"/>
      <c r="M113" s="221" t="s">
        <v>19</v>
      </c>
      <c r="N113" s="222" t="s">
        <v>45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164</v>
      </c>
      <c r="AT113" s="225" t="s">
        <v>126</v>
      </c>
      <c r="AU113" s="225" t="s">
        <v>83</v>
      </c>
      <c r="AY113" s="19" t="s">
        <v>123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81</v>
      </c>
      <c r="BK113" s="226">
        <f>ROUND(I113*H113,2)</f>
        <v>0</v>
      </c>
      <c r="BL113" s="19" t="s">
        <v>164</v>
      </c>
      <c r="BM113" s="225" t="s">
        <v>231</v>
      </c>
    </row>
    <row r="114" s="2" customFormat="1">
      <c r="A114" s="40"/>
      <c r="B114" s="41"/>
      <c r="C114" s="42"/>
      <c r="D114" s="227" t="s">
        <v>133</v>
      </c>
      <c r="E114" s="42"/>
      <c r="F114" s="228" t="s">
        <v>232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133</v>
      </c>
      <c r="AU114" s="19" t="s">
        <v>83</v>
      </c>
    </row>
    <row r="115" s="2" customFormat="1" ht="24.15" customHeight="1">
      <c r="A115" s="40"/>
      <c r="B115" s="41"/>
      <c r="C115" s="248" t="s">
        <v>233</v>
      </c>
      <c r="D115" s="248" t="s">
        <v>184</v>
      </c>
      <c r="E115" s="249" t="s">
        <v>234</v>
      </c>
      <c r="F115" s="250" t="s">
        <v>235</v>
      </c>
      <c r="G115" s="251" t="s">
        <v>163</v>
      </c>
      <c r="H115" s="252">
        <v>11</v>
      </c>
      <c r="I115" s="253"/>
      <c r="J115" s="254">
        <f>ROUND(I115*H115,2)</f>
        <v>0</v>
      </c>
      <c r="K115" s="250" t="s">
        <v>130</v>
      </c>
      <c r="L115" s="255"/>
      <c r="M115" s="256" t="s">
        <v>19</v>
      </c>
      <c r="N115" s="257" t="s">
        <v>45</v>
      </c>
      <c r="O115" s="86"/>
      <c r="P115" s="223">
        <f>O115*H115</f>
        <v>0</v>
      </c>
      <c r="Q115" s="223">
        <v>0.00014999999999999999</v>
      </c>
      <c r="R115" s="223">
        <f>Q115*H115</f>
        <v>0.0016499999999999998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188</v>
      </c>
      <c r="AT115" s="225" t="s">
        <v>184</v>
      </c>
      <c r="AU115" s="225" t="s">
        <v>83</v>
      </c>
      <c r="AY115" s="19" t="s">
        <v>123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81</v>
      </c>
      <c r="BK115" s="226">
        <f>ROUND(I115*H115,2)</f>
        <v>0</v>
      </c>
      <c r="BL115" s="19" t="s">
        <v>164</v>
      </c>
      <c r="BM115" s="225" t="s">
        <v>236</v>
      </c>
    </row>
    <row r="116" s="2" customFormat="1" ht="24.15" customHeight="1">
      <c r="A116" s="40"/>
      <c r="B116" s="41"/>
      <c r="C116" s="248" t="s">
        <v>237</v>
      </c>
      <c r="D116" s="248" t="s">
        <v>184</v>
      </c>
      <c r="E116" s="249" t="s">
        <v>238</v>
      </c>
      <c r="F116" s="250" t="s">
        <v>239</v>
      </c>
      <c r="G116" s="251" t="s">
        <v>163</v>
      </c>
      <c r="H116" s="252">
        <v>30</v>
      </c>
      <c r="I116" s="253"/>
      <c r="J116" s="254">
        <f>ROUND(I116*H116,2)</f>
        <v>0</v>
      </c>
      <c r="K116" s="250" t="s">
        <v>130</v>
      </c>
      <c r="L116" s="255"/>
      <c r="M116" s="256" t="s">
        <v>19</v>
      </c>
      <c r="N116" s="257" t="s">
        <v>45</v>
      </c>
      <c r="O116" s="86"/>
      <c r="P116" s="223">
        <f>O116*H116</f>
        <v>0</v>
      </c>
      <c r="Q116" s="223">
        <v>0.00014999999999999999</v>
      </c>
      <c r="R116" s="223">
        <f>Q116*H116</f>
        <v>0.0044999999999999997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188</v>
      </c>
      <c r="AT116" s="225" t="s">
        <v>184</v>
      </c>
      <c r="AU116" s="225" t="s">
        <v>83</v>
      </c>
      <c r="AY116" s="19" t="s">
        <v>123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81</v>
      </c>
      <c r="BK116" s="226">
        <f>ROUND(I116*H116,2)</f>
        <v>0</v>
      </c>
      <c r="BL116" s="19" t="s">
        <v>164</v>
      </c>
      <c r="BM116" s="225" t="s">
        <v>240</v>
      </c>
    </row>
    <row r="117" s="2" customFormat="1" ht="24.15" customHeight="1">
      <c r="A117" s="40"/>
      <c r="B117" s="41"/>
      <c r="C117" s="214" t="s">
        <v>164</v>
      </c>
      <c r="D117" s="214" t="s">
        <v>126</v>
      </c>
      <c r="E117" s="215" t="s">
        <v>241</v>
      </c>
      <c r="F117" s="216" t="s">
        <v>242</v>
      </c>
      <c r="G117" s="217" t="s">
        <v>163</v>
      </c>
      <c r="H117" s="218">
        <v>41</v>
      </c>
      <c r="I117" s="219"/>
      <c r="J117" s="220">
        <f>ROUND(I117*H117,2)</f>
        <v>0</v>
      </c>
      <c r="K117" s="216" t="s">
        <v>130</v>
      </c>
      <c r="L117" s="46"/>
      <c r="M117" s="221" t="s">
        <v>19</v>
      </c>
      <c r="N117" s="222" t="s">
        <v>45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164</v>
      </c>
      <c r="AT117" s="225" t="s">
        <v>126</v>
      </c>
      <c r="AU117" s="225" t="s">
        <v>83</v>
      </c>
      <c r="AY117" s="19" t="s">
        <v>123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81</v>
      </c>
      <c r="BK117" s="226">
        <f>ROUND(I117*H117,2)</f>
        <v>0</v>
      </c>
      <c r="BL117" s="19" t="s">
        <v>164</v>
      </c>
      <c r="BM117" s="225" t="s">
        <v>243</v>
      </c>
    </row>
    <row r="118" s="2" customFormat="1">
      <c r="A118" s="40"/>
      <c r="B118" s="41"/>
      <c r="C118" s="42"/>
      <c r="D118" s="227" t="s">
        <v>133</v>
      </c>
      <c r="E118" s="42"/>
      <c r="F118" s="228" t="s">
        <v>244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133</v>
      </c>
      <c r="AU118" s="19" t="s">
        <v>83</v>
      </c>
    </row>
    <row r="119" s="2" customFormat="1" ht="16.5" customHeight="1">
      <c r="A119" s="40"/>
      <c r="B119" s="41"/>
      <c r="C119" s="248" t="s">
        <v>245</v>
      </c>
      <c r="D119" s="248" t="s">
        <v>184</v>
      </c>
      <c r="E119" s="249" t="s">
        <v>246</v>
      </c>
      <c r="F119" s="250" t="s">
        <v>247</v>
      </c>
      <c r="G119" s="251" t="s">
        <v>163</v>
      </c>
      <c r="H119" s="252">
        <v>34</v>
      </c>
      <c r="I119" s="253"/>
      <c r="J119" s="254">
        <f>ROUND(I119*H119,2)</f>
        <v>0</v>
      </c>
      <c r="K119" s="250" t="s">
        <v>130</v>
      </c>
      <c r="L119" s="255"/>
      <c r="M119" s="256" t="s">
        <v>19</v>
      </c>
      <c r="N119" s="257" t="s">
        <v>45</v>
      </c>
      <c r="O119" s="86"/>
      <c r="P119" s="223">
        <f>O119*H119</f>
        <v>0</v>
      </c>
      <c r="Q119" s="223">
        <v>0.0022000000000000001</v>
      </c>
      <c r="R119" s="223">
        <f>Q119*H119</f>
        <v>0.074800000000000005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188</v>
      </c>
      <c r="AT119" s="225" t="s">
        <v>184</v>
      </c>
      <c r="AU119" s="225" t="s">
        <v>83</v>
      </c>
      <c r="AY119" s="19" t="s">
        <v>123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81</v>
      </c>
      <c r="BK119" s="226">
        <f>ROUND(I119*H119,2)</f>
        <v>0</v>
      </c>
      <c r="BL119" s="19" t="s">
        <v>164</v>
      </c>
      <c r="BM119" s="225" t="s">
        <v>248</v>
      </c>
    </row>
    <row r="120" s="2" customFormat="1" ht="16.5" customHeight="1">
      <c r="A120" s="40"/>
      <c r="B120" s="41"/>
      <c r="C120" s="248" t="s">
        <v>249</v>
      </c>
      <c r="D120" s="248" t="s">
        <v>184</v>
      </c>
      <c r="E120" s="249" t="s">
        <v>250</v>
      </c>
      <c r="F120" s="250" t="s">
        <v>251</v>
      </c>
      <c r="G120" s="251" t="s">
        <v>163</v>
      </c>
      <c r="H120" s="252">
        <v>7</v>
      </c>
      <c r="I120" s="253"/>
      <c r="J120" s="254">
        <f>ROUND(I120*H120,2)</f>
        <v>0</v>
      </c>
      <c r="K120" s="250" t="s">
        <v>130</v>
      </c>
      <c r="L120" s="255"/>
      <c r="M120" s="256" t="s">
        <v>19</v>
      </c>
      <c r="N120" s="257" t="s">
        <v>45</v>
      </c>
      <c r="O120" s="86"/>
      <c r="P120" s="223">
        <f>O120*H120</f>
        <v>0</v>
      </c>
      <c r="Q120" s="223">
        <v>0.0022000000000000001</v>
      </c>
      <c r="R120" s="223">
        <f>Q120*H120</f>
        <v>0.015400000000000001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188</v>
      </c>
      <c r="AT120" s="225" t="s">
        <v>184</v>
      </c>
      <c r="AU120" s="225" t="s">
        <v>83</v>
      </c>
      <c r="AY120" s="19" t="s">
        <v>123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81</v>
      </c>
      <c r="BK120" s="226">
        <f>ROUND(I120*H120,2)</f>
        <v>0</v>
      </c>
      <c r="BL120" s="19" t="s">
        <v>164</v>
      </c>
      <c r="BM120" s="225" t="s">
        <v>252</v>
      </c>
    </row>
    <row r="121" s="2" customFormat="1" ht="24.15" customHeight="1">
      <c r="A121" s="40"/>
      <c r="B121" s="41"/>
      <c r="C121" s="214" t="s">
        <v>253</v>
      </c>
      <c r="D121" s="214" t="s">
        <v>126</v>
      </c>
      <c r="E121" s="215" t="s">
        <v>254</v>
      </c>
      <c r="F121" s="216" t="s">
        <v>255</v>
      </c>
      <c r="G121" s="217" t="s">
        <v>163</v>
      </c>
      <c r="H121" s="218">
        <v>41</v>
      </c>
      <c r="I121" s="219"/>
      <c r="J121" s="220">
        <f>ROUND(I121*H121,2)</f>
        <v>0</v>
      </c>
      <c r="K121" s="216" t="s">
        <v>130</v>
      </c>
      <c r="L121" s="46"/>
      <c r="M121" s="221" t="s">
        <v>19</v>
      </c>
      <c r="N121" s="222" t="s">
        <v>45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164</v>
      </c>
      <c r="AT121" s="225" t="s">
        <v>126</v>
      </c>
      <c r="AU121" s="225" t="s">
        <v>83</v>
      </c>
      <c r="AY121" s="19" t="s">
        <v>123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81</v>
      </c>
      <c r="BK121" s="226">
        <f>ROUND(I121*H121,2)</f>
        <v>0</v>
      </c>
      <c r="BL121" s="19" t="s">
        <v>164</v>
      </c>
      <c r="BM121" s="225" t="s">
        <v>256</v>
      </c>
    </row>
    <row r="122" s="2" customFormat="1">
      <c r="A122" s="40"/>
      <c r="B122" s="41"/>
      <c r="C122" s="42"/>
      <c r="D122" s="227" t="s">
        <v>133</v>
      </c>
      <c r="E122" s="42"/>
      <c r="F122" s="228" t="s">
        <v>257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133</v>
      </c>
      <c r="AU122" s="19" t="s">
        <v>83</v>
      </c>
    </row>
    <row r="123" s="2" customFormat="1" ht="16.5" customHeight="1">
      <c r="A123" s="40"/>
      <c r="B123" s="41"/>
      <c r="C123" s="248" t="s">
        <v>258</v>
      </c>
      <c r="D123" s="248" t="s">
        <v>184</v>
      </c>
      <c r="E123" s="249" t="s">
        <v>259</v>
      </c>
      <c r="F123" s="250" t="s">
        <v>260</v>
      </c>
      <c r="G123" s="251" t="s">
        <v>163</v>
      </c>
      <c r="H123" s="252">
        <v>41</v>
      </c>
      <c r="I123" s="253"/>
      <c r="J123" s="254">
        <f>ROUND(I123*H123,2)</f>
        <v>0</v>
      </c>
      <c r="K123" s="250" t="s">
        <v>130</v>
      </c>
      <c r="L123" s="255"/>
      <c r="M123" s="256" t="s">
        <v>19</v>
      </c>
      <c r="N123" s="257" t="s">
        <v>45</v>
      </c>
      <c r="O123" s="86"/>
      <c r="P123" s="223">
        <f>O123*H123</f>
        <v>0</v>
      </c>
      <c r="Q123" s="223">
        <v>0.00014999999999999999</v>
      </c>
      <c r="R123" s="223">
        <f>Q123*H123</f>
        <v>0.0061499999999999992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188</v>
      </c>
      <c r="AT123" s="225" t="s">
        <v>184</v>
      </c>
      <c r="AU123" s="225" t="s">
        <v>83</v>
      </c>
      <c r="AY123" s="19" t="s">
        <v>123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81</v>
      </c>
      <c r="BK123" s="226">
        <f>ROUND(I123*H123,2)</f>
        <v>0</v>
      </c>
      <c r="BL123" s="19" t="s">
        <v>164</v>
      </c>
      <c r="BM123" s="225" t="s">
        <v>261</v>
      </c>
    </row>
    <row r="124" s="2" customFormat="1" ht="24.15" customHeight="1">
      <c r="A124" s="40"/>
      <c r="B124" s="41"/>
      <c r="C124" s="214" t="s">
        <v>7</v>
      </c>
      <c r="D124" s="214" t="s">
        <v>126</v>
      </c>
      <c r="E124" s="215" t="s">
        <v>262</v>
      </c>
      <c r="F124" s="216" t="s">
        <v>263</v>
      </c>
      <c r="G124" s="217" t="s">
        <v>163</v>
      </c>
      <c r="H124" s="218">
        <v>1</v>
      </c>
      <c r="I124" s="219"/>
      <c r="J124" s="220">
        <f>ROUND(I124*H124,2)</f>
        <v>0</v>
      </c>
      <c r="K124" s="216" t="s">
        <v>264</v>
      </c>
      <c r="L124" s="46"/>
      <c r="M124" s="221" t="s">
        <v>19</v>
      </c>
      <c r="N124" s="222" t="s">
        <v>45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0.00044999999999999999</v>
      </c>
      <c r="T124" s="224">
        <f>S124*H124</f>
        <v>0.00044999999999999999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164</v>
      </c>
      <c r="AT124" s="225" t="s">
        <v>126</v>
      </c>
      <c r="AU124" s="225" t="s">
        <v>83</v>
      </c>
      <c r="AY124" s="19" t="s">
        <v>123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81</v>
      </c>
      <c r="BK124" s="226">
        <f>ROUND(I124*H124,2)</f>
        <v>0</v>
      </c>
      <c r="BL124" s="19" t="s">
        <v>164</v>
      </c>
      <c r="BM124" s="225" t="s">
        <v>265</v>
      </c>
    </row>
    <row r="125" s="2" customFormat="1">
      <c r="A125" s="40"/>
      <c r="B125" s="41"/>
      <c r="C125" s="42"/>
      <c r="D125" s="227" t="s">
        <v>133</v>
      </c>
      <c r="E125" s="42"/>
      <c r="F125" s="228" t="s">
        <v>266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133</v>
      </c>
      <c r="AU125" s="19" t="s">
        <v>83</v>
      </c>
    </row>
    <row r="126" s="13" customFormat="1">
      <c r="A126" s="13"/>
      <c r="B126" s="232"/>
      <c r="C126" s="233"/>
      <c r="D126" s="234" t="s">
        <v>139</v>
      </c>
      <c r="E126" s="235" t="s">
        <v>19</v>
      </c>
      <c r="F126" s="236" t="s">
        <v>267</v>
      </c>
      <c r="G126" s="233"/>
      <c r="H126" s="237">
        <v>1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139</v>
      </c>
      <c r="AU126" s="243" t="s">
        <v>83</v>
      </c>
      <c r="AV126" s="13" t="s">
        <v>83</v>
      </c>
      <c r="AW126" s="13" t="s">
        <v>35</v>
      </c>
      <c r="AX126" s="13" t="s">
        <v>81</v>
      </c>
      <c r="AY126" s="243" t="s">
        <v>123</v>
      </c>
    </row>
    <row r="127" s="2" customFormat="1" ht="16.5" customHeight="1">
      <c r="A127" s="40"/>
      <c r="B127" s="41"/>
      <c r="C127" s="214" t="s">
        <v>268</v>
      </c>
      <c r="D127" s="214" t="s">
        <v>126</v>
      </c>
      <c r="E127" s="215" t="s">
        <v>269</v>
      </c>
      <c r="F127" s="216" t="s">
        <v>270</v>
      </c>
      <c r="G127" s="217" t="s">
        <v>271</v>
      </c>
      <c r="H127" s="218">
        <v>202</v>
      </c>
      <c r="I127" s="219"/>
      <c r="J127" s="220">
        <f>ROUND(I127*H127,2)</f>
        <v>0</v>
      </c>
      <c r="K127" s="216" t="s">
        <v>19</v>
      </c>
      <c r="L127" s="46"/>
      <c r="M127" s="221" t="s">
        <v>19</v>
      </c>
      <c r="N127" s="222" t="s">
        <v>45</v>
      </c>
      <c r="O127" s="86"/>
      <c r="P127" s="223">
        <f>O127*H127</f>
        <v>0</v>
      </c>
      <c r="Q127" s="223">
        <v>0.00010000000000000001</v>
      </c>
      <c r="R127" s="223">
        <f>Q127*H127</f>
        <v>0.020200000000000003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164</v>
      </c>
      <c r="AT127" s="225" t="s">
        <v>126</v>
      </c>
      <c r="AU127" s="225" t="s">
        <v>83</v>
      </c>
      <c r="AY127" s="19" t="s">
        <v>123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81</v>
      </c>
      <c r="BK127" s="226">
        <f>ROUND(I127*H127,2)</f>
        <v>0</v>
      </c>
      <c r="BL127" s="19" t="s">
        <v>164</v>
      </c>
      <c r="BM127" s="225" t="s">
        <v>272</v>
      </c>
    </row>
    <row r="128" s="13" customFormat="1">
      <c r="A128" s="13"/>
      <c r="B128" s="232"/>
      <c r="C128" s="233"/>
      <c r="D128" s="234" t="s">
        <v>139</v>
      </c>
      <c r="E128" s="235" t="s">
        <v>19</v>
      </c>
      <c r="F128" s="236" t="s">
        <v>273</v>
      </c>
      <c r="G128" s="233"/>
      <c r="H128" s="237">
        <v>4.5999999999999996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139</v>
      </c>
      <c r="AU128" s="243" t="s">
        <v>83</v>
      </c>
      <c r="AV128" s="13" t="s">
        <v>83</v>
      </c>
      <c r="AW128" s="13" t="s">
        <v>35</v>
      </c>
      <c r="AX128" s="13" t="s">
        <v>74</v>
      </c>
      <c r="AY128" s="243" t="s">
        <v>123</v>
      </c>
    </row>
    <row r="129" s="13" customFormat="1">
      <c r="A129" s="13"/>
      <c r="B129" s="232"/>
      <c r="C129" s="233"/>
      <c r="D129" s="234" t="s">
        <v>139</v>
      </c>
      <c r="E129" s="235" t="s">
        <v>19</v>
      </c>
      <c r="F129" s="236" t="s">
        <v>274</v>
      </c>
      <c r="G129" s="233"/>
      <c r="H129" s="237">
        <v>37.600000000000001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139</v>
      </c>
      <c r="AU129" s="243" t="s">
        <v>83</v>
      </c>
      <c r="AV129" s="13" t="s">
        <v>83</v>
      </c>
      <c r="AW129" s="13" t="s">
        <v>35</v>
      </c>
      <c r="AX129" s="13" t="s">
        <v>74</v>
      </c>
      <c r="AY129" s="243" t="s">
        <v>123</v>
      </c>
    </row>
    <row r="130" s="13" customFormat="1">
      <c r="A130" s="13"/>
      <c r="B130" s="232"/>
      <c r="C130" s="233"/>
      <c r="D130" s="234" t="s">
        <v>139</v>
      </c>
      <c r="E130" s="235" t="s">
        <v>19</v>
      </c>
      <c r="F130" s="236" t="s">
        <v>275</v>
      </c>
      <c r="G130" s="233"/>
      <c r="H130" s="237">
        <v>28.800000000000001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139</v>
      </c>
      <c r="AU130" s="243" t="s">
        <v>83</v>
      </c>
      <c r="AV130" s="13" t="s">
        <v>83</v>
      </c>
      <c r="AW130" s="13" t="s">
        <v>35</v>
      </c>
      <c r="AX130" s="13" t="s">
        <v>74</v>
      </c>
      <c r="AY130" s="243" t="s">
        <v>123</v>
      </c>
    </row>
    <row r="131" s="13" customFormat="1">
      <c r="A131" s="13"/>
      <c r="B131" s="232"/>
      <c r="C131" s="233"/>
      <c r="D131" s="234" t="s">
        <v>139</v>
      </c>
      <c r="E131" s="235" t="s">
        <v>19</v>
      </c>
      <c r="F131" s="236" t="s">
        <v>276</v>
      </c>
      <c r="G131" s="233"/>
      <c r="H131" s="237">
        <v>39.200000000000003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139</v>
      </c>
      <c r="AU131" s="243" t="s">
        <v>83</v>
      </c>
      <c r="AV131" s="13" t="s">
        <v>83</v>
      </c>
      <c r="AW131" s="13" t="s">
        <v>35</v>
      </c>
      <c r="AX131" s="13" t="s">
        <v>74</v>
      </c>
      <c r="AY131" s="243" t="s">
        <v>123</v>
      </c>
    </row>
    <row r="132" s="13" customFormat="1">
      <c r="A132" s="13"/>
      <c r="B132" s="232"/>
      <c r="C132" s="233"/>
      <c r="D132" s="234" t="s">
        <v>139</v>
      </c>
      <c r="E132" s="235" t="s">
        <v>19</v>
      </c>
      <c r="F132" s="236" t="s">
        <v>277</v>
      </c>
      <c r="G132" s="233"/>
      <c r="H132" s="237">
        <v>91.799999999999997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139</v>
      </c>
      <c r="AU132" s="243" t="s">
        <v>83</v>
      </c>
      <c r="AV132" s="13" t="s">
        <v>83</v>
      </c>
      <c r="AW132" s="13" t="s">
        <v>35</v>
      </c>
      <c r="AX132" s="13" t="s">
        <v>74</v>
      </c>
      <c r="AY132" s="243" t="s">
        <v>123</v>
      </c>
    </row>
    <row r="133" s="14" customFormat="1">
      <c r="A133" s="14"/>
      <c r="B133" s="258"/>
      <c r="C133" s="259"/>
      <c r="D133" s="234" t="s">
        <v>139</v>
      </c>
      <c r="E133" s="260" t="s">
        <v>19</v>
      </c>
      <c r="F133" s="261" t="s">
        <v>278</v>
      </c>
      <c r="G133" s="259"/>
      <c r="H133" s="262">
        <v>202</v>
      </c>
      <c r="I133" s="263"/>
      <c r="J133" s="259"/>
      <c r="K133" s="259"/>
      <c r="L133" s="264"/>
      <c r="M133" s="265"/>
      <c r="N133" s="266"/>
      <c r="O133" s="266"/>
      <c r="P133" s="266"/>
      <c r="Q133" s="266"/>
      <c r="R133" s="266"/>
      <c r="S133" s="266"/>
      <c r="T133" s="26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8" t="s">
        <v>139</v>
      </c>
      <c r="AU133" s="268" t="s">
        <v>83</v>
      </c>
      <c r="AV133" s="14" t="s">
        <v>131</v>
      </c>
      <c r="AW133" s="14" t="s">
        <v>35</v>
      </c>
      <c r="AX133" s="14" t="s">
        <v>81</v>
      </c>
      <c r="AY133" s="268" t="s">
        <v>123</v>
      </c>
    </row>
    <row r="134" s="2" customFormat="1" ht="55.5" customHeight="1">
      <c r="A134" s="40"/>
      <c r="B134" s="41"/>
      <c r="C134" s="214" t="s">
        <v>279</v>
      </c>
      <c r="D134" s="214" t="s">
        <v>126</v>
      </c>
      <c r="E134" s="215" t="s">
        <v>280</v>
      </c>
      <c r="F134" s="216" t="s">
        <v>281</v>
      </c>
      <c r="G134" s="217" t="s">
        <v>129</v>
      </c>
      <c r="H134" s="218">
        <v>0.91900000000000004</v>
      </c>
      <c r="I134" s="219"/>
      <c r="J134" s="220">
        <f>ROUND(I134*H134,2)</f>
        <v>0</v>
      </c>
      <c r="K134" s="216" t="s">
        <v>130</v>
      </c>
      <c r="L134" s="46"/>
      <c r="M134" s="221" t="s">
        <v>19</v>
      </c>
      <c r="N134" s="222" t="s">
        <v>45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164</v>
      </c>
      <c r="AT134" s="225" t="s">
        <v>126</v>
      </c>
      <c r="AU134" s="225" t="s">
        <v>83</v>
      </c>
      <c r="AY134" s="19" t="s">
        <v>123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81</v>
      </c>
      <c r="BK134" s="226">
        <f>ROUND(I134*H134,2)</f>
        <v>0</v>
      </c>
      <c r="BL134" s="19" t="s">
        <v>164</v>
      </c>
      <c r="BM134" s="225" t="s">
        <v>282</v>
      </c>
    </row>
    <row r="135" s="2" customFormat="1">
      <c r="A135" s="40"/>
      <c r="B135" s="41"/>
      <c r="C135" s="42"/>
      <c r="D135" s="227" t="s">
        <v>133</v>
      </c>
      <c r="E135" s="42"/>
      <c r="F135" s="228" t="s">
        <v>283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133</v>
      </c>
      <c r="AU135" s="19" t="s">
        <v>83</v>
      </c>
    </row>
    <row r="136" s="2" customFormat="1" ht="76.35" customHeight="1">
      <c r="A136" s="40"/>
      <c r="B136" s="41"/>
      <c r="C136" s="214" t="s">
        <v>284</v>
      </c>
      <c r="D136" s="214" t="s">
        <v>126</v>
      </c>
      <c r="E136" s="215" t="s">
        <v>285</v>
      </c>
      <c r="F136" s="216" t="s">
        <v>286</v>
      </c>
      <c r="G136" s="217" t="s">
        <v>129</v>
      </c>
      <c r="H136" s="218">
        <v>0.91900000000000004</v>
      </c>
      <c r="I136" s="219"/>
      <c r="J136" s="220">
        <f>ROUND(I136*H136,2)</f>
        <v>0</v>
      </c>
      <c r="K136" s="216" t="s">
        <v>130</v>
      </c>
      <c r="L136" s="46"/>
      <c r="M136" s="221" t="s">
        <v>19</v>
      </c>
      <c r="N136" s="222" t="s">
        <v>45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164</v>
      </c>
      <c r="AT136" s="225" t="s">
        <v>126</v>
      </c>
      <c r="AU136" s="225" t="s">
        <v>83</v>
      </c>
      <c r="AY136" s="19" t="s">
        <v>123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81</v>
      </c>
      <c r="BK136" s="226">
        <f>ROUND(I136*H136,2)</f>
        <v>0</v>
      </c>
      <c r="BL136" s="19" t="s">
        <v>164</v>
      </c>
      <c r="BM136" s="225" t="s">
        <v>287</v>
      </c>
    </row>
    <row r="137" s="2" customFormat="1">
      <c r="A137" s="40"/>
      <c r="B137" s="41"/>
      <c r="C137" s="42"/>
      <c r="D137" s="227" t="s">
        <v>133</v>
      </c>
      <c r="E137" s="42"/>
      <c r="F137" s="228" t="s">
        <v>288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133</v>
      </c>
      <c r="AU137" s="19" t="s">
        <v>83</v>
      </c>
    </row>
    <row r="138" s="12" customFormat="1" ht="22.8" customHeight="1">
      <c r="A138" s="12"/>
      <c r="B138" s="198"/>
      <c r="C138" s="199"/>
      <c r="D138" s="200" t="s">
        <v>73</v>
      </c>
      <c r="E138" s="212" t="s">
        <v>289</v>
      </c>
      <c r="F138" s="212" t="s">
        <v>290</v>
      </c>
      <c r="G138" s="199"/>
      <c r="H138" s="199"/>
      <c r="I138" s="202"/>
      <c r="J138" s="213">
        <f>BK138</f>
        <v>0</v>
      </c>
      <c r="K138" s="199"/>
      <c r="L138" s="204"/>
      <c r="M138" s="205"/>
      <c r="N138" s="206"/>
      <c r="O138" s="206"/>
      <c r="P138" s="207">
        <f>SUM(P139:P172)</f>
        <v>0</v>
      </c>
      <c r="Q138" s="206"/>
      <c r="R138" s="207">
        <f>SUM(R139:R172)</f>
        <v>0.098231740000000012</v>
      </c>
      <c r="S138" s="206"/>
      <c r="T138" s="208">
        <f>SUM(T139:T172)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9" t="s">
        <v>83</v>
      </c>
      <c r="AT138" s="210" t="s">
        <v>73</v>
      </c>
      <c r="AU138" s="210" t="s">
        <v>81</v>
      </c>
      <c r="AY138" s="209" t="s">
        <v>123</v>
      </c>
      <c r="BK138" s="211">
        <f>SUM(BK139:BK172)</f>
        <v>0</v>
      </c>
    </row>
    <row r="139" s="2" customFormat="1" ht="24.15" customHeight="1">
      <c r="A139" s="40"/>
      <c r="B139" s="41"/>
      <c r="C139" s="214" t="s">
        <v>291</v>
      </c>
      <c r="D139" s="214" t="s">
        <v>126</v>
      </c>
      <c r="E139" s="215" t="s">
        <v>292</v>
      </c>
      <c r="F139" s="216" t="s">
        <v>293</v>
      </c>
      <c r="G139" s="217" t="s">
        <v>180</v>
      </c>
      <c r="H139" s="218">
        <v>8.75</v>
      </c>
      <c r="I139" s="219"/>
      <c r="J139" s="220">
        <f>ROUND(I139*H139,2)</f>
        <v>0</v>
      </c>
      <c r="K139" s="216" t="s">
        <v>130</v>
      </c>
      <c r="L139" s="46"/>
      <c r="M139" s="221" t="s">
        <v>19</v>
      </c>
      <c r="N139" s="222" t="s">
        <v>45</v>
      </c>
      <c r="O139" s="86"/>
      <c r="P139" s="223">
        <f>O139*H139</f>
        <v>0</v>
      </c>
      <c r="Q139" s="223">
        <v>7.6799999999999999E-07</v>
      </c>
      <c r="R139" s="223">
        <f>Q139*H139</f>
        <v>6.72E-06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164</v>
      </c>
      <c r="AT139" s="225" t="s">
        <v>126</v>
      </c>
      <c r="AU139" s="225" t="s">
        <v>83</v>
      </c>
      <c r="AY139" s="19" t="s">
        <v>123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81</v>
      </c>
      <c r="BK139" s="226">
        <f>ROUND(I139*H139,2)</f>
        <v>0</v>
      </c>
      <c r="BL139" s="19" t="s">
        <v>164</v>
      </c>
      <c r="BM139" s="225" t="s">
        <v>294</v>
      </c>
    </row>
    <row r="140" s="2" customFormat="1">
      <c r="A140" s="40"/>
      <c r="B140" s="41"/>
      <c r="C140" s="42"/>
      <c r="D140" s="227" t="s">
        <v>133</v>
      </c>
      <c r="E140" s="42"/>
      <c r="F140" s="228" t="s">
        <v>295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133</v>
      </c>
      <c r="AU140" s="19" t="s">
        <v>83</v>
      </c>
    </row>
    <row r="141" s="13" customFormat="1">
      <c r="A141" s="13"/>
      <c r="B141" s="232"/>
      <c r="C141" s="233"/>
      <c r="D141" s="234" t="s">
        <v>139</v>
      </c>
      <c r="E141" s="235" t="s">
        <v>19</v>
      </c>
      <c r="F141" s="236" t="s">
        <v>183</v>
      </c>
      <c r="G141" s="233"/>
      <c r="H141" s="237">
        <v>8.75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139</v>
      </c>
      <c r="AU141" s="243" t="s">
        <v>83</v>
      </c>
      <c r="AV141" s="13" t="s">
        <v>83</v>
      </c>
      <c r="AW141" s="13" t="s">
        <v>35</v>
      </c>
      <c r="AX141" s="13" t="s">
        <v>81</v>
      </c>
      <c r="AY141" s="243" t="s">
        <v>123</v>
      </c>
    </row>
    <row r="142" s="2" customFormat="1" ht="24.15" customHeight="1">
      <c r="A142" s="40"/>
      <c r="B142" s="41"/>
      <c r="C142" s="214" t="s">
        <v>296</v>
      </c>
      <c r="D142" s="214" t="s">
        <v>126</v>
      </c>
      <c r="E142" s="215" t="s">
        <v>297</v>
      </c>
      <c r="F142" s="216" t="s">
        <v>298</v>
      </c>
      <c r="G142" s="217" t="s">
        <v>180</v>
      </c>
      <c r="H142" s="218">
        <v>8.75</v>
      </c>
      <c r="I142" s="219"/>
      <c r="J142" s="220">
        <f>ROUND(I142*H142,2)</f>
        <v>0</v>
      </c>
      <c r="K142" s="216" t="s">
        <v>130</v>
      </c>
      <c r="L142" s="46"/>
      <c r="M142" s="221" t="s">
        <v>19</v>
      </c>
      <c r="N142" s="222" t="s">
        <v>45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164</v>
      </c>
      <c r="AT142" s="225" t="s">
        <v>126</v>
      </c>
      <c r="AU142" s="225" t="s">
        <v>83</v>
      </c>
      <c r="AY142" s="19" t="s">
        <v>123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81</v>
      </c>
      <c r="BK142" s="226">
        <f>ROUND(I142*H142,2)</f>
        <v>0</v>
      </c>
      <c r="BL142" s="19" t="s">
        <v>164</v>
      </c>
      <c r="BM142" s="225" t="s">
        <v>299</v>
      </c>
    </row>
    <row r="143" s="2" customFormat="1">
      <c r="A143" s="40"/>
      <c r="B143" s="41"/>
      <c r="C143" s="42"/>
      <c r="D143" s="227" t="s">
        <v>133</v>
      </c>
      <c r="E143" s="42"/>
      <c r="F143" s="228" t="s">
        <v>300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133</v>
      </c>
      <c r="AU143" s="19" t="s">
        <v>83</v>
      </c>
    </row>
    <row r="144" s="13" customFormat="1">
      <c r="A144" s="13"/>
      <c r="B144" s="232"/>
      <c r="C144" s="233"/>
      <c r="D144" s="234" t="s">
        <v>139</v>
      </c>
      <c r="E144" s="235" t="s">
        <v>19</v>
      </c>
      <c r="F144" s="236" t="s">
        <v>183</v>
      </c>
      <c r="G144" s="233"/>
      <c r="H144" s="237">
        <v>8.75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139</v>
      </c>
      <c r="AU144" s="243" t="s">
        <v>83</v>
      </c>
      <c r="AV144" s="13" t="s">
        <v>83</v>
      </c>
      <c r="AW144" s="13" t="s">
        <v>35</v>
      </c>
      <c r="AX144" s="13" t="s">
        <v>81</v>
      </c>
      <c r="AY144" s="243" t="s">
        <v>123</v>
      </c>
    </row>
    <row r="145" s="2" customFormat="1" ht="24.15" customHeight="1">
      <c r="A145" s="40"/>
      <c r="B145" s="41"/>
      <c r="C145" s="214" t="s">
        <v>301</v>
      </c>
      <c r="D145" s="214" t="s">
        <v>126</v>
      </c>
      <c r="E145" s="215" t="s">
        <v>302</v>
      </c>
      <c r="F145" s="216" t="s">
        <v>303</v>
      </c>
      <c r="G145" s="217" t="s">
        <v>180</v>
      </c>
      <c r="H145" s="218">
        <v>8.75</v>
      </c>
      <c r="I145" s="219"/>
      <c r="J145" s="220">
        <f>ROUND(I145*H145,2)</f>
        <v>0</v>
      </c>
      <c r="K145" s="216" t="s">
        <v>130</v>
      </c>
      <c r="L145" s="46"/>
      <c r="M145" s="221" t="s">
        <v>19</v>
      </c>
      <c r="N145" s="222" t="s">
        <v>45</v>
      </c>
      <c r="O145" s="86"/>
      <c r="P145" s="223">
        <f>O145*H145</f>
        <v>0</v>
      </c>
      <c r="Q145" s="223">
        <v>0.00020000000000000001</v>
      </c>
      <c r="R145" s="223">
        <f>Q145*H145</f>
        <v>0.00175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164</v>
      </c>
      <c r="AT145" s="225" t="s">
        <v>126</v>
      </c>
      <c r="AU145" s="225" t="s">
        <v>83</v>
      </c>
      <c r="AY145" s="19" t="s">
        <v>123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81</v>
      </c>
      <c r="BK145" s="226">
        <f>ROUND(I145*H145,2)</f>
        <v>0</v>
      </c>
      <c r="BL145" s="19" t="s">
        <v>164</v>
      </c>
      <c r="BM145" s="225" t="s">
        <v>304</v>
      </c>
    </row>
    <row r="146" s="2" customFormat="1">
      <c r="A146" s="40"/>
      <c r="B146" s="41"/>
      <c r="C146" s="42"/>
      <c r="D146" s="227" t="s">
        <v>133</v>
      </c>
      <c r="E146" s="42"/>
      <c r="F146" s="228" t="s">
        <v>305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133</v>
      </c>
      <c r="AU146" s="19" t="s">
        <v>83</v>
      </c>
    </row>
    <row r="147" s="13" customFormat="1">
      <c r="A147" s="13"/>
      <c r="B147" s="232"/>
      <c r="C147" s="233"/>
      <c r="D147" s="234" t="s">
        <v>139</v>
      </c>
      <c r="E147" s="235" t="s">
        <v>19</v>
      </c>
      <c r="F147" s="236" t="s">
        <v>183</v>
      </c>
      <c r="G147" s="233"/>
      <c r="H147" s="237">
        <v>8.75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139</v>
      </c>
      <c r="AU147" s="243" t="s">
        <v>83</v>
      </c>
      <c r="AV147" s="13" t="s">
        <v>83</v>
      </c>
      <c r="AW147" s="13" t="s">
        <v>35</v>
      </c>
      <c r="AX147" s="13" t="s">
        <v>81</v>
      </c>
      <c r="AY147" s="243" t="s">
        <v>123</v>
      </c>
    </row>
    <row r="148" s="2" customFormat="1" ht="37.8" customHeight="1">
      <c r="A148" s="40"/>
      <c r="B148" s="41"/>
      <c r="C148" s="214" t="s">
        <v>306</v>
      </c>
      <c r="D148" s="214" t="s">
        <v>126</v>
      </c>
      <c r="E148" s="215" t="s">
        <v>307</v>
      </c>
      <c r="F148" s="216" t="s">
        <v>308</v>
      </c>
      <c r="G148" s="217" t="s">
        <v>180</v>
      </c>
      <c r="H148" s="218">
        <v>8.75</v>
      </c>
      <c r="I148" s="219"/>
      <c r="J148" s="220">
        <f>ROUND(I148*H148,2)</f>
        <v>0</v>
      </c>
      <c r="K148" s="216" t="s">
        <v>130</v>
      </c>
      <c r="L148" s="46"/>
      <c r="M148" s="221" t="s">
        <v>19</v>
      </c>
      <c r="N148" s="222" t="s">
        <v>45</v>
      </c>
      <c r="O148" s="86"/>
      <c r="P148" s="223">
        <f>O148*H148</f>
        <v>0</v>
      </c>
      <c r="Q148" s="223">
        <v>0.0074999999999999997</v>
      </c>
      <c r="R148" s="223">
        <f>Q148*H148</f>
        <v>0.065625000000000003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164</v>
      </c>
      <c r="AT148" s="225" t="s">
        <v>126</v>
      </c>
      <c r="AU148" s="225" t="s">
        <v>83</v>
      </c>
      <c r="AY148" s="19" t="s">
        <v>123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81</v>
      </c>
      <c r="BK148" s="226">
        <f>ROUND(I148*H148,2)</f>
        <v>0</v>
      </c>
      <c r="BL148" s="19" t="s">
        <v>164</v>
      </c>
      <c r="BM148" s="225" t="s">
        <v>309</v>
      </c>
    </row>
    <row r="149" s="2" customFormat="1">
      <c r="A149" s="40"/>
      <c r="B149" s="41"/>
      <c r="C149" s="42"/>
      <c r="D149" s="227" t="s">
        <v>133</v>
      </c>
      <c r="E149" s="42"/>
      <c r="F149" s="228" t="s">
        <v>310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133</v>
      </c>
      <c r="AU149" s="19" t="s">
        <v>83</v>
      </c>
    </row>
    <row r="150" s="13" customFormat="1">
      <c r="A150" s="13"/>
      <c r="B150" s="232"/>
      <c r="C150" s="233"/>
      <c r="D150" s="234" t="s">
        <v>139</v>
      </c>
      <c r="E150" s="235" t="s">
        <v>19</v>
      </c>
      <c r="F150" s="236" t="s">
        <v>183</v>
      </c>
      <c r="G150" s="233"/>
      <c r="H150" s="237">
        <v>8.75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139</v>
      </c>
      <c r="AU150" s="243" t="s">
        <v>83</v>
      </c>
      <c r="AV150" s="13" t="s">
        <v>83</v>
      </c>
      <c r="AW150" s="13" t="s">
        <v>35</v>
      </c>
      <c r="AX150" s="13" t="s">
        <v>81</v>
      </c>
      <c r="AY150" s="243" t="s">
        <v>123</v>
      </c>
    </row>
    <row r="151" s="2" customFormat="1" ht="24.15" customHeight="1">
      <c r="A151" s="40"/>
      <c r="B151" s="41"/>
      <c r="C151" s="214" t="s">
        <v>311</v>
      </c>
      <c r="D151" s="214" t="s">
        <v>126</v>
      </c>
      <c r="E151" s="215" t="s">
        <v>312</v>
      </c>
      <c r="F151" s="216" t="s">
        <v>313</v>
      </c>
      <c r="G151" s="217" t="s">
        <v>180</v>
      </c>
      <c r="H151" s="218">
        <v>8.75</v>
      </c>
      <c r="I151" s="219"/>
      <c r="J151" s="220">
        <f>ROUND(I151*H151,2)</f>
        <v>0</v>
      </c>
      <c r="K151" s="216" t="s">
        <v>130</v>
      </c>
      <c r="L151" s="46"/>
      <c r="M151" s="221" t="s">
        <v>19</v>
      </c>
      <c r="N151" s="222" t="s">
        <v>45</v>
      </c>
      <c r="O151" s="86"/>
      <c r="P151" s="223">
        <f>O151*H151</f>
        <v>0</v>
      </c>
      <c r="Q151" s="223">
        <v>0.00029999999999999997</v>
      </c>
      <c r="R151" s="223">
        <f>Q151*H151</f>
        <v>0.0026249999999999997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164</v>
      </c>
      <c r="AT151" s="225" t="s">
        <v>126</v>
      </c>
      <c r="AU151" s="225" t="s">
        <v>83</v>
      </c>
      <c r="AY151" s="19" t="s">
        <v>123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81</v>
      </c>
      <c r="BK151" s="226">
        <f>ROUND(I151*H151,2)</f>
        <v>0</v>
      </c>
      <c r="BL151" s="19" t="s">
        <v>164</v>
      </c>
      <c r="BM151" s="225" t="s">
        <v>314</v>
      </c>
    </row>
    <row r="152" s="2" customFormat="1">
      <c r="A152" s="40"/>
      <c r="B152" s="41"/>
      <c r="C152" s="42"/>
      <c r="D152" s="227" t="s">
        <v>133</v>
      </c>
      <c r="E152" s="42"/>
      <c r="F152" s="228" t="s">
        <v>315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133</v>
      </c>
      <c r="AU152" s="19" t="s">
        <v>83</v>
      </c>
    </row>
    <row r="153" s="13" customFormat="1">
      <c r="A153" s="13"/>
      <c r="B153" s="232"/>
      <c r="C153" s="233"/>
      <c r="D153" s="234" t="s">
        <v>139</v>
      </c>
      <c r="E153" s="235" t="s">
        <v>19</v>
      </c>
      <c r="F153" s="236" t="s">
        <v>183</v>
      </c>
      <c r="G153" s="233"/>
      <c r="H153" s="237">
        <v>8.75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139</v>
      </c>
      <c r="AU153" s="243" t="s">
        <v>83</v>
      </c>
      <c r="AV153" s="13" t="s">
        <v>83</v>
      </c>
      <c r="AW153" s="13" t="s">
        <v>35</v>
      </c>
      <c r="AX153" s="13" t="s">
        <v>81</v>
      </c>
      <c r="AY153" s="243" t="s">
        <v>123</v>
      </c>
    </row>
    <row r="154" s="2" customFormat="1" ht="37.8" customHeight="1">
      <c r="A154" s="40"/>
      <c r="B154" s="41"/>
      <c r="C154" s="248" t="s">
        <v>316</v>
      </c>
      <c r="D154" s="248" t="s">
        <v>184</v>
      </c>
      <c r="E154" s="249" t="s">
        <v>317</v>
      </c>
      <c r="F154" s="250" t="s">
        <v>318</v>
      </c>
      <c r="G154" s="251" t="s">
        <v>180</v>
      </c>
      <c r="H154" s="252">
        <v>9.625</v>
      </c>
      <c r="I154" s="253"/>
      <c r="J154" s="254">
        <f>ROUND(I154*H154,2)</f>
        <v>0</v>
      </c>
      <c r="K154" s="250" t="s">
        <v>130</v>
      </c>
      <c r="L154" s="255"/>
      <c r="M154" s="256" t="s">
        <v>19</v>
      </c>
      <c r="N154" s="257" t="s">
        <v>45</v>
      </c>
      <c r="O154" s="86"/>
      <c r="P154" s="223">
        <f>O154*H154</f>
        <v>0</v>
      </c>
      <c r="Q154" s="223">
        <v>0.0025999999999999999</v>
      </c>
      <c r="R154" s="223">
        <f>Q154*H154</f>
        <v>0.025024999999999999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188</v>
      </c>
      <c r="AT154" s="225" t="s">
        <v>184</v>
      </c>
      <c r="AU154" s="225" t="s">
        <v>83</v>
      </c>
      <c r="AY154" s="19" t="s">
        <v>123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81</v>
      </c>
      <c r="BK154" s="226">
        <f>ROUND(I154*H154,2)</f>
        <v>0</v>
      </c>
      <c r="BL154" s="19" t="s">
        <v>164</v>
      </c>
      <c r="BM154" s="225" t="s">
        <v>319</v>
      </c>
    </row>
    <row r="155" s="13" customFormat="1">
      <c r="A155" s="13"/>
      <c r="B155" s="232"/>
      <c r="C155" s="233"/>
      <c r="D155" s="234" t="s">
        <v>139</v>
      </c>
      <c r="E155" s="235" t="s">
        <v>19</v>
      </c>
      <c r="F155" s="236" t="s">
        <v>183</v>
      </c>
      <c r="G155" s="233"/>
      <c r="H155" s="237">
        <v>8.75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139</v>
      </c>
      <c r="AU155" s="243" t="s">
        <v>83</v>
      </c>
      <c r="AV155" s="13" t="s">
        <v>83</v>
      </c>
      <c r="AW155" s="13" t="s">
        <v>35</v>
      </c>
      <c r="AX155" s="13" t="s">
        <v>81</v>
      </c>
      <c r="AY155" s="243" t="s">
        <v>123</v>
      </c>
    </row>
    <row r="156" s="13" customFormat="1">
      <c r="A156" s="13"/>
      <c r="B156" s="232"/>
      <c r="C156" s="233"/>
      <c r="D156" s="234" t="s">
        <v>139</v>
      </c>
      <c r="E156" s="233"/>
      <c r="F156" s="236" t="s">
        <v>320</v>
      </c>
      <c r="G156" s="233"/>
      <c r="H156" s="237">
        <v>9.625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139</v>
      </c>
      <c r="AU156" s="243" t="s">
        <v>83</v>
      </c>
      <c r="AV156" s="13" t="s">
        <v>83</v>
      </c>
      <c r="AW156" s="13" t="s">
        <v>4</v>
      </c>
      <c r="AX156" s="13" t="s">
        <v>81</v>
      </c>
      <c r="AY156" s="243" t="s">
        <v>123</v>
      </c>
    </row>
    <row r="157" s="2" customFormat="1" ht="24.15" customHeight="1">
      <c r="A157" s="40"/>
      <c r="B157" s="41"/>
      <c r="C157" s="214" t="s">
        <v>321</v>
      </c>
      <c r="D157" s="214" t="s">
        <v>126</v>
      </c>
      <c r="E157" s="215" t="s">
        <v>322</v>
      </c>
      <c r="F157" s="216" t="s">
        <v>323</v>
      </c>
      <c r="G157" s="217" t="s">
        <v>271</v>
      </c>
      <c r="H157" s="218">
        <v>10</v>
      </c>
      <c r="I157" s="219"/>
      <c r="J157" s="220">
        <f>ROUND(I157*H157,2)</f>
        <v>0</v>
      </c>
      <c r="K157" s="216" t="s">
        <v>130</v>
      </c>
      <c r="L157" s="46"/>
      <c r="M157" s="221" t="s">
        <v>19</v>
      </c>
      <c r="N157" s="222" t="s">
        <v>45</v>
      </c>
      <c r="O157" s="86"/>
      <c r="P157" s="223">
        <f>O157*H157</f>
        <v>0</v>
      </c>
      <c r="Q157" s="223">
        <v>1.84E-05</v>
      </c>
      <c r="R157" s="223">
        <f>Q157*H157</f>
        <v>0.000184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164</v>
      </c>
      <c r="AT157" s="225" t="s">
        <v>126</v>
      </c>
      <c r="AU157" s="225" t="s">
        <v>83</v>
      </c>
      <c r="AY157" s="19" t="s">
        <v>123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81</v>
      </c>
      <c r="BK157" s="226">
        <f>ROUND(I157*H157,2)</f>
        <v>0</v>
      </c>
      <c r="BL157" s="19" t="s">
        <v>164</v>
      </c>
      <c r="BM157" s="225" t="s">
        <v>324</v>
      </c>
    </row>
    <row r="158" s="2" customFormat="1">
      <c r="A158" s="40"/>
      <c r="B158" s="41"/>
      <c r="C158" s="42"/>
      <c r="D158" s="227" t="s">
        <v>133</v>
      </c>
      <c r="E158" s="42"/>
      <c r="F158" s="228" t="s">
        <v>325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133</v>
      </c>
      <c r="AU158" s="19" t="s">
        <v>83</v>
      </c>
    </row>
    <row r="159" s="13" customFormat="1">
      <c r="A159" s="13"/>
      <c r="B159" s="232"/>
      <c r="C159" s="233"/>
      <c r="D159" s="234" t="s">
        <v>139</v>
      </c>
      <c r="E159" s="235" t="s">
        <v>19</v>
      </c>
      <c r="F159" s="236" t="s">
        <v>326</v>
      </c>
      <c r="G159" s="233"/>
      <c r="H159" s="237">
        <v>10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139</v>
      </c>
      <c r="AU159" s="243" t="s">
        <v>83</v>
      </c>
      <c r="AV159" s="13" t="s">
        <v>83</v>
      </c>
      <c r="AW159" s="13" t="s">
        <v>35</v>
      </c>
      <c r="AX159" s="13" t="s">
        <v>81</v>
      </c>
      <c r="AY159" s="243" t="s">
        <v>123</v>
      </c>
    </row>
    <row r="160" s="2" customFormat="1" ht="21.75" customHeight="1">
      <c r="A160" s="40"/>
      <c r="B160" s="41"/>
      <c r="C160" s="214" t="s">
        <v>188</v>
      </c>
      <c r="D160" s="214" t="s">
        <v>126</v>
      </c>
      <c r="E160" s="215" t="s">
        <v>327</v>
      </c>
      <c r="F160" s="216" t="s">
        <v>328</v>
      </c>
      <c r="G160" s="217" t="s">
        <v>271</v>
      </c>
      <c r="H160" s="218">
        <v>12</v>
      </c>
      <c r="I160" s="219"/>
      <c r="J160" s="220">
        <f>ROUND(I160*H160,2)</f>
        <v>0</v>
      </c>
      <c r="K160" s="216" t="s">
        <v>130</v>
      </c>
      <c r="L160" s="46"/>
      <c r="M160" s="221" t="s">
        <v>19</v>
      </c>
      <c r="N160" s="222" t="s">
        <v>45</v>
      </c>
      <c r="O160" s="86"/>
      <c r="P160" s="223">
        <f>O160*H160</f>
        <v>0</v>
      </c>
      <c r="Q160" s="223">
        <v>1.4935E-05</v>
      </c>
      <c r="R160" s="223">
        <f>Q160*H160</f>
        <v>0.00017922000000000001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164</v>
      </c>
      <c r="AT160" s="225" t="s">
        <v>126</v>
      </c>
      <c r="AU160" s="225" t="s">
        <v>83</v>
      </c>
      <c r="AY160" s="19" t="s">
        <v>123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81</v>
      </c>
      <c r="BK160" s="226">
        <f>ROUND(I160*H160,2)</f>
        <v>0</v>
      </c>
      <c r="BL160" s="19" t="s">
        <v>164</v>
      </c>
      <c r="BM160" s="225" t="s">
        <v>329</v>
      </c>
    </row>
    <row r="161" s="2" customFormat="1">
      <c r="A161" s="40"/>
      <c r="B161" s="41"/>
      <c r="C161" s="42"/>
      <c r="D161" s="227" t="s">
        <v>133</v>
      </c>
      <c r="E161" s="42"/>
      <c r="F161" s="228" t="s">
        <v>330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133</v>
      </c>
      <c r="AU161" s="19" t="s">
        <v>83</v>
      </c>
    </row>
    <row r="162" s="13" customFormat="1">
      <c r="A162" s="13"/>
      <c r="B162" s="232"/>
      <c r="C162" s="233"/>
      <c r="D162" s="234" t="s">
        <v>139</v>
      </c>
      <c r="E162" s="235" t="s">
        <v>19</v>
      </c>
      <c r="F162" s="236" t="s">
        <v>331</v>
      </c>
      <c r="G162" s="233"/>
      <c r="H162" s="237">
        <v>12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139</v>
      </c>
      <c r="AU162" s="243" t="s">
        <v>83</v>
      </c>
      <c r="AV162" s="13" t="s">
        <v>83</v>
      </c>
      <c r="AW162" s="13" t="s">
        <v>35</v>
      </c>
      <c r="AX162" s="13" t="s">
        <v>81</v>
      </c>
      <c r="AY162" s="243" t="s">
        <v>123</v>
      </c>
    </row>
    <row r="163" s="2" customFormat="1" ht="16.5" customHeight="1">
      <c r="A163" s="40"/>
      <c r="B163" s="41"/>
      <c r="C163" s="248" t="s">
        <v>332</v>
      </c>
      <c r="D163" s="248" t="s">
        <v>184</v>
      </c>
      <c r="E163" s="249" t="s">
        <v>333</v>
      </c>
      <c r="F163" s="250" t="s">
        <v>334</v>
      </c>
      <c r="G163" s="251" t="s">
        <v>271</v>
      </c>
      <c r="H163" s="252">
        <v>12.24</v>
      </c>
      <c r="I163" s="253"/>
      <c r="J163" s="254">
        <f>ROUND(I163*H163,2)</f>
        <v>0</v>
      </c>
      <c r="K163" s="250" t="s">
        <v>130</v>
      </c>
      <c r="L163" s="255"/>
      <c r="M163" s="256" t="s">
        <v>19</v>
      </c>
      <c r="N163" s="257" t="s">
        <v>45</v>
      </c>
      <c r="O163" s="86"/>
      <c r="P163" s="223">
        <f>O163*H163</f>
        <v>0</v>
      </c>
      <c r="Q163" s="223">
        <v>0.00022000000000000001</v>
      </c>
      <c r="R163" s="223">
        <f>Q163*H163</f>
        <v>0.0026928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188</v>
      </c>
      <c r="AT163" s="225" t="s">
        <v>184</v>
      </c>
      <c r="AU163" s="225" t="s">
        <v>83</v>
      </c>
      <c r="AY163" s="19" t="s">
        <v>123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81</v>
      </c>
      <c r="BK163" s="226">
        <f>ROUND(I163*H163,2)</f>
        <v>0</v>
      </c>
      <c r="BL163" s="19" t="s">
        <v>164</v>
      </c>
      <c r="BM163" s="225" t="s">
        <v>335</v>
      </c>
    </row>
    <row r="164" s="13" customFormat="1">
      <c r="A164" s="13"/>
      <c r="B164" s="232"/>
      <c r="C164" s="233"/>
      <c r="D164" s="234" t="s">
        <v>139</v>
      </c>
      <c r="E164" s="235" t="s">
        <v>19</v>
      </c>
      <c r="F164" s="236" t="s">
        <v>331</v>
      </c>
      <c r="G164" s="233"/>
      <c r="H164" s="237">
        <v>12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139</v>
      </c>
      <c r="AU164" s="243" t="s">
        <v>83</v>
      </c>
      <c r="AV164" s="13" t="s">
        <v>83</v>
      </c>
      <c r="AW164" s="13" t="s">
        <v>35</v>
      </c>
      <c r="AX164" s="13" t="s">
        <v>81</v>
      </c>
      <c r="AY164" s="243" t="s">
        <v>123</v>
      </c>
    </row>
    <row r="165" s="13" customFormat="1">
      <c r="A165" s="13"/>
      <c r="B165" s="232"/>
      <c r="C165" s="233"/>
      <c r="D165" s="234" t="s">
        <v>139</v>
      </c>
      <c r="E165" s="233"/>
      <c r="F165" s="236" t="s">
        <v>336</v>
      </c>
      <c r="G165" s="233"/>
      <c r="H165" s="237">
        <v>12.24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139</v>
      </c>
      <c r="AU165" s="243" t="s">
        <v>83</v>
      </c>
      <c r="AV165" s="13" t="s">
        <v>83</v>
      </c>
      <c r="AW165" s="13" t="s">
        <v>4</v>
      </c>
      <c r="AX165" s="13" t="s">
        <v>81</v>
      </c>
      <c r="AY165" s="243" t="s">
        <v>123</v>
      </c>
    </row>
    <row r="166" s="2" customFormat="1" ht="16.5" customHeight="1">
      <c r="A166" s="40"/>
      <c r="B166" s="41"/>
      <c r="C166" s="214" t="s">
        <v>337</v>
      </c>
      <c r="D166" s="214" t="s">
        <v>126</v>
      </c>
      <c r="E166" s="215" t="s">
        <v>338</v>
      </c>
      <c r="F166" s="216" t="s">
        <v>339</v>
      </c>
      <c r="G166" s="217" t="s">
        <v>271</v>
      </c>
      <c r="H166" s="218">
        <v>0.90000000000000002</v>
      </c>
      <c r="I166" s="219"/>
      <c r="J166" s="220">
        <f>ROUND(I166*H166,2)</f>
        <v>0</v>
      </c>
      <c r="K166" s="216" t="s">
        <v>130</v>
      </c>
      <c r="L166" s="46"/>
      <c r="M166" s="221" t="s">
        <v>19</v>
      </c>
      <c r="N166" s="222" t="s">
        <v>45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164</v>
      </c>
      <c r="AT166" s="225" t="s">
        <v>126</v>
      </c>
      <c r="AU166" s="225" t="s">
        <v>83</v>
      </c>
      <c r="AY166" s="19" t="s">
        <v>123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81</v>
      </c>
      <c r="BK166" s="226">
        <f>ROUND(I166*H166,2)</f>
        <v>0</v>
      </c>
      <c r="BL166" s="19" t="s">
        <v>164</v>
      </c>
      <c r="BM166" s="225" t="s">
        <v>340</v>
      </c>
    </row>
    <row r="167" s="2" customFormat="1">
      <c r="A167" s="40"/>
      <c r="B167" s="41"/>
      <c r="C167" s="42"/>
      <c r="D167" s="227" t="s">
        <v>133</v>
      </c>
      <c r="E167" s="42"/>
      <c r="F167" s="228" t="s">
        <v>341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133</v>
      </c>
      <c r="AU167" s="19" t="s">
        <v>83</v>
      </c>
    </row>
    <row r="168" s="13" customFormat="1">
      <c r="A168" s="13"/>
      <c r="B168" s="232"/>
      <c r="C168" s="233"/>
      <c r="D168" s="234" t="s">
        <v>139</v>
      </c>
      <c r="E168" s="235" t="s">
        <v>19</v>
      </c>
      <c r="F168" s="236" t="s">
        <v>342</v>
      </c>
      <c r="G168" s="233"/>
      <c r="H168" s="237">
        <v>0.90000000000000002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139</v>
      </c>
      <c r="AU168" s="243" t="s">
        <v>83</v>
      </c>
      <c r="AV168" s="13" t="s">
        <v>83</v>
      </c>
      <c r="AW168" s="13" t="s">
        <v>35</v>
      </c>
      <c r="AX168" s="13" t="s">
        <v>81</v>
      </c>
      <c r="AY168" s="243" t="s">
        <v>123</v>
      </c>
    </row>
    <row r="169" s="2" customFormat="1" ht="16.5" customHeight="1">
      <c r="A169" s="40"/>
      <c r="B169" s="41"/>
      <c r="C169" s="248" t="s">
        <v>343</v>
      </c>
      <c r="D169" s="248" t="s">
        <v>184</v>
      </c>
      <c r="E169" s="249" t="s">
        <v>344</v>
      </c>
      <c r="F169" s="250" t="s">
        <v>345</v>
      </c>
      <c r="G169" s="251" t="s">
        <v>271</v>
      </c>
      <c r="H169" s="252">
        <v>0.90000000000000002</v>
      </c>
      <c r="I169" s="253"/>
      <c r="J169" s="254">
        <f>ROUND(I169*H169,2)</f>
        <v>0</v>
      </c>
      <c r="K169" s="250" t="s">
        <v>130</v>
      </c>
      <c r="L169" s="255"/>
      <c r="M169" s="256" t="s">
        <v>19</v>
      </c>
      <c r="N169" s="257" t="s">
        <v>45</v>
      </c>
      <c r="O169" s="86"/>
      <c r="P169" s="223">
        <f>O169*H169</f>
        <v>0</v>
      </c>
      <c r="Q169" s="223">
        <v>0.00016000000000000001</v>
      </c>
      <c r="R169" s="223">
        <f>Q169*H169</f>
        <v>0.000144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188</v>
      </c>
      <c r="AT169" s="225" t="s">
        <v>184</v>
      </c>
      <c r="AU169" s="225" t="s">
        <v>83</v>
      </c>
      <c r="AY169" s="19" t="s">
        <v>123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81</v>
      </c>
      <c r="BK169" s="226">
        <f>ROUND(I169*H169,2)</f>
        <v>0</v>
      </c>
      <c r="BL169" s="19" t="s">
        <v>164</v>
      </c>
      <c r="BM169" s="225" t="s">
        <v>346</v>
      </c>
    </row>
    <row r="170" s="13" customFormat="1">
      <c r="A170" s="13"/>
      <c r="B170" s="232"/>
      <c r="C170" s="233"/>
      <c r="D170" s="234" t="s">
        <v>139</v>
      </c>
      <c r="E170" s="235" t="s">
        <v>19</v>
      </c>
      <c r="F170" s="236" t="s">
        <v>342</v>
      </c>
      <c r="G170" s="233"/>
      <c r="H170" s="237">
        <v>0.90000000000000002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139</v>
      </c>
      <c r="AU170" s="243" t="s">
        <v>83</v>
      </c>
      <c r="AV170" s="13" t="s">
        <v>83</v>
      </c>
      <c r="AW170" s="13" t="s">
        <v>35</v>
      </c>
      <c r="AX170" s="13" t="s">
        <v>81</v>
      </c>
      <c r="AY170" s="243" t="s">
        <v>123</v>
      </c>
    </row>
    <row r="171" s="2" customFormat="1" ht="49.05" customHeight="1">
      <c r="A171" s="40"/>
      <c r="B171" s="41"/>
      <c r="C171" s="214" t="s">
        <v>347</v>
      </c>
      <c r="D171" s="214" t="s">
        <v>126</v>
      </c>
      <c r="E171" s="215" t="s">
        <v>348</v>
      </c>
      <c r="F171" s="216" t="s">
        <v>349</v>
      </c>
      <c r="G171" s="217" t="s">
        <v>129</v>
      </c>
      <c r="H171" s="218">
        <v>0.098000000000000004</v>
      </c>
      <c r="I171" s="219"/>
      <c r="J171" s="220">
        <f>ROUND(I171*H171,2)</f>
        <v>0</v>
      </c>
      <c r="K171" s="216" t="s">
        <v>130</v>
      </c>
      <c r="L171" s="46"/>
      <c r="M171" s="221" t="s">
        <v>19</v>
      </c>
      <c r="N171" s="222" t="s">
        <v>45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164</v>
      </c>
      <c r="AT171" s="225" t="s">
        <v>126</v>
      </c>
      <c r="AU171" s="225" t="s">
        <v>83</v>
      </c>
      <c r="AY171" s="19" t="s">
        <v>123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81</v>
      </c>
      <c r="BK171" s="226">
        <f>ROUND(I171*H171,2)</f>
        <v>0</v>
      </c>
      <c r="BL171" s="19" t="s">
        <v>164</v>
      </c>
      <c r="BM171" s="225" t="s">
        <v>350</v>
      </c>
    </row>
    <row r="172" s="2" customFormat="1">
      <c r="A172" s="40"/>
      <c r="B172" s="41"/>
      <c r="C172" s="42"/>
      <c r="D172" s="227" t="s">
        <v>133</v>
      </c>
      <c r="E172" s="42"/>
      <c r="F172" s="228" t="s">
        <v>351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133</v>
      </c>
      <c r="AU172" s="19" t="s">
        <v>83</v>
      </c>
    </row>
    <row r="173" s="12" customFormat="1" ht="22.8" customHeight="1">
      <c r="A173" s="12"/>
      <c r="B173" s="198"/>
      <c r="C173" s="199"/>
      <c r="D173" s="200" t="s">
        <v>73</v>
      </c>
      <c r="E173" s="212" t="s">
        <v>352</v>
      </c>
      <c r="F173" s="212" t="s">
        <v>353</v>
      </c>
      <c r="G173" s="199"/>
      <c r="H173" s="199"/>
      <c r="I173" s="202"/>
      <c r="J173" s="213">
        <f>BK173</f>
        <v>0</v>
      </c>
      <c r="K173" s="199"/>
      <c r="L173" s="204"/>
      <c r="M173" s="205"/>
      <c r="N173" s="206"/>
      <c r="O173" s="206"/>
      <c r="P173" s="207">
        <f>SUM(P174:P200)</f>
        <v>0</v>
      </c>
      <c r="Q173" s="206"/>
      <c r="R173" s="207">
        <f>SUM(R174:R200)</f>
        <v>0.029139418200000006</v>
      </c>
      <c r="S173" s="206"/>
      <c r="T173" s="208">
        <f>SUM(T174:T200)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9" t="s">
        <v>83</v>
      </c>
      <c r="AT173" s="210" t="s">
        <v>73</v>
      </c>
      <c r="AU173" s="210" t="s">
        <v>81</v>
      </c>
      <c r="AY173" s="209" t="s">
        <v>123</v>
      </c>
      <c r="BK173" s="211">
        <f>SUM(BK174:BK200)</f>
        <v>0</v>
      </c>
    </row>
    <row r="174" s="2" customFormat="1" ht="37.8" customHeight="1">
      <c r="A174" s="40"/>
      <c r="B174" s="41"/>
      <c r="C174" s="214" t="s">
        <v>354</v>
      </c>
      <c r="D174" s="214" t="s">
        <v>126</v>
      </c>
      <c r="E174" s="215" t="s">
        <v>355</v>
      </c>
      <c r="F174" s="216" t="s">
        <v>356</v>
      </c>
      <c r="G174" s="217" t="s">
        <v>180</v>
      </c>
      <c r="H174" s="218">
        <v>47.414999999999999</v>
      </c>
      <c r="I174" s="219"/>
      <c r="J174" s="220">
        <f>ROUND(I174*H174,2)</f>
        <v>0</v>
      </c>
      <c r="K174" s="216" t="s">
        <v>130</v>
      </c>
      <c r="L174" s="46"/>
      <c r="M174" s="221" t="s">
        <v>19</v>
      </c>
      <c r="N174" s="222" t="s">
        <v>45</v>
      </c>
      <c r="O174" s="86"/>
      <c r="P174" s="223">
        <f>O174*H174</f>
        <v>0</v>
      </c>
      <c r="Q174" s="223">
        <v>6.7000000000000002E-05</v>
      </c>
      <c r="R174" s="223">
        <f>Q174*H174</f>
        <v>0.003176805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164</v>
      </c>
      <c r="AT174" s="225" t="s">
        <v>126</v>
      </c>
      <c r="AU174" s="225" t="s">
        <v>83</v>
      </c>
      <c r="AY174" s="19" t="s">
        <v>123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81</v>
      </c>
      <c r="BK174" s="226">
        <f>ROUND(I174*H174,2)</f>
        <v>0</v>
      </c>
      <c r="BL174" s="19" t="s">
        <v>164</v>
      </c>
      <c r="BM174" s="225" t="s">
        <v>357</v>
      </c>
    </row>
    <row r="175" s="2" customFormat="1">
      <c r="A175" s="40"/>
      <c r="B175" s="41"/>
      <c r="C175" s="42"/>
      <c r="D175" s="227" t="s">
        <v>133</v>
      </c>
      <c r="E175" s="42"/>
      <c r="F175" s="228" t="s">
        <v>358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133</v>
      </c>
      <c r="AU175" s="19" t="s">
        <v>83</v>
      </c>
    </row>
    <row r="176" s="15" customFormat="1">
      <c r="A176" s="15"/>
      <c r="B176" s="269"/>
      <c r="C176" s="270"/>
      <c r="D176" s="234" t="s">
        <v>139</v>
      </c>
      <c r="E176" s="271" t="s">
        <v>19</v>
      </c>
      <c r="F176" s="272" t="s">
        <v>359</v>
      </c>
      <c r="G176" s="270"/>
      <c r="H176" s="271" t="s">
        <v>19</v>
      </c>
      <c r="I176" s="273"/>
      <c r="J176" s="270"/>
      <c r="K176" s="270"/>
      <c r="L176" s="274"/>
      <c r="M176" s="275"/>
      <c r="N176" s="276"/>
      <c r="O176" s="276"/>
      <c r="P176" s="276"/>
      <c r="Q176" s="276"/>
      <c r="R176" s="276"/>
      <c r="S176" s="276"/>
      <c r="T176" s="277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8" t="s">
        <v>139</v>
      </c>
      <c r="AU176" s="278" t="s">
        <v>83</v>
      </c>
      <c r="AV176" s="15" t="s">
        <v>81</v>
      </c>
      <c r="AW176" s="15" t="s">
        <v>35</v>
      </c>
      <c r="AX176" s="15" t="s">
        <v>74</v>
      </c>
      <c r="AY176" s="278" t="s">
        <v>123</v>
      </c>
    </row>
    <row r="177" s="13" customFormat="1">
      <c r="A177" s="13"/>
      <c r="B177" s="232"/>
      <c r="C177" s="233"/>
      <c r="D177" s="234" t="s">
        <v>139</v>
      </c>
      <c r="E177" s="235" t="s">
        <v>19</v>
      </c>
      <c r="F177" s="236" t="s">
        <v>360</v>
      </c>
      <c r="G177" s="233"/>
      <c r="H177" s="237">
        <v>1.135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139</v>
      </c>
      <c r="AU177" s="243" t="s">
        <v>83</v>
      </c>
      <c r="AV177" s="13" t="s">
        <v>83</v>
      </c>
      <c r="AW177" s="13" t="s">
        <v>35</v>
      </c>
      <c r="AX177" s="13" t="s">
        <v>74</v>
      </c>
      <c r="AY177" s="243" t="s">
        <v>123</v>
      </c>
    </row>
    <row r="178" s="13" customFormat="1">
      <c r="A178" s="13"/>
      <c r="B178" s="232"/>
      <c r="C178" s="233"/>
      <c r="D178" s="234" t="s">
        <v>139</v>
      </c>
      <c r="E178" s="235" t="s">
        <v>19</v>
      </c>
      <c r="F178" s="236" t="s">
        <v>361</v>
      </c>
      <c r="G178" s="233"/>
      <c r="H178" s="237">
        <v>9.2799999999999994</v>
      </c>
      <c r="I178" s="238"/>
      <c r="J178" s="233"/>
      <c r="K178" s="233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139</v>
      </c>
      <c r="AU178" s="243" t="s">
        <v>83</v>
      </c>
      <c r="AV178" s="13" t="s">
        <v>83</v>
      </c>
      <c r="AW178" s="13" t="s">
        <v>35</v>
      </c>
      <c r="AX178" s="13" t="s">
        <v>74</v>
      </c>
      <c r="AY178" s="243" t="s">
        <v>123</v>
      </c>
    </row>
    <row r="179" s="13" customFormat="1">
      <c r="A179" s="13"/>
      <c r="B179" s="232"/>
      <c r="C179" s="233"/>
      <c r="D179" s="234" t="s">
        <v>139</v>
      </c>
      <c r="E179" s="235" t="s">
        <v>19</v>
      </c>
      <c r="F179" s="236" t="s">
        <v>362</v>
      </c>
      <c r="G179" s="233"/>
      <c r="H179" s="237">
        <v>7.1100000000000003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139</v>
      </c>
      <c r="AU179" s="243" t="s">
        <v>83</v>
      </c>
      <c r="AV179" s="13" t="s">
        <v>83</v>
      </c>
      <c r="AW179" s="13" t="s">
        <v>35</v>
      </c>
      <c r="AX179" s="13" t="s">
        <v>74</v>
      </c>
      <c r="AY179" s="243" t="s">
        <v>123</v>
      </c>
    </row>
    <row r="180" s="13" customFormat="1">
      <c r="A180" s="13"/>
      <c r="B180" s="232"/>
      <c r="C180" s="233"/>
      <c r="D180" s="234" t="s">
        <v>139</v>
      </c>
      <c r="E180" s="235" t="s">
        <v>19</v>
      </c>
      <c r="F180" s="236" t="s">
        <v>363</v>
      </c>
      <c r="G180" s="233"/>
      <c r="H180" s="237">
        <v>8.4700000000000006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139</v>
      </c>
      <c r="AU180" s="243" t="s">
        <v>83</v>
      </c>
      <c r="AV180" s="13" t="s">
        <v>83</v>
      </c>
      <c r="AW180" s="13" t="s">
        <v>35</v>
      </c>
      <c r="AX180" s="13" t="s">
        <v>74</v>
      </c>
      <c r="AY180" s="243" t="s">
        <v>123</v>
      </c>
    </row>
    <row r="181" s="13" customFormat="1">
      <c r="A181" s="13"/>
      <c r="B181" s="232"/>
      <c r="C181" s="233"/>
      <c r="D181" s="234" t="s">
        <v>139</v>
      </c>
      <c r="E181" s="235" t="s">
        <v>19</v>
      </c>
      <c r="F181" s="236" t="s">
        <v>364</v>
      </c>
      <c r="G181" s="233"/>
      <c r="H181" s="237">
        <v>21.420000000000002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139</v>
      </c>
      <c r="AU181" s="243" t="s">
        <v>83</v>
      </c>
      <c r="AV181" s="13" t="s">
        <v>83</v>
      </c>
      <c r="AW181" s="13" t="s">
        <v>35</v>
      </c>
      <c r="AX181" s="13" t="s">
        <v>74</v>
      </c>
      <c r="AY181" s="243" t="s">
        <v>123</v>
      </c>
    </row>
    <row r="182" s="14" customFormat="1">
      <c r="A182" s="14"/>
      <c r="B182" s="258"/>
      <c r="C182" s="259"/>
      <c r="D182" s="234" t="s">
        <v>139</v>
      </c>
      <c r="E182" s="260" t="s">
        <v>19</v>
      </c>
      <c r="F182" s="261" t="s">
        <v>278</v>
      </c>
      <c r="G182" s="259"/>
      <c r="H182" s="262">
        <v>47.414999999999999</v>
      </c>
      <c r="I182" s="263"/>
      <c r="J182" s="259"/>
      <c r="K182" s="259"/>
      <c r="L182" s="264"/>
      <c r="M182" s="265"/>
      <c r="N182" s="266"/>
      <c r="O182" s="266"/>
      <c r="P182" s="266"/>
      <c r="Q182" s="266"/>
      <c r="R182" s="266"/>
      <c r="S182" s="266"/>
      <c r="T182" s="26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8" t="s">
        <v>139</v>
      </c>
      <c r="AU182" s="268" t="s">
        <v>83</v>
      </c>
      <c r="AV182" s="14" t="s">
        <v>131</v>
      </c>
      <c r="AW182" s="14" t="s">
        <v>35</v>
      </c>
      <c r="AX182" s="14" t="s">
        <v>81</v>
      </c>
      <c r="AY182" s="268" t="s">
        <v>123</v>
      </c>
    </row>
    <row r="183" s="2" customFormat="1" ht="24.15" customHeight="1">
      <c r="A183" s="40"/>
      <c r="B183" s="41"/>
      <c r="C183" s="214" t="s">
        <v>365</v>
      </c>
      <c r="D183" s="214" t="s">
        <v>126</v>
      </c>
      <c r="E183" s="215" t="s">
        <v>366</v>
      </c>
      <c r="F183" s="216" t="s">
        <v>367</v>
      </c>
      <c r="G183" s="217" t="s">
        <v>180</v>
      </c>
      <c r="H183" s="218">
        <v>88.974000000000004</v>
      </c>
      <c r="I183" s="219"/>
      <c r="J183" s="220">
        <f>ROUND(I183*H183,2)</f>
        <v>0</v>
      </c>
      <c r="K183" s="216" t="s">
        <v>130</v>
      </c>
      <c r="L183" s="46"/>
      <c r="M183" s="221" t="s">
        <v>19</v>
      </c>
      <c r="N183" s="222" t="s">
        <v>45</v>
      </c>
      <c r="O183" s="86"/>
      <c r="P183" s="223">
        <f>O183*H183</f>
        <v>0</v>
      </c>
      <c r="Q183" s="223">
        <v>0.00016875000000000001</v>
      </c>
      <c r="R183" s="223">
        <f>Q183*H183</f>
        <v>0.015014362500000001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164</v>
      </c>
      <c r="AT183" s="225" t="s">
        <v>126</v>
      </c>
      <c r="AU183" s="225" t="s">
        <v>83</v>
      </c>
      <c r="AY183" s="19" t="s">
        <v>123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81</v>
      </c>
      <c r="BK183" s="226">
        <f>ROUND(I183*H183,2)</f>
        <v>0</v>
      </c>
      <c r="BL183" s="19" t="s">
        <v>164</v>
      </c>
      <c r="BM183" s="225" t="s">
        <v>368</v>
      </c>
    </row>
    <row r="184" s="2" customFormat="1">
      <c r="A184" s="40"/>
      <c r="B184" s="41"/>
      <c r="C184" s="42"/>
      <c r="D184" s="227" t="s">
        <v>133</v>
      </c>
      <c r="E184" s="42"/>
      <c r="F184" s="228" t="s">
        <v>369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133</v>
      </c>
      <c r="AU184" s="19" t="s">
        <v>83</v>
      </c>
    </row>
    <row r="185" s="15" customFormat="1">
      <c r="A185" s="15"/>
      <c r="B185" s="269"/>
      <c r="C185" s="270"/>
      <c r="D185" s="234" t="s">
        <v>139</v>
      </c>
      <c r="E185" s="271" t="s">
        <v>19</v>
      </c>
      <c r="F185" s="272" t="s">
        <v>370</v>
      </c>
      <c r="G185" s="270"/>
      <c r="H185" s="271" t="s">
        <v>19</v>
      </c>
      <c r="I185" s="273"/>
      <c r="J185" s="270"/>
      <c r="K185" s="270"/>
      <c r="L185" s="274"/>
      <c r="M185" s="275"/>
      <c r="N185" s="276"/>
      <c r="O185" s="276"/>
      <c r="P185" s="276"/>
      <c r="Q185" s="276"/>
      <c r="R185" s="276"/>
      <c r="S185" s="276"/>
      <c r="T185" s="277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8" t="s">
        <v>139</v>
      </c>
      <c r="AU185" s="278" t="s">
        <v>83</v>
      </c>
      <c r="AV185" s="15" t="s">
        <v>81</v>
      </c>
      <c r="AW185" s="15" t="s">
        <v>35</v>
      </c>
      <c r="AX185" s="15" t="s">
        <v>74</v>
      </c>
      <c r="AY185" s="278" t="s">
        <v>123</v>
      </c>
    </row>
    <row r="186" s="13" customFormat="1">
      <c r="A186" s="13"/>
      <c r="B186" s="232"/>
      <c r="C186" s="233"/>
      <c r="D186" s="234" t="s">
        <v>139</v>
      </c>
      <c r="E186" s="235" t="s">
        <v>19</v>
      </c>
      <c r="F186" s="236" t="s">
        <v>371</v>
      </c>
      <c r="G186" s="233"/>
      <c r="H186" s="237">
        <v>2.7240000000000002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139</v>
      </c>
      <c r="AU186" s="243" t="s">
        <v>83</v>
      </c>
      <c r="AV186" s="13" t="s">
        <v>83</v>
      </c>
      <c r="AW186" s="13" t="s">
        <v>35</v>
      </c>
      <c r="AX186" s="13" t="s">
        <v>74</v>
      </c>
      <c r="AY186" s="243" t="s">
        <v>123</v>
      </c>
    </row>
    <row r="187" s="13" customFormat="1">
      <c r="A187" s="13"/>
      <c r="B187" s="232"/>
      <c r="C187" s="233"/>
      <c r="D187" s="234" t="s">
        <v>139</v>
      </c>
      <c r="E187" s="235" t="s">
        <v>19</v>
      </c>
      <c r="F187" s="236" t="s">
        <v>372</v>
      </c>
      <c r="G187" s="233"/>
      <c r="H187" s="237">
        <v>30.623999999999999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139</v>
      </c>
      <c r="AU187" s="243" t="s">
        <v>83</v>
      </c>
      <c r="AV187" s="13" t="s">
        <v>83</v>
      </c>
      <c r="AW187" s="13" t="s">
        <v>35</v>
      </c>
      <c r="AX187" s="13" t="s">
        <v>74</v>
      </c>
      <c r="AY187" s="243" t="s">
        <v>123</v>
      </c>
    </row>
    <row r="188" s="13" customFormat="1">
      <c r="A188" s="13"/>
      <c r="B188" s="232"/>
      <c r="C188" s="233"/>
      <c r="D188" s="234" t="s">
        <v>139</v>
      </c>
      <c r="E188" s="235" t="s">
        <v>19</v>
      </c>
      <c r="F188" s="236" t="s">
        <v>373</v>
      </c>
      <c r="G188" s="233"/>
      <c r="H188" s="237">
        <v>24.173999999999999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139</v>
      </c>
      <c r="AU188" s="243" t="s">
        <v>83</v>
      </c>
      <c r="AV188" s="13" t="s">
        <v>83</v>
      </c>
      <c r="AW188" s="13" t="s">
        <v>35</v>
      </c>
      <c r="AX188" s="13" t="s">
        <v>74</v>
      </c>
      <c r="AY188" s="243" t="s">
        <v>123</v>
      </c>
    </row>
    <row r="189" s="13" customFormat="1">
      <c r="A189" s="13"/>
      <c r="B189" s="232"/>
      <c r="C189" s="233"/>
      <c r="D189" s="234" t="s">
        <v>139</v>
      </c>
      <c r="E189" s="235" t="s">
        <v>19</v>
      </c>
      <c r="F189" s="236" t="s">
        <v>374</v>
      </c>
      <c r="G189" s="233"/>
      <c r="H189" s="237">
        <v>7.2599999999999998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139</v>
      </c>
      <c r="AU189" s="243" t="s">
        <v>83</v>
      </c>
      <c r="AV189" s="13" t="s">
        <v>83</v>
      </c>
      <c r="AW189" s="13" t="s">
        <v>35</v>
      </c>
      <c r="AX189" s="13" t="s">
        <v>74</v>
      </c>
      <c r="AY189" s="243" t="s">
        <v>123</v>
      </c>
    </row>
    <row r="190" s="13" customFormat="1">
      <c r="A190" s="13"/>
      <c r="B190" s="232"/>
      <c r="C190" s="233"/>
      <c r="D190" s="234" t="s">
        <v>139</v>
      </c>
      <c r="E190" s="235" t="s">
        <v>19</v>
      </c>
      <c r="F190" s="236" t="s">
        <v>375</v>
      </c>
      <c r="G190" s="233"/>
      <c r="H190" s="237">
        <v>24.192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139</v>
      </c>
      <c r="AU190" s="243" t="s">
        <v>83</v>
      </c>
      <c r="AV190" s="13" t="s">
        <v>83</v>
      </c>
      <c r="AW190" s="13" t="s">
        <v>35</v>
      </c>
      <c r="AX190" s="13" t="s">
        <v>74</v>
      </c>
      <c r="AY190" s="243" t="s">
        <v>123</v>
      </c>
    </row>
    <row r="191" s="14" customFormat="1">
      <c r="A191" s="14"/>
      <c r="B191" s="258"/>
      <c r="C191" s="259"/>
      <c r="D191" s="234" t="s">
        <v>139</v>
      </c>
      <c r="E191" s="260" t="s">
        <v>19</v>
      </c>
      <c r="F191" s="261" t="s">
        <v>278</v>
      </c>
      <c r="G191" s="259"/>
      <c r="H191" s="262">
        <v>88.974000000000004</v>
      </c>
      <c r="I191" s="263"/>
      <c r="J191" s="259"/>
      <c r="K191" s="259"/>
      <c r="L191" s="264"/>
      <c r="M191" s="265"/>
      <c r="N191" s="266"/>
      <c r="O191" s="266"/>
      <c r="P191" s="266"/>
      <c r="Q191" s="266"/>
      <c r="R191" s="266"/>
      <c r="S191" s="266"/>
      <c r="T191" s="26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8" t="s">
        <v>139</v>
      </c>
      <c r="AU191" s="268" t="s">
        <v>83</v>
      </c>
      <c r="AV191" s="14" t="s">
        <v>131</v>
      </c>
      <c r="AW191" s="14" t="s">
        <v>35</v>
      </c>
      <c r="AX191" s="14" t="s">
        <v>81</v>
      </c>
      <c r="AY191" s="268" t="s">
        <v>123</v>
      </c>
    </row>
    <row r="192" s="2" customFormat="1" ht="24.15" customHeight="1">
      <c r="A192" s="40"/>
      <c r="B192" s="41"/>
      <c r="C192" s="214" t="s">
        <v>376</v>
      </c>
      <c r="D192" s="214" t="s">
        <v>126</v>
      </c>
      <c r="E192" s="215" t="s">
        <v>377</v>
      </c>
      <c r="F192" s="216" t="s">
        <v>378</v>
      </c>
      <c r="G192" s="217" t="s">
        <v>180</v>
      </c>
      <c r="H192" s="218">
        <v>88.974000000000004</v>
      </c>
      <c r="I192" s="219"/>
      <c r="J192" s="220">
        <f>ROUND(I192*H192,2)</f>
        <v>0</v>
      </c>
      <c r="K192" s="216" t="s">
        <v>130</v>
      </c>
      <c r="L192" s="46"/>
      <c r="M192" s="221" t="s">
        <v>19</v>
      </c>
      <c r="N192" s="222" t="s">
        <v>45</v>
      </c>
      <c r="O192" s="86"/>
      <c r="P192" s="223">
        <f>O192*H192</f>
        <v>0</v>
      </c>
      <c r="Q192" s="223">
        <v>0.00012305000000000001</v>
      </c>
      <c r="R192" s="223">
        <f>Q192*H192</f>
        <v>0.010948250700000002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164</v>
      </c>
      <c r="AT192" s="225" t="s">
        <v>126</v>
      </c>
      <c r="AU192" s="225" t="s">
        <v>83</v>
      </c>
      <c r="AY192" s="19" t="s">
        <v>123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81</v>
      </c>
      <c r="BK192" s="226">
        <f>ROUND(I192*H192,2)</f>
        <v>0</v>
      </c>
      <c r="BL192" s="19" t="s">
        <v>164</v>
      </c>
      <c r="BM192" s="225" t="s">
        <v>379</v>
      </c>
    </row>
    <row r="193" s="2" customFormat="1">
      <c r="A193" s="40"/>
      <c r="B193" s="41"/>
      <c r="C193" s="42"/>
      <c r="D193" s="227" t="s">
        <v>133</v>
      </c>
      <c r="E193" s="42"/>
      <c r="F193" s="228" t="s">
        <v>380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133</v>
      </c>
      <c r="AU193" s="19" t="s">
        <v>83</v>
      </c>
    </row>
    <row r="194" s="15" customFormat="1">
      <c r="A194" s="15"/>
      <c r="B194" s="269"/>
      <c r="C194" s="270"/>
      <c r="D194" s="234" t="s">
        <v>139</v>
      </c>
      <c r="E194" s="271" t="s">
        <v>19</v>
      </c>
      <c r="F194" s="272" t="s">
        <v>370</v>
      </c>
      <c r="G194" s="270"/>
      <c r="H194" s="271" t="s">
        <v>19</v>
      </c>
      <c r="I194" s="273"/>
      <c r="J194" s="270"/>
      <c r="K194" s="270"/>
      <c r="L194" s="274"/>
      <c r="M194" s="275"/>
      <c r="N194" s="276"/>
      <c r="O194" s="276"/>
      <c r="P194" s="276"/>
      <c r="Q194" s="276"/>
      <c r="R194" s="276"/>
      <c r="S194" s="276"/>
      <c r="T194" s="277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8" t="s">
        <v>139</v>
      </c>
      <c r="AU194" s="278" t="s">
        <v>83</v>
      </c>
      <c r="AV194" s="15" t="s">
        <v>81</v>
      </c>
      <c r="AW194" s="15" t="s">
        <v>35</v>
      </c>
      <c r="AX194" s="15" t="s">
        <v>74</v>
      </c>
      <c r="AY194" s="278" t="s">
        <v>123</v>
      </c>
    </row>
    <row r="195" s="13" customFormat="1">
      <c r="A195" s="13"/>
      <c r="B195" s="232"/>
      <c r="C195" s="233"/>
      <c r="D195" s="234" t="s">
        <v>139</v>
      </c>
      <c r="E195" s="235" t="s">
        <v>19</v>
      </c>
      <c r="F195" s="236" t="s">
        <v>371</v>
      </c>
      <c r="G195" s="233"/>
      <c r="H195" s="237">
        <v>2.7240000000000002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139</v>
      </c>
      <c r="AU195" s="243" t="s">
        <v>83</v>
      </c>
      <c r="AV195" s="13" t="s">
        <v>83</v>
      </c>
      <c r="AW195" s="13" t="s">
        <v>35</v>
      </c>
      <c r="AX195" s="13" t="s">
        <v>74</v>
      </c>
      <c r="AY195" s="243" t="s">
        <v>123</v>
      </c>
    </row>
    <row r="196" s="13" customFormat="1">
      <c r="A196" s="13"/>
      <c r="B196" s="232"/>
      <c r="C196" s="233"/>
      <c r="D196" s="234" t="s">
        <v>139</v>
      </c>
      <c r="E196" s="235" t="s">
        <v>19</v>
      </c>
      <c r="F196" s="236" t="s">
        <v>372</v>
      </c>
      <c r="G196" s="233"/>
      <c r="H196" s="237">
        <v>30.623999999999999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139</v>
      </c>
      <c r="AU196" s="243" t="s">
        <v>83</v>
      </c>
      <c r="AV196" s="13" t="s">
        <v>83</v>
      </c>
      <c r="AW196" s="13" t="s">
        <v>35</v>
      </c>
      <c r="AX196" s="13" t="s">
        <v>74</v>
      </c>
      <c r="AY196" s="243" t="s">
        <v>123</v>
      </c>
    </row>
    <row r="197" s="13" customFormat="1">
      <c r="A197" s="13"/>
      <c r="B197" s="232"/>
      <c r="C197" s="233"/>
      <c r="D197" s="234" t="s">
        <v>139</v>
      </c>
      <c r="E197" s="235" t="s">
        <v>19</v>
      </c>
      <c r="F197" s="236" t="s">
        <v>373</v>
      </c>
      <c r="G197" s="233"/>
      <c r="H197" s="237">
        <v>24.173999999999999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139</v>
      </c>
      <c r="AU197" s="243" t="s">
        <v>83</v>
      </c>
      <c r="AV197" s="13" t="s">
        <v>83</v>
      </c>
      <c r="AW197" s="13" t="s">
        <v>35</v>
      </c>
      <c r="AX197" s="13" t="s">
        <v>74</v>
      </c>
      <c r="AY197" s="243" t="s">
        <v>123</v>
      </c>
    </row>
    <row r="198" s="13" customFormat="1">
      <c r="A198" s="13"/>
      <c r="B198" s="232"/>
      <c r="C198" s="233"/>
      <c r="D198" s="234" t="s">
        <v>139</v>
      </c>
      <c r="E198" s="235" t="s">
        <v>19</v>
      </c>
      <c r="F198" s="236" t="s">
        <v>374</v>
      </c>
      <c r="G198" s="233"/>
      <c r="H198" s="237">
        <v>7.2599999999999998</v>
      </c>
      <c r="I198" s="238"/>
      <c r="J198" s="233"/>
      <c r="K198" s="233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139</v>
      </c>
      <c r="AU198" s="243" t="s">
        <v>83</v>
      </c>
      <c r="AV198" s="13" t="s">
        <v>83</v>
      </c>
      <c r="AW198" s="13" t="s">
        <v>35</v>
      </c>
      <c r="AX198" s="13" t="s">
        <v>74</v>
      </c>
      <c r="AY198" s="243" t="s">
        <v>123</v>
      </c>
    </row>
    <row r="199" s="13" customFormat="1">
      <c r="A199" s="13"/>
      <c r="B199" s="232"/>
      <c r="C199" s="233"/>
      <c r="D199" s="234" t="s">
        <v>139</v>
      </c>
      <c r="E199" s="235" t="s">
        <v>19</v>
      </c>
      <c r="F199" s="236" t="s">
        <v>375</v>
      </c>
      <c r="G199" s="233"/>
      <c r="H199" s="237">
        <v>24.192</v>
      </c>
      <c r="I199" s="238"/>
      <c r="J199" s="233"/>
      <c r="K199" s="233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139</v>
      </c>
      <c r="AU199" s="243" t="s">
        <v>83</v>
      </c>
      <c r="AV199" s="13" t="s">
        <v>83</v>
      </c>
      <c r="AW199" s="13" t="s">
        <v>35</v>
      </c>
      <c r="AX199" s="13" t="s">
        <v>74</v>
      </c>
      <c r="AY199" s="243" t="s">
        <v>123</v>
      </c>
    </row>
    <row r="200" s="14" customFormat="1">
      <c r="A200" s="14"/>
      <c r="B200" s="258"/>
      <c r="C200" s="259"/>
      <c r="D200" s="234" t="s">
        <v>139</v>
      </c>
      <c r="E200" s="260" t="s">
        <v>19</v>
      </c>
      <c r="F200" s="261" t="s">
        <v>278</v>
      </c>
      <c r="G200" s="259"/>
      <c r="H200" s="262">
        <v>88.974000000000004</v>
      </c>
      <c r="I200" s="263"/>
      <c r="J200" s="259"/>
      <c r="K200" s="259"/>
      <c r="L200" s="264"/>
      <c r="M200" s="279"/>
      <c r="N200" s="280"/>
      <c r="O200" s="280"/>
      <c r="P200" s="280"/>
      <c r="Q200" s="280"/>
      <c r="R200" s="280"/>
      <c r="S200" s="280"/>
      <c r="T200" s="28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8" t="s">
        <v>139</v>
      </c>
      <c r="AU200" s="268" t="s">
        <v>83</v>
      </c>
      <c r="AV200" s="14" t="s">
        <v>131</v>
      </c>
      <c r="AW200" s="14" t="s">
        <v>35</v>
      </c>
      <c r="AX200" s="14" t="s">
        <v>81</v>
      </c>
      <c r="AY200" s="268" t="s">
        <v>123</v>
      </c>
    </row>
    <row r="201" s="2" customFormat="1" ht="6.96" customHeight="1">
      <c r="A201" s="40"/>
      <c r="B201" s="61"/>
      <c r="C201" s="62"/>
      <c r="D201" s="62"/>
      <c r="E201" s="62"/>
      <c r="F201" s="62"/>
      <c r="G201" s="62"/>
      <c r="H201" s="62"/>
      <c r="I201" s="62"/>
      <c r="J201" s="62"/>
      <c r="K201" s="62"/>
      <c r="L201" s="46"/>
      <c r="M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</row>
  </sheetData>
  <sheetProtection sheet="1" autoFilter="0" formatColumns="0" formatRows="0" objects="1" scenarios="1" spinCount="100000" saltValue="5cvDLRH6q/xa1sCHkcPo2UdHaguI1zrt3hly+78qU5ASuka8LUu8Bb7T4t/GIKFwnQVtcD3dzX+/daulg98+UA==" hashValue="QpmZeFtFJbw8Y+Kk2FsO7e14onGgePshnijJDr01HS0Pq09nfuMy0V5wX98g3ooFHU8kcbqeSaImpG/5EWnBew==" algorithmName="SHA-512" password="CC35"/>
  <autoFilter ref="C89:K20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4" r:id="rId1" display="https://podminky.urs.cz/item/CS_URS_2025_01/711191011"/>
    <hyperlink ref="F100" r:id="rId2" display="https://podminky.urs.cz/item/CS_URS_2025_01/998711103"/>
    <hyperlink ref="F103" r:id="rId3" display="https://podminky.urs.cz/item/CS_URS_2025_01/766660001"/>
    <hyperlink ref="F109" r:id="rId4" display="https://podminky.urs.cz/item/CS_URS_2025_01/766660002"/>
    <hyperlink ref="F114" r:id="rId5" display="https://podminky.urs.cz/item/CS_URS_2025_01/766660728"/>
    <hyperlink ref="F118" r:id="rId6" display="https://podminky.urs.cz/item/CS_URS_2025_01/766660729"/>
    <hyperlink ref="F122" r:id="rId7" display="https://podminky.urs.cz/item/CS_URS_2025_01/766660752"/>
    <hyperlink ref="F125" r:id="rId8" display="https://podminky.urs.cz/item/CS_URS_2024_02/766663915"/>
    <hyperlink ref="F135" r:id="rId9" display="https://podminky.urs.cz/item/CS_URS_2025_01/998766123"/>
    <hyperlink ref="F137" r:id="rId10" display="https://podminky.urs.cz/item/CS_URS_2025_01/998766129"/>
    <hyperlink ref="F140" r:id="rId11" display="https://podminky.urs.cz/item/CS_URS_2025_01/776111111"/>
    <hyperlink ref="F143" r:id="rId12" display="https://podminky.urs.cz/item/CS_URS_2025_01/776111311"/>
    <hyperlink ref="F146" r:id="rId13" display="https://podminky.urs.cz/item/CS_URS_2025_01/776121321"/>
    <hyperlink ref="F149" r:id="rId14" display="https://podminky.urs.cz/item/CS_URS_2025_01/776141122"/>
    <hyperlink ref="F152" r:id="rId15" display="https://podminky.urs.cz/item/CS_URS_2025_01/776221111"/>
    <hyperlink ref="F158" r:id="rId16" display="https://podminky.urs.cz/item/CS_URS_2025_01/776223111"/>
    <hyperlink ref="F161" r:id="rId17" display="https://podminky.urs.cz/item/CS_URS_2025_01/776411111"/>
    <hyperlink ref="F167" r:id="rId18" display="https://podminky.urs.cz/item/CS_URS_2025_01/776421312"/>
    <hyperlink ref="F172" r:id="rId19" display="https://podminky.urs.cz/item/CS_URS_2025_01/998776103"/>
    <hyperlink ref="F175" r:id="rId20" display="https://podminky.urs.cz/item/CS_URS_2025_01/783301313"/>
    <hyperlink ref="F184" r:id="rId21" display="https://podminky.urs.cz/item/CS_URS_2025_01/783314201"/>
    <hyperlink ref="F193" r:id="rId22" display="https://podminky.urs.cz/item/CS_URS_2025_01/783317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95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Výměna dveří v budově G v 6.NP a 7.NP - Ortopedická klinika 2, JIP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96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381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11. 4. 2025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27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4" t="s">
        <v>29</v>
      </c>
      <c r="J15" s="135" t="s">
        <v>30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31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29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33</v>
      </c>
      <c r="E20" s="40"/>
      <c r="F20" s="40"/>
      <c r="G20" s="40"/>
      <c r="H20" s="40"/>
      <c r="I20" s="144" t="s">
        <v>26</v>
      </c>
      <c r="J20" s="135" t="str">
        <f>IF('Rekapitulace stavby'!AN16="","",'Rekapitulace stavby'!AN16)</f>
        <v/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tr">
        <f>IF('Rekapitulace stavby'!E17="","",'Rekapitulace stavby'!E17)</f>
        <v xml:space="preserve"> </v>
      </c>
      <c r="F21" s="40"/>
      <c r="G21" s="40"/>
      <c r="H21" s="40"/>
      <c r="I21" s="144" t="s">
        <v>29</v>
      </c>
      <c r="J21" s="135" t="str">
        <f>IF('Rekapitulace stavby'!AN17="","",'Rekapitulace stavby'!AN17)</f>
        <v/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36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37</v>
      </c>
      <c r="F24" s="40"/>
      <c r="G24" s="40"/>
      <c r="H24" s="40"/>
      <c r="I24" s="144" t="s">
        <v>29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38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40</v>
      </c>
      <c r="E30" s="40"/>
      <c r="F30" s="40"/>
      <c r="G30" s="40"/>
      <c r="H30" s="40"/>
      <c r="I30" s="40"/>
      <c r="J30" s="155">
        <f>ROUND(J83,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42</v>
      </c>
      <c r="G32" s="40"/>
      <c r="H32" s="40"/>
      <c r="I32" s="156" t="s">
        <v>41</v>
      </c>
      <c r="J32" s="156" t="s">
        <v>43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44</v>
      </c>
      <c r="E33" s="144" t="s">
        <v>45</v>
      </c>
      <c r="F33" s="158">
        <f>ROUND((SUM(BE83:BE93)),  2)</f>
        <v>0</v>
      </c>
      <c r="G33" s="40"/>
      <c r="H33" s="40"/>
      <c r="I33" s="159">
        <v>0.20999999999999999</v>
      </c>
      <c r="J33" s="158">
        <f>ROUND(((SUM(BE83:BE93))*I33),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46</v>
      </c>
      <c r="F34" s="158">
        <f>ROUND((SUM(BF83:BF93)),  2)</f>
        <v>0</v>
      </c>
      <c r="G34" s="40"/>
      <c r="H34" s="40"/>
      <c r="I34" s="159">
        <v>0.12</v>
      </c>
      <c r="J34" s="158">
        <f>ROUND(((SUM(BF83:BF93))*I34),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47</v>
      </c>
      <c r="F35" s="158">
        <f>ROUND((SUM(BG83:BG93)),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48</v>
      </c>
      <c r="F36" s="158">
        <f>ROUND((SUM(BH83:BH93)),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49</v>
      </c>
      <c r="F37" s="158">
        <f>ROUND((SUM(BI83:BI93)),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50</v>
      </c>
      <c r="E39" s="162"/>
      <c r="F39" s="162"/>
      <c r="G39" s="163" t="s">
        <v>51</v>
      </c>
      <c r="H39" s="164" t="s">
        <v>52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71" t="str">
        <f>E7</f>
        <v>Výměna dveří v budově G v 6.NP a 7.NP - Ortopedická klinika 2, JIP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99 - Vedlejší a ostatní náklady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Masarykova nemocnice </v>
      </c>
      <c r="G52" s="42"/>
      <c r="H52" s="42"/>
      <c r="I52" s="34" t="s">
        <v>23</v>
      </c>
      <c r="J52" s="74" t="str">
        <f>IF(J12="","",J12)</f>
        <v>11. 4. 2025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Krajská zdravotní a.s.</v>
      </c>
      <c r="G54" s="42"/>
      <c r="H54" s="42"/>
      <c r="I54" s="34" t="s">
        <v>33</v>
      </c>
      <c r="J54" s="38" t="str">
        <f>E21</f>
        <v xml:space="preserve"> 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Milan Křehla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101</v>
      </c>
      <c r="D57" s="173"/>
      <c r="E57" s="173"/>
      <c r="F57" s="173"/>
      <c r="G57" s="173"/>
      <c r="H57" s="173"/>
      <c r="I57" s="173"/>
      <c r="J57" s="174" t="s">
        <v>102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72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76"/>
      <c r="C60" s="177"/>
      <c r="D60" s="178" t="s">
        <v>382</v>
      </c>
      <c r="E60" s="179"/>
      <c r="F60" s="179"/>
      <c r="G60" s="179"/>
      <c r="H60" s="179"/>
      <c r="I60" s="179"/>
      <c r="J60" s="180">
        <f>J84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383</v>
      </c>
      <c r="E61" s="184"/>
      <c r="F61" s="184"/>
      <c r="G61" s="184"/>
      <c r="H61" s="184"/>
      <c r="I61" s="184"/>
      <c r="J61" s="185">
        <f>J85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384</v>
      </c>
      <c r="E62" s="184"/>
      <c r="F62" s="184"/>
      <c r="G62" s="184"/>
      <c r="H62" s="184"/>
      <c r="I62" s="184"/>
      <c r="J62" s="185">
        <f>J89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385</v>
      </c>
      <c r="E63" s="184"/>
      <c r="F63" s="184"/>
      <c r="G63" s="184"/>
      <c r="H63" s="184"/>
      <c r="I63" s="184"/>
      <c r="J63" s="185">
        <f>J92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108</v>
      </c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6.25" customHeight="1">
      <c r="A73" s="40"/>
      <c r="B73" s="41"/>
      <c r="C73" s="42"/>
      <c r="D73" s="42"/>
      <c r="E73" s="171" t="str">
        <f>E7</f>
        <v>Výměna dveří v budově G v 6.NP a 7.NP - Ortopedická klinika 2, JIP</v>
      </c>
      <c r="F73" s="34"/>
      <c r="G73" s="34"/>
      <c r="H73" s="34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99 - Vedlejší a ostatní náklady</v>
      </c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Masarykova nemocnice </v>
      </c>
      <c r="G77" s="42"/>
      <c r="H77" s="42"/>
      <c r="I77" s="34" t="s">
        <v>23</v>
      </c>
      <c r="J77" s="74" t="str">
        <f>IF(J12="","",J12)</f>
        <v>11. 4. 2025</v>
      </c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Krajská zdravotní a.s.</v>
      </c>
      <c r="G79" s="42"/>
      <c r="H79" s="42"/>
      <c r="I79" s="34" t="s">
        <v>33</v>
      </c>
      <c r="J79" s="38" t="str">
        <f>E21</f>
        <v xml:space="preserve"> </v>
      </c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31</v>
      </c>
      <c r="D80" s="42"/>
      <c r="E80" s="42"/>
      <c r="F80" s="29" t="str">
        <f>IF(E18="","",E18)</f>
        <v>Vyplň údaj</v>
      </c>
      <c r="G80" s="42"/>
      <c r="H80" s="42"/>
      <c r="I80" s="34" t="s">
        <v>36</v>
      </c>
      <c r="J80" s="38" t="str">
        <f>E24</f>
        <v>Milan Křehla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87"/>
      <c r="B82" s="188"/>
      <c r="C82" s="189" t="s">
        <v>109</v>
      </c>
      <c r="D82" s="190" t="s">
        <v>59</v>
      </c>
      <c r="E82" s="190" t="s">
        <v>55</v>
      </c>
      <c r="F82" s="190" t="s">
        <v>56</v>
      </c>
      <c r="G82" s="190" t="s">
        <v>110</v>
      </c>
      <c r="H82" s="190" t="s">
        <v>111</v>
      </c>
      <c r="I82" s="190" t="s">
        <v>112</v>
      </c>
      <c r="J82" s="190" t="s">
        <v>102</v>
      </c>
      <c r="K82" s="191" t="s">
        <v>113</v>
      </c>
      <c r="L82" s="192"/>
      <c r="M82" s="94" t="s">
        <v>19</v>
      </c>
      <c r="N82" s="95" t="s">
        <v>44</v>
      </c>
      <c r="O82" s="95" t="s">
        <v>114</v>
      </c>
      <c r="P82" s="95" t="s">
        <v>115</v>
      </c>
      <c r="Q82" s="95" t="s">
        <v>116</v>
      </c>
      <c r="R82" s="95" t="s">
        <v>117</v>
      </c>
      <c r="S82" s="95" t="s">
        <v>118</v>
      </c>
      <c r="T82" s="96" t="s">
        <v>119</v>
      </c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="2" customFormat="1" ht="22.8" customHeight="1">
      <c r="A83" s="40"/>
      <c r="B83" s="41"/>
      <c r="C83" s="101" t="s">
        <v>120</v>
      </c>
      <c r="D83" s="42"/>
      <c r="E83" s="42"/>
      <c r="F83" s="42"/>
      <c r="G83" s="42"/>
      <c r="H83" s="42"/>
      <c r="I83" s="42"/>
      <c r="J83" s="193">
        <f>BK83</f>
        <v>0</v>
      </c>
      <c r="K83" s="42"/>
      <c r="L83" s="46"/>
      <c r="M83" s="97"/>
      <c r="N83" s="194"/>
      <c r="O83" s="98"/>
      <c r="P83" s="195">
        <f>P84</f>
        <v>0</v>
      </c>
      <c r="Q83" s="98"/>
      <c r="R83" s="195">
        <f>R84</f>
        <v>0</v>
      </c>
      <c r="S83" s="98"/>
      <c r="T83" s="196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73</v>
      </c>
      <c r="AU83" s="19" t="s">
        <v>103</v>
      </c>
      <c r="BK83" s="197">
        <f>BK84</f>
        <v>0</v>
      </c>
    </row>
    <row r="84" s="12" customFormat="1" ht="25.92" customHeight="1">
      <c r="A84" s="12"/>
      <c r="B84" s="198"/>
      <c r="C84" s="199"/>
      <c r="D84" s="200" t="s">
        <v>73</v>
      </c>
      <c r="E84" s="201" t="s">
        <v>386</v>
      </c>
      <c r="F84" s="201" t="s">
        <v>387</v>
      </c>
      <c r="G84" s="199"/>
      <c r="H84" s="199"/>
      <c r="I84" s="202"/>
      <c r="J84" s="203">
        <f>BK84</f>
        <v>0</v>
      </c>
      <c r="K84" s="199"/>
      <c r="L84" s="204"/>
      <c r="M84" s="205"/>
      <c r="N84" s="206"/>
      <c r="O84" s="206"/>
      <c r="P84" s="207">
        <f>P85+P89+P92</f>
        <v>0</v>
      </c>
      <c r="Q84" s="206"/>
      <c r="R84" s="207">
        <f>R85+R89+R92</f>
        <v>0</v>
      </c>
      <c r="S84" s="206"/>
      <c r="T84" s="208">
        <f>T85+T89+T92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9" t="s">
        <v>151</v>
      </c>
      <c r="AT84" s="210" t="s">
        <v>73</v>
      </c>
      <c r="AU84" s="210" t="s">
        <v>74</v>
      </c>
      <c r="AY84" s="209" t="s">
        <v>123</v>
      </c>
      <c r="BK84" s="211">
        <f>BK85+BK89+BK92</f>
        <v>0</v>
      </c>
    </row>
    <row r="85" s="12" customFormat="1" ht="22.8" customHeight="1">
      <c r="A85" s="12"/>
      <c r="B85" s="198"/>
      <c r="C85" s="199"/>
      <c r="D85" s="200" t="s">
        <v>73</v>
      </c>
      <c r="E85" s="212" t="s">
        <v>388</v>
      </c>
      <c r="F85" s="212" t="s">
        <v>389</v>
      </c>
      <c r="G85" s="199"/>
      <c r="H85" s="199"/>
      <c r="I85" s="202"/>
      <c r="J85" s="213">
        <f>BK85</f>
        <v>0</v>
      </c>
      <c r="K85" s="199"/>
      <c r="L85" s="204"/>
      <c r="M85" s="205"/>
      <c r="N85" s="206"/>
      <c r="O85" s="206"/>
      <c r="P85" s="207">
        <f>SUM(P86:P88)</f>
        <v>0</v>
      </c>
      <c r="Q85" s="206"/>
      <c r="R85" s="207">
        <f>SUM(R86:R88)</f>
        <v>0</v>
      </c>
      <c r="S85" s="206"/>
      <c r="T85" s="208">
        <f>SUM(T86:T88)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9" t="s">
        <v>151</v>
      </c>
      <c r="AT85" s="210" t="s">
        <v>73</v>
      </c>
      <c r="AU85" s="210" t="s">
        <v>81</v>
      </c>
      <c r="AY85" s="209" t="s">
        <v>123</v>
      </c>
      <c r="BK85" s="211">
        <f>SUM(BK86:BK88)</f>
        <v>0</v>
      </c>
    </row>
    <row r="86" s="2" customFormat="1" ht="16.5" customHeight="1">
      <c r="A86" s="40"/>
      <c r="B86" s="41"/>
      <c r="C86" s="214" t="s">
        <v>81</v>
      </c>
      <c r="D86" s="214" t="s">
        <v>126</v>
      </c>
      <c r="E86" s="215" t="s">
        <v>390</v>
      </c>
      <c r="F86" s="216" t="s">
        <v>389</v>
      </c>
      <c r="G86" s="217" t="s">
        <v>391</v>
      </c>
      <c r="H86" s="218">
        <v>0.025000000000000001</v>
      </c>
      <c r="I86" s="219"/>
      <c r="J86" s="220">
        <f>ROUND(I86*H86,2)</f>
        <v>0</v>
      </c>
      <c r="K86" s="216" t="s">
        <v>130</v>
      </c>
      <c r="L86" s="46"/>
      <c r="M86" s="221" t="s">
        <v>19</v>
      </c>
      <c r="N86" s="222" t="s">
        <v>45</v>
      </c>
      <c r="O86" s="86"/>
      <c r="P86" s="223">
        <f>O86*H86</f>
        <v>0</v>
      </c>
      <c r="Q86" s="223">
        <v>0</v>
      </c>
      <c r="R86" s="223">
        <f>Q86*H86</f>
        <v>0</v>
      </c>
      <c r="S86" s="223">
        <v>0</v>
      </c>
      <c r="T86" s="224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25" t="s">
        <v>392</v>
      </c>
      <c r="AT86" s="225" t="s">
        <v>126</v>
      </c>
      <c r="AU86" s="225" t="s">
        <v>83</v>
      </c>
      <c r="AY86" s="19" t="s">
        <v>123</v>
      </c>
      <c r="BE86" s="226">
        <f>IF(N86="základní",J86,0)</f>
        <v>0</v>
      </c>
      <c r="BF86" s="226">
        <f>IF(N86="snížená",J86,0)</f>
        <v>0</v>
      </c>
      <c r="BG86" s="226">
        <f>IF(N86="zákl. přenesená",J86,0)</f>
        <v>0</v>
      </c>
      <c r="BH86" s="226">
        <f>IF(N86="sníž. přenesená",J86,0)</f>
        <v>0</v>
      </c>
      <c r="BI86" s="226">
        <f>IF(N86="nulová",J86,0)</f>
        <v>0</v>
      </c>
      <c r="BJ86" s="19" t="s">
        <v>81</v>
      </c>
      <c r="BK86" s="226">
        <f>ROUND(I86*H86,2)</f>
        <v>0</v>
      </c>
      <c r="BL86" s="19" t="s">
        <v>392</v>
      </c>
      <c r="BM86" s="225" t="s">
        <v>393</v>
      </c>
    </row>
    <row r="87" s="2" customFormat="1">
      <c r="A87" s="40"/>
      <c r="B87" s="41"/>
      <c r="C87" s="42"/>
      <c r="D87" s="227" t="s">
        <v>133</v>
      </c>
      <c r="E87" s="42"/>
      <c r="F87" s="228" t="s">
        <v>394</v>
      </c>
      <c r="G87" s="42"/>
      <c r="H87" s="42"/>
      <c r="I87" s="229"/>
      <c r="J87" s="42"/>
      <c r="K87" s="42"/>
      <c r="L87" s="46"/>
      <c r="M87" s="230"/>
      <c r="N87" s="231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133</v>
      </c>
      <c r="AU87" s="19" t="s">
        <v>83</v>
      </c>
    </row>
    <row r="88" s="2" customFormat="1">
      <c r="A88" s="40"/>
      <c r="B88" s="41"/>
      <c r="C88" s="42"/>
      <c r="D88" s="234" t="s">
        <v>395</v>
      </c>
      <c r="E88" s="42"/>
      <c r="F88" s="282" t="s">
        <v>396</v>
      </c>
      <c r="G88" s="42"/>
      <c r="H88" s="42"/>
      <c r="I88" s="229"/>
      <c r="J88" s="42"/>
      <c r="K88" s="42"/>
      <c r="L88" s="46"/>
      <c r="M88" s="230"/>
      <c r="N88" s="231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395</v>
      </c>
      <c r="AU88" s="19" t="s">
        <v>83</v>
      </c>
    </row>
    <row r="89" s="12" customFormat="1" ht="22.8" customHeight="1">
      <c r="A89" s="12"/>
      <c r="B89" s="198"/>
      <c r="C89" s="199"/>
      <c r="D89" s="200" t="s">
        <v>73</v>
      </c>
      <c r="E89" s="212" t="s">
        <v>397</v>
      </c>
      <c r="F89" s="212" t="s">
        <v>398</v>
      </c>
      <c r="G89" s="199"/>
      <c r="H89" s="199"/>
      <c r="I89" s="202"/>
      <c r="J89" s="213">
        <f>BK89</f>
        <v>0</v>
      </c>
      <c r="K89" s="199"/>
      <c r="L89" s="204"/>
      <c r="M89" s="205"/>
      <c r="N89" s="206"/>
      <c r="O89" s="206"/>
      <c r="P89" s="207">
        <f>SUM(P90:P91)</f>
        <v>0</v>
      </c>
      <c r="Q89" s="206"/>
      <c r="R89" s="207">
        <f>SUM(R90:R91)</f>
        <v>0</v>
      </c>
      <c r="S89" s="206"/>
      <c r="T89" s="208">
        <f>SUM(T90:T91)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151</v>
      </c>
      <c r="AT89" s="210" t="s">
        <v>73</v>
      </c>
      <c r="AU89" s="210" t="s">
        <v>81</v>
      </c>
      <c r="AY89" s="209" t="s">
        <v>123</v>
      </c>
      <c r="BK89" s="211">
        <f>SUM(BK90:BK91)</f>
        <v>0</v>
      </c>
    </row>
    <row r="90" s="2" customFormat="1" ht="16.5" customHeight="1">
      <c r="A90" s="40"/>
      <c r="B90" s="41"/>
      <c r="C90" s="214" t="s">
        <v>83</v>
      </c>
      <c r="D90" s="214" t="s">
        <v>126</v>
      </c>
      <c r="E90" s="215" t="s">
        <v>399</v>
      </c>
      <c r="F90" s="216" t="s">
        <v>398</v>
      </c>
      <c r="G90" s="217" t="s">
        <v>400</v>
      </c>
      <c r="H90" s="218">
        <v>0.014999999999999999</v>
      </c>
      <c r="I90" s="219"/>
      <c r="J90" s="220">
        <f>ROUND(I90*H90,2)</f>
        <v>0</v>
      </c>
      <c r="K90" s="216" t="s">
        <v>130</v>
      </c>
      <c r="L90" s="46"/>
      <c r="M90" s="221" t="s">
        <v>19</v>
      </c>
      <c r="N90" s="222" t="s">
        <v>45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392</v>
      </c>
      <c r="AT90" s="225" t="s">
        <v>126</v>
      </c>
      <c r="AU90" s="225" t="s">
        <v>83</v>
      </c>
      <c r="AY90" s="19" t="s">
        <v>123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81</v>
      </c>
      <c r="BK90" s="226">
        <f>ROUND(I90*H90,2)</f>
        <v>0</v>
      </c>
      <c r="BL90" s="19" t="s">
        <v>392</v>
      </c>
      <c r="BM90" s="225" t="s">
        <v>401</v>
      </c>
    </row>
    <row r="91" s="2" customFormat="1">
      <c r="A91" s="40"/>
      <c r="B91" s="41"/>
      <c r="C91" s="42"/>
      <c r="D91" s="227" t="s">
        <v>133</v>
      </c>
      <c r="E91" s="42"/>
      <c r="F91" s="228" t="s">
        <v>402</v>
      </c>
      <c r="G91" s="42"/>
      <c r="H91" s="42"/>
      <c r="I91" s="229"/>
      <c r="J91" s="42"/>
      <c r="K91" s="42"/>
      <c r="L91" s="46"/>
      <c r="M91" s="230"/>
      <c r="N91" s="231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133</v>
      </c>
      <c r="AU91" s="19" t="s">
        <v>83</v>
      </c>
    </row>
    <row r="92" s="12" customFormat="1" ht="22.8" customHeight="1">
      <c r="A92" s="12"/>
      <c r="B92" s="198"/>
      <c r="C92" s="199"/>
      <c r="D92" s="200" t="s">
        <v>73</v>
      </c>
      <c r="E92" s="212" t="s">
        <v>403</v>
      </c>
      <c r="F92" s="212" t="s">
        <v>404</v>
      </c>
      <c r="G92" s="199"/>
      <c r="H92" s="199"/>
      <c r="I92" s="202"/>
      <c r="J92" s="213">
        <f>BK92</f>
        <v>0</v>
      </c>
      <c r="K92" s="199"/>
      <c r="L92" s="204"/>
      <c r="M92" s="205"/>
      <c r="N92" s="206"/>
      <c r="O92" s="206"/>
      <c r="P92" s="207">
        <f>P93</f>
        <v>0</v>
      </c>
      <c r="Q92" s="206"/>
      <c r="R92" s="207">
        <f>R93</f>
        <v>0</v>
      </c>
      <c r="S92" s="206"/>
      <c r="T92" s="208">
        <f>T93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151</v>
      </c>
      <c r="AT92" s="210" t="s">
        <v>73</v>
      </c>
      <c r="AU92" s="210" t="s">
        <v>81</v>
      </c>
      <c r="AY92" s="209" t="s">
        <v>123</v>
      </c>
      <c r="BK92" s="211">
        <f>BK93</f>
        <v>0</v>
      </c>
    </row>
    <row r="93" s="2" customFormat="1" ht="24.15" customHeight="1">
      <c r="A93" s="40"/>
      <c r="B93" s="41"/>
      <c r="C93" s="214" t="s">
        <v>141</v>
      </c>
      <c r="D93" s="214" t="s">
        <v>126</v>
      </c>
      <c r="E93" s="215" t="s">
        <v>405</v>
      </c>
      <c r="F93" s="216" t="s">
        <v>406</v>
      </c>
      <c r="G93" s="217" t="s">
        <v>407</v>
      </c>
      <c r="H93" s="218">
        <v>1</v>
      </c>
      <c r="I93" s="219"/>
      <c r="J93" s="220">
        <f>ROUND(I93*H93,2)</f>
        <v>0</v>
      </c>
      <c r="K93" s="216" t="s">
        <v>19</v>
      </c>
      <c r="L93" s="46"/>
      <c r="M93" s="283" t="s">
        <v>19</v>
      </c>
      <c r="N93" s="284" t="s">
        <v>45</v>
      </c>
      <c r="O93" s="246"/>
      <c r="P93" s="285">
        <f>O93*H93</f>
        <v>0</v>
      </c>
      <c r="Q93" s="285">
        <v>0</v>
      </c>
      <c r="R93" s="285">
        <f>Q93*H93</f>
        <v>0</v>
      </c>
      <c r="S93" s="285">
        <v>0</v>
      </c>
      <c r="T93" s="28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392</v>
      </c>
      <c r="AT93" s="225" t="s">
        <v>126</v>
      </c>
      <c r="AU93" s="225" t="s">
        <v>83</v>
      </c>
      <c r="AY93" s="19" t="s">
        <v>123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81</v>
      </c>
      <c r="BK93" s="226">
        <f>ROUND(I93*H93,2)</f>
        <v>0</v>
      </c>
      <c r="BL93" s="19" t="s">
        <v>392</v>
      </c>
      <c r="BM93" s="225" t="s">
        <v>408</v>
      </c>
    </row>
    <row r="94" s="2" customFormat="1" ht="6.96" customHeight="1">
      <c r="A94" s="40"/>
      <c r="B94" s="61"/>
      <c r="C94" s="62"/>
      <c r="D94" s="62"/>
      <c r="E94" s="62"/>
      <c r="F94" s="62"/>
      <c r="G94" s="62"/>
      <c r="H94" s="62"/>
      <c r="I94" s="62"/>
      <c r="J94" s="62"/>
      <c r="K94" s="62"/>
      <c r="L94" s="46"/>
      <c r="M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</sheetData>
  <sheetProtection sheet="1" autoFilter="0" formatColumns="0" formatRows="0" objects="1" scenarios="1" spinCount="100000" saltValue="h7Xi5y6ylxTlO2IkmGvTrd9N3jXIuaDCiNl3OroYZDs/LWQISSb6HZn4nb3igIjTYNPuNOhDAmjuE7Njwm+gJg==" hashValue="lyB0SLjb42BQ/nyWR2yPpESd2QTh6EnALSvhQlGHcm+Jd79gM+5Zx2OFzJS3rGlB85o7dc2Qu+2kEram9NPHdA==" algorithmName="SHA-512" password="CC35"/>
  <autoFilter ref="C82:K9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030001000"/>
    <hyperlink ref="F91" r:id="rId2" display="https://podminky.urs.cz/item/CS_URS_2025_01/06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7" customWidth="1"/>
    <col min="2" max="2" width="1.667969" style="287" customWidth="1"/>
    <col min="3" max="4" width="5" style="287" customWidth="1"/>
    <col min="5" max="5" width="11.66016" style="287" customWidth="1"/>
    <col min="6" max="6" width="9.160156" style="287" customWidth="1"/>
    <col min="7" max="7" width="5" style="287" customWidth="1"/>
    <col min="8" max="8" width="77.83203" style="287" customWidth="1"/>
    <col min="9" max="10" width="20" style="287" customWidth="1"/>
    <col min="11" max="11" width="1.667969" style="287" customWidth="1"/>
  </cols>
  <sheetData>
    <row r="1" s="1" customFormat="1" ht="37.5" customHeight="1"/>
    <row r="2" s="1" customFormat="1" ht="7.5" customHeight="1">
      <c r="B2" s="288"/>
      <c r="C2" s="289"/>
      <c r="D2" s="289"/>
      <c r="E2" s="289"/>
      <c r="F2" s="289"/>
      <c r="G2" s="289"/>
      <c r="H2" s="289"/>
      <c r="I2" s="289"/>
      <c r="J2" s="289"/>
      <c r="K2" s="290"/>
    </row>
    <row r="3" s="16" customFormat="1" ht="45" customHeight="1">
      <c r="B3" s="291"/>
      <c r="C3" s="292" t="s">
        <v>409</v>
      </c>
      <c r="D3" s="292"/>
      <c r="E3" s="292"/>
      <c r="F3" s="292"/>
      <c r="G3" s="292"/>
      <c r="H3" s="292"/>
      <c r="I3" s="292"/>
      <c r="J3" s="292"/>
      <c r="K3" s="293"/>
    </row>
    <row r="4" s="1" customFormat="1" ht="25.5" customHeight="1">
      <c r="B4" s="294"/>
      <c r="C4" s="295" t="s">
        <v>410</v>
      </c>
      <c r="D4" s="295"/>
      <c r="E4" s="295"/>
      <c r="F4" s="295"/>
      <c r="G4" s="295"/>
      <c r="H4" s="295"/>
      <c r="I4" s="295"/>
      <c r="J4" s="295"/>
      <c r="K4" s="296"/>
    </row>
    <row r="5" s="1" customFormat="1" ht="5.25" customHeight="1">
      <c r="B5" s="294"/>
      <c r="C5" s="297"/>
      <c r="D5" s="297"/>
      <c r="E5" s="297"/>
      <c r="F5" s="297"/>
      <c r="G5" s="297"/>
      <c r="H5" s="297"/>
      <c r="I5" s="297"/>
      <c r="J5" s="297"/>
      <c r="K5" s="296"/>
    </row>
    <row r="6" s="1" customFormat="1" ht="15" customHeight="1">
      <c r="B6" s="294"/>
      <c r="C6" s="298" t="s">
        <v>411</v>
      </c>
      <c r="D6" s="298"/>
      <c r="E6" s="298"/>
      <c r="F6" s="298"/>
      <c r="G6" s="298"/>
      <c r="H6" s="298"/>
      <c r="I6" s="298"/>
      <c r="J6" s="298"/>
      <c r="K6" s="296"/>
    </row>
    <row r="7" s="1" customFormat="1" ht="15" customHeight="1">
      <c r="B7" s="299"/>
      <c r="C7" s="298" t="s">
        <v>412</v>
      </c>
      <c r="D7" s="298"/>
      <c r="E7" s="298"/>
      <c r="F7" s="298"/>
      <c r="G7" s="298"/>
      <c r="H7" s="298"/>
      <c r="I7" s="298"/>
      <c r="J7" s="298"/>
      <c r="K7" s="296"/>
    </row>
    <row r="8" s="1" customFormat="1" ht="12.75" customHeight="1">
      <c r="B8" s="299"/>
      <c r="C8" s="298"/>
      <c r="D8" s="298"/>
      <c r="E8" s="298"/>
      <c r="F8" s="298"/>
      <c r="G8" s="298"/>
      <c r="H8" s="298"/>
      <c r="I8" s="298"/>
      <c r="J8" s="298"/>
      <c r="K8" s="296"/>
    </row>
    <row r="9" s="1" customFormat="1" ht="15" customHeight="1">
      <c r="B9" s="299"/>
      <c r="C9" s="298" t="s">
        <v>413</v>
      </c>
      <c r="D9" s="298"/>
      <c r="E9" s="298"/>
      <c r="F9" s="298"/>
      <c r="G9" s="298"/>
      <c r="H9" s="298"/>
      <c r="I9" s="298"/>
      <c r="J9" s="298"/>
      <c r="K9" s="296"/>
    </row>
    <row r="10" s="1" customFormat="1" ht="15" customHeight="1">
      <c r="B10" s="299"/>
      <c r="C10" s="298"/>
      <c r="D10" s="298" t="s">
        <v>414</v>
      </c>
      <c r="E10" s="298"/>
      <c r="F10" s="298"/>
      <c r="G10" s="298"/>
      <c r="H10" s="298"/>
      <c r="I10" s="298"/>
      <c r="J10" s="298"/>
      <c r="K10" s="296"/>
    </row>
    <row r="11" s="1" customFormat="1" ht="15" customHeight="1">
      <c r="B11" s="299"/>
      <c r="C11" s="300"/>
      <c r="D11" s="298" t="s">
        <v>415</v>
      </c>
      <c r="E11" s="298"/>
      <c r="F11" s="298"/>
      <c r="G11" s="298"/>
      <c r="H11" s="298"/>
      <c r="I11" s="298"/>
      <c r="J11" s="298"/>
      <c r="K11" s="296"/>
    </row>
    <row r="12" s="1" customFormat="1" ht="15" customHeight="1">
      <c r="B12" s="299"/>
      <c r="C12" s="300"/>
      <c r="D12" s="298"/>
      <c r="E12" s="298"/>
      <c r="F12" s="298"/>
      <c r="G12" s="298"/>
      <c r="H12" s="298"/>
      <c r="I12" s="298"/>
      <c r="J12" s="298"/>
      <c r="K12" s="296"/>
    </row>
    <row r="13" s="1" customFormat="1" ht="15" customHeight="1">
      <c r="B13" s="299"/>
      <c r="C13" s="300"/>
      <c r="D13" s="301" t="s">
        <v>416</v>
      </c>
      <c r="E13" s="298"/>
      <c r="F13" s="298"/>
      <c r="G13" s="298"/>
      <c r="H13" s="298"/>
      <c r="I13" s="298"/>
      <c r="J13" s="298"/>
      <c r="K13" s="296"/>
    </row>
    <row r="14" s="1" customFormat="1" ht="12.75" customHeight="1">
      <c r="B14" s="299"/>
      <c r="C14" s="300"/>
      <c r="D14" s="300"/>
      <c r="E14" s="300"/>
      <c r="F14" s="300"/>
      <c r="G14" s="300"/>
      <c r="H14" s="300"/>
      <c r="I14" s="300"/>
      <c r="J14" s="300"/>
      <c r="K14" s="296"/>
    </row>
    <row r="15" s="1" customFormat="1" ht="15" customHeight="1">
      <c r="B15" s="299"/>
      <c r="C15" s="300"/>
      <c r="D15" s="298" t="s">
        <v>417</v>
      </c>
      <c r="E15" s="298"/>
      <c r="F15" s="298"/>
      <c r="G15" s="298"/>
      <c r="H15" s="298"/>
      <c r="I15" s="298"/>
      <c r="J15" s="298"/>
      <c r="K15" s="296"/>
    </row>
    <row r="16" s="1" customFormat="1" ht="15" customHeight="1">
      <c r="B16" s="299"/>
      <c r="C16" s="300"/>
      <c r="D16" s="298" t="s">
        <v>418</v>
      </c>
      <c r="E16" s="298"/>
      <c r="F16" s="298"/>
      <c r="G16" s="298"/>
      <c r="H16" s="298"/>
      <c r="I16" s="298"/>
      <c r="J16" s="298"/>
      <c r="K16" s="296"/>
    </row>
    <row r="17" s="1" customFormat="1" ht="15" customHeight="1">
      <c r="B17" s="299"/>
      <c r="C17" s="300"/>
      <c r="D17" s="298" t="s">
        <v>419</v>
      </c>
      <c r="E17" s="298"/>
      <c r="F17" s="298"/>
      <c r="G17" s="298"/>
      <c r="H17" s="298"/>
      <c r="I17" s="298"/>
      <c r="J17" s="298"/>
      <c r="K17" s="296"/>
    </row>
    <row r="18" s="1" customFormat="1" ht="15" customHeight="1">
      <c r="B18" s="299"/>
      <c r="C18" s="300"/>
      <c r="D18" s="300"/>
      <c r="E18" s="302" t="s">
        <v>80</v>
      </c>
      <c r="F18" s="298" t="s">
        <v>420</v>
      </c>
      <c r="G18" s="298"/>
      <c r="H18" s="298"/>
      <c r="I18" s="298"/>
      <c r="J18" s="298"/>
      <c r="K18" s="296"/>
    </row>
    <row r="19" s="1" customFormat="1" ht="15" customHeight="1">
      <c r="B19" s="299"/>
      <c r="C19" s="300"/>
      <c r="D19" s="300"/>
      <c r="E19" s="302" t="s">
        <v>421</v>
      </c>
      <c r="F19" s="298" t="s">
        <v>422</v>
      </c>
      <c r="G19" s="298"/>
      <c r="H19" s="298"/>
      <c r="I19" s="298"/>
      <c r="J19" s="298"/>
      <c r="K19" s="296"/>
    </row>
    <row r="20" s="1" customFormat="1" ht="15" customHeight="1">
      <c r="B20" s="299"/>
      <c r="C20" s="300"/>
      <c r="D20" s="300"/>
      <c r="E20" s="302" t="s">
        <v>423</v>
      </c>
      <c r="F20" s="298" t="s">
        <v>424</v>
      </c>
      <c r="G20" s="298"/>
      <c r="H20" s="298"/>
      <c r="I20" s="298"/>
      <c r="J20" s="298"/>
      <c r="K20" s="296"/>
    </row>
    <row r="21" s="1" customFormat="1" ht="15" customHeight="1">
      <c r="B21" s="299"/>
      <c r="C21" s="300"/>
      <c r="D21" s="300"/>
      <c r="E21" s="302" t="s">
        <v>425</v>
      </c>
      <c r="F21" s="298" t="s">
        <v>93</v>
      </c>
      <c r="G21" s="298"/>
      <c r="H21" s="298"/>
      <c r="I21" s="298"/>
      <c r="J21" s="298"/>
      <c r="K21" s="296"/>
    </row>
    <row r="22" s="1" customFormat="1" ht="15" customHeight="1">
      <c r="B22" s="299"/>
      <c r="C22" s="300"/>
      <c r="D22" s="300"/>
      <c r="E22" s="302" t="s">
        <v>426</v>
      </c>
      <c r="F22" s="298" t="s">
        <v>427</v>
      </c>
      <c r="G22" s="298"/>
      <c r="H22" s="298"/>
      <c r="I22" s="298"/>
      <c r="J22" s="298"/>
      <c r="K22" s="296"/>
    </row>
    <row r="23" s="1" customFormat="1" ht="15" customHeight="1">
      <c r="B23" s="299"/>
      <c r="C23" s="300"/>
      <c r="D23" s="300"/>
      <c r="E23" s="302" t="s">
        <v>87</v>
      </c>
      <c r="F23" s="298" t="s">
        <v>428</v>
      </c>
      <c r="G23" s="298"/>
      <c r="H23" s="298"/>
      <c r="I23" s="298"/>
      <c r="J23" s="298"/>
      <c r="K23" s="296"/>
    </row>
    <row r="24" s="1" customFormat="1" ht="12.75" customHeight="1">
      <c r="B24" s="299"/>
      <c r="C24" s="300"/>
      <c r="D24" s="300"/>
      <c r="E24" s="300"/>
      <c r="F24" s="300"/>
      <c r="G24" s="300"/>
      <c r="H24" s="300"/>
      <c r="I24" s="300"/>
      <c r="J24" s="300"/>
      <c r="K24" s="296"/>
    </row>
    <row r="25" s="1" customFormat="1" ht="15" customHeight="1">
      <c r="B25" s="299"/>
      <c r="C25" s="298" t="s">
        <v>429</v>
      </c>
      <c r="D25" s="298"/>
      <c r="E25" s="298"/>
      <c r="F25" s="298"/>
      <c r="G25" s="298"/>
      <c r="H25" s="298"/>
      <c r="I25" s="298"/>
      <c r="J25" s="298"/>
      <c r="K25" s="296"/>
    </row>
    <row r="26" s="1" customFormat="1" ht="15" customHeight="1">
      <c r="B26" s="299"/>
      <c r="C26" s="298" t="s">
        <v>430</v>
      </c>
      <c r="D26" s="298"/>
      <c r="E26" s="298"/>
      <c r="F26" s="298"/>
      <c r="G26" s="298"/>
      <c r="H26" s="298"/>
      <c r="I26" s="298"/>
      <c r="J26" s="298"/>
      <c r="K26" s="296"/>
    </row>
    <row r="27" s="1" customFormat="1" ht="15" customHeight="1">
      <c r="B27" s="299"/>
      <c r="C27" s="298"/>
      <c r="D27" s="298" t="s">
        <v>431</v>
      </c>
      <c r="E27" s="298"/>
      <c r="F27" s="298"/>
      <c r="G27" s="298"/>
      <c r="H27" s="298"/>
      <c r="I27" s="298"/>
      <c r="J27" s="298"/>
      <c r="K27" s="296"/>
    </row>
    <row r="28" s="1" customFormat="1" ht="15" customHeight="1">
      <c r="B28" s="299"/>
      <c r="C28" s="300"/>
      <c r="D28" s="298" t="s">
        <v>432</v>
      </c>
      <c r="E28" s="298"/>
      <c r="F28" s="298"/>
      <c r="G28" s="298"/>
      <c r="H28" s="298"/>
      <c r="I28" s="298"/>
      <c r="J28" s="298"/>
      <c r="K28" s="296"/>
    </row>
    <row r="29" s="1" customFormat="1" ht="12.75" customHeight="1">
      <c r="B29" s="299"/>
      <c r="C29" s="300"/>
      <c r="D29" s="300"/>
      <c r="E29" s="300"/>
      <c r="F29" s="300"/>
      <c r="G29" s="300"/>
      <c r="H29" s="300"/>
      <c r="I29" s="300"/>
      <c r="J29" s="300"/>
      <c r="K29" s="296"/>
    </row>
    <row r="30" s="1" customFormat="1" ht="15" customHeight="1">
      <c r="B30" s="299"/>
      <c r="C30" s="300"/>
      <c r="D30" s="298" t="s">
        <v>433</v>
      </c>
      <c r="E30" s="298"/>
      <c r="F30" s="298"/>
      <c r="G30" s="298"/>
      <c r="H30" s="298"/>
      <c r="I30" s="298"/>
      <c r="J30" s="298"/>
      <c r="K30" s="296"/>
    </row>
    <row r="31" s="1" customFormat="1" ht="15" customHeight="1">
      <c r="B31" s="299"/>
      <c r="C31" s="300"/>
      <c r="D31" s="298" t="s">
        <v>434</v>
      </c>
      <c r="E31" s="298"/>
      <c r="F31" s="298"/>
      <c r="G31" s="298"/>
      <c r="H31" s="298"/>
      <c r="I31" s="298"/>
      <c r="J31" s="298"/>
      <c r="K31" s="296"/>
    </row>
    <row r="32" s="1" customFormat="1" ht="12.75" customHeight="1">
      <c r="B32" s="299"/>
      <c r="C32" s="300"/>
      <c r="D32" s="300"/>
      <c r="E32" s="300"/>
      <c r="F32" s="300"/>
      <c r="G32" s="300"/>
      <c r="H32" s="300"/>
      <c r="I32" s="300"/>
      <c r="J32" s="300"/>
      <c r="K32" s="296"/>
    </row>
    <row r="33" s="1" customFormat="1" ht="15" customHeight="1">
      <c r="B33" s="299"/>
      <c r="C33" s="300"/>
      <c r="D33" s="298" t="s">
        <v>435</v>
      </c>
      <c r="E33" s="298"/>
      <c r="F33" s="298"/>
      <c r="G33" s="298"/>
      <c r="H33" s="298"/>
      <c r="I33" s="298"/>
      <c r="J33" s="298"/>
      <c r="K33" s="296"/>
    </row>
    <row r="34" s="1" customFormat="1" ht="15" customHeight="1">
      <c r="B34" s="299"/>
      <c r="C34" s="300"/>
      <c r="D34" s="298" t="s">
        <v>436</v>
      </c>
      <c r="E34" s="298"/>
      <c r="F34" s="298"/>
      <c r="G34" s="298"/>
      <c r="H34" s="298"/>
      <c r="I34" s="298"/>
      <c r="J34" s="298"/>
      <c r="K34" s="296"/>
    </row>
    <row r="35" s="1" customFormat="1" ht="15" customHeight="1">
      <c r="B35" s="299"/>
      <c r="C35" s="300"/>
      <c r="D35" s="298" t="s">
        <v>437</v>
      </c>
      <c r="E35" s="298"/>
      <c r="F35" s="298"/>
      <c r="G35" s="298"/>
      <c r="H35" s="298"/>
      <c r="I35" s="298"/>
      <c r="J35" s="298"/>
      <c r="K35" s="296"/>
    </row>
    <row r="36" s="1" customFormat="1" ht="15" customHeight="1">
      <c r="B36" s="299"/>
      <c r="C36" s="300"/>
      <c r="D36" s="298"/>
      <c r="E36" s="301" t="s">
        <v>109</v>
      </c>
      <c r="F36" s="298"/>
      <c r="G36" s="298" t="s">
        <v>438</v>
      </c>
      <c r="H36" s="298"/>
      <c r="I36" s="298"/>
      <c r="J36" s="298"/>
      <c r="K36" s="296"/>
    </row>
    <row r="37" s="1" customFormat="1" ht="30.75" customHeight="1">
      <c r="B37" s="299"/>
      <c r="C37" s="300"/>
      <c r="D37" s="298"/>
      <c r="E37" s="301" t="s">
        <v>439</v>
      </c>
      <c r="F37" s="298"/>
      <c r="G37" s="298" t="s">
        <v>440</v>
      </c>
      <c r="H37" s="298"/>
      <c r="I37" s="298"/>
      <c r="J37" s="298"/>
      <c r="K37" s="296"/>
    </row>
    <row r="38" s="1" customFormat="1" ht="15" customHeight="1">
      <c r="B38" s="299"/>
      <c r="C38" s="300"/>
      <c r="D38" s="298"/>
      <c r="E38" s="301" t="s">
        <v>55</v>
      </c>
      <c r="F38" s="298"/>
      <c r="G38" s="298" t="s">
        <v>441</v>
      </c>
      <c r="H38" s="298"/>
      <c r="I38" s="298"/>
      <c r="J38" s="298"/>
      <c r="K38" s="296"/>
    </row>
    <row r="39" s="1" customFormat="1" ht="15" customHeight="1">
      <c r="B39" s="299"/>
      <c r="C39" s="300"/>
      <c r="D39" s="298"/>
      <c r="E39" s="301" t="s">
        <v>56</v>
      </c>
      <c r="F39" s="298"/>
      <c r="G39" s="298" t="s">
        <v>442</v>
      </c>
      <c r="H39" s="298"/>
      <c r="I39" s="298"/>
      <c r="J39" s="298"/>
      <c r="K39" s="296"/>
    </row>
    <row r="40" s="1" customFormat="1" ht="15" customHeight="1">
      <c r="B40" s="299"/>
      <c r="C40" s="300"/>
      <c r="D40" s="298"/>
      <c r="E40" s="301" t="s">
        <v>110</v>
      </c>
      <c r="F40" s="298"/>
      <c r="G40" s="298" t="s">
        <v>443</v>
      </c>
      <c r="H40" s="298"/>
      <c r="I40" s="298"/>
      <c r="J40" s="298"/>
      <c r="K40" s="296"/>
    </row>
    <row r="41" s="1" customFormat="1" ht="15" customHeight="1">
      <c r="B41" s="299"/>
      <c r="C41" s="300"/>
      <c r="D41" s="298"/>
      <c r="E41" s="301" t="s">
        <v>111</v>
      </c>
      <c r="F41" s="298"/>
      <c r="G41" s="298" t="s">
        <v>444</v>
      </c>
      <c r="H41" s="298"/>
      <c r="I41" s="298"/>
      <c r="J41" s="298"/>
      <c r="K41" s="296"/>
    </row>
    <row r="42" s="1" customFormat="1" ht="15" customHeight="1">
      <c r="B42" s="299"/>
      <c r="C42" s="300"/>
      <c r="D42" s="298"/>
      <c r="E42" s="301" t="s">
        <v>445</v>
      </c>
      <c r="F42" s="298"/>
      <c r="G42" s="298" t="s">
        <v>446</v>
      </c>
      <c r="H42" s="298"/>
      <c r="I42" s="298"/>
      <c r="J42" s="298"/>
      <c r="K42" s="296"/>
    </row>
    <row r="43" s="1" customFormat="1" ht="15" customHeight="1">
      <c r="B43" s="299"/>
      <c r="C43" s="300"/>
      <c r="D43" s="298"/>
      <c r="E43" s="301"/>
      <c r="F43" s="298"/>
      <c r="G43" s="298" t="s">
        <v>447</v>
      </c>
      <c r="H43" s="298"/>
      <c r="I43" s="298"/>
      <c r="J43" s="298"/>
      <c r="K43" s="296"/>
    </row>
    <row r="44" s="1" customFormat="1" ht="15" customHeight="1">
      <c r="B44" s="299"/>
      <c r="C44" s="300"/>
      <c r="D44" s="298"/>
      <c r="E44" s="301" t="s">
        <v>448</v>
      </c>
      <c r="F44" s="298"/>
      <c r="G44" s="298" t="s">
        <v>449</v>
      </c>
      <c r="H44" s="298"/>
      <c r="I44" s="298"/>
      <c r="J44" s="298"/>
      <c r="K44" s="296"/>
    </row>
    <row r="45" s="1" customFormat="1" ht="15" customHeight="1">
      <c r="B45" s="299"/>
      <c r="C45" s="300"/>
      <c r="D45" s="298"/>
      <c r="E45" s="301" t="s">
        <v>113</v>
      </c>
      <c r="F45" s="298"/>
      <c r="G45" s="298" t="s">
        <v>450</v>
      </c>
      <c r="H45" s="298"/>
      <c r="I45" s="298"/>
      <c r="J45" s="298"/>
      <c r="K45" s="296"/>
    </row>
    <row r="46" s="1" customFormat="1" ht="12.75" customHeight="1">
      <c r="B46" s="299"/>
      <c r="C46" s="300"/>
      <c r="D46" s="298"/>
      <c r="E46" s="298"/>
      <c r="F46" s="298"/>
      <c r="G46" s="298"/>
      <c r="H46" s="298"/>
      <c r="I46" s="298"/>
      <c r="J46" s="298"/>
      <c r="K46" s="296"/>
    </row>
    <row r="47" s="1" customFormat="1" ht="15" customHeight="1">
      <c r="B47" s="299"/>
      <c r="C47" s="300"/>
      <c r="D47" s="298" t="s">
        <v>451</v>
      </c>
      <c r="E47" s="298"/>
      <c r="F47" s="298"/>
      <c r="G47" s="298"/>
      <c r="H47" s="298"/>
      <c r="I47" s="298"/>
      <c r="J47" s="298"/>
      <c r="K47" s="296"/>
    </row>
    <row r="48" s="1" customFormat="1" ht="15" customHeight="1">
      <c r="B48" s="299"/>
      <c r="C48" s="300"/>
      <c r="D48" s="300"/>
      <c r="E48" s="298" t="s">
        <v>452</v>
      </c>
      <c r="F48" s="298"/>
      <c r="G48" s="298"/>
      <c r="H48" s="298"/>
      <c r="I48" s="298"/>
      <c r="J48" s="298"/>
      <c r="K48" s="296"/>
    </row>
    <row r="49" s="1" customFormat="1" ht="15" customHeight="1">
      <c r="B49" s="299"/>
      <c r="C49" s="300"/>
      <c r="D49" s="300"/>
      <c r="E49" s="298" t="s">
        <v>453</v>
      </c>
      <c r="F49" s="298"/>
      <c r="G49" s="298"/>
      <c r="H49" s="298"/>
      <c r="I49" s="298"/>
      <c r="J49" s="298"/>
      <c r="K49" s="296"/>
    </row>
    <row r="50" s="1" customFormat="1" ht="15" customHeight="1">
      <c r="B50" s="299"/>
      <c r="C50" s="300"/>
      <c r="D50" s="300"/>
      <c r="E50" s="298" t="s">
        <v>454</v>
      </c>
      <c r="F50" s="298"/>
      <c r="G50" s="298"/>
      <c r="H50" s="298"/>
      <c r="I50" s="298"/>
      <c r="J50" s="298"/>
      <c r="K50" s="296"/>
    </row>
    <row r="51" s="1" customFormat="1" ht="15" customHeight="1">
      <c r="B51" s="299"/>
      <c r="C51" s="300"/>
      <c r="D51" s="298" t="s">
        <v>455</v>
      </c>
      <c r="E51" s="298"/>
      <c r="F51" s="298"/>
      <c r="G51" s="298"/>
      <c r="H51" s="298"/>
      <c r="I51" s="298"/>
      <c r="J51" s="298"/>
      <c r="K51" s="296"/>
    </row>
    <row r="52" s="1" customFormat="1" ht="25.5" customHeight="1">
      <c r="B52" s="294"/>
      <c r="C52" s="295" t="s">
        <v>456</v>
      </c>
      <c r="D52" s="295"/>
      <c r="E52" s="295"/>
      <c r="F52" s="295"/>
      <c r="G52" s="295"/>
      <c r="H52" s="295"/>
      <c r="I52" s="295"/>
      <c r="J52" s="295"/>
      <c r="K52" s="296"/>
    </row>
    <row r="53" s="1" customFormat="1" ht="5.25" customHeight="1">
      <c r="B53" s="294"/>
      <c r="C53" s="297"/>
      <c r="D53" s="297"/>
      <c r="E53" s="297"/>
      <c r="F53" s="297"/>
      <c r="G53" s="297"/>
      <c r="H53" s="297"/>
      <c r="I53" s="297"/>
      <c r="J53" s="297"/>
      <c r="K53" s="296"/>
    </row>
    <row r="54" s="1" customFormat="1" ht="15" customHeight="1">
      <c r="B54" s="294"/>
      <c r="C54" s="298" t="s">
        <v>457</v>
      </c>
      <c r="D54" s="298"/>
      <c r="E54" s="298"/>
      <c r="F54" s="298"/>
      <c r="G54" s="298"/>
      <c r="H54" s="298"/>
      <c r="I54" s="298"/>
      <c r="J54" s="298"/>
      <c r="K54" s="296"/>
    </row>
    <row r="55" s="1" customFormat="1" ht="15" customHeight="1">
      <c r="B55" s="294"/>
      <c r="C55" s="298" t="s">
        <v>458</v>
      </c>
      <c r="D55" s="298"/>
      <c r="E55" s="298"/>
      <c r="F55" s="298"/>
      <c r="G55" s="298"/>
      <c r="H55" s="298"/>
      <c r="I55" s="298"/>
      <c r="J55" s="298"/>
      <c r="K55" s="296"/>
    </row>
    <row r="56" s="1" customFormat="1" ht="12.75" customHeight="1">
      <c r="B56" s="294"/>
      <c r="C56" s="298"/>
      <c r="D56" s="298"/>
      <c r="E56" s="298"/>
      <c r="F56" s="298"/>
      <c r="G56" s="298"/>
      <c r="H56" s="298"/>
      <c r="I56" s="298"/>
      <c r="J56" s="298"/>
      <c r="K56" s="296"/>
    </row>
    <row r="57" s="1" customFormat="1" ht="15" customHeight="1">
      <c r="B57" s="294"/>
      <c r="C57" s="298" t="s">
        <v>459</v>
      </c>
      <c r="D57" s="298"/>
      <c r="E57" s="298"/>
      <c r="F57" s="298"/>
      <c r="G57" s="298"/>
      <c r="H57" s="298"/>
      <c r="I57" s="298"/>
      <c r="J57" s="298"/>
      <c r="K57" s="296"/>
    </row>
    <row r="58" s="1" customFormat="1" ht="15" customHeight="1">
      <c r="B58" s="294"/>
      <c r="C58" s="300"/>
      <c r="D58" s="298" t="s">
        <v>460</v>
      </c>
      <c r="E58" s="298"/>
      <c r="F58" s="298"/>
      <c r="G58" s="298"/>
      <c r="H58" s="298"/>
      <c r="I58" s="298"/>
      <c r="J58" s="298"/>
      <c r="K58" s="296"/>
    </row>
    <row r="59" s="1" customFormat="1" ht="15" customHeight="1">
      <c r="B59" s="294"/>
      <c r="C59" s="300"/>
      <c r="D59" s="298" t="s">
        <v>461</v>
      </c>
      <c r="E59" s="298"/>
      <c r="F59" s="298"/>
      <c r="G59" s="298"/>
      <c r="H59" s="298"/>
      <c r="I59" s="298"/>
      <c r="J59" s="298"/>
      <c r="K59" s="296"/>
    </row>
    <row r="60" s="1" customFormat="1" ht="15" customHeight="1">
      <c r="B60" s="294"/>
      <c r="C60" s="300"/>
      <c r="D60" s="298" t="s">
        <v>462</v>
      </c>
      <c r="E60" s="298"/>
      <c r="F60" s="298"/>
      <c r="G60" s="298"/>
      <c r="H60" s="298"/>
      <c r="I60" s="298"/>
      <c r="J60" s="298"/>
      <c r="K60" s="296"/>
    </row>
    <row r="61" s="1" customFormat="1" ht="15" customHeight="1">
      <c r="B61" s="294"/>
      <c r="C61" s="300"/>
      <c r="D61" s="298" t="s">
        <v>463</v>
      </c>
      <c r="E61" s="298"/>
      <c r="F61" s="298"/>
      <c r="G61" s="298"/>
      <c r="H61" s="298"/>
      <c r="I61" s="298"/>
      <c r="J61" s="298"/>
      <c r="K61" s="296"/>
    </row>
    <row r="62" s="1" customFormat="1" ht="15" customHeight="1">
      <c r="B62" s="294"/>
      <c r="C62" s="300"/>
      <c r="D62" s="303" t="s">
        <v>464</v>
      </c>
      <c r="E62" s="303"/>
      <c r="F62" s="303"/>
      <c r="G62" s="303"/>
      <c r="H62" s="303"/>
      <c r="I62" s="303"/>
      <c r="J62" s="303"/>
      <c r="K62" s="296"/>
    </row>
    <row r="63" s="1" customFormat="1" ht="15" customHeight="1">
      <c r="B63" s="294"/>
      <c r="C63" s="300"/>
      <c r="D63" s="298" t="s">
        <v>465</v>
      </c>
      <c r="E63" s="298"/>
      <c r="F63" s="298"/>
      <c r="G63" s="298"/>
      <c r="H63" s="298"/>
      <c r="I63" s="298"/>
      <c r="J63" s="298"/>
      <c r="K63" s="296"/>
    </row>
    <row r="64" s="1" customFormat="1" ht="12.75" customHeight="1">
      <c r="B64" s="294"/>
      <c r="C64" s="300"/>
      <c r="D64" s="300"/>
      <c r="E64" s="304"/>
      <c r="F64" s="300"/>
      <c r="G64" s="300"/>
      <c r="H64" s="300"/>
      <c r="I64" s="300"/>
      <c r="J64" s="300"/>
      <c r="K64" s="296"/>
    </row>
    <row r="65" s="1" customFormat="1" ht="15" customHeight="1">
      <c r="B65" s="294"/>
      <c r="C65" s="300"/>
      <c r="D65" s="298" t="s">
        <v>466</v>
      </c>
      <c r="E65" s="298"/>
      <c r="F65" s="298"/>
      <c r="G65" s="298"/>
      <c r="H65" s="298"/>
      <c r="I65" s="298"/>
      <c r="J65" s="298"/>
      <c r="K65" s="296"/>
    </row>
    <row r="66" s="1" customFormat="1" ht="15" customHeight="1">
      <c r="B66" s="294"/>
      <c r="C66" s="300"/>
      <c r="D66" s="303" t="s">
        <v>467</v>
      </c>
      <c r="E66" s="303"/>
      <c r="F66" s="303"/>
      <c r="G66" s="303"/>
      <c r="H66" s="303"/>
      <c r="I66" s="303"/>
      <c r="J66" s="303"/>
      <c r="K66" s="296"/>
    </row>
    <row r="67" s="1" customFormat="1" ht="15" customHeight="1">
      <c r="B67" s="294"/>
      <c r="C67" s="300"/>
      <c r="D67" s="298" t="s">
        <v>468</v>
      </c>
      <c r="E67" s="298"/>
      <c r="F67" s="298"/>
      <c r="G67" s="298"/>
      <c r="H67" s="298"/>
      <c r="I67" s="298"/>
      <c r="J67" s="298"/>
      <c r="K67" s="296"/>
    </row>
    <row r="68" s="1" customFormat="1" ht="15" customHeight="1">
      <c r="B68" s="294"/>
      <c r="C68" s="300"/>
      <c r="D68" s="298" t="s">
        <v>469</v>
      </c>
      <c r="E68" s="298"/>
      <c r="F68" s="298"/>
      <c r="G68" s="298"/>
      <c r="H68" s="298"/>
      <c r="I68" s="298"/>
      <c r="J68" s="298"/>
      <c r="K68" s="296"/>
    </row>
    <row r="69" s="1" customFormat="1" ht="15" customHeight="1">
      <c r="B69" s="294"/>
      <c r="C69" s="300"/>
      <c r="D69" s="298" t="s">
        <v>470</v>
      </c>
      <c r="E69" s="298"/>
      <c r="F69" s="298"/>
      <c r="G69" s="298"/>
      <c r="H69" s="298"/>
      <c r="I69" s="298"/>
      <c r="J69" s="298"/>
      <c r="K69" s="296"/>
    </row>
    <row r="70" s="1" customFormat="1" ht="15" customHeight="1">
      <c r="B70" s="294"/>
      <c r="C70" s="300"/>
      <c r="D70" s="298" t="s">
        <v>471</v>
      </c>
      <c r="E70" s="298"/>
      <c r="F70" s="298"/>
      <c r="G70" s="298"/>
      <c r="H70" s="298"/>
      <c r="I70" s="298"/>
      <c r="J70" s="298"/>
      <c r="K70" s="296"/>
    </row>
    <row r="71" s="1" customFormat="1" ht="12.75" customHeight="1">
      <c r="B71" s="305"/>
      <c r="C71" s="306"/>
      <c r="D71" s="306"/>
      <c r="E71" s="306"/>
      <c r="F71" s="306"/>
      <c r="G71" s="306"/>
      <c r="H71" s="306"/>
      <c r="I71" s="306"/>
      <c r="J71" s="306"/>
      <c r="K71" s="307"/>
    </row>
    <row r="72" s="1" customFormat="1" ht="18.75" customHeight="1">
      <c r="B72" s="308"/>
      <c r="C72" s="308"/>
      <c r="D72" s="308"/>
      <c r="E72" s="308"/>
      <c r="F72" s="308"/>
      <c r="G72" s="308"/>
      <c r="H72" s="308"/>
      <c r="I72" s="308"/>
      <c r="J72" s="308"/>
      <c r="K72" s="309"/>
    </row>
    <row r="73" s="1" customFormat="1" ht="18.75" customHeight="1">
      <c r="B73" s="309"/>
      <c r="C73" s="309"/>
      <c r="D73" s="309"/>
      <c r="E73" s="309"/>
      <c r="F73" s="309"/>
      <c r="G73" s="309"/>
      <c r="H73" s="309"/>
      <c r="I73" s="309"/>
      <c r="J73" s="309"/>
      <c r="K73" s="309"/>
    </row>
    <row r="74" s="1" customFormat="1" ht="7.5" customHeight="1">
      <c r="B74" s="310"/>
      <c r="C74" s="311"/>
      <c r="D74" s="311"/>
      <c r="E74" s="311"/>
      <c r="F74" s="311"/>
      <c r="G74" s="311"/>
      <c r="H74" s="311"/>
      <c r="I74" s="311"/>
      <c r="J74" s="311"/>
      <c r="K74" s="312"/>
    </row>
    <row r="75" s="1" customFormat="1" ht="45" customHeight="1">
      <c r="B75" s="313"/>
      <c r="C75" s="314" t="s">
        <v>472</v>
      </c>
      <c r="D75" s="314"/>
      <c r="E75" s="314"/>
      <c r="F75" s="314"/>
      <c r="G75" s="314"/>
      <c r="H75" s="314"/>
      <c r="I75" s="314"/>
      <c r="J75" s="314"/>
      <c r="K75" s="315"/>
    </row>
    <row r="76" s="1" customFormat="1" ht="17.25" customHeight="1">
      <c r="B76" s="313"/>
      <c r="C76" s="316" t="s">
        <v>473</v>
      </c>
      <c r="D76" s="316"/>
      <c r="E76" s="316"/>
      <c r="F76" s="316" t="s">
        <v>474</v>
      </c>
      <c r="G76" s="317"/>
      <c r="H76" s="316" t="s">
        <v>56</v>
      </c>
      <c r="I76" s="316" t="s">
        <v>59</v>
      </c>
      <c r="J76" s="316" t="s">
        <v>475</v>
      </c>
      <c r="K76" s="315"/>
    </row>
    <row r="77" s="1" customFormat="1" ht="17.25" customHeight="1">
      <c r="B77" s="313"/>
      <c r="C77" s="318" t="s">
        <v>476</v>
      </c>
      <c r="D77" s="318"/>
      <c r="E77" s="318"/>
      <c r="F77" s="319" t="s">
        <v>477</v>
      </c>
      <c r="G77" s="320"/>
      <c r="H77" s="318"/>
      <c r="I77" s="318"/>
      <c r="J77" s="318" t="s">
        <v>478</v>
      </c>
      <c r="K77" s="315"/>
    </row>
    <row r="78" s="1" customFormat="1" ht="5.25" customHeight="1">
      <c r="B78" s="313"/>
      <c r="C78" s="321"/>
      <c r="D78" s="321"/>
      <c r="E78" s="321"/>
      <c r="F78" s="321"/>
      <c r="G78" s="322"/>
      <c r="H78" s="321"/>
      <c r="I78" s="321"/>
      <c r="J78" s="321"/>
      <c r="K78" s="315"/>
    </row>
    <row r="79" s="1" customFormat="1" ht="15" customHeight="1">
      <c r="B79" s="313"/>
      <c r="C79" s="301" t="s">
        <v>55</v>
      </c>
      <c r="D79" s="323"/>
      <c r="E79" s="323"/>
      <c r="F79" s="324" t="s">
        <v>479</v>
      </c>
      <c r="G79" s="325"/>
      <c r="H79" s="301" t="s">
        <v>480</v>
      </c>
      <c r="I79" s="301" t="s">
        <v>481</v>
      </c>
      <c r="J79" s="301">
        <v>20</v>
      </c>
      <c r="K79" s="315"/>
    </row>
    <row r="80" s="1" customFormat="1" ht="15" customHeight="1">
      <c r="B80" s="313"/>
      <c r="C80" s="301" t="s">
        <v>482</v>
      </c>
      <c r="D80" s="301"/>
      <c r="E80" s="301"/>
      <c r="F80" s="324" t="s">
        <v>479</v>
      </c>
      <c r="G80" s="325"/>
      <c r="H80" s="301" t="s">
        <v>483</v>
      </c>
      <c r="I80" s="301" t="s">
        <v>481</v>
      </c>
      <c r="J80" s="301">
        <v>120</v>
      </c>
      <c r="K80" s="315"/>
    </row>
    <row r="81" s="1" customFormat="1" ht="15" customHeight="1">
      <c r="B81" s="326"/>
      <c r="C81" s="301" t="s">
        <v>484</v>
      </c>
      <c r="D81" s="301"/>
      <c r="E81" s="301"/>
      <c r="F81" s="324" t="s">
        <v>485</v>
      </c>
      <c r="G81" s="325"/>
      <c r="H81" s="301" t="s">
        <v>486</v>
      </c>
      <c r="I81" s="301" t="s">
        <v>481</v>
      </c>
      <c r="J81" s="301">
        <v>50</v>
      </c>
      <c r="K81" s="315"/>
    </row>
    <row r="82" s="1" customFormat="1" ht="15" customHeight="1">
      <c r="B82" s="326"/>
      <c r="C82" s="301" t="s">
        <v>487</v>
      </c>
      <c r="D82" s="301"/>
      <c r="E82" s="301"/>
      <c r="F82" s="324" t="s">
        <v>479</v>
      </c>
      <c r="G82" s="325"/>
      <c r="H82" s="301" t="s">
        <v>488</v>
      </c>
      <c r="I82" s="301" t="s">
        <v>489</v>
      </c>
      <c r="J82" s="301"/>
      <c r="K82" s="315"/>
    </row>
    <row r="83" s="1" customFormat="1" ht="15" customHeight="1">
      <c r="B83" s="326"/>
      <c r="C83" s="327" t="s">
        <v>490</v>
      </c>
      <c r="D83" s="327"/>
      <c r="E83" s="327"/>
      <c r="F83" s="328" t="s">
        <v>485</v>
      </c>
      <c r="G83" s="327"/>
      <c r="H83" s="327" t="s">
        <v>491</v>
      </c>
      <c r="I83" s="327" t="s">
        <v>481</v>
      </c>
      <c r="J83" s="327">
        <v>15</v>
      </c>
      <c r="K83" s="315"/>
    </row>
    <row r="84" s="1" customFormat="1" ht="15" customHeight="1">
      <c r="B84" s="326"/>
      <c r="C84" s="327" t="s">
        <v>492</v>
      </c>
      <c r="D84" s="327"/>
      <c r="E84" s="327"/>
      <c r="F84" s="328" t="s">
        <v>485</v>
      </c>
      <c r="G84" s="327"/>
      <c r="H84" s="327" t="s">
        <v>493</v>
      </c>
      <c r="I84" s="327" t="s">
        <v>481</v>
      </c>
      <c r="J84" s="327">
        <v>15</v>
      </c>
      <c r="K84" s="315"/>
    </row>
    <row r="85" s="1" customFormat="1" ht="15" customHeight="1">
      <c r="B85" s="326"/>
      <c r="C85" s="327" t="s">
        <v>494</v>
      </c>
      <c r="D85" s="327"/>
      <c r="E85" s="327"/>
      <c r="F85" s="328" t="s">
        <v>485</v>
      </c>
      <c r="G85" s="327"/>
      <c r="H85" s="327" t="s">
        <v>495</v>
      </c>
      <c r="I85" s="327" t="s">
        <v>481</v>
      </c>
      <c r="J85" s="327">
        <v>20</v>
      </c>
      <c r="K85" s="315"/>
    </row>
    <row r="86" s="1" customFormat="1" ht="15" customHeight="1">
      <c r="B86" s="326"/>
      <c r="C86" s="327" t="s">
        <v>496</v>
      </c>
      <c r="D86" s="327"/>
      <c r="E86" s="327"/>
      <c r="F86" s="328" t="s">
        <v>485</v>
      </c>
      <c r="G86" s="327"/>
      <c r="H86" s="327" t="s">
        <v>497</v>
      </c>
      <c r="I86" s="327" t="s">
        <v>481</v>
      </c>
      <c r="J86" s="327">
        <v>20</v>
      </c>
      <c r="K86" s="315"/>
    </row>
    <row r="87" s="1" customFormat="1" ht="15" customHeight="1">
      <c r="B87" s="326"/>
      <c r="C87" s="301" t="s">
        <v>498</v>
      </c>
      <c r="D87" s="301"/>
      <c r="E87" s="301"/>
      <c r="F87" s="324" t="s">
        <v>485</v>
      </c>
      <c r="G87" s="325"/>
      <c r="H87" s="301" t="s">
        <v>499</v>
      </c>
      <c r="I87" s="301" t="s">
        <v>481</v>
      </c>
      <c r="J87" s="301">
        <v>50</v>
      </c>
      <c r="K87" s="315"/>
    </row>
    <row r="88" s="1" customFormat="1" ht="15" customHeight="1">
      <c r="B88" s="326"/>
      <c r="C88" s="301" t="s">
        <v>500</v>
      </c>
      <c r="D88" s="301"/>
      <c r="E88" s="301"/>
      <c r="F88" s="324" t="s">
        <v>485</v>
      </c>
      <c r="G88" s="325"/>
      <c r="H88" s="301" t="s">
        <v>501</v>
      </c>
      <c r="I88" s="301" t="s">
        <v>481</v>
      </c>
      <c r="J88" s="301">
        <v>20</v>
      </c>
      <c r="K88" s="315"/>
    </row>
    <row r="89" s="1" customFormat="1" ht="15" customHeight="1">
      <c r="B89" s="326"/>
      <c r="C89" s="301" t="s">
        <v>502</v>
      </c>
      <c r="D89" s="301"/>
      <c r="E89" s="301"/>
      <c r="F89" s="324" t="s">
        <v>485</v>
      </c>
      <c r="G89" s="325"/>
      <c r="H89" s="301" t="s">
        <v>503</v>
      </c>
      <c r="I89" s="301" t="s">
        <v>481</v>
      </c>
      <c r="J89" s="301">
        <v>20</v>
      </c>
      <c r="K89" s="315"/>
    </row>
    <row r="90" s="1" customFormat="1" ht="15" customHeight="1">
      <c r="B90" s="326"/>
      <c r="C90" s="301" t="s">
        <v>504</v>
      </c>
      <c r="D90" s="301"/>
      <c r="E90" s="301"/>
      <c r="F90" s="324" t="s">
        <v>485</v>
      </c>
      <c r="G90" s="325"/>
      <c r="H90" s="301" t="s">
        <v>505</v>
      </c>
      <c r="I90" s="301" t="s">
        <v>481</v>
      </c>
      <c r="J90" s="301">
        <v>50</v>
      </c>
      <c r="K90" s="315"/>
    </row>
    <row r="91" s="1" customFormat="1" ht="15" customHeight="1">
      <c r="B91" s="326"/>
      <c r="C91" s="301" t="s">
        <v>506</v>
      </c>
      <c r="D91" s="301"/>
      <c r="E91" s="301"/>
      <c r="F91" s="324" t="s">
        <v>485</v>
      </c>
      <c r="G91" s="325"/>
      <c r="H91" s="301" t="s">
        <v>506</v>
      </c>
      <c r="I91" s="301" t="s">
        <v>481</v>
      </c>
      <c r="J91" s="301">
        <v>50</v>
      </c>
      <c r="K91" s="315"/>
    </row>
    <row r="92" s="1" customFormat="1" ht="15" customHeight="1">
      <c r="B92" s="326"/>
      <c r="C92" s="301" t="s">
        <v>507</v>
      </c>
      <c r="D92" s="301"/>
      <c r="E92" s="301"/>
      <c r="F92" s="324" t="s">
        <v>485</v>
      </c>
      <c r="G92" s="325"/>
      <c r="H92" s="301" t="s">
        <v>508</v>
      </c>
      <c r="I92" s="301" t="s">
        <v>481</v>
      </c>
      <c r="J92" s="301">
        <v>255</v>
      </c>
      <c r="K92" s="315"/>
    </row>
    <row r="93" s="1" customFormat="1" ht="15" customHeight="1">
      <c r="B93" s="326"/>
      <c r="C93" s="301" t="s">
        <v>509</v>
      </c>
      <c r="D93" s="301"/>
      <c r="E93" s="301"/>
      <c r="F93" s="324" t="s">
        <v>479</v>
      </c>
      <c r="G93" s="325"/>
      <c r="H93" s="301" t="s">
        <v>510</v>
      </c>
      <c r="I93" s="301" t="s">
        <v>511</v>
      </c>
      <c r="J93" s="301"/>
      <c r="K93" s="315"/>
    </row>
    <row r="94" s="1" customFormat="1" ht="15" customHeight="1">
      <c r="B94" s="326"/>
      <c r="C94" s="301" t="s">
        <v>512</v>
      </c>
      <c r="D94" s="301"/>
      <c r="E94" s="301"/>
      <c r="F94" s="324" t="s">
        <v>479</v>
      </c>
      <c r="G94" s="325"/>
      <c r="H94" s="301" t="s">
        <v>513</v>
      </c>
      <c r="I94" s="301" t="s">
        <v>514</v>
      </c>
      <c r="J94" s="301"/>
      <c r="K94" s="315"/>
    </row>
    <row r="95" s="1" customFormat="1" ht="15" customHeight="1">
      <c r="B95" s="326"/>
      <c r="C95" s="301" t="s">
        <v>515</v>
      </c>
      <c r="D95" s="301"/>
      <c r="E95" s="301"/>
      <c r="F95" s="324" t="s">
        <v>479</v>
      </c>
      <c r="G95" s="325"/>
      <c r="H95" s="301" t="s">
        <v>515</v>
      </c>
      <c r="I95" s="301" t="s">
        <v>514</v>
      </c>
      <c r="J95" s="301"/>
      <c r="K95" s="315"/>
    </row>
    <row r="96" s="1" customFormat="1" ht="15" customHeight="1">
      <c r="B96" s="326"/>
      <c r="C96" s="301" t="s">
        <v>40</v>
      </c>
      <c r="D96" s="301"/>
      <c r="E96" s="301"/>
      <c r="F96" s="324" t="s">
        <v>479</v>
      </c>
      <c r="G96" s="325"/>
      <c r="H96" s="301" t="s">
        <v>516</v>
      </c>
      <c r="I96" s="301" t="s">
        <v>514</v>
      </c>
      <c r="J96" s="301"/>
      <c r="K96" s="315"/>
    </row>
    <row r="97" s="1" customFormat="1" ht="15" customHeight="1">
      <c r="B97" s="326"/>
      <c r="C97" s="301" t="s">
        <v>50</v>
      </c>
      <c r="D97" s="301"/>
      <c r="E97" s="301"/>
      <c r="F97" s="324" t="s">
        <v>479</v>
      </c>
      <c r="G97" s="325"/>
      <c r="H97" s="301" t="s">
        <v>517</v>
      </c>
      <c r="I97" s="301" t="s">
        <v>514</v>
      </c>
      <c r="J97" s="301"/>
      <c r="K97" s="315"/>
    </row>
    <row r="98" s="1" customFormat="1" ht="15" customHeight="1">
      <c r="B98" s="329"/>
      <c r="C98" s="330"/>
      <c r="D98" s="330"/>
      <c r="E98" s="330"/>
      <c r="F98" s="330"/>
      <c r="G98" s="330"/>
      <c r="H98" s="330"/>
      <c r="I98" s="330"/>
      <c r="J98" s="330"/>
      <c r="K98" s="331"/>
    </row>
    <row r="99" s="1" customFormat="1" ht="18.75" customHeight="1">
      <c r="B99" s="332"/>
      <c r="C99" s="333"/>
      <c r="D99" s="333"/>
      <c r="E99" s="333"/>
      <c r="F99" s="333"/>
      <c r="G99" s="333"/>
      <c r="H99" s="333"/>
      <c r="I99" s="333"/>
      <c r="J99" s="333"/>
      <c r="K99" s="332"/>
    </row>
    <row r="100" s="1" customFormat="1" ht="18.75" customHeight="1"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</row>
    <row r="101" s="1" customFormat="1" ht="7.5" customHeight="1">
      <c r="B101" s="310"/>
      <c r="C101" s="311"/>
      <c r="D101" s="311"/>
      <c r="E101" s="311"/>
      <c r="F101" s="311"/>
      <c r="G101" s="311"/>
      <c r="H101" s="311"/>
      <c r="I101" s="311"/>
      <c r="J101" s="311"/>
      <c r="K101" s="312"/>
    </row>
    <row r="102" s="1" customFormat="1" ht="45" customHeight="1">
      <c r="B102" s="313"/>
      <c r="C102" s="314" t="s">
        <v>518</v>
      </c>
      <c r="D102" s="314"/>
      <c r="E102" s="314"/>
      <c r="F102" s="314"/>
      <c r="G102" s="314"/>
      <c r="H102" s="314"/>
      <c r="I102" s="314"/>
      <c r="J102" s="314"/>
      <c r="K102" s="315"/>
    </row>
    <row r="103" s="1" customFormat="1" ht="17.25" customHeight="1">
      <c r="B103" s="313"/>
      <c r="C103" s="316" t="s">
        <v>473</v>
      </c>
      <c r="D103" s="316"/>
      <c r="E103" s="316"/>
      <c r="F103" s="316" t="s">
        <v>474</v>
      </c>
      <c r="G103" s="317"/>
      <c r="H103" s="316" t="s">
        <v>56</v>
      </c>
      <c r="I103" s="316" t="s">
        <v>59</v>
      </c>
      <c r="J103" s="316" t="s">
        <v>475</v>
      </c>
      <c r="K103" s="315"/>
    </row>
    <row r="104" s="1" customFormat="1" ht="17.25" customHeight="1">
      <c r="B104" s="313"/>
      <c r="C104" s="318" t="s">
        <v>476</v>
      </c>
      <c r="D104" s="318"/>
      <c r="E104" s="318"/>
      <c r="F104" s="319" t="s">
        <v>477</v>
      </c>
      <c r="G104" s="320"/>
      <c r="H104" s="318"/>
      <c r="I104" s="318"/>
      <c r="J104" s="318" t="s">
        <v>478</v>
      </c>
      <c r="K104" s="315"/>
    </row>
    <row r="105" s="1" customFormat="1" ht="5.25" customHeight="1">
      <c r="B105" s="313"/>
      <c r="C105" s="316"/>
      <c r="D105" s="316"/>
      <c r="E105" s="316"/>
      <c r="F105" s="316"/>
      <c r="G105" s="334"/>
      <c r="H105" s="316"/>
      <c r="I105" s="316"/>
      <c r="J105" s="316"/>
      <c r="K105" s="315"/>
    </row>
    <row r="106" s="1" customFormat="1" ht="15" customHeight="1">
      <c r="B106" s="313"/>
      <c r="C106" s="301" t="s">
        <v>55</v>
      </c>
      <c r="D106" s="323"/>
      <c r="E106" s="323"/>
      <c r="F106" s="324" t="s">
        <v>479</v>
      </c>
      <c r="G106" s="301"/>
      <c r="H106" s="301" t="s">
        <v>519</v>
      </c>
      <c r="I106" s="301" t="s">
        <v>481</v>
      </c>
      <c r="J106" s="301">
        <v>20</v>
      </c>
      <c r="K106" s="315"/>
    </row>
    <row r="107" s="1" customFormat="1" ht="15" customHeight="1">
      <c r="B107" s="313"/>
      <c r="C107" s="301" t="s">
        <v>482</v>
      </c>
      <c r="D107" s="301"/>
      <c r="E107" s="301"/>
      <c r="F107" s="324" t="s">
        <v>479</v>
      </c>
      <c r="G107" s="301"/>
      <c r="H107" s="301" t="s">
        <v>519</v>
      </c>
      <c r="I107" s="301" t="s">
        <v>481</v>
      </c>
      <c r="J107" s="301">
        <v>120</v>
      </c>
      <c r="K107" s="315"/>
    </row>
    <row r="108" s="1" customFormat="1" ht="15" customHeight="1">
      <c r="B108" s="326"/>
      <c r="C108" s="301" t="s">
        <v>484</v>
      </c>
      <c r="D108" s="301"/>
      <c r="E108" s="301"/>
      <c r="F108" s="324" t="s">
        <v>485</v>
      </c>
      <c r="G108" s="301"/>
      <c r="H108" s="301" t="s">
        <v>519</v>
      </c>
      <c r="I108" s="301" t="s">
        <v>481</v>
      </c>
      <c r="J108" s="301">
        <v>50</v>
      </c>
      <c r="K108" s="315"/>
    </row>
    <row r="109" s="1" customFormat="1" ht="15" customHeight="1">
      <c r="B109" s="326"/>
      <c r="C109" s="301" t="s">
        <v>487</v>
      </c>
      <c r="D109" s="301"/>
      <c r="E109" s="301"/>
      <c r="F109" s="324" t="s">
        <v>479</v>
      </c>
      <c r="G109" s="301"/>
      <c r="H109" s="301" t="s">
        <v>519</v>
      </c>
      <c r="I109" s="301" t="s">
        <v>489</v>
      </c>
      <c r="J109" s="301"/>
      <c r="K109" s="315"/>
    </row>
    <row r="110" s="1" customFormat="1" ht="15" customHeight="1">
      <c r="B110" s="326"/>
      <c r="C110" s="301" t="s">
        <v>498</v>
      </c>
      <c r="D110" s="301"/>
      <c r="E110" s="301"/>
      <c r="F110" s="324" t="s">
        <v>485</v>
      </c>
      <c r="G110" s="301"/>
      <c r="H110" s="301" t="s">
        <v>519</v>
      </c>
      <c r="I110" s="301" t="s">
        <v>481</v>
      </c>
      <c r="J110" s="301">
        <v>50</v>
      </c>
      <c r="K110" s="315"/>
    </row>
    <row r="111" s="1" customFormat="1" ht="15" customHeight="1">
      <c r="B111" s="326"/>
      <c r="C111" s="301" t="s">
        <v>506</v>
      </c>
      <c r="D111" s="301"/>
      <c r="E111" s="301"/>
      <c r="F111" s="324" t="s">
        <v>485</v>
      </c>
      <c r="G111" s="301"/>
      <c r="H111" s="301" t="s">
        <v>519</v>
      </c>
      <c r="I111" s="301" t="s">
        <v>481</v>
      </c>
      <c r="J111" s="301">
        <v>50</v>
      </c>
      <c r="K111" s="315"/>
    </row>
    <row r="112" s="1" customFormat="1" ht="15" customHeight="1">
      <c r="B112" s="326"/>
      <c r="C112" s="301" t="s">
        <v>504</v>
      </c>
      <c r="D112" s="301"/>
      <c r="E112" s="301"/>
      <c r="F112" s="324" t="s">
        <v>485</v>
      </c>
      <c r="G112" s="301"/>
      <c r="H112" s="301" t="s">
        <v>519</v>
      </c>
      <c r="I112" s="301" t="s">
        <v>481</v>
      </c>
      <c r="J112" s="301">
        <v>50</v>
      </c>
      <c r="K112" s="315"/>
    </row>
    <row r="113" s="1" customFormat="1" ht="15" customHeight="1">
      <c r="B113" s="326"/>
      <c r="C113" s="301" t="s">
        <v>55</v>
      </c>
      <c r="D113" s="301"/>
      <c r="E113" s="301"/>
      <c r="F113" s="324" t="s">
        <v>479</v>
      </c>
      <c r="G113" s="301"/>
      <c r="H113" s="301" t="s">
        <v>520</v>
      </c>
      <c r="I113" s="301" t="s">
        <v>481</v>
      </c>
      <c r="J113" s="301">
        <v>20</v>
      </c>
      <c r="K113" s="315"/>
    </row>
    <row r="114" s="1" customFormat="1" ht="15" customHeight="1">
      <c r="B114" s="326"/>
      <c r="C114" s="301" t="s">
        <v>521</v>
      </c>
      <c r="D114" s="301"/>
      <c r="E114" s="301"/>
      <c r="F114" s="324" t="s">
        <v>479</v>
      </c>
      <c r="G114" s="301"/>
      <c r="H114" s="301" t="s">
        <v>522</v>
      </c>
      <c r="I114" s="301" t="s">
        <v>481</v>
      </c>
      <c r="J114" s="301">
        <v>120</v>
      </c>
      <c r="K114" s="315"/>
    </row>
    <row r="115" s="1" customFormat="1" ht="15" customHeight="1">
      <c r="B115" s="326"/>
      <c r="C115" s="301" t="s">
        <v>40</v>
      </c>
      <c r="D115" s="301"/>
      <c r="E115" s="301"/>
      <c r="F115" s="324" t="s">
        <v>479</v>
      </c>
      <c r="G115" s="301"/>
      <c r="H115" s="301" t="s">
        <v>523</v>
      </c>
      <c r="I115" s="301" t="s">
        <v>514</v>
      </c>
      <c r="J115" s="301"/>
      <c r="K115" s="315"/>
    </row>
    <row r="116" s="1" customFormat="1" ht="15" customHeight="1">
      <c r="B116" s="326"/>
      <c r="C116" s="301" t="s">
        <v>50</v>
      </c>
      <c r="D116" s="301"/>
      <c r="E116" s="301"/>
      <c r="F116" s="324" t="s">
        <v>479</v>
      </c>
      <c r="G116" s="301"/>
      <c r="H116" s="301" t="s">
        <v>524</v>
      </c>
      <c r="I116" s="301" t="s">
        <v>514</v>
      </c>
      <c r="J116" s="301"/>
      <c r="K116" s="315"/>
    </row>
    <row r="117" s="1" customFormat="1" ht="15" customHeight="1">
      <c r="B117" s="326"/>
      <c r="C117" s="301" t="s">
        <v>59</v>
      </c>
      <c r="D117" s="301"/>
      <c r="E117" s="301"/>
      <c r="F117" s="324" t="s">
        <v>479</v>
      </c>
      <c r="G117" s="301"/>
      <c r="H117" s="301" t="s">
        <v>525</v>
      </c>
      <c r="I117" s="301" t="s">
        <v>526</v>
      </c>
      <c r="J117" s="301"/>
      <c r="K117" s="315"/>
    </row>
    <row r="118" s="1" customFormat="1" ht="15" customHeight="1">
      <c r="B118" s="329"/>
      <c r="C118" s="335"/>
      <c r="D118" s="335"/>
      <c r="E118" s="335"/>
      <c r="F118" s="335"/>
      <c r="G118" s="335"/>
      <c r="H118" s="335"/>
      <c r="I118" s="335"/>
      <c r="J118" s="335"/>
      <c r="K118" s="331"/>
    </row>
    <row r="119" s="1" customFormat="1" ht="18.75" customHeight="1">
      <c r="B119" s="336"/>
      <c r="C119" s="337"/>
      <c r="D119" s="337"/>
      <c r="E119" s="337"/>
      <c r="F119" s="338"/>
      <c r="G119" s="337"/>
      <c r="H119" s="337"/>
      <c r="I119" s="337"/>
      <c r="J119" s="337"/>
      <c r="K119" s="336"/>
    </row>
    <row r="120" s="1" customFormat="1" ht="18.75" customHeight="1">
      <c r="B120" s="309"/>
      <c r="C120" s="309"/>
      <c r="D120" s="309"/>
      <c r="E120" s="309"/>
      <c r="F120" s="309"/>
      <c r="G120" s="309"/>
      <c r="H120" s="309"/>
      <c r="I120" s="309"/>
      <c r="J120" s="309"/>
      <c r="K120" s="309"/>
    </row>
    <row r="121" s="1" customFormat="1" ht="7.5" customHeight="1">
      <c r="B121" s="339"/>
      <c r="C121" s="340"/>
      <c r="D121" s="340"/>
      <c r="E121" s="340"/>
      <c r="F121" s="340"/>
      <c r="G121" s="340"/>
      <c r="H121" s="340"/>
      <c r="I121" s="340"/>
      <c r="J121" s="340"/>
      <c r="K121" s="341"/>
    </row>
    <row r="122" s="1" customFormat="1" ht="45" customHeight="1">
      <c r="B122" s="342"/>
      <c r="C122" s="292" t="s">
        <v>527</v>
      </c>
      <c r="D122" s="292"/>
      <c r="E122" s="292"/>
      <c r="F122" s="292"/>
      <c r="G122" s="292"/>
      <c r="H122" s="292"/>
      <c r="I122" s="292"/>
      <c r="J122" s="292"/>
      <c r="K122" s="343"/>
    </row>
    <row r="123" s="1" customFormat="1" ht="17.25" customHeight="1">
      <c r="B123" s="344"/>
      <c r="C123" s="316" t="s">
        <v>473</v>
      </c>
      <c r="D123" s="316"/>
      <c r="E123" s="316"/>
      <c r="F123" s="316" t="s">
        <v>474</v>
      </c>
      <c r="G123" s="317"/>
      <c r="H123" s="316" t="s">
        <v>56</v>
      </c>
      <c r="I123" s="316" t="s">
        <v>59</v>
      </c>
      <c r="J123" s="316" t="s">
        <v>475</v>
      </c>
      <c r="K123" s="345"/>
    </row>
    <row r="124" s="1" customFormat="1" ht="17.25" customHeight="1">
      <c r="B124" s="344"/>
      <c r="C124" s="318" t="s">
        <v>476</v>
      </c>
      <c r="D124" s="318"/>
      <c r="E124" s="318"/>
      <c r="F124" s="319" t="s">
        <v>477</v>
      </c>
      <c r="G124" s="320"/>
      <c r="H124" s="318"/>
      <c r="I124" s="318"/>
      <c r="J124" s="318" t="s">
        <v>478</v>
      </c>
      <c r="K124" s="345"/>
    </row>
    <row r="125" s="1" customFormat="1" ht="5.25" customHeight="1">
      <c r="B125" s="346"/>
      <c r="C125" s="321"/>
      <c r="D125" s="321"/>
      <c r="E125" s="321"/>
      <c r="F125" s="321"/>
      <c r="G125" s="347"/>
      <c r="H125" s="321"/>
      <c r="I125" s="321"/>
      <c r="J125" s="321"/>
      <c r="K125" s="348"/>
    </row>
    <row r="126" s="1" customFormat="1" ht="15" customHeight="1">
      <c r="B126" s="346"/>
      <c r="C126" s="301" t="s">
        <v>482</v>
      </c>
      <c r="D126" s="323"/>
      <c r="E126" s="323"/>
      <c r="F126" s="324" t="s">
        <v>479</v>
      </c>
      <c r="G126" s="301"/>
      <c r="H126" s="301" t="s">
        <v>519</v>
      </c>
      <c r="I126" s="301" t="s">
        <v>481</v>
      </c>
      <c r="J126" s="301">
        <v>120</v>
      </c>
      <c r="K126" s="349"/>
    </row>
    <row r="127" s="1" customFormat="1" ht="15" customHeight="1">
      <c r="B127" s="346"/>
      <c r="C127" s="301" t="s">
        <v>528</v>
      </c>
      <c r="D127" s="301"/>
      <c r="E127" s="301"/>
      <c r="F127" s="324" t="s">
        <v>479</v>
      </c>
      <c r="G127" s="301"/>
      <c r="H127" s="301" t="s">
        <v>529</v>
      </c>
      <c r="I127" s="301" t="s">
        <v>481</v>
      </c>
      <c r="J127" s="301" t="s">
        <v>530</v>
      </c>
      <c r="K127" s="349"/>
    </row>
    <row r="128" s="1" customFormat="1" ht="15" customHeight="1">
      <c r="B128" s="346"/>
      <c r="C128" s="301" t="s">
        <v>87</v>
      </c>
      <c r="D128" s="301"/>
      <c r="E128" s="301"/>
      <c r="F128" s="324" t="s">
        <v>479</v>
      </c>
      <c r="G128" s="301"/>
      <c r="H128" s="301" t="s">
        <v>531</v>
      </c>
      <c r="I128" s="301" t="s">
        <v>481</v>
      </c>
      <c r="J128" s="301" t="s">
        <v>530</v>
      </c>
      <c r="K128" s="349"/>
    </row>
    <row r="129" s="1" customFormat="1" ht="15" customHeight="1">
      <c r="B129" s="346"/>
      <c r="C129" s="301" t="s">
        <v>490</v>
      </c>
      <c r="D129" s="301"/>
      <c r="E129" s="301"/>
      <c r="F129" s="324" t="s">
        <v>485</v>
      </c>
      <c r="G129" s="301"/>
      <c r="H129" s="301" t="s">
        <v>491</v>
      </c>
      <c r="I129" s="301" t="s">
        <v>481</v>
      </c>
      <c r="J129" s="301">
        <v>15</v>
      </c>
      <c r="K129" s="349"/>
    </row>
    <row r="130" s="1" customFormat="1" ht="15" customHeight="1">
      <c r="B130" s="346"/>
      <c r="C130" s="327" t="s">
        <v>492</v>
      </c>
      <c r="D130" s="327"/>
      <c r="E130" s="327"/>
      <c r="F130" s="328" t="s">
        <v>485</v>
      </c>
      <c r="G130" s="327"/>
      <c r="H130" s="327" t="s">
        <v>493</v>
      </c>
      <c r="I130" s="327" t="s">
        <v>481</v>
      </c>
      <c r="J130" s="327">
        <v>15</v>
      </c>
      <c r="K130" s="349"/>
    </row>
    <row r="131" s="1" customFormat="1" ht="15" customHeight="1">
      <c r="B131" s="346"/>
      <c r="C131" s="327" t="s">
        <v>494</v>
      </c>
      <c r="D131" s="327"/>
      <c r="E131" s="327"/>
      <c r="F131" s="328" t="s">
        <v>485</v>
      </c>
      <c r="G131" s="327"/>
      <c r="H131" s="327" t="s">
        <v>495</v>
      </c>
      <c r="I131" s="327" t="s">
        <v>481</v>
      </c>
      <c r="J131" s="327">
        <v>20</v>
      </c>
      <c r="K131" s="349"/>
    </row>
    <row r="132" s="1" customFormat="1" ht="15" customHeight="1">
      <c r="B132" s="346"/>
      <c r="C132" s="327" t="s">
        <v>496</v>
      </c>
      <c r="D132" s="327"/>
      <c r="E132" s="327"/>
      <c r="F132" s="328" t="s">
        <v>485</v>
      </c>
      <c r="G132" s="327"/>
      <c r="H132" s="327" t="s">
        <v>497</v>
      </c>
      <c r="I132" s="327" t="s">
        <v>481</v>
      </c>
      <c r="J132" s="327">
        <v>20</v>
      </c>
      <c r="K132" s="349"/>
    </row>
    <row r="133" s="1" customFormat="1" ht="15" customHeight="1">
      <c r="B133" s="346"/>
      <c r="C133" s="301" t="s">
        <v>484</v>
      </c>
      <c r="D133" s="301"/>
      <c r="E133" s="301"/>
      <c r="F133" s="324" t="s">
        <v>485</v>
      </c>
      <c r="G133" s="301"/>
      <c r="H133" s="301" t="s">
        <v>519</v>
      </c>
      <c r="I133" s="301" t="s">
        <v>481</v>
      </c>
      <c r="J133" s="301">
        <v>50</v>
      </c>
      <c r="K133" s="349"/>
    </row>
    <row r="134" s="1" customFormat="1" ht="15" customHeight="1">
      <c r="B134" s="346"/>
      <c r="C134" s="301" t="s">
        <v>498</v>
      </c>
      <c r="D134" s="301"/>
      <c r="E134" s="301"/>
      <c r="F134" s="324" t="s">
        <v>485</v>
      </c>
      <c r="G134" s="301"/>
      <c r="H134" s="301" t="s">
        <v>519</v>
      </c>
      <c r="I134" s="301" t="s">
        <v>481</v>
      </c>
      <c r="J134" s="301">
        <v>50</v>
      </c>
      <c r="K134" s="349"/>
    </row>
    <row r="135" s="1" customFormat="1" ht="15" customHeight="1">
      <c r="B135" s="346"/>
      <c r="C135" s="301" t="s">
        <v>504</v>
      </c>
      <c r="D135" s="301"/>
      <c r="E135" s="301"/>
      <c r="F135" s="324" t="s">
        <v>485</v>
      </c>
      <c r="G135" s="301"/>
      <c r="H135" s="301" t="s">
        <v>519</v>
      </c>
      <c r="I135" s="301" t="s">
        <v>481</v>
      </c>
      <c r="J135" s="301">
        <v>50</v>
      </c>
      <c r="K135" s="349"/>
    </row>
    <row r="136" s="1" customFormat="1" ht="15" customHeight="1">
      <c r="B136" s="346"/>
      <c r="C136" s="301" t="s">
        <v>506</v>
      </c>
      <c r="D136" s="301"/>
      <c r="E136" s="301"/>
      <c r="F136" s="324" t="s">
        <v>485</v>
      </c>
      <c r="G136" s="301"/>
      <c r="H136" s="301" t="s">
        <v>519</v>
      </c>
      <c r="I136" s="301" t="s">
        <v>481</v>
      </c>
      <c r="J136" s="301">
        <v>50</v>
      </c>
      <c r="K136" s="349"/>
    </row>
    <row r="137" s="1" customFormat="1" ht="15" customHeight="1">
      <c r="B137" s="346"/>
      <c r="C137" s="301" t="s">
        <v>507</v>
      </c>
      <c r="D137" s="301"/>
      <c r="E137" s="301"/>
      <c r="F137" s="324" t="s">
        <v>485</v>
      </c>
      <c r="G137" s="301"/>
      <c r="H137" s="301" t="s">
        <v>532</v>
      </c>
      <c r="I137" s="301" t="s">
        <v>481</v>
      </c>
      <c r="J137" s="301">
        <v>255</v>
      </c>
      <c r="K137" s="349"/>
    </row>
    <row r="138" s="1" customFormat="1" ht="15" customHeight="1">
      <c r="B138" s="346"/>
      <c r="C138" s="301" t="s">
        <v>509</v>
      </c>
      <c r="D138" s="301"/>
      <c r="E138" s="301"/>
      <c r="F138" s="324" t="s">
        <v>479</v>
      </c>
      <c r="G138" s="301"/>
      <c r="H138" s="301" t="s">
        <v>533</v>
      </c>
      <c r="I138" s="301" t="s">
        <v>511</v>
      </c>
      <c r="J138" s="301"/>
      <c r="K138" s="349"/>
    </row>
    <row r="139" s="1" customFormat="1" ht="15" customHeight="1">
      <c r="B139" s="346"/>
      <c r="C139" s="301" t="s">
        <v>512</v>
      </c>
      <c r="D139" s="301"/>
      <c r="E139" s="301"/>
      <c r="F139" s="324" t="s">
        <v>479</v>
      </c>
      <c r="G139" s="301"/>
      <c r="H139" s="301" t="s">
        <v>534</v>
      </c>
      <c r="I139" s="301" t="s">
        <v>514</v>
      </c>
      <c r="J139" s="301"/>
      <c r="K139" s="349"/>
    </row>
    <row r="140" s="1" customFormat="1" ht="15" customHeight="1">
      <c r="B140" s="346"/>
      <c r="C140" s="301" t="s">
        <v>515</v>
      </c>
      <c r="D140" s="301"/>
      <c r="E140" s="301"/>
      <c r="F140" s="324" t="s">
        <v>479</v>
      </c>
      <c r="G140" s="301"/>
      <c r="H140" s="301" t="s">
        <v>515</v>
      </c>
      <c r="I140" s="301" t="s">
        <v>514</v>
      </c>
      <c r="J140" s="301"/>
      <c r="K140" s="349"/>
    </row>
    <row r="141" s="1" customFormat="1" ht="15" customHeight="1">
      <c r="B141" s="346"/>
      <c r="C141" s="301" t="s">
        <v>40</v>
      </c>
      <c r="D141" s="301"/>
      <c r="E141" s="301"/>
      <c r="F141" s="324" t="s">
        <v>479</v>
      </c>
      <c r="G141" s="301"/>
      <c r="H141" s="301" t="s">
        <v>535</v>
      </c>
      <c r="I141" s="301" t="s">
        <v>514</v>
      </c>
      <c r="J141" s="301"/>
      <c r="K141" s="349"/>
    </row>
    <row r="142" s="1" customFormat="1" ht="15" customHeight="1">
      <c r="B142" s="346"/>
      <c r="C142" s="301" t="s">
        <v>536</v>
      </c>
      <c r="D142" s="301"/>
      <c r="E142" s="301"/>
      <c r="F142" s="324" t="s">
        <v>479</v>
      </c>
      <c r="G142" s="301"/>
      <c r="H142" s="301" t="s">
        <v>537</v>
      </c>
      <c r="I142" s="301" t="s">
        <v>514</v>
      </c>
      <c r="J142" s="301"/>
      <c r="K142" s="349"/>
    </row>
    <row r="143" s="1" customFormat="1" ht="15" customHeight="1">
      <c r="B143" s="350"/>
      <c r="C143" s="351"/>
      <c r="D143" s="351"/>
      <c r="E143" s="351"/>
      <c r="F143" s="351"/>
      <c r="G143" s="351"/>
      <c r="H143" s="351"/>
      <c r="I143" s="351"/>
      <c r="J143" s="351"/>
      <c r="K143" s="352"/>
    </row>
    <row r="144" s="1" customFormat="1" ht="18.75" customHeight="1">
      <c r="B144" s="337"/>
      <c r="C144" s="337"/>
      <c r="D144" s="337"/>
      <c r="E144" s="337"/>
      <c r="F144" s="338"/>
      <c r="G144" s="337"/>
      <c r="H144" s="337"/>
      <c r="I144" s="337"/>
      <c r="J144" s="337"/>
      <c r="K144" s="337"/>
    </row>
    <row r="145" s="1" customFormat="1" ht="18.75" customHeight="1">
      <c r="B145" s="309"/>
      <c r="C145" s="309"/>
      <c r="D145" s="309"/>
      <c r="E145" s="309"/>
      <c r="F145" s="309"/>
      <c r="G145" s="309"/>
      <c r="H145" s="309"/>
      <c r="I145" s="309"/>
      <c r="J145" s="309"/>
      <c r="K145" s="309"/>
    </row>
    <row r="146" s="1" customFormat="1" ht="7.5" customHeight="1">
      <c r="B146" s="310"/>
      <c r="C146" s="311"/>
      <c r="D146" s="311"/>
      <c r="E146" s="311"/>
      <c r="F146" s="311"/>
      <c r="G146" s="311"/>
      <c r="H146" s="311"/>
      <c r="I146" s="311"/>
      <c r="J146" s="311"/>
      <c r="K146" s="312"/>
    </row>
    <row r="147" s="1" customFormat="1" ht="45" customHeight="1">
      <c r="B147" s="313"/>
      <c r="C147" s="314" t="s">
        <v>538</v>
      </c>
      <c r="D147" s="314"/>
      <c r="E147" s="314"/>
      <c r="F147" s="314"/>
      <c r="G147" s="314"/>
      <c r="H147" s="314"/>
      <c r="I147" s="314"/>
      <c r="J147" s="314"/>
      <c r="K147" s="315"/>
    </row>
    <row r="148" s="1" customFormat="1" ht="17.25" customHeight="1">
      <c r="B148" s="313"/>
      <c r="C148" s="316" t="s">
        <v>473</v>
      </c>
      <c r="D148" s="316"/>
      <c r="E148" s="316"/>
      <c r="F148" s="316" t="s">
        <v>474</v>
      </c>
      <c r="G148" s="317"/>
      <c r="H148" s="316" t="s">
        <v>56</v>
      </c>
      <c r="I148" s="316" t="s">
        <v>59</v>
      </c>
      <c r="J148" s="316" t="s">
        <v>475</v>
      </c>
      <c r="K148" s="315"/>
    </row>
    <row r="149" s="1" customFormat="1" ht="17.25" customHeight="1">
      <c r="B149" s="313"/>
      <c r="C149" s="318" t="s">
        <v>476</v>
      </c>
      <c r="D149" s="318"/>
      <c r="E149" s="318"/>
      <c r="F149" s="319" t="s">
        <v>477</v>
      </c>
      <c r="G149" s="320"/>
      <c r="H149" s="318"/>
      <c r="I149" s="318"/>
      <c r="J149" s="318" t="s">
        <v>478</v>
      </c>
      <c r="K149" s="315"/>
    </row>
    <row r="150" s="1" customFormat="1" ht="5.25" customHeight="1">
      <c r="B150" s="326"/>
      <c r="C150" s="321"/>
      <c r="D150" s="321"/>
      <c r="E150" s="321"/>
      <c r="F150" s="321"/>
      <c r="G150" s="322"/>
      <c r="H150" s="321"/>
      <c r="I150" s="321"/>
      <c r="J150" s="321"/>
      <c r="K150" s="349"/>
    </row>
    <row r="151" s="1" customFormat="1" ht="15" customHeight="1">
      <c r="B151" s="326"/>
      <c r="C151" s="353" t="s">
        <v>482</v>
      </c>
      <c r="D151" s="301"/>
      <c r="E151" s="301"/>
      <c r="F151" s="354" t="s">
        <v>479</v>
      </c>
      <c r="G151" s="301"/>
      <c r="H151" s="353" t="s">
        <v>519</v>
      </c>
      <c r="I151" s="353" t="s">
        <v>481</v>
      </c>
      <c r="J151" s="353">
        <v>120</v>
      </c>
      <c r="K151" s="349"/>
    </row>
    <row r="152" s="1" customFormat="1" ht="15" customHeight="1">
      <c r="B152" s="326"/>
      <c r="C152" s="353" t="s">
        <v>528</v>
      </c>
      <c r="D152" s="301"/>
      <c r="E152" s="301"/>
      <c r="F152" s="354" t="s">
        <v>479</v>
      </c>
      <c r="G152" s="301"/>
      <c r="H152" s="353" t="s">
        <v>539</v>
      </c>
      <c r="I152" s="353" t="s">
        <v>481</v>
      </c>
      <c r="J152" s="353" t="s">
        <v>530</v>
      </c>
      <c r="K152" s="349"/>
    </row>
    <row r="153" s="1" customFormat="1" ht="15" customHeight="1">
      <c r="B153" s="326"/>
      <c r="C153" s="353" t="s">
        <v>87</v>
      </c>
      <c r="D153" s="301"/>
      <c r="E153" s="301"/>
      <c r="F153" s="354" t="s">
        <v>479</v>
      </c>
      <c r="G153" s="301"/>
      <c r="H153" s="353" t="s">
        <v>540</v>
      </c>
      <c r="I153" s="353" t="s">
        <v>481</v>
      </c>
      <c r="J153" s="353" t="s">
        <v>530</v>
      </c>
      <c r="K153" s="349"/>
    </row>
    <row r="154" s="1" customFormat="1" ht="15" customHeight="1">
      <c r="B154" s="326"/>
      <c r="C154" s="353" t="s">
        <v>484</v>
      </c>
      <c r="D154" s="301"/>
      <c r="E154" s="301"/>
      <c r="F154" s="354" t="s">
        <v>485</v>
      </c>
      <c r="G154" s="301"/>
      <c r="H154" s="353" t="s">
        <v>519</v>
      </c>
      <c r="I154" s="353" t="s">
        <v>481</v>
      </c>
      <c r="J154" s="353">
        <v>50</v>
      </c>
      <c r="K154" s="349"/>
    </row>
    <row r="155" s="1" customFormat="1" ht="15" customHeight="1">
      <c r="B155" s="326"/>
      <c r="C155" s="353" t="s">
        <v>487</v>
      </c>
      <c r="D155" s="301"/>
      <c r="E155" s="301"/>
      <c r="F155" s="354" t="s">
        <v>479</v>
      </c>
      <c r="G155" s="301"/>
      <c r="H155" s="353" t="s">
        <v>519</v>
      </c>
      <c r="I155" s="353" t="s">
        <v>489</v>
      </c>
      <c r="J155" s="353"/>
      <c r="K155" s="349"/>
    </row>
    <row r="156" s="1" customFormat="1" ht="15" customHeight="1">
      <c r="B156" s="326"/>
      <c r="C156" s="353" t="s">
        <v>498</v>
      </c>
      <c r="D156" s="301"/>
      <c r="E156" s="301"/>
      <c r="F156" s="354" t="s">
        <v>485</v>
      </c>
      <c r="G156" s="301"/>
      <c r="H156" s="353" t="s">
        <v>519</v>
      </c>
      <c r="I156" s="353" t="s">
        <v>481</v>
      </c>
      <c r="J156" s="353">
        <v>50</v>
      </c>
      <c r="K156" s="349"/>
    </row>
    <row r="157" s="1" customFormat="1" ht="15" customHeight="1">
      <c r="B157" s="326"/>
      <c r="C157" s="353" t="s">
        <v>506</v>
      </c>
      <c r="D157" s="301"/>
      <c r="E157" s="301"/>
      <c r="F157" s="354" t="s">
        <v>485</v>
      </c>
      <c r="G157" s="301"/>
      <c r="H157" s="353" t="s">
        <v>519</v>
      </c>
      <c r="I157" s="353" t="s">
        <v>481</v>
      </c>
      <c r="J157" s="353">
        <v>50</v>
      </c>
      <c r="K157" s="349"/>
    </row>
    <row r="158" s="1" customFormat="1" ht="15" customHeight="1">
      <c r="B158" s="326"/>
      <c r="C158" s="353" t="s">
        <v>504</v>
      </c>
      <c r="D158" s="301"/>
      <c r="E158" s="301"/>
      <c r="F158" s="354" t="s">
        <v>485</v>
      </c>
      <c r="G158" s="301"/>
      <c r="H158" s="353" t="s">
        <v>519</v>
      </c>
      <c r="I158" s="353" t="s">
        <v>481</v>
      </c>
      <c r="J158" s="353">
        <v>50</v>
      </c>
      <c r="K158" s="349"/>
    </row>
    <row r="159" s="1" customFormat="1" ht="15" customHeight="1">
      <c r="B159" s="326"/>
      <c r="C159" s="353" t="s">
        <v>101</v>
      </c>
      <c r="D159" s="301"/>
      <c r="E159" s="301"/>
      <c r="F159" s="354" t="s">
        <v>479</v>
      </c>
      <c r="G159" s="301"/>
      <c r="H159" s="353" t="s">
        <v>541</v>
      </c>
      <c r="I159" s="353" t="s">
        <v>481</v>
      </c>
      <c r="J159" s="353" t="s">
        <v>542</v>
      </c>
      <c r="K159" s="349"/>
    </row>
    <row r="160" s="1" customFormat="1" ht="15" customHeight="1">
      <c r="B160" s="326"/>
      <c r="C160" s="353" t="s">
        <v>543</v>
      </c>
      <c r="D160" s="301"/>
      <c r="E160" s="301"/>
      <c r="F160" s="354" t="s">
        <v>479</v>
      </c>
      <c r="G160" s="301"/>
      <c r="H160" s="353" t="s">
        <v>544</v>
      </c>
      <c r="I160" s="353" t="s">
        <v>514</v>
      </c>
      <c r="J160" s="353"/>
      <c r="K160" s="349"/>
    </row>
    <row r="161" s="1" customFormat="1" ht="15" customHeight="1">
      <c r="B161" s="355"/>
      <c r="C161" s="335"/>
      <c r="D161" s="335"/>
      <c r="E161" s="335"/>
      <c r="F161" s="335"/>
      <c r="G161" s="335"/>
      <c r="H161" s="335"/>
      <c r="I161" s="335"/>
      <c r="J161" s="335"/>
      <c r="K161" s="356"/>
    </row>
    <row r="162" s="1" customFormat="1" ht="18.75" customHeight="1">
      <c r="B162" s="337"/>
      <c r="C162" s="347"/>
      <c r="D162" s="347"/>
      <c r="E162" s="347"/>
      <c r="F162" s="357"/>
      <c r="G162" s="347"/>
      <c r="H162" s="347"/>
      <c r="I162" s="347"/>
      <c r="J162" s="347"/>
      <c r="K162" s="337"/>
    </row>
    <row r="163" s="1" customFormat="1" ht="18.75" customHeight="1">
      <c r="B163" s="309"/>
      <c r="C163" s="309"/>
      <c r="D163" s="309"/>
      <c r="E163" s="309"/>
      <c r="F163" s="309"/>
      <c r="G163" s="309"/>
      <c r="H163" s="309"/>
      <c r="I163" s="309"/>
      <c r="J163" s="309"/>
      <c r="K163" s="309"/>
    </row>
    <row r="164" s="1" customFormat="1" ht="7.5" customHeight="1">
      <c r="B164" s="288"/>
      <c r="C164" s="289"/>
      <c r="D164" s="289"/>
      <c r="E164" s="289"/>
      <c r="F164" s="289"/>
      <c r="G164" s="289"/>
      <c r="H164" s="289"/>
      <c r="I164" s="289"/>
      <c r="J164" s="289"/>
      <c r="K164" s="290"/>
    </row>
    <row r="165" s="1" customFormat="1" ht="45" customHeight="1">
      <c r="B165" s="291"/>
      <c r="C165" s="292" t="s">
        <v>545</v>
      </c>
      <c r="D165" s="292"/>
      <c r="E165" s="292"/>
      <c r="F165" s="292"/>
      <c r="G165" s="292"/>
      <c r="H165" s="292"/>
      <c r="I165" s="292"/>
      <c r="J165" s="292"/>
      <c r="K165" s="293"/>
    </row>
    <row r="166" s="1" customFormat="1" ht="17.25" customHeight="1">
      <c r="B166" s="291"/>
      <c r="C166" s="316" t="s">
        <v>473</v>
      </c>
      <c r="D166" s="316"/>
      <c r="E166" s="316"/>
      <c r="F166" s="316" t="s">
        <v>474</v>
      </c>
      <c r="G166" s="358"/>
      <c r="H166" s="359" t="s">
        <v>56</v>
      </c>
      <c r="I166" s="359" t="s">
        <v>59</v>
      </c>
      <c r="J166" s="316" t="s">
        <v>475</v>
      </c>
      <c r="K166" s="293"/>
    </row>
    <row r="167" s="1" customFormat="1" ht="17.25" customHeight="1">
      <c r="B167" s="294"/>
      <c r="C167" s="318" t="s">
        <v>476</v>
      </c>
      <c r="D167" s="318"/>
      <c r="E167" s="318"/>
      <c r="F167" s="319" t="s">
        <v>477</v>
      </c>
      <c r="G167" s="360"/>
      <c r="H167" s="361"/>
      <c r="I167" s="361"/>
      <c r="J167" s="318" t="s">
        <v>478</v>
      </c>
      <c r="K167" s="296"/>
    </row>
    <row r="168" s="1" customFormat="1" ht="5.25" customHeight="1">
      <c r="B168" s="326"/>
      <c r="C168" s="321"/>
      <c r="D168" s="321"/>
      <c r="E168" s="321"/>
      <c r="F168" s="321"/>
      <c r="G168" s="322"/>
      <c r="H168" s="321"/>
      <c r="I168" s="321"/>
      <c r="J168" s="321"/>
      <c r="K168" s="349"/>
    </row>
    <row r="169" s="1" customFormat="1" ht="15" customHeight="1">
      <c r="B169" s="326"/>
      <c r="C169" s="301" t="s">
        <v>482</v>
      </c>
      <c r="D169" s="301"/>
      <c r="E169" s="301"/>
      <c r="F169" s="324" t="s">
        <v>479</v>
      </c>
      <c r="G169" s="301"/>
      <c r="H169" s="301" t="s">
        <v>519</v>
      </c>
      <c r="I169" s="301" t="s">
        <v>481</v>
      </c>
      <c r="J169" s="301">
        <v>120</v>
      </c>
      <c r="K169" s="349"/>
    </row>
    <row r="170" s="1" customFormat="1" ht="15" customHeight="1">
      <c r="B170" s="326"/>
      <c r="C170" s="301" t="s">
        <v>528</v>
      </c>
      <c r="D170" s="301"/>
      <c r="E170" s="301"/>
      <c r="F170" s="324" t="s">
        <v>479</v>
      </c>
      <c r="G170" s="301"/>
      <c r="H170" s="301" t="s">
        <v>529</v>
      </c>
      <c r="I170" s="301" t="s">
        <v>481</v>
      </c>
      <c r="J170" s="301" t="s">
        <v>530</v>
      </c>
      <c r="K170" s="349"/>
    </row>
    <row r="171" s="1" customFormat="1" ht="15" customHeight="1">
      <c r="B171" s="326"/>
      <c r="C171" s="301" t="s">
        <v>87</v>
      </c>
      <c r="D171" s="301"/>
      <c r="E171" s="301"/>
      <c r="F171" s="324" t="s">
        <v>479</v>
      </c>
      <c r="G171" s="301"/>
      <c r="H171" s="301" t="s">
        <v>546</v>
      </c>
      <c r="I171" s="301" t="s">
        <v>481</v>
      </c>
      <c r="J171" s="301" t="s">
        <v>530</v>
      </c>
      <c r="K171" s="349"/>
    </row>
    <row r="172" s="1" customFormat="1" ht="15" customHeight="1">
      <c r="B172" s="326"/>
      <c r="C172" s="301" t="s">
        <v>484</v>
      </c>
      <c r="D172" s="301"/>
      <c r="E172" s="301"/>
      <c r="F172" s="324" t="s">
        <v>485</v>
      </c>
      <c r="G172" s="301"/>
      <c r="H172" s="301" t="s">
        <v>546</v>
      </c>
      <c r="I172" s="301" t="s">
        <v>481</v>
      </c>
      <c r="J172" s="301">
        <v>50</v>
      </c>
      <c r="K172" s="349"/>
    </row>
    <row r="173" s="1" customFormat="1" ht="15" customHeight="1">
      <c r="B173" s="326"/>
      <c r="C173" s="301" t="s">
        <v>487</v>
      </c>
      <c r="D173" s="301"/>
      <c r="E173" s="301"/>
      <c r="F173" s="324" t="s">
        <v>479</v>
      </c>
      <c r="G173" s="301"/>
      <c r="H173" s="301" t="s">
        <v>546</v>
      </c>
      <c r="I173" s="301" t="s">
        <v>489</v>
      </c>
      <c r="J173" s="301"/>
      <c r="K173" s="349"/>
    </row>
    <row r="174" s="1" customFormat="1" ht="15" customHeight="1">
      <c r="B174" s="326"/>
      <c r="C174" s="301" t="s">
        <v>498</v>
      </c>
      <c r="D174" s="301"/>
      <c r="E174" s="301"/>
      <c r="F174" s="324" t="s">
        <v>485</v>
      </c>
      <c r="G174" s="301"/>
      <c r="H174" s="301" t="s">
        <v>546</v>
      </c>
      <c r="I174" s="301" t="s">
        <v>481</v>
      </c>
      <c r="J174" s="301">
        <v>50</v>
      </c>
      <c r="K174" s="349"/>
    </row>
    <row r="175" s="1" customFormat="1" ht="15" customHeight="1">
      <c r="B175" s="326"/>
      <c r="C175" s="301" t="s">
        <v>506</v>
      </c>
      <c r="D175" s="301"/>
      <c r="E175" s="301"/>
      <c r="F175" s="324" t="s">
        <v>485</v>
      </c>
      <c r="G175" s="301"/>
      <c r="H175" s="301" t="s">
        <v>546</v>
      </c>
      <c r="I175" s="301" t="s">
        <v>481</v>
      </c>
      <c r="J175" s="301">
        <v>50</v>
      </c>
      <c r="K175" s="349"/>
    </row>
    <row r="176" s="1" customFormat="1" ht="15" customHeight="1">
      <c r="B176" s="326"/>
      <c r="C176" s="301" t="s">
        <v>504</v>
      </c>
      <c r="D176" s="301"/>
      <c r="E176" s="301"/>
      <c r="F176" s="324" t="s">
        <v>485</v>
      </c>
      <c r="G176" s="301"/>
      <c r="H176" s="301" t="s">
        <v>546</v>
      </c>
      <c r="I176" s="301" t="s">
        <v>481</v>
      </c>
      <c r="J176" s="301">
        <v>50</v>
      </c>
      <c r="K176" s="349"/>
    </row>
    <row r="177" s="1" customFormat="1" ht="15" customHeight="1">
      <c r="B177" s="326"/>
      <c r="C177" s="301" t="s">
        <v>109</v>
      </c>
      <c r="D177" s="301"/>
      <c r="E177" s="301"/>
      <c r="F177" s="324" t="s">
        <v>479</v>
      </c>
      <c r="G177" s="301"/>
      <c r="H177" s="301" t="s">
        <v>547</v>
      </c>
      <c r="I177" s="301" t="s">
        <v>548</v>
      </c>
      <c r="J177" s="301"/>
      <c r="K177" s="349"/>
    </row>
    <row r="178" s="1" customFormat="1" ht="15" customHeight="1">
      <c r="B178" s="326"/>
      <c r="C178" s="301" t="s">
        <v>59</v>
      </c>
      <c r="D178" s="301"/>
      <c r="E178" s="301"/>
      <c r="F178" s="324" t="s">
        <v>479</v>
      </c>
      <c r="G178" s="301"/>
      <c r="H178" s="301" t="s">
        <v>549</v>
      </c>
      <c r="I178" s="301" t="s">
        <v>550</v>
      </c>
      <c r="J178" s="301">
        <v>1</v>
      </c>
      <c r="K178" s="349"/>
    </row>
    <row r="179" s="1" customFormat="1" ht="15" customHeight="1">
      <c r="B179" s="326"/>
      <c r="C179" s="301" t="s">
        <v>55</v>
      </c>
      <c r="D179" s="301"/>
      <c r="E179" s="301"/>
      <c r="F179" s="324" t="s">
        <v>479</v>
      </c>
      <c r="G179" s="301"/>
      <c r="H179" s="301" t="s">
        <v>551</v>
      </c>
      <c r="I179" s="301" t="s">
        <v>481</v>
      </c>
      <c r="J179" s="301">
        <v>20</v>
      </c>
      <c r="K179" s="349"/>
    </row>
    <row r="180" s="1" customFormat="1" ht="15" customHeight="1">
      <c r="B180" s="326"/>
      <c r="C180" s="301" t="s">
        <v>56</v>
      </c>
      <c r="D180" s="301"/>
      <c r="E180" s="301"/>
      <c r="F180" s="324" t="s">
        <v>479</v>
      </c>
      <c r="G180" s="301"/>
      <c r="H180" s="301" t="s">
        <v>552</v>
      </c>
      <c r="I180" s="301" t="s">
        <v>481</v>
      </c>
      <c r="J180" s="301">
        <v>255</v>
      </c>
      <c r="K180" s="349"/>
    </row>
    <row r="181" s="1" customFormat="1" ht="15" customHeight="1">
      <c r="B181" s="326"/>
      <c r="C181" s="301" t="s">
        <v>110</v>
      </c>
      <c r="D181" s="301"/>
      <c r="E181" s="301"/>
      <c r="F181" s="324" t="s">
        <v>479</v>
      </c>
      <c r="G181" s="301"/>
      <c r="H181" s="301" t="s">
        <v>443</v>
      </c>
      <c r="I181" s="301" t="s">
        <v>481</v>
      </c>
      <c r="J181" s="301">
        <v>10</v>
      </c>
      <c r="K181" s="349"/>
    </row>
    <row r="182" s="1" customFormat="1" ht="15" customHeight="1">
      <c r="B182" s="326"/>
      <c r="C182" s="301" t="s">
        <v>111</v>
      </c>
      <c r="D182" s="301"/>
      <c r="E182" s="301"/>
      <c r="F182" s="324" t="s">
        <v>479</v>
      </c>
      <c r="G182" s="301"/>
      <c r="H182" s="301" t="s">
        <v>553</v>
      </c>
      <c r="I182" s="301" t="s">
        <v>514</v>
      </c>
      <c r="J182" s="301"/>
      <c r="K182" s="349"/>
    </row>
    <row r="183" s="1" customFormat="1" ht="15" customHeight="1">
      <c r="B183" s="326"/>
      <c r="C183" s="301" t="s">
        <v>554</v>
      </c>
      <c r="D183" s="301"/>
      <c r="E183" s="301"/>
      <c r="F183" s="324" t="s">
        <v>479</v>
      </c>
      <c r="G183" s="301"/>
      <c r="H183" s="301" t="s">
        <v>555</v>
      </c>
      <c r="I183" s="301" t="s">
        <v>514</v>
      </c>
      <c r="J183" s="301"/>
      <c r="K183" s="349"/>
    </row>
    <row r="184" s="1" customFormat="1" ht="15" customHeight="1">
      <c r="B184" s="326"/>
      <c r="C184" s="301" t="s">
        <v>543</v>
      </c>
      <c r="D184" s="301"/>
      <c r="E184" s="301"/>
      <c r="F184" s="324" t="s">
        <v>479</v>
      </c>
      <c r="G184" s="301"/>
      <c r="H184" s="301" t="s">
        <v>556</v>
      </c>
      <c r="I184" s="301" t="s">
        <v>514</v>
      </c>
      <c r="J184" s="301"/>
      <c r="K184" s="349"/>
    </row>
    <row r="185" s="1" customFormat="1" ht="15" customHeight="1">
      <c r="B185" s="326"/>
      <c r="C185" s="301" t="s">
        <v>113</v>
      </c>
      <c r="D185" s="301"/>
      <c r="E185" s="301"/>
      <c r="F185" s="324" t="s">
        <v>485</v>
      </c>
      <c r="G185" s="301"/>
      <c r="H185" s="301" t="s">
        <v>557</v>
      </c>
      <c r="I185" s="301" t="s">
        <v>481</v>
      </c>
      <c r="J185" s="301">
        <v>50</v>
      </c>
      <c r="K185" s="349"/>
    </row>
    <row r="186" s="1" customFormat="1" ht="15" customHeight="1">
      <c r="B186" s="326"/>
      <c r="C186" s="301" t="s">
        <v>558</v>
      </c>
      <c r="D186" s="301"/>
      <c r="E186" s="301"/>
      <c r="F186" s="324" t="s">
        <v>485</v>
      </c>
      <c r="G186" s="301"/>
      <c r="H186" s="301" t="s">
        <v>559</v>
      </c>
      <c r="I186" s="301" t="s">
        <v>560</v>
      </c>
      <c r="J186" s="301"/>
      <c r="K186" s="349"/>
    </row>
    <row r="187" s="1" customFormat="1" ht="15" customHeight="1">
      <c r="B187" s="326"/>
      <c r="C187" s="301" t="s">
        <v>561</v>
      </c>
      <c r="D187" s="301"/>
      <c r="E187" s="301"/>
      <c r="F187" s="324" t="s">
        <v>485</v>
      </c>
      <c r="G187" s="301"/>
      <c r="H187" s="301" t="s">
        <v>562</v>
      </c>
      <c r="I187" s="301" t="s">
        <v>560</v>
      </c>
      <c r="J187" s="301"/>
      <c r="K187" s="349"/>
    </row>
    <row r="188" s="1" customFormat="1" ht="15" customHeight="1">
      <c r="B188" s="326"/>
      <c r="C188" s="301" t="s">
        <v>563</v>
      </c>
      <c r="D188" s="301"/>
      <c r="E188" s="301"/>
      <c r="F188" s="324" t="s">
        <v>485</v>
      </c>
      <c r="G188" s="301"/>
      <c r="H188" s="301" t="s">
        <v>564</v>
      </c>
      <c r="I188" s="301" t="s">
        <v>560</v>
      </c>
      <c r="J188" s="301"/>
      <c r="K188" s="349"/>
    </row>
    <row r="189" s="1" customFormat="1" ht="15" customHeight="1">
      <c r="B189" s="326"/>
      <c r="C189" s="362" t="s">
        <v>565</v>
      </c>
      <c r="D189" s="301"/>
      <c r="E189" s="301"/>
      <c r="F189" s="324" t="s">
        <v>485</v>
      </c>
      <c r="G189" s="301"/>
      <c r="H189" s="301" t="s">
        <v>566</v>
      </c>
      <c r="I189" s="301" t="s">
        <v>567</v>
      </c>
      <c r="J189" s="363" t="s">
        <v>568</v>
      </c>
      <c r="K189" s="349"/>
    </row>
    <row r="190" s="17" customFormat="1" ht="15" customHeight="1">
      <c r="B190" s="364"/>
      <c r="C190" s="365" t="s">
        <v>569</v>
      </c>
      <c r="D190" s="366"/>
      <c r="E190" s="366"/>
      <c r="F190" s="367" t="s">
        <v>485</v>
      </c>
      <c r="G190" s="366"/>
      <c r="H190" s="366" t="s">
        <v>570</v>
      </c>
      <c r="I190" s="366" t="s">
        <v>567</v>
      </c>
      <c r="J190" s="368" t="s">
        <v>568</v>
      </c>
      <c r="K190" s="369"/>
    </row>
    <row r="191" s="1" customFormat="1" ht="15" customHeight="1">
      <c r="B191" s="326"/>
      <c r="C191" s="362" t="s">
        <v>44</v>
      </c>
      <c r="D191" s="301"/>
      <c r="E191" s="301"/>
      <c r="F191" s="324" t="s">
        <v>479</v>
      </c>
      <c r="G191" s="301"/>
      <c r="H191" s="298" t="s">
        <v>571</v>
      </c>
      <c r="I191" s="301" t="s">
        <v>572</v>
      </c>
      <c r="J191" s="301"/>
      <c r="K191" s="349"/>
    </row>
    <row r="192" s="1" customFormat="1" ht="15" customHeight="1">
      <c r="B192" s="326"/>
      <c r="C192" s="362" t="s">
        <v>573</v>
      </c>
      <c r="D192" s="301"/>
      <c r="E192" s="301"/>
      <c r="F192" s="324" t="s">
        <v>479</v>
      </c>
      <c r="G192" s="301"/>
      <c r="H192" s="301" t="s">
        <v>574</v>
      </c>
      <c r="I192" s="301" t="s">
        <v>514</v>
      </c>
      <c r="J192" s="301"/>
      <c r="K192" s="349"/>
    </row>
    <row r="193" s="1" customFormat="1" ht="15" customHeight="1">
      <c r="B193" s="326"/>
      <c r="C193" s="362" t="s">
        <v>575</v>
      </c>
      <c r="D193" s="301"/>
      <c r="E193" s="301"/>
      <c r="F193" s="324" t="s">
        <v>479</v>
      </c>
      <c r="G193" s="301"/>
      <c r="H193" s="301" t="s">
        <v>576</v>
      </c>
      <c r="I193" s="301" t="s">
        <v>514</v>
      </c>
      <c r="J193" s="301"/>
      <c r="K193" s="349"/>
    </row>
    <row r="194" s="1" customFormat="1" ht="15" customHeight="1">
      <c r="B194" s="326"/>
      <c r="C194" s="362" t="s">
        <v>577</v>
      </c>
      <c r="D194" s="301"/>
      <c r="E194" s="301"/>
      <c r="F194" s="324" t="s">
        <v>485</v>
      </c>
      <c r="G194" s="301"/>
      <c r="H194" s="301" t="s">
        <v>578</v>
      </c>
      <c r="I194" s="301" t="s">
        <v>514</v>
      </c>
      <c r="J194" s="301"/>
      <c r="K194" s="349"/>
    </row>
    <row r="195" s="1" customFormat="1" ht="15" customHeight="1">
      <c r="B195" s="355"/>
      <c r="C195" s="370"/>
      <c r="D195" s="335"/>
      <c r="E195" s="335"/>
      <c r="F195" s="335"/>
      <c r="G195" s="335"/>
      <c r="H195" s="335"/>
      <c r="I195" s="335"/>
      <c r="J195" s="335"/>
      <c r="K195" s="356"/>
    </row>
    <row r="196" s="1" customFormat="1" ht="18.75" customHeight="1">
      <c r="B196" s="337"/>
      <c r="C196" s="347"/>
      <c r="D196" s="347"/>
      <c r="E196" s="347"/>
      <c r="F196" s="357"/>
      <c r="G196" s="347"/>
      <c r="H196" s="347"/>
      <c r="I196" s="347"/>
      <c r="J196" s="347"/>
      <c r="K196" s="337"/>
    </row>
    <row r="197" s="1" customFormat="1" ht="18.75" customHeight="1">
      <c r="B197" s="337"/>
      <c r="C197" s="347"/>
      <c r="D197" s="347"/>
      <c r="E197" s="347"/>
      <c r="F197" s="357"/>
      <c r="G197" s="347"/>
      <c r="H197" s="347"/>
      <c r="I197" s="347"/>
      <c r="J197" s="347"/>
      <c r="K197" s="337"/>
    </row>
    <row r="198" s="1" customFormat="1" ht="18.75" customHeight="1">
      <c r="B198" s="309"/>
      <c r="C198" s="309"/>
      <c r="D198" s="309"/>
      <c r="E198" s="309"/>
      <c r="F198" s="309"/>
      <c r="G198" s="309"/>
      <c r="H198" s="309"/>
      <c r="I198" s="309"/>
      <c r="J198" s="309"/>
      <c r="K198" s="309"/>
    </row>
    <row r="199" s="1" customFormat="1" ht="13.5">
      <c r="B199" s="288"/>
      <c r="C199" s="289"/>
      <c r="D199" s="289"/>
      <c r="E199" s="289"/>
      <c r="F199" s="289"/>
      <c r="G199" s="289"/>
      <c r="H199" s="289"/>
      <c r="I199" s="289"/>
      <c r="J199" s="289"/>
      <c r="K199" s="290"/>
    </row>
    <row r="200" s="1" customFormat="1" ht="21">
      <c r="B200" s="291"/>
      <c r="C200" s="292" t="s">
        <v>579</v>
      </c>
      <c r="D200" s="292"/>
      <c r="E200" s="292"/>
      <c r="F200" s="292"/>
      <c r="G200" s="292"/>
      <c r="H200" s="292"/>
      <c r="I200" s="292"/>
      <c r="J200" s="292"/>
      <c r="K200" s="293"/>
    </row>
    <row r="201" s="1" customFormat="1" ht="25.5" customHeight="1">
      <c r="B201" s="291"/>
      <c r="C201" s="371" t="s">
        <v>580</v>
      </c>
      <c r="D201" s="371"/>
      <c r="E201" s="371"/>
      <c r="F201" s="371" t="s">
        <v>581</v>
      </c>
      <c r="G201" s="372"/>
      <c r="H201" s="371" t="s">
        <v>582</v>
      </c>
      <c r="I201" s="371"/>
      <c r="J201" s="371"/>
      <c r="K201" s="293"/>
    </row>
    <row r="202" s="1" customFormat="1" ht="5.25" customHeight="1">
      <c r="B202" s="326"/>
      <c r="C202" s="321"/>
      <c r="D202" s="321"/>
      <c r="E202" s="321"/>
      <c r="F202" s="321"/>
      <c r="G202" s="347"/>
      <c r="H202" s="321"/>
      <c r="I202" s="321"/>
      <c r="J202" s="321"/>
      <c r="K202" s="349"/>
    </row>
    <row r="203" s="1" customFormat="1" ht="15" customHeight="1">
      <c r="B203" s="326"/>
      <c r="C203" s="301" t="s">
        <v>572</v>
      </c>
      <c r="D203" s="301"/>
      <c r="E203" s="301"/>
      <c r="F203" s="324" t="s">
        <v>45</v>
      </c>
      <c r="G203" s="301"/>
      <c r="H203" s="301" t="s">
        <v>583</v>
      </c>
      <c r="I203" s="301"/>
      <c r="J203" s="301"/>
      <c r="K203" s="349"/>
    </row>
    <row r="204" s="1" customFormat="1" ht="15" customHeight="1">
      <c r="B204" s="326"/>
      <c r="C204" s="301"/>
      <c r="D204" s="301"/>
      <c r="E204" s="301"/>
      <c r="F204" s="324" t="s">
        <v>46</v>
      </c>
      <c r="G204" s="301"/>
      <c r="H204" s="301" t="s">
        <v>584</v>
      </c>
      <c r="I204" s="301"/>
      <c r="J204" s="301"/>
      <c r="K204" s="349"/>
    </row>
    <row r="205" s="1" customFormat="1" ht="15" customHeight="1">
      <c r="B205" s="326"/>
      <c r="C205" s="301"/>
      <c r="D205" s="301"/>
      <c r="E205" s="301"/>
      <c r="F205" s="324" t="s">
        <v>49</v>
      </c>
      <c r="G205" s="301"/>
      <c r="H205" s="301" t="s">
        <v>585</v>
      </c>
      <c r="I205" s="301"/>
      <c r="J205" s="301"/>
      <c r="K205" s="349"/>
    </row>
    <row r="206" s="1" customFormat="1" ht="15" customHeight="1">
      <c r="B206" s="326"/>
      <c r="C206" s="301"/>
      <c r="D206" s="301"/>
      <c r="E206" s="301"/>
      <c r="F206" s="324" t="s">
        <v>47</v>
      </c>
      <c r="G206" s="301"/>
      <c r="H206" s="301" t="s">
        <v>586</v>
      </c>
      <c r="I206" s="301"/>
      <c r="J206" s="301"/>
      <c r="K206" s="349"/>
    </row>
    <row r="207" s="1" customFormat="1" ht="15" customHeight="1">
      <c r="B207" s="326"/>
      <c r="C207" s="301"/>
      <c r="D207" s="301"/>
      <c r="E207" s="301"/>
      <c r="F207" s="324" t="s">
        <v>48</v>
      </c>
      <c r="G207" s="301"/>
      <c r="H207" s="301" t="s">
        <v>587</v>
      </c>
      <c r="I207" s="301"/>
      <c r="J207" s="301"/>
      <c r="K207" s="349"/>
    </row>
    <row r="208" s="1" customFormat="1" ht="15" customHeight="1">
      <c r="B208" s="326"/>
      <c r="C208" s="301"/>
      <c r="D208" s="301"/>
      <c r="E208" s="301"/>
      <c r="F208" s="324"/>
      <c r="G208" s="301"/>
      <c r="H208" s="301"/>
      <c r="I208" s="301"/>
      <c r="J208" s="301"/>
      <c r="K208" s="349"/>
    </row>
    <row r="209" s="1" customFormat="1" ht="15" customHeight="1">
      <c r="B209" s="326"/>
      <c r="C209" s="301" t="s">
        <v>526</v>
      </c>
      <c r="D209" s="301"/>
      <c r="E209" s="301"/>
      <c r="F209" s="324" t="s">
        <v>80</v>
      </c>
      <c r="G209" s="301"/>
      <c r="H209" s="301" t="s">
        <v>588</v>
      </c>
      <c r="I209" s="301"/>
      <c r="J209" s="301"/>
      <c r="K209" s="349"/>
    </row>
    <row r="210" s="1" customFormat="1" ht="15" customHeight="1">
      <c r="B210" s="326"/>
      <c r="C210" s="301"/>
      <c r="D210" s="301"/>
      <c r="E210" s="301"/>
      <c r="F210" s="324" t="s">
        <v>423</v>
      </c>
      <c r="G210" s="301"/>
      <c r="H210" s="301" t="s">
        <v>424</v>
      </c>
      <c r="I210" s="301"/>
      <c r="J210" s="301"/>
      <c r="K210" s="349"/>
    </row>
    <row r="211" s="1" customFormat="1" ht="15" customHeight="1">
      <c r="B211" s="326"/>
      <c r="C211" s="301"/>
      <c r="D211" s="301"/>
      <c r="E211" s="301"/>
      <c r="F211" s="324" t="s">
        <v>421</v>
      </c>
      <c r="G211" s="301"/>
      <c r="H211" s="301" t="s">
        <v>589</v>
      </c>
      <c r="I211" s="301"/>
      <c r="J211" s="301"/>
      <c r="K211" s="349"/>
    </row>
    <row r="212" s="1" customFormat="1" ht="15" customHeight="1">
      <c r="B212" s="373"/>
      <c r="C212" s="301"/>
      <c r="D212" s="301"/>
      <c r="E212" s="301"/>
      <c r="F212" s="324" t="s">
        <v>425</v>
      </c>
      <c r="G212" s="362"/>
      <c r="H212" s="353" t="s">
        <v>93</v>
      </c>
      <c r="I212" s="353"/>
      <c r="J212" s="353"/>
      <c r="K212" s="374"/>
    </row>
    <row r="213" s="1" customFormat="1" ht="15" customHeight="1">
      <c r="B213" s="373"/>
      <c r="C213" s="301"/>
      <c r="D213" s="301"/>
      <c r="E213" s="301"/>
      <c r="F213" s="324" t="s">
        <v>426</v>
      </c>
      <c r="G213" s="362"/>
      <c r="H213" s="353" t="s">
        <v>404</v>
      </c>
      <c r="I213" s="353"/>
      <c r="J213" s="353"/>
      <c r="K213" s="374"/>
    </row>
    <row r="214" s="1" customFormat="1" ht="15" customHeight="1">
      <c r="B214" s="373"/>
      <c r="C214" s="301"/>
      <c r="D214" s="301"/>
      <c r="E214" s="301"/>
      <c r="F214" s="324"/>
      <c r="G214" s="362"/>
      <c r="H214" s="353"/>
      <c r="I214" s="353"/>
      <c r="J214" s="353"/>
      <c r="K214" s="374"/>
    </row>
    <row r="215" s="1" customFormat="1" ht="15" customHeight="1">
      <c r="B215" s="373"/>
      <c r="C215" s="301" t="s">
        <v>550</v>
      </c>
      <c r="D215" s="301"/>
      <c r="E215" s="301"/>
      <c r="F215" s="324">
        <v>1</v>
      </c>
      <c r="G215" s="362"/>
      <c r="H215" s="353" t="s">
        <v>590</v>
      </c>
      <c r="I215" s="353"/>
      <c r="J215" s="353"/>
      <c r="K215" s="374"/>
    </row>
    <row r="216" s="1" customFormat="1" ht="15" customHeight="1">
      <c r="B216" s="373"/>
      <c r="C216" s="301"/>
      <c r="D216" s="301"/>
      <c r="E216" s="301"/>
      <c r="F216" s="324">
        <v>2</v>
      </c>
      <c r="G216" s="362"/>
      <c r="H216" s="353" t="s">
        <v>591</v>
      </c>
      <c r="I216" s="353"/>
      <c r="J216" s="353"/>
      <c r="K216" s="374"/>
    </row>
    <row r="217" s="1" customFormat="1" ht="15" customHeight="1">
      <c r="B217" s="373"/>
      <c r="C217" s="301"/>
      <c r="D217" s="301"/>
      <c r="E217" s="301"/>
      <c r="F217" s="324">
        <v>3</v>
      </c>
      <c r="G217" s="362"/>
      <c r="H217" s="353" t="s">
        <v>592</v>
      </c>
      <c r="I217" s="353"/>
      <c r="J217" s="353"/>
      <c r="K217" s="374"/>
    </row>
    <row r="218" s="1" customFormat="1" ht="15" customHeight="1">
      <c r="B218" s="373"/>
      <c r="C218" s="301"/>
      <c r="D218" s="301"/>
      <c r="E218" s="301"/>
      <c r="F218" s="324">
        <v>4</v>
      </c>
      <c r="G218" s="362"/>
      <c r="H218" s="353" t="s">
        <v>593</v>
      </c>
      <c r="I218" s="353"/>
      <c r="J218" s="353"/>
      <c r="K218" s="374"/>
    </row>
    <row r="219" s="1" customFormat="1" ht="12.75" customHeight="1">
      <c r="B219" s="375"/>
      <c r="C219" s="376"/>
      <c r="D219" s="376"/>
      <c r="E219" s="376"/>
      <c r="F219" s="376"/>
      <c r="G219" s="376"/>
      <c r="H219" s="376"/>
      <c r="I219" s="376"/>
      <c r="J219" s="376"/>
      <c r="K219" s="37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Křehla Milan</dc:creator>
  <cp:lastModifiedBy>Křehla Milan</cp:lastModifiedBy>
  <dcterms:created xsi:type="dcterms:W3CDTF">2025-04-11T14:05:25Z</dcterms:created>
  <dcterms:modified xsi:type="dcterms:W3CDTF">2025-04-11T14:05:28Z</dcterms:modified>
</cp:coreProperties>
</file>