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USEKPR~1\DOKUME~3\OSUN\02_MNUL\00_ZAK~1.KBE\2025\49-OSU~1.NP_\00_POP~1\"/>
    </mc:Choice>
  </mc:AlternateContent>
  <bookViews>
    <workbookView xWindow="0" yWindow="0" windowWidth="28770" windowHeight="12240"/>
  </bookViews>
  <sheets>
    <sheet name="Rekapitulace stavby" sheetId="1" r:id="rId1"/>
    <sheet name="D.1.1a - Architektonicko-..." sheetId="2" r:id="rId2"/>
    <sheet name="D.1.1b - Architektonicko-..." sheetId="3" r:id="rId3"/>
    <sheet name="99 - Vedlejší a ostatní n..." sheetId="4" r:id="rId4"/>
    <sheet name="Pokyny pro vyplnění" sheetId="5" r:id="rId5"/>
  </sheets>
  <definedNames>
    <definedName name="_xlnm._FilterDatabase" localSheetId="3" hidden="1">'99 - Vedlejší a ostatní n...'!$C$82:$K$93</definedName>
    <definedName name="_xlnm._FilterDatabase" localSheetId="1" hidden="1">'D.1.1a - Architektonicko-...'!$C$88:$K$109</definedName>
    <definedName name="_xlnm._FilterDatabase" localSheetId="2" hidden="1">'D.1.1b - Architektonicko-...'!$C$87:$K$154</definedName>
    <definedName name="_xlnm.Print_Titles" localSheetId="3">'99 - Vedlejší a ostatní n...'!$82:$82</definedName>
    <definedName name="_xlnm.Print_Titles" localSheetId="1">'D.1.1a - Architektonicko-...'!$88:$88</definedName>
    <definedName name="_xlnm.Print_Titles" localSheetId="2">'D.1.1b - Architektonicko-...'!$87:$87</definedName>
    <definedName name="_xlnm.Print_Titles" localSheetId="0">'Rekapitulace stavby'!$52:$52</definedName>
    <definedName name="_xlnm.Print_Area" localSheetId="3">'99 - Vedlejší a ostatní n...'!$C$4:$J$39,'99 - Vedlejší a ostatní n...'!$C$45:$J$64,'99 - Vedlejší a ostatní n...'!$C$70:$K$93</definedName>
    <definedName name="_xlnm.Print_Area" localSheetId="1">'D.1.1a - Architektonicko-...'!$C$4:$J$41,'D.1.1a - Architektonicko-...'!$C$47:$J$68,'D.1.1a - Architektonicko-...'!$C$74:$K$109</definedName>
    <definedName name="_xlnm.Print_Area" localSheetId="2">'D.1.1b - Architektonicko-...'!$C$4:$J$41,'D.1.1b - Architektonicko-...'!$C$47:$J$67,'D.1.1b - Architektonicko-...'!$C$73:$K$154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</definedNames>
  <calcPr calcId="152511"/>
</workbook>
</file>

<file path=xl/calcChain.xml><?xml version="1.0" encoding="utf-8"?>
<calcChain xmlns="http://schemas.openxmlformats.org/spreadsheetml/2006/main">
  <c r="J37" i="4" l="1"/>
  <c r="J36" i="4"/>
  <c r="AY58" i="1"/>
  <c r="J35" i="4"/>
  <c r="AX58" i="1" s="1"/>
  <c r="BI93" i="4"/>
  <c r="BH93" i="4"/>
  <c r="BG93" i="4"/>
  <c r="BF93" i="4"/>
  <c r="T93" i="4"/>
  <c r="T92" i="4"/>
  <c r="R93" i="4"/>
  <c r="R92" i="4" s="1"/>
  <c r="P93" i="4"/>
  <c r="P92" i="4" s="1"/>
  <c r="BI90" i="4"/>
  <c r="BH90" i="4"/>
  <c r="BG90" i="4"/>
  <c r="BF90" i="4"/>
  <c r="T90" i="4"/>
  <c r="T89" i="4" s="1"/>
  <c r="R90" i="4"/>
  <c r="R89" i="4" s="1"/>
  <c r="P90" i="4"/>
  <c r="P89" i="4" s="1"/>
  <c r="BI86" i="4"/>
  <c r="BH86" i="4"/>
  <c r="BG86" i="4"/>
  <c r="BF86" i="4"/>
  <c r="T86" i="4"/>
  <c r="T85" i="4" s="1"/>
  <c r="T84" i="4" s="1"/>
  <c r="T83" i="4" s="1"/>
  <c r="R86" i="4"/>
  <c r="R85" i="4"/>
  <c r="P86" i="4"/>
  <c r="P85" i="4" s="1"/>
  <c r="J80" i="4"/>
  <c r="F79" i="4"/>
  <c r="F77" i="4"/>
  <c r="E75" i="4"/>
  <c r="J55" i="4"/>
  <c r="F54" i="4"/>
  <c r="F52" i="4"/>
  <c r="E50" i="4"/>
  <c r="J21" i="4"/>
  <c r="E21" i="4"/>
  <c r="J79" i="4" s="1"/>
  <c r="J20" i="4"/>
  <c r="J18" i="4"/>
  <c r="E18" i="4"/>
  <c r="F55" i="4" s="1"/>
  <c r="J17" i="4"/>
  <c r="J12" i="4"/>
  <c r="J52" i="4" s="1"/>
  <c r="E7" i="4"/>
  <c r="E48" i="4"/>
  <c r="J39" i="3"/>
  <c r="J38" i="3"/>
  <c r="AY57" i="1" s="1"/>
  <c r="J37" i="3"/>
  <c r="AX57" i="1" s="1"/>
  <c r="BI146" i="3"/>
  <c r="BH146" i="3"/>
  <c r="BG146" i="3"/>
  <c r="BF146" i="3"/>
  <c r="T146" i="3"/>
  <c r="R146" i="3"/>
  <c r="P146" i="3"/>
  <c r="BI137" i="3"/>
  <c r="BH137" i="3"/>
  <c r="BG137" i="3"/>
  <c r="BF137" i="3"/>
  <c r="T137" i="3"/>
  <c r="R137" i="3"/>
  <c r="P137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J85" i="3"/>
  <c r="F84" i="3"/>
  <c r="F82" i="3"/>
  <c r="E80" i="3"/>
  <c r="J59" i="3"/>
  <c r="F58" i="3"/>
  <c r="F56" i="3"/>
  <c r="E54" i="3"/>
  <c r="J23" i="3"/>
  <c r="E23" i="3"/>
  <c r="J84" i="3" s="1"/>
  <c r="J22" i="3"/>
  <c r="J20" i="3"/>
  <c r="E20" i="3"/>
  <c r="F85" i="3"/>
  <c r="J19" i="3"/>
  <c r="J14" i="3"/>
  <c r="J82" i="3" s="1"/>
  <c r="E7" i="3"/>
  <c r="E50" i="3"/>
  <c r="J39" i="2"/>
  <c r="J38" i="2"/>
  <c r="AY56" i="1"/>
  <c r="J37" i="2"/>
  <c r="AX56" i="1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J86" i="2"/>
  <c r="F85" i="2"/>
  <c r="F83" i="2"/>
  <c r="E81" i="2"/>
  <c r="J59" i="2"/>
  <c r="F58" i="2"/>
  <c r="F56" i="2"/>
  <c r="E54" i="2"/>
  <c r="J23" i="2"/>
  <c r="E23" i="2"/>
  <c r="J58" i="2"/>
  <c r="J22" i="2"/>
  <c r="J20" i="2"/>
  <c r="E20" i="2"/>
  <c r="F59" i="2"/>
  <c r="J19" i="2"/>
  <c r="J14" i="2"/>
  <c r="J83" i="2" s="1"/>
  <c r="E7" i="2"/>
  <c r="E77" i="2" s="1"/>
  <c r="L50" i="1"/>
  <c r="AM50" i="1"/>
  <c r="AM49" i="1"/>
  <c r="L49" i="1"/>
  <c r="AM47" i="1"/>
  <c r="L47" i="1"/>
  <c r="L45" i="1"/>
  <c r="L44" i="1"/>
  <c r="BK146" i="3"/>
  <c r="J104" i="3"/>
  <c r="J101" i="3"/>
  <c r="J106" i="2"/>
  <c r="BK100" i="3"/>
  <c r="BK111" i="3"/>
  <c r="J137" i="3"/>
  <c r="J112" i="3"/>
  <c r="J92" i="2"/>
  <c r="AS55" i="1"/>
  <c r="BK110" i="3"/>
  <c r="J113" i="3"/>
  <c r="BK94" i="2"/>
  <c r="BK93" i="4"/>
  <c r="BK105" i="3"/>
  <c r="J93" i="4"/>
  <c r="J99" i="2"/>
  <c r="J93" i="3"/>
  <c r="BK115" i="3"/>
  <c r="BK101" i="3"/>
  <c r="J94" i="2"/>
  <c r="BK97" i="2"/>
  <c r="BK92" i="2"/>
  <c r="J111" i="3"/>
  <c r="J107" i="3"/>
  <c r="BK91" i="3"/>
  <c r="BK96" i="3"/>
  <c r="J116" i="3"/>
  <c r="J91" i="3"/>
  <c r="BK107" i="3"/>
  <c r="BK86" i="4"/>
  <c r="J102" i="2"/>
  <c r="J94" i="3"/>
  <c r="J99" i="3"/>
  <c r="J110" i="3"/>
  <c r="J108" i="3"/>
  <c r="J97" i="2"/>
  <c r="BK97" i="3"/>
  <c r="J96" i="3"/>
  <c r="J97" i="3"/>
  <c r="J115" i="3"/>
  <c r="BK104" i="3"/>
  <c r="BK108" i="2"/>
  <c r="BK99" i="3"/>
  <c r="BK108" i="3"/>
  <c r="J146" i="3"/>
  <c r="BK94" i="3"/>
  <c r="BK102" i="3"/>
  <c r="J86" i="4"/>
  <c r="BK116" i="3"/>
  <c r="BK123" i="3"/>
  <c r="J90" i="4"/>
  <c r="BK125" i="3"/>
  <c r="J125" i="3"/>
  <c r="BK90" i="4"/>
  <c r="J105" i="3"/>
  <c r="J100" i="3"/>
  <c r="BK106" i="2"/>
  <c r="BK128" i="3"/>
  <c r="BK99" i="2"/>
  <c r="BK112" i="3"/>
  <c r="BK93" i="3"/>
  <c r="J95" i="3"/>
  <c r="BK137" i="3"/>
  <c r="BK113" i="3"/>
  <c r="J102" i="3"/>
  <c r="J108" i="2"/>
  <c r="BK106" i="3"/>
  <c r="J123" i="3"/>
  <c r="J106" i="3"/>
  <c r="J128" i="3"/>
  <c r="BK102" i="2"/>
  <c r="BK95" i="3"/>
  <c r="P84" i="4" l="1"/>
  <c r="P83" i="4" s="1"/>
  <c r="AU58" i="1" s="1"/>
  <c r="R84" i="4"/>
  <c r="R83" i="4"/>
  <c r="BK105" i="2"/>
  <c r="J105" i="2"/>
  <c r="J67" i="2"/>
  <c r="BK127" i="3"/>
  <c r="J127" i="3"/>
  <c r="J66" i="3" s="1"/>
  <c r="P91" i="2"/>
  <c r="P90" i="2"/>
  <c r="P127" i="3"/>
  <c r="R91" i="2"/>
  <c r="R90" i="2"/>
  <c r="R90" i="3"/>
  <c r="T127" i="3"/>
  <c r="BK91" i="2"/>
  <c r="BK90" i="2" s="1"/>
  <c r="J90" i="2" s="1"/>
  <c r="J64" i="2" s="1"/>
  <c r="P105" i="2"/>
  <c r="P104" i="2"/>
  <c r="P89" i="2" s="1"/>
  <c r="AU56" i="1" s="1"/>
  <c r="T91" i="2"/>
  <c r="T90" i="2" s="1"/>
  <c r="T89" i="2" s="1"/>
  <c r="T105" i="2"/>
  <c r="T104" i="2"/>
  <c r="BK90" i="3"/>
  <c r="J90" i="3" s="1"/>
  <c r="J65" i="3" s="1"/>
  <c r="T90" i="3"/>
  <c r="T89" i="3" s="1"/>
  <c r="T88" i="3" s="1"/>
  <c r="R105" i="2"/>
  <c r="R104" i="2"/>
  <c r="R89" i="2"/>
  <c r="P90" i="3"/>
  <c r="P89" i="3"/>
  <c r="P88" i="3" s="1"/>
  <c r="AU57" i="1" s="1"/>
  <c r="R127" i="3"/>
  <c r="BK85" i="4"/>
  <c r="J85" i="4"/>
  <c r="J61" i="4"/>
  <c r="BK89" i="4"/>
  <c r="J89" i="4"/>
  <c r="J62" i="4" s="1"/>
  <c r="BK92" i="4"/>
  <c r="J92" i="4"/>
  <c r="J63" i="4"/>
  <c r="J54" i="4"/>
  <c r="E73" i="4"/>
  <c r="J77" i="4"/>
  <c r="F80" i="4"/>
  <c r="BE86" i="4"/>
  <c r="BE93" i="4"/>
  <c r="BE90" i="4"/>
  <c r="F59" i="3"/>
  <c r="BE111" i="3"/>
  <c r="E76" i="3"/>
  <c r="BE93" i="3"/>
  <c r="BE94" i="3"/>
  <c r="BE95" i="3"/>
  <c r="BE97" i="3"/>
  <c r="BE100" i="3"/>
  <c r="BE116" i="3"/>
  <c r="J56" i="3"/>
  <c r="J91" i="2"/>
  <c r="J65" i="2" s="1"/>
  <c r="BE99" i="3"/>
  <c r="BE101" i="3"/>
  <c r="BE115" i="3"/>
  <c r="J58" i="3"/>
  <c r="BE102" i="3"/>
  <c r="BE104" i="3"/>
  <c r="BE106" i="3"/>
  <c r="BE107" i="3"/>
  <c r="BE108" i="3"/>
  <c r="BE112" i="3"/>
  <c r="BE113" i="3"/>
  <c r="BE123" i="3"/>
  <c r="BE125" i="3"/>
  <c r="BE128" i="3"/>
  <c r="BE137" i="3"/>
  <c r="BE146" i="3"/>
  <c r="BE91" i="3"/>
  <c r="BE96" i="3"/>
  <c r="BE105" i="3"/>
  <c r="BE110" i="3"/>
  <c r="J85" i="2"/>
  <c r="F86" i="2"/>
  <c r="BE92" i="2"/>
  <c r="BE108" i="2"/>
  <c r="BE99" i="2"/>
  <c r="BE102" i="2"/>
  <c r="BE106" i="2"/>
  <c r="E50" i="2"/>
  <c r="J56" i="2"/>
  <c r="BE94" i="2"/>
  <c r="BE97" i="2"/>
  <c r="F39" i="2"/>
  <c r="BD56" i="1"/>
  <c r="J36" i="3"/>
  <c r="AW57" i="1" s="1"/>
  <c r="F38" i="3"/>
  <c r="BC57" i="1"/>
  <c r="F39" i="3"/>
  <c r="BD57" i="1" s="1"/>
  <c r="F35" i="4"/>
  <c r="BB58" i="1"/>
  <c r="F36" i="2"/>
  <c r="BA56" i="1" s="1"/>
  <c r="F37" i="3"/>
  <c r="BB57" i="1"/>
  <c r="F36" i="4"/>
  <c r="BC58" i="1"/>
  <c r="F37" i="4"/>
  <c r="BD58" i="1"/>
  <c r="J34" i="4"/>
  <c r="AW58" i="1" s="1"/>
  <c r="F38" i="2"/>
  <c r="BC56" i="1"/>
  <c r="F36" i="3"/>
  <c r="BA57" i="1"/>
  <c r="F37" i="2"/>
  <c r="BB56" i="1"/>
  <c r="AS54" i="1"/>
  <c r="F34" i="4"/>
  <c r="BA58" i="1"/>
  <c r="J36" i="2"/>
  <c r="AW56" i="1"/>
  <c r="R89" i="3" l="1"/>
  <c r="R88" i="3"/>
  <c r="BK104" i="2"/>
  <c r="J104" i="2"/>
  <c r="J66" i="2"/>
  <c r="BK89" i="3"/>
  <c r="J89" i="3"/>
  <c r="J64" i="3"/>
  <c r="BK84" i="4"/>
  <c r="J84" i="4"/>
  <c r="J60" i="4"/>
  <c r="BK89" i="2"/>
  <c r="J89" i="2"/>
  <c r="J63" i="2"/>
  <c r="BA55" i="1"/>
  <c r="BD55" i="1"/>
  <c r="J35" i="2"/>
  <c r="AV56" i="1"/>
  <c r="AT56" i="1"/>
  <c r="BC55" i="1"/>
  <c r="F35" i="3"/>
  <c r="AZ57" i="1" s="1"/>
  <c r="J33" i="4"/>
  <c r="AV58" i="1"/>
  <c r="AT58" i="1" s="1"/>
  <c r="AU55" i="1"/>
  <c r="AU54" i="1"/>
  <c r="BB55" i="1"/>
  <c r="F33" i="4"/>
  <c r="AZ58" i="1"/>
  <c r="J35" i="3"/>
  <c r="AV57" i="1" s="1"/>
  <c r="AT57" i="1" s="1"/>
  <c r="F35" i="2"/>
  <c r="AZ56" i="1"/>
  <c r="BK88" i="3" l="1"/>
  <c r="J88" i="3"/>
  <c r="J63" i="3"/>
  <c r="BK83" i="4"/>
  <c r="J83" i="4"/>
  <c r="J59" i="4"/>
  <c r="BC54" i="1"/>
  <c r="AY54" i="1"/>
  <c r="AZ55" i="1"/>
  <c r="BD54" i="1"/>
  <c r="W33" i="1"/>
  <c r="AW55" i="1"/>
  <c r="J32" i="2"/>
  <c r="AG56" i="1"/>
  <c r="BB54" i="1"/>
  <c r="AX54" i="1"/>
  <c r="AY55" i="1"/>
  <c r="BA54" i="1"/>
  <c r="AW54" i="1"/>
  <c r="AK30" i="1"/>
  <c r="AX55" i="1"/>
  <c r="J41" i="2" l="1"/>
  <c r="AN56" i="1"/>
  <c r="W31" i="1"/>
  <c r="W30" i="1"/>
  <c r="AZ54" i="1"/>
  <c r="AV54" i="1" s="1"/>
  <c r="AK29" i="1" s="1"/>
  <c r="J30" i="4"/>
  <c r="AG58" i="1" s="1"/>
  <c r="AV55" i="1"/>
  <c r="AT55" i="1"/>
  <c r="W32" i="1"/>
  <c r="J32" i="3"/>
  <c r="AG57" i="1" s="1"/>
  <c r="AG55" i="1" s="1"/>
  <c r="J41" i="3" l="1"/>
  <c r="J39" i="4"/>
  <c r="AN58" i="1"/>
  <c r="AN57" i="1"/>
  <c r="AN55" i="1"/>
  <c r="W29" i="1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<sst xmlns="http://schemas.openxmlformats.org/spreadsheetml/2006/main" count="1904" uniqueCount="508">
  <si>
    <t>Export Komplet</t>
  </si>
  <si>
    <t>VZ</t>
  </si>
  <si>
    <t>2.0</t>
  </si>
  <si>
    <t>ZAMOK</t>
  </si>
  <si>
    <t>False</t>
  </si>
  <si>
    <t>{bc741c0f-8515-4efd-b77a-a3fdf1e26bf0}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</si>
  <si>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</si>
  <si>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</si>
  <si>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</si>
  <si>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</si>
  <si>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</si>
  <si>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</si>
  <si>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</si>
  <si>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</si>
  <si>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</si>
  <si>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</si>
  <si>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</si>
  <si>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Výměna dveří v budově A ve 4.NP - Úrazová chirurgie 1</t>
  </si>
  <si>
    <t>KSO:</t>
  </si>
  <si>
    <t/>
  </si>
  <si>
    <t>CC-CZ:</t>
  </si>
  <si>
    <t>Místo:</t>
  </si>
  <si>
    <t xml:space="preserve">Masarykova nemocnice </t>
  </si>
  <si>
    <t>Datum: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</si>
  <si>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</si>
  <si>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</si>
  <si>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</si>
  <si>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</si>
  <si>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</si>
  <si>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</si>
  <si>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</si>
  <si>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</si>
  <si>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</si>
  <si>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</si>
  <si>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</si>
  <si>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</si>
  <si>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</si>
  <si>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</si>
  <si>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</si>
  <si>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</si>
  <si>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</si>
  <si>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</si>
  <si>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</si>
  <si>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</si>
  <si>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</si>
  <si>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</si>
  <si>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</si>
  <si>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</si>
  <si>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</si>
  <si>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</si>
  <si>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</si>
  <si>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</si>
  <si>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</si>
  <si>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</si>
  <si>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</si>
  <si>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</si>
  <si>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</si>
  <si>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</si>
  <si>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</si>
  <si>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</si>
  <si>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</si>
  <si>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</si>
  <si>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</si>
  <si>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</si>
  <si>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</si>
  <si>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</si>
  <si>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</si>
  <si>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</si>
  <si>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</si>
  <si>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</si>
  <si>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</si>
  <si>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</si>
  <si>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</si>
  <si>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</si>
  <si>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</si>
  <si>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</si>
  <si>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</si>
  <si>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D.1.1</t>
  </si>
  <si>
    <t>Architektonicko-stavební řešení</t>
  </si>
  <si>
    <t>STA</t>
  </si>
  <si>
    <t>1</t>
  </si>
  <si>
    <t>{be08bb82-9c90-4810-b2e1-9a623ca542c2}</t>
  </si>
  <si>
    <t>2</t>
  </si>
  <si>
    <t>/</t>
  </si>
  <si>
    <t>D.1.1a</t>
  </si>
  <si>
    <t>Architektonicko-stavební řešení - Bourací práce</t>
  </si>
  <si>
    <t>Soupis</t>
  </si>
  <si>
    <t>{da7c5260-7f09-4a05-8cab-77bf4378e1c0}</t>
  </si>
  <si>
    <t>D.1.1b</t>
  </si>
  <si>
    <t>Architektonicko-stavební řešení - Stavební úpravy</t>
  </si>
  <si>
    <t>{a058022d-c1f5-4707-a05a-d89a33281761}</t>
  </si>
  <si>
    <t>99</t>
  </si>
  <si>
    <t>Vedlejší a ostatní náklady</t>
  </si>
  <si>
    <t>{d30c674f-5e40-4cd3-b8ae-c983dc18c93f}</t>
  </si>
  <si>
    <t>KRYCÍ LIST SOUPISU PRACÍ</t>
  </si>
  <si>
    <t>Objekt:</t>
  </si>
  <si>
    <t>D.1.1 - Architektonicko-stavební řešení</t>
  </si>
  <si>
    <t>Soupis:</t>
  </si>
  <si>
    <t>D.1.1a - Architektonicko-stavební řešení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</si>
  <si>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</si>
  <si>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</si>
  <si>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</si>
  <si>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</si>
  <si>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</si>
  <si>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Přesun sutě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</si>
  <si>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</si>
  <si>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</si>
  <si>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</si>
  <si>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</si>
  <si>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</si>
  <si>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</si>
  <si>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</si>
  <si>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</si>
  <si>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</si>
  <si>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</si>
  <si>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</si>
  <si>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</si>
  <si>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</si>
  <si>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</si>
  <si>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</si>
  <si>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</si>
  <si>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</si>
  <si>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</si>
  <si>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</si>
  <si>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</si>
  <si>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</si>
  <si>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997013213</t>
  </si>
  <si>
    <t>Vnitrostaveništní doprava suti a vybouraných hmot vodorovně do 50 m s naložením ručně pro budovy a haly výšky přes 9 do 12 m</t>
  </si>
  <si>
    <t>t</t>
  </si>
  <si>
    <t>CS ÚRS 2025 01</t>
  </si>
  <si>
    <t>4</t>
  </si>
  <si>
    <t>1543814946</t>
  </si>
  <si>
    <t>Online PSC</t>
  </si>
  <si>
    <t>https://podminky.urs.cz/item/CS_URS_2025_01/997013213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</si>
  <si>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</si>
  <si>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</si>
  <si>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-1050353711</t>
  </si>
  <si>
    <t>https://podminky.urs.cz/item/CS_URS_2025_01/997013219</t>
  </si>
  <si>
    <t>VV</t>
  </si>
  <si>
    <t>1,48*5</t>
  </si>
  <si>
    <t>3</t>
  </si>
  <si>
    <t>997013501</t>
  </si>
  <si>
    <t>Odvoz suti a vybouraných hmot na skládku nebo meziskládku se složením, na vzdálenost do 1 km</t>
  </si>
  <si>
    <t>-586904765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</si>
  <si>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</si>
  <si>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</si>
  <si>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</si>
  <si>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1428772401</t>
  </si>
  <si>
    <t>https://podminky.urs.cz/item/CS_URS_2025_01/997013509</t>
  </si>
  <si>
    <t>1,48*10</t>
  </si>
  <si>
    <t>5</t>
  </si>
  <si>
    <t>997013631</t>
  </si>
  <si>
    <t>Poplatek za uložení stavebního odpadu na skládce (skládkovné) směsného stavebního a demoličního zatříděného do Katalogu odpadů pod kódem 17 09 04</t>
  </si>
  <si>
    <t>2081865395</t>
  </si>
  <si>
    <t>https://podminky.urs.cz/item/CS_URS_2025_01/997013631</t>
  </si>
  <si>
    <t>PSV</t>
  </si>
  <si>
    <t>Práce a dodávky PSV</t>
  </si>
  <si>
    <t>766</t>
  </si>
  <si>
    <t>Konstrukce truhlářské</t>
  </si>
  <si>
    <t>6</t>
  </si>
  <si>
    <t>766691914</t>
  </si>
  <si>
    <t>Ostatní práce vyvěšení nebo zavěšení křídel dřevěných dveřních, plochy do 2 m2</t>
  </si>
  <si>
    <t>kus</t>
  </si>
  <si>
    <t>16</t>
  </si>
  <si>
    <t>-1730883956</t>
  </si>
  <si>
    <t>https://podminky.urs.cz/item/CS_URS_2025_01/766691914</t>
  </si>
  <si>
    <t>7</t>
  </si>
  <si>
    <t>766691915</t>
  </si>
  <si>
    <t>Ostatní práce vyvěšení nebo zavěšení křídel dřevěných dveřních, plochy přes 2 m2</t>
  </si>
  <si>
    <t>41611961</t>
  </si>
  <si>
    <t>https://podminky.urs.cz/item/CS_URS_2025_01/766691915</t>
  </si>
  <si>
    <t>D.1.1b - Architektonicko-stavební řešení - Stavební úpravy</t>
  </si>
  <si>
    <t xml:space="preserve">    783 - Dokončovací práce - nátěry </t>
  </si>
  <si>
    <t>766660001</t>
  </si>
  <si>
    <t>Montáž dveřních křídel dřevěných nebo plastových otevíravých do ocelové zárubně povrchově upravených jednokřídlových, šířky do 800 mm</t>
  </si>
  <si>
    <t>-594156411</t>
  </si>
  <si>
    <t>https://podminky.urs.cz/item/CS_URS_2025_01/766660001</t>
  </si>
  <si>
    <t>M</t>
  </si>
  <si>
    <t>766R02</t>
  </si>
  <si>
    <t>dveře jednokřídlé 800x1970mm, rám z masivního dřeva, výplň odlehčená DTD deska, povrch CPL</t>
  </si>
  <si>
    <t>32</t>
  </si>
  <si>
    <t>320523515</t>
  </si>
  <si>
    <t>766R02a</t>
  </si>
  <si>
    <t>dveře jednokřídlé 800x1970mm, rám z masivního dřeva, výplň odlehčená DTD deska, povrch CPL, AL větrací mřížka 2x 500x100mm</t>
  </si>
  <si>
    <t>-343413577</t>
  </si>
  <si>
    <t>766R03</t>
  </si>
  <si>
    <t>dveře jednokřídlé 600x1970mm, rám z masivního dřeva, výplň odlehčená DTD deska, povrch CPL, AL větrací mřížka 2x 400x100mm</t>
  </si>
  <si>
    <t>-1753333387</t>
  </si>
  <si>
    <t>766R04</t>
  </si>
  <si>
    <t>dveře jednokřídlé 700x1970mm, rám z masivního dřeva, výplň odlehčená DTD deska, povrch CPL, AL větrací mřížka 2x 500x100mm</t>
  </si>
  <si>
    <t>-163692852</t>
  </si>
  <si>
    <t>766660002</t>
  </si>
  <si>
    <t>Montáž dveřních křídel dřevěných nebo plastových otevíravých do ocelové zárubně povrchově upravených jednokřídlových, šířky přes 800 mm</t>
  </si>
  <si>
    <t>-2118532213</t>
  </si>
  <si>
    <t>https://podminky.urs.cz/item/CS_URS_2025_01/766660002</t>
  </si>
  <si>
    <t>766R01</t>
  </si>
  <si>
    <t>dveře jednokřídlé 900x1970mm, rám z masivního dřeva, výplň odlehčená DTD deska, povrch CPL</t>
  </si>
  <si>
    <t>-1624094516</t>
  </si>
  <si>
    <t>8</t>
  </si>
  <si>
    <t>766R07</t>
  </si>
  <si>
    <t>dveře jednokřídlé 900x1970mm, rám z masivního dřeva, výplň odlehčená DTD deska, povrch CPL, vodorovné madlo dl. 650mm, AL větrací mřížka 2x 500x100mm, okopový plech 2x 900x250mm stříbrný elox</t>
  </si>
  <si>
    <t>-124504561</t>
  </si>
  <si>
    <t>9</t>
  </si>
  <si>
    <t>766R06</t>
  </si>
  <si>
    <t>dveře jednokřídlé 1100x1970mm, rám z masivního dřeva, výplň odlehčená DTD deska, povrch CPL</t>
  </si>
  <si>
    <t>1144992764</t>
  </si>
  <si>
    <t>10</t>
  </si>
  <si>
    <t>766660728</t>
  </si>
  <si>
    <t>Montáž dveřních doplňků dveřního kování interiérového zámku</t>
  </si>
  <si>
    <t>-1905309243</t>
  </si>
  <si>
    <t>https://podminky.urs.cz/item/CS_URS_2025_01/766660728</t>
  </si>
  <si>
    <t>11</t>
  </si>
  <si>
    <t>54924004</t>
  </si>
  <si>
    <t>zámek zadlabací mezipokojový levý pro cylindrickou vložku rozteč 72x55mm</t>
  </si>
  <si>
    <t>338487470</t>
  </si>
  <si>
    <t>54924006</t>
  </si>
  <si>
    <t>zámek zadlabací mezipokojový pravý pro cylindrickou vložku rozteč 72x55mm</t>
  </si>
  <si>
    <t>-308137980</t>
  </si>
  <si>
    <t>13</t>
  </si>
  <si>
    <t>54924005</t>
  </si>
  <si>
    <t>zámek zadlabací mezipokojový levý pro WC kování rozteč 72x55mm</t>
  </si>
  <si>
    <t>2098591845</t>
  </si>
  <si>
    <t>14</t>
  </si>
  <si>
    <t>54924003</t>
  </si>
  <si>
    <t>zámek zadlabací mezipokojový pravý pro WC kování 72x55mm</t>
  </si>
  <si>
    <t>-1017176572</t>
  </si>
  <si>
    <t>15</t>
  </si>
  <si>
    <t>766660729</t>
  </si>
  <si>
    <t>Montáž dveřních doplňků dveřního kování interiérového štítku s klikou</t>
  </si>
  <si>
    <t>-2020698547</t>
  </si>
  <si>
    <t>https://podminky.urs.cz/item/CS_URS_2025_01/766660729</t>
  </si>
  <si>
    <t>54914123</t>
  </si>
  <si>
    <t>dveřní kování interiérové rozetové klika/klika</t>
  </si>
  <si>
    <t>-1792002769</t>
  </si>
  <si>
    <t>17</t>
  </si>
  <si>
    <t>54914124</t>
  </si>
  <si>
    <t>dveřní kování interiérové rozetové koule/klika</t>
  </si>
  <si>
    <t>1177272668</t>
  </si>
  <si>
    <t>18</t>
  </si>
  <si>
    <t>54914125</t>
  </si>
  <si>
    <t>dveřní kování interiérové rozetové spodní pro cylindrickou vložku</t>
  </si>
  <si>
    <t>1880667827</t>
  </si>
  <si>
    <t>19</t>
  </si>
  <si>
    <t>766660730</t>
  </si>
  <si>
    <t>Montáž dveřních doplňků dveřního kování interiérového WC kliky se zámkem</t>
  </si>
  <si>
    <t>-472867731</t>
  </si>
  <si>
    <t>https://podminky.urs.cz/item/CS_URS_2025_01/766660730</t>
  </si>
  <si>
    <t>20</t>
  </si>
  <si>
    <t>54914128</t>
  </si>
  <si>
    <t>dveřní kování interiérové rozetové spodní pro WC</t>
  </si>
  <si>
    <t>1158308009</t>
  </si>
  <si>
    <t>766R20</t>
  </si>
  <si>
    <t>D+M Výměny těsnění PVC do ocelových zárubní</t>
  </si>
  <si>
    <t>m</t>
  </si>
  <si>
    <t>-1824013429</t>
  </si>
  <si>
    <t>(2,0+2,0+0,6)*2</t>
  </si>
  <si>
    <t>(2,0+2,0+0,7)*22</t>
  </si>
  <si>
    <t>(2,0+2,0+0,8)*17</t>
  </si>
  <si>
    <t>(2,0+2,0+0,9)*2</t>
  </si>
  <si>
    <t>(2,0+2,0+1,1)*16</t>
  </si>
  <si>
    <t>Součet</t>
  </si>
  <si>
    <t>22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</si>
  <si>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</si>
  <si>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</si>
  <si>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405927432</t>
  </si>
  <si>
    <t>https://podminky.urs.cz/item/CS_URS_2025_01/998766122</t>
  </si>
  <si>
    <t>23</t>
  </si>
  <si>
    <t>998766129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</si>
  <si>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</si>
  <si>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-190646572</t>
  </si>
  <si>
    <t>https://podminky.urs.cz/item/CS_URS_2025_01/998766129</t>
  </si>
  <si>
    <t>783</t>
  </si>
  <si>
    <t xml:space="preserve">Dokončovací práce - nátěry </t>
  </si>
  <si>
    <t>24</t>
  </si>
  <si>
    <t>783301313</t>
  </si>
  <si>
    <t>Příprava podkladu zámečnických konstrukcí před provedením nátěru odmaštění odmašťovačem ředidlovým</t>
  </si>
  <si>
    <t>m2</t>
  </si>
  <si>
    <t>275205412</t>
  </si>
  <si>
    <t>https://podminky.urs.cz/item/CS_URS_2025_01/783301313</t>
  </si>
  <si>
    <t>"zárubně - š 200mm"</t>
  </si>
  <si>
    <t>"600/1970"     ((2*1,97+0,6)*(0,2+2*0,05))*2</t>
  </si>
  <si>
    <t>"700/1970"     ((2*1,97+0,7)*(0,2+2*0,05))*22</t>
  </si>
  <si>
    <t>"800/1970"     ((2*1,97+0,8)*(0,2+2*0,05))*17</t>
  </si>
  <si>
    <t>"900/1970"     ((2*1,97+0,9)*(0,2+2*0,05))*5</t>
  </si>
  <si>
    <t>"1100/1970"     ((2*1,97+1,1)*(0,2+2*0,05))*16</t>
  </si>
  <si>
    <t>25</t>
  </si>
  <si>
    <t>783314201</t>
  </si>
  <si>
    <t>Základní antikorozní nátěr zámečnických konstrukcí jednonásobný syntetický standardní</t>
  </si>
  <si>
    <t>-1979594003</t>
  </si>
  <si>
    <t>https://podminky.urs.cz/item/CS_URS_2025_01/783314201</t>
  </si>
  <si>
    <t>26</t>
  </si>
  <si>
    <t>783317101</t>
  </si>
  <si>
    <t>Krycí nátěr (email) zámečnických konstrukcí jednonásobný syntetický standardní</t>
  </si>
  <si>
    <t>-1473340766</t>
  </si>
  <si>
    <t>https://podminky.urs.cz/item/CS_URS_2025_01/783317101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</si>
  <si>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</si>
  <si>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</si>
  <si>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</si>
  <si>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</si>
  <si>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</si>
  <si>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</si>
  <si>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</si>
  <si>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</si>
  <si>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</si>
  <si>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</si>
  <si>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2,5%</t>
  </si>
  <si>
    <t>1024</t>
  </si>
  <si>
    <t>-1179632498</t>
  </si>
  <si>
    <t>https://podminky.urs.cz/item/CS_URS_2025_01/030001000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</si>
  <si>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</si>
  <si>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</si>
  <si>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</si>
  <si>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</si>
  <si>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</si>
  <si>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1,5%</t>
  </si>
  <si>
    <t>-758789820</t>
  </si>
  <si>
    <t>https://podminky.urs.cz/item/CS_URS_2025_01/060001000</t>
  </si>
  <si>
    <t>VRN9</t>
  </si>
  <si>
    <t>Ostatní náklady</t>
  </si>
  <si>
    <t>09_R01</t>
  </si>
  <si>
    <t>Systém generálního klíče pro pokoje, 12ks cylindrické vložky</t>
  </si>
  <si>
    <t>soubor</t>
  </si>
  <si>
    <t>145911446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</si>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</sst>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73</xdr:row>
      <xdr:rowOff>0</xdr:rowOff>
    </xdr:from>
    <xdr:to>
      <xdr:col>9</xdr:col>
      <xdr:colOff>1215390</xdr:colOff>
      <xdr:row>73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72</xdr:row>
      <xdr:rowOff>0</xdr:rowOff>
    </xdr:from>
    <xdr:to>
      <xdr:col>9</xdr:col>
      <xdr:colOff>1215390</xdr:colOff>
      <xdr:row>72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1215390</xdr:colOff>
      <xdr:row>69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997013501" TargetMode="External"/><Relationship Id="rId7" Type="http://schemas.openxmlformats.org/officeDocument/2006/relationships/hyperlink" Target="https://podminky.urs.cz/item/CS_URS_2025_01/766691915" TargetMode="External"/><Relationship Id="rId2" Type="http://schemas.openxmlformats.org/officeDocument/2006/relationships/hyperlink" Target="https://podminky.urs.cz/item/CS_URS_2025_01/997013219" TargetMode="External"/><Relationship Id="rId1" Type="http://schemas.openxmlformats.org/officeDocument/2006/relationships/hyperlink" Target="https://podminky.urs.cz/item/CS_URS_2025_01/997013213" TargetMode="External"/><Relationship Id="rId6" Type="http://schemas.openxmlformats.org/officeDocument/2006/relationships/hyperlink" Target="https://podminky.urs.cz/item/CS_URS_2025_01/766691914" TargetMode="External"/><Relationship Id="rId5" Type="http://schemas.openxmlformats.org/officeDocument/2006/relationships/hyperlink" Target="https://podminky.urs.cz/item/CS_URS_2025_01/997013631" TargetMode="External"/><Relationship Id="rId4" Type="http://schemas.openxmlformats.org/officeDocument/2006/relationships/hyperlink" Target="https://podminky.urs.cz/item/CS_URS_2025_01/99701350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83301313" TargetMode="External"/><Relationship Id="rId3" Type="http://schemas.openxmlformats.org/officeDocument/2006/relationships/hyperlink" Target="https://podminky.urs.cz/item/CS_URS_2025_01/766660728" TargetMode="External"/><Relationship Id="rId7" Type="http://schemas.openxmlformats.org/officeDocument/2006/relationships/hyperlink" Target="https://podminky.urs.cz/item/CS_URS_2025_01/998766129" TargetMode="External"/><Relationship Id="rId2" Type="http://schemas.openxmlformats.org/officeDocument/2006/relationships/hyperlink" Target="https://podminky.urs.cz/item/CS_URS_2025_01/766660002" TargetMode="External"/><Relationship Id="rId1" Type="http://schemas.openxmlformats.org/officeDocument/2006/relationships/hyperlink" Target="https://podminky.urs.cz/item/CS_URS_2025_01/766660001" TargetMode="External"/><Relationship Id="rId6" Type="http://schemas.openxmlformats.org/officeDocument/2006/relationships/hyperlink" Target="https://podminky.urs.cz/item/CS_URS_2025_01/998766122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podminky.urs.cz/item/CS_URS_2025_01/766660730" TargetMode="External"/><Relationship Id="rId10" Type="http://schemas.openxmlformats.org/officeDocument/2006/relationships/hyperlink" Target="https://podminky.urs.cz/item/CS_URS_2025_01/783317101" TargetMode="External"/><Relationship Id="rId4" Type="http://schemas.openxmlformats.org/officeDocument/2006/relationships/hyperlink" Target="https://podminky.urs.cz/item/CS_URS_2025_01/766660729" TargetMode="External"/><Relationship Id="rId9" Type="http://schemas.openxmlformats.org/officeDocument/2006/relationships/hyperlink" Target="https://podminky.urs.cz/item/CS_URS_2025_01/78331420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060001000" TargetMode="External"/><Relationship Id="rId1" Type="http://schemas.openxmlformats.org/officeDocument/2006/relationships/hyperlink" Target="https://podminky.urs.cz/item/CS_URS_2025_01/030001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83"/>
      <c r="AS2" s="383"/>
      <c r="AT2" s="383"/>
      <c r="AU2" s="383"/>
      <c r="AV2" s="383"/>
      <c r="AW2" s="383"/>
      <c r="AX2" s="383"/>
      <c r="AY2" s="383"/>
      <c r="AZ2" s="383"/>
      <c r="BA2" s="383"/>
      <c r="BB2" s="383"/>
      <c r="BC2" s="383"/>
      <c r="BD2" s="383"/>
      <c r="BE2" s="383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67" t="s">
        <v>14</v>
      </c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24"/>
      <c r="AL5" s="24"/>
      <c r="AM5" s="24"/>
      <c r="AN5" s="24"/>
      <c r="AO5" s="24"/>
      <c r="AP5" s="24"/>
      <c r="AQ5" s="24"/>
      <c r="AR5" s="22"/>
      <c r="BE5" s="364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69" t="s">
        <v>17</v>
      </c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24"/>
      <c r="AL6" s="24"/>
      <c r="AM6" s="24"/>
      <c r="AN6" s="24"/>
      <c r="AO6" s="24"/>
      <c r="AP6" s="24"/>
      <c r="AQ6" s="24"/>
      <c r="AR6" s="22"/>
      <c r="BE6" s="365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65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/>
      <c r="AO8" s="24"/>
      <c r="AP8" s="24"/>
      <c r="AQ8" s="24"/>
      <c r="AR8" s="22"/>
      <c r="BE8" s="365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65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365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29</v>
      </c>
      <c r="AO11" s="24"/>
      <c r="AP11" s="24"/>
      <c r="AQ11" s="24"/>
      <c r="AR11" s="22"/>
      <c r="BE11" s="365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65"/>
      <c r="BS12" s="19" t="s">
        <v>6</v>
      </c>
    </row>
    <row r="13" spans="1:74" s="1" customFormat="1" ht="12" customHeight="1">
      <c r="B13" s="23"/>
      <c r="C13" s="24"/>
      <c r="D13" s="31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31</v>
      </c>
      <c r="AO13" s="24"/>
      <c r="AP13" s="24"/>
      <c r="AQ13" s="24"/>
      <c r="AR13" s="22"/>
      <c r="BE13" s="365"/>
      <c r="BS13" s="19" t="s">
        <v>6</v>
      </c>
    </row>
    <row r="14" spans="1:74" ht="12.75">
      <c r="B14" s="23"/>
      <c r="C14" s="24"/>
      <c r="D14" s="24"/>
      <c r="E14" s="370" t="s">
        <v>31</v>
      </c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1" t="s">
        <v>28</v>
      </c>
      <c r="AL14" s="24"/>
      <c r="AM14" s="24"/>
      <c r="AN14" s="33" t="s">
        <v>31</v>
      </c>
      <c r="AO14" s="24"/>
      <c r="AP14" s="24"/>
      <c r="AQ14" s="24"/>
      <c r="AR14" s="22"/>
      <c r="BE14" s="365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65"/>
      <c r="BS15" s="19" t="s">
        <v>4</v>
      </c>
    </row>
    <row r="16" spans="1:74" s="1" customFormat="1" ht="12" customHeight="1">
      <c r="B16" s="23"/>
      <c r="C16" s="24"/>
      <c r="D16" s="31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19</v>
      </c>
      <c r="AO16" s="24"/>
      <c r="AP16" s="24"/>
      <c r="AQ16" s="24"/>
      <c r="AR16" s="22"/>
      <c r="BE16" s="365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65"/>
      <c r="BS17" s="19" t="s">
        <v>34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65"/>
      <c r="BS18" s="19" t="s">
        <v>6</v>
      </c>
    </row>
    <row r="19" spans="1:71" s="1" customFormat="1" ht="12" customHeight="1">
      <c r="B19" s="23"/>
      <c r="C19" s="24"/>
      <c r="D19" s="31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19</v>
      </c>
      <c r="AO19" s="24"/>
      <c r="AP19" s="24"/>
      <c r="AQ19" s="24"/>
      <c r="AR19" s="22"/>
      <c r="BE19" s="365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65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65"/>
    </row>
    <row r="22" spans="1:71" s="1" customFormat="1" ht="12" customHeight="1">
      <c r="B22" s="23"/>
      <c r="C22" s="24"/>
      <c r="D22" s="31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65"/>
    </row>
    <row r="23" spans="1:71" s="1" customFormat="1" ht="47.25" customHeight="1">
      <c r="B23" s="23"/>
      <c r="C23" s="24"/>
      <c r="D23" s="24"/>
      <c r="E23" s="372" t="s">
        <v>38</v>
      </c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2"/>
      <c r="AL23" s="372"/>
      <c r="AM23" s="372"/>
      <c r="AN23" s="372"/>
      <c r="AO23" s="24"/>
      <c r="AP23" s="24"/>
      <c r="AQ23" s="24"/>
      <c r="AR23" s="22"/>
      <c r="BE23" s="365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65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65"/>
    </row>
    <row r="26" spans="1:71" s="2" customFormat="1" ht="25.9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3">
        <f>ROUND(AG54,2)</f>
        <v>0</v>
      </c>
      <c r="AL26" s="374"/>
      <c r="AM26" s="374"/>
      <c r="AN26" s="374"/>
      <c r="AO26" s="374"/>
      <c r="AP26" s="38"/>
      <c r="AQ26" s="38"/>
      <c r="AR26" s="41"/>
      <c r="BE26" s="365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65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75" t="s">
        <v>40</v>
      </c>
      <c r="M28" s="375"/>
      <c r="N28" s="375"/>
      <c r="O28" s="375"/>
      <c r="P28" s="375"/>
      <c r="Q28" s="38"/>
      <c r="R28" s="38"/>
      <c r="S28" s="38"/>
      <c r="T28" s="38"/>
      <c r="U28" s="38"/>
      <c r="V28" s="38"/>
      <c r="W28" s="375" t="s">
        <v>41</v>
      </c>
      <c r="X28" s="375"/>
      <c r="Y28" s="375"/>
      <c r="Z28" s="375"/>
      <c r="AA28" s="375"/>
      <c r="AB28" s="375"/>
      <c r="AC28" s="375"/>
      <c r="AD28" s="375"/>
      <c r="AE28" s="375"/>
      <c r="AF28" s="38"/>
      <c r="AG28" s="38"/>
      <c r="AH28" s="38"/>
      <c r="AI28" s="38"/>
      <c r="AJ28" s="38"/>
      <c r="AK28" s="375" t="s">
        <v>42</v>
      </c>
      <c r="AL28" s="375"/>
      <c r="AM28" s="375"/>
      <c r="AN28" s="375"/>
      <c r="AO28" s="375"/>
      <c r="AP28" s="38"/>
      <c r="AQ28" s="38"/>
      <c r="AR28" s="41"/>
      <c r="BE28" s="365"/>
    </row>
    <row r="29" spans="1:71" s="3" customFormat="1" ht="14.45" customHeight="1">
      <c r="B29" s="42"/>
      <c r="C29" s="43"/>
      <c r="D29" s="31" t="s">
        <v>43</v>
      </c>
      <c r="E29" s="43"/>
      <c r="F29" s="31" t="s">
        <v>44</v>
      </c>
      <c r="G29" s="43"/>
      <c r="H29" s="43"/>
      <c r="I29" s="43"/>
      <c r="J29" s="43"/>
      <c r="K29" s="43"/>
      <c r="L29" s="378">
        <v>0.21</v>
      </c>
      <c r="M29" s="377"/>
      <c r="N29" s="377"/>
      <c r="O29" s="377"/>
      <c r="P29" s="377"/>
      <c r="Q29" s="43"/>
      <c r="R29" s="43"/>
      <c r="S29" s="43"/>
      <c r="T29" s="43"/>
      <c r="U29" s="43"/>
      <c r="V29" s="43"/>
      <c r="W29" s="376">
        <f>ROUND(AZ54, 2)</f>
        <v>0</v>
      </c>
      <c r="X29" s="377"/>
      <c r="Y29" s="377"/>
      <c r="Z29" s="377"/>
      <c r="AA29" s="377"/>
      <c r="AB29" s="377"/>
      <c r="AC29" s="377"/>
      <c r="AD29" s="377"/>
      <c r="AE29" s="377"/>
      <c r="AF29" s="43"/>
      <c r="AG29" s="43"/>
      <c r="AH29" s="43"/>
      <c r="AI29" s="43"/>
      <c r="AJ29" s="43"/>
      <c r="AK29" s="376">
        <f>ROUND(AV54, 2)</f>
        <v>0</v>
      </c>
      <c r="AL29" s="377"/>
      <c r="AM29" s="377"/>
      <c r="AN29" s="377"/>
      <c r="AO29" s="377"/>
      <c r="AP29" s="43"/>
      <c r="AQ29" s="43"/>
      <c r="AR29" s="44"/>
      <c r="BE29" s="366"/>
    </row>
    <row r="30" spans="1:71" s="3" customFormat="1" ht="14.45" customHeight="1">
      <c r="B30" s="42"/>
      <c r="C30" s="43"/>
      <c r="D30" s="43"/>
      <c r="E30" s="43"/>
      <c r="F30" s="31" t="s">
        <v>45</v>
      </c>
      <c r="G30" s="43"/>
      <c r="H30" s="43"/>
      <c r="I30" s="43"/>
      <c r="J30" s="43"/>
      <c r="K30" s="43"/>
      <c r="L30" s="378">
        <v>0.12</v>
      </c>
      <c r="M30" s="377"/>
      <c r="N30" s="377"/>
      <c r="O30" s="377"/>
      <c r="P30" s="377"/>
      <c r="Q30" s="43"/>
      <c r="R30" s="43"/>
      <c r="S30" s="43"/>
      <c r="T30" s="43"/>
      <c r="U30" s="43"/>
      <c r="V30" s="43"/>
      <c r="W30" s="376">
        <f>ROUND(BA54, 2)</f>
        <v>0</v>
      </c>
      <c r="X30" s="377"/>
      <c r="Y30" s="377"/>
      <c r="Z30" s="377"/>
      <c r="AA30" s="377"/>
      <c r="AB30" s="377"/>
      <c r="AC30" s="377"/>
      <c r="AD30" s="377"/>
      <c r="AE30" s="377"/>
      <c r="AF30" s="43"/>
      <c r="AG30" s="43"/>
      <c r="AH30" s="43"/>
      <c r="AI30" s="43"/>
      <c r="AJ30" s="43"/>
      <c r="AK30" s="376">
        <f>ROUND(AW54, 2)</f>
        <v>0</v>
      </c>
      <c r="AL30" s="377"/>
      <c r="AM30" s="377"/>
      <c r="AN30" s="377"/>
      <c r="AO30" s="377"/>
      <c r="AP30" s="43"/>
      <c r="AQ30" s="43"/>
      <c r="AR30" s="44"/>
      <c r="BE30" s="366"/>
    </row>
    <row r="31" spans="1:71" s="3" customFormat="1" ht="14.45" hidden="1" customHeight="1">
      <c r="B31" s="42"/>
      <c r="C31" s="43"/>
      <c r="D31" s="43"/>
      <c r="E31" s="43"/>
      <c r="F31" s="31" t="s">
        <v>46</v>
      </c>
      <c r="G31" s="43"/>
      <c r="H31" s="43"/>
      <c r="I31" s="43"/>
      <c r="J31" s="43"/>
      <c r="K31" s="43"/>
      <c r="L31" s="378">
        <v>0.21</v>
      </c>
      <c r="M31" s="377"/>
      <c r="N31" s="377"/>
      <c r="O31" s="377"/>
      <c r="P31" s="377"/>
      <c r="Q31" s="43"/>
      <c r="R31" s="43"/>
      <c r="S31" s="43"/>
      <c r="T31" s="43"/>
      <c r="U31" s="43"/>
      <c r="V31" s="43"/>
      <c r="W31" s="376">
        <f>ROUND(BB54, 2)</f>
        <v>0</v>
      </c>
      <c r="X31" s="377"/>
      <c r="Y31" s="377"/>
      <c r="Z31" s="377"/>
      <c r="AA31" s="377"/>
      <c r="AB31" s="377"/>
      <c r="AC31" s="377"/>
      <c r="AD31" s="377"/>
      <c r="AE31" s="377"/>
      <c r="AF31" s="43"/>
      <c r="AG31" s="43"/>
      <c r="AH31" s="43"/>
      <c r="AI31" s="43"/>
      <c r="AJ31" s="43"/>
      <c r="AK31" s="376">
        <v>0</v>
      </c>
      <c r="AL31" s="377"/>
      <c r="AM31" s="377"/>
      <c r="AN31" s="377"/>
      <c r="AO31" s="377"/>
      <c r="AP31" s="43"/>
      <c r="AQ31" s="43"/>
      <c r="AR31" s="44"/>
      <c r="BE31" s="366"/>
    </row>
    <row r="32" spans="1:71" s="3" customFormat="1" ht="14.45" hidden="1" customHeight="1">
      <c r="B32" s="42"/>
      <c r="C32" s="43"/>
      <c r="D32" s="43"/>
      <c r="E32" s="43"/>
      <c r="F32" s="31" t="s">
        <v>47</v>
      </c>
      <c r="G32" s="43"/>
      <c r="H32" s="43"/>
      <c r="I32" s="43"/>
      <c r="J32" s="43"/>
      <c r="K32" s="43"/>
      <c r="L32" s="378">
        <v>0.12</v>
      </c>
      <c r="M32" s="377"/>
      <c r="N32" s="377"/>
      <c r="O32" s="377"/>
      <c r="P32" s="377"/>
      <c r="Q32" s="43"/>
      <c r="R32" s="43"/>
      <c r="S32" s="43"/>
      <c r="T32" s="43"/>
      <c r="U32" s="43"/>
      <c r="V32" s="43"/>
      <c r="W32" s="376">
        <f>ROUND(BC54, 2)</f>
        <v>0</v>
      </c>
      <c r="X32" s="377"/>
      <c r="Y32" s="377"/>
      <c r="Z32" s="377"/>
      <c r="AA32" s="377"/>
      <c r="AB32" s="377"/>
      <c r="AC32" s="377"/>
      <c r="AD32" s="377"/>
      <c r="AE32" s="377"/>
      <c r="AF32" s="43"/>
      <c r="AG32" s="43"/>
      <c r="AH32" s="43"/>
      <c r="AI32" s="43"/>
      <c r="AJ32" s="43"/>
      <c r="AK32" s="376">
        <v>0</v>
      </c>
      <c r="AL32" s="377"/>
      <c r="AM32" s="377"/>
      <c r="AN32" s="377"/>
      <c r="AO32" s="377"/>
      <c r="AP32" s="43"/>
      <c r="AQ32" s="43"/>
      <c r="AR32" s="44"/>
      <c r="BE32" s="366"/>
    </row>
    <row r="33" spans="1:57" s="3" customFormat="1" ht="14.45" hidden="1" customHeight="1">
      <c r="B33" s="42"/>
      <c r="C33" s="43"/>
      <c r="D33" s="43"/>
      <c r="E33" s="43"/>
      <c r="F33" s="31" t="s">
        <v>48</v>
      </c>
      <c r="G33" s="43"/>
      <c r="H33" s="43"/>
      <c r="I33" s="43"/>
      <c r="J33" s="43"/>
      <c r="K33" s="43"/>
      <c r="L33" s="378">
        <v>0</v>
      </c>
      <c r="M33" s="377"/>
      <c r="N33" s="377"/>
      <c r="O33" s="377"/>
      <c r="P33" s="377"/>
      <c r="Q33" s="43"/>
      <c r="R33" s="43"/>
      <c r="S33" s="43"/>
      <c r="T33" s="43"/>
      <c r="U33" s="43"/>
      <c r="V33" s="43"/>
      <c r="W33" s="376">
        <f>ROUND(BD54, 2)</f>
        <v>0</v>
      </c>
      <c r="X33" s="377"/>
      <c r="Y33" s="377"/>
      <c r="Z33" s="377"/>
      <c r="AA33" s="377"/>
      <c r="AB33" s="377"/>
      <c r="AC33" s="377"/>
      <c r="AD33" s="377"/>
      <c r="AE33" s="377"/>
      <c r="AF33" s="43"/>
      <c r="AG33" s="43"/>
      <c r="AH33" s="43"/>
      <c r="AI33" s="43"/>
      <c r="AJ33" s="43"/>
      <c r="AK33" s="376">
        <v>0</v>
      </c>
      <c r="AL33" s="377"/>
      <c r="AM33" s="377"/>
      <c r="AN33" s="377"/>
      <c r="AO33" s="377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49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50</v>
      </c>
      <c r="U35" s="47"/>
      <c r="V35" s="47"/>
      <c r="W35" s="47"/>
      <c r="X35" s="382" t="s">
        <v>51</v>
      </c>
      <c r="Y35" s="380"/>
      <c r="Z35" s="380"/>
      <c r="AA35" s="380"/>
      <c r="AB35" s="380"/>
      <c r="AC35" s="47"/>
      <c r="AD35" s="47"/>
      <c r="AE35" s="47"/>
      <c r="AF35" s="47"/>
      <c r="AG35" s="47"/>
      <c r="AH35" s="47"/>
      <c r="AI35" s="47"/>
      <c r="AJ35" s="47"/>
      <c r="AK35" s="379">
        <f>SUM(AK26:AK33)</f>
        <v>0</v>
      </c>
      <c r="AL35" s="380"/>
      <c r="AM35" s="380"/>
      <c r="AN35" s="380"/>
      <c r="AO35" s="381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2025_10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0" t="str">
        <f>K6</f>
        <v>Výměna dveří v budově A ve 4.NP - Úrazová chirurgie 1</v>
      </c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41"/>
      <c r="AG45" s="341"/>
      <c r="AH45" s="341"/>
      <c r="AI45" s="341"/>
      <c r="AJ45" s="341"/>
      <c r="AK45" s="58"/>
      <c r="AL45" s="58"/>
      <c r="AM45" s="58"/>
      <c r="AN45" s="58"/>
      <c r="AO45" s="58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Masarykova nemocnice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42" t="str">
        <f>IF(AN8= "","",AN8)</f>
        <v/>
      </c>
      <c r="AN47" s="342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Krajská zdravotní a.s.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32</v>
      </c>
      <c r="AJ49" s="38"/>
      <c r="AK49" s="38"/>
      <c r="AL49" s="38"/>
      <c r="AM49" s="349" t="str">
        <f>IF(E17="","",E17)</f>
        <v xml:space="preserve"> </v>
      </c>
      <c r="AN49" s="350"/>
      <c r="AO49" s="350"/>
      <c r="AP49" s="350"/>
      <c r="AQ49" s="38"/>
      <c r="AR49" s="41"/>
      <c r="AS49" s="343" t="s">
        <v>53</v>
      </c>
      <c r="AT49" s="34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30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35</v>
      </c>
      <c r="AJ50" s="38"/>
      <c r="AK50" s="38"/>
      <c r="AL50" s="38"/>
      <c r="AM50" s="349" t="str">
        <f>IF(E20="","",E20)</f>
        <v>Milan Křehla</v>
      </c>
      <c r="AN50" s="350"/>
      <c r="AO50" s="350"/>
      <c r="AP50" s="350"/>
      <c r="AQ50" s="38"/>
      <c r="AR50" s="41"/>
      <c r="AS50" s="345"/>
      <c r="AT50" s="34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7"/>
      <c r="AT51" s="34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1" t="s">
        <v>54</v>
      </c>
      <c r="D52" s="352"/>
      <c r="E52" s="352"/>
      <c r="F52" s="352"/>
      <c r="G52" s="352"/>
      <c r="H52" s="68"/>
      <c r="I52" s="354" t="s">
        <v>55</v>
      </c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3" t="s">
        <v>56</v>
      </c>
      <c r="AH52" s="352"/>
      <c r="AI52" s="352"/>
      <c r="AJ52" s="352"/>
      <c r="AK52" s="352"/>
      <c r="AL52" s="352"/>
      <c r="AM52" s="352"/>
      <c r="AN52" s="354" t="s">
        <v>57</v>
      </c>
      <c r="AO52" s="352"/>
      <c r="AP52" s="352"/>
      <c r="AQ52" s="69" t="s">
        <v>58</v>
      </c>
      <c r="AR52" s="41"/>
      <c r="AS52" s="70" t="s">
        <v>59</v>
      </c>
      <c r="AT52" s="71" t="s">
        <v>60</v>
      </c>
      <c r="AU52" s="71" t="s">
        <v>61</v>
      </c>
      <c r="AV52" s="71" t="s">
        <v>62</v>
      </c>
      <c r="AW52" s="71" t="s">
        <v>63</v>
      </c>
      <c r="AX52" s="71" t="s">
        <v>64</v>
      </c>
      <c r="AY52" s="71" t="s">
        <v>65</v>
      </c>
      <c r="AZ52" s="71" t="s">
        <v>66</v>
      </c>
      <c r="BA52" s="71" t="s">
        <v>67</v>
      </c>
      <c r="BB52" s="71" t="s">
        <v>68</v>
      </c>
      <c r="BC52" s="71" t="s">
        <v>69</v>
      </c>
      <c r="BD52" s="72" t="s">
        <v>70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71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2">
        <f>ROUND(AG55+AG58,2)</f>
        <v>0</v>
      </c>
      <c r="AH54" s="362"/>
      <c r="AI54" s="362"/>
      <c r="AJ54" s="362"/>
      <c r="AK54" s="362"/>
      <c r="AL54" s="362"/>
      <c r="AM54" s="362"/>
      <c r="AN54" s="363">
        <f>SUM(AG54,AT54)</f>
        <v>0</v>
      </c>
      <c r="AO54" s="363"/>
      <c r="AP54" s="363"/>
      <c r="AQ54" s="80" t="s">
        <v>19</v>
      </c>
      <c r="AR54" s="81"/>
      <c r="AS54" s="82">
        <f>ROUND(AS55+AS58,2)</f>
        <v>0</v>
      </c>
      <c r="AT54" s="83">
        <f>ROUND(SUM(AV54:AW54),2)</f>
        <v>0</v>
      </c>
      <c r="AU54" s="84">
        <f>ROUND(AU55+AU58,5)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ROUND(AZ55+AZ58,2)</f>
        <v>0</v>
      </c>
      <c r="BA54" s="83">
        <f>ROUND(BA55+BA58,2)</f>
        <v>0</v>
      </c>
      <c r="BB54" s="83">
        <f>ROUND(BB55+BB58,2)</f>
        <v>0</v>
      </c>
      <c r="BC54" s="83">
        <f>ROUND(BC55+BC58,2)</f>
        <v>0</v>
      </c>
      <c r="BD54" s="85">
        <f>ROUND(BD55+BD58,2)</f>
        <v>0</v>
      </c>
      <c r="BS54" s="86" t="s">
        <v>72</v>
      </c>
      <c r="BT54" s="86" t="s">
        <v>73</v>
      </c>
      <c r="BU54" s="87" t="s">
        <v>74</v>
      </c>
      <c r="BV54" s="86" t="s">
        <v>75</v>
      </c>
      <c r="BW54" s="86" t="s">
        <v>5</v>
      </c>
      <c r="BX54" s="86" t="s">
        <v>76</v>
      </c>
      <c r="CL54" s="86" t="s">
        <v>19</v>
      </c>
    </row>
    <row r="55" spans="1:91" s="7" customFormat="1" ht="16.5" customHeight="1">
      <c r="B55" s="88"/>
      <c r="C55" s="89"/>
      <c r="D55" s="358" t="s">
        <v>77</v>
      </c>
      <c r="E55" s="358"/>
      <c r="F55" s="358"/>
      <c r="G55" s="358"/>
      <c r="H55" s="358"/>
      <c r="I55" s="90"/>
      <c r="J55" s="358" t="s">
        <v>78</v>
      </c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5">
        <f>ROUND(SUM(AG56:AG57),2)</f>
        <v>0</v>
      </c>
      <c r="AH55" s="356"/>
      <c r="AI55" s="356"/>
      <c r="AJ55" s="356"/>
      <c r="AK55" s="356"/>
      <c r="AL55" s="356"/>
      <c r="AM55" s="356"/>
      <c r="AN55" s="357">
        <f>SUM(AG55,AT55)</f>
        <v>0</v>
      </c>
      <c r="AO55" s="356"/>
      <c r="AP55" s="356"/>
      <c r="AQ55" s="91" t="s">
        <v>79</v>
      </c>
      <c r="AR55" s="92"/>
      <c r="AS55" s="93">
        <f>ROUND(SUM(AS56:AS57),2)</f>
        <v>0</v>
      </c>
      <c r="AT55" s="94">
        <f>ROUND(SUM(AV55:AW55),2)</f>
        <v>0</v>
      </c>
      <c r="AU55" s="95">
        <f>ROUND(SUM(AU56:AU57),5)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ROUND(SUM(AZ56:AZ57),2)</f>
        <v>0</v>
      </c>
      <c r="BA55" s="94">
        <f>ROUND(SUM(BA56:BA57),2)</f>
        <v>0</v>
      </c>
      <c r="BB55" s="94">
        <f>ROUND(SUM(BB56:BB57),2)</f>
        <v>0</v>
      </c>
      <c r="BC55" s="94">
        <f>ROUND(SUM(BC56:BC57),2)</f>
        <v>0</v>
      </c>
      <c r="BD55" s="96">
        <f>ROUND(SUM(BD56:BD57),2)</f>
        <v>0</v>
      </c>
      <c r="BS55" s="97" t="s">
        <v>72</v>
      </c>
      <c r="BT55" s="97" t="s">
        <v>80</v>
      </c>
      <c r="BU55" s="97" t="s">
        <v>74</v>
      </c>
      <c r="BV55" s="97" t="s">
        <v>75</v>
      </c>
      <c r="BW55" s="97" t="s">
        <v>81</v>
      </c>
      <c r="BX55" s="97" t="s">
        <v>5</v>
      </c>
      <c r="CL55" s="97" t="s">
        <v>19</v>
      </c>
      <c r="CM55" s="97" t="s">
        <v>82</v>
      </c>
    </row>
    <row r="56" spans="1:91" s="4" customFormat="1" ht="23.25" customHeight="1">
      <c r="A56" s="98" t="s">
        <v>83</v>
      </c>
      <c r="B56" s="53"/>
      <c r="C56" s="99"/>
      <c r="D56" s="99"/>
      <c r="E56" s="361" t="s">
        <v>84</v>
      </c>
      <c r="F56" s="361"/>
      <c r="G56" s="361"/>
      <c r="H56" s="361"/>
      <c r="I56" s="361"/>
      <c r="J56" s="99"/>
      <c r="K56" s="361" t="s">
        <v>85</v>
      </c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59">
        <f>'D.1.1a - Architektonicko-...'!J32</f>
        <v>0</v>
      </c>
      <c r="AH56" s="360"/>
      <c r="AI56" s="360"/>
      <c r="AJ56" s="360"/>
      <c r="AK56" s="360"/>
      <c r="AL56" s="360"/>
      <c r="AM56" s="360"/>
      <c r="AN56" s="359">
        <f>SUM(AG56,AT56)</f>
        <v>0</v>
      </c>
      <c r="AO56" s="360"/>
      <c r="AP56" s="360"/>
      <c r="AQ56" s="100" t="s">
        <v>86</v>
      </c>
      <c r="AR56" s="55"/>
      <c r="AS56" s="101">
        <v>0</v>
      </c>
      <c r="AT56" s="102">
        <f>ROUND(SUM(AV56:AW56),2)</f>
        <v>0</v>
      </c>
      <c r="AU56" s="103">
        <f>'D.1.1a - Architektonicko-...'!P89</f>
        <v>0</v>
      </c>
      <c r="AV56" s="102">
        <f>'D.1.1a - Architektonicko-...'!J35</f>
        <v>0</v>
      </c>
      <c r="AW56" s="102">
        <f>'D.1.1a - Architektonicko-...'!J36</f>
        <v>0</v>
      </c>
      <c r="AX56" s="102">
        <f>'D.1.1a - Architektonicko-...'!J37</f>
        <v>0</v>
      </c>
      <c r="AY56" s="102">
        <f>'D.1.1a - Architektonicko-...'!J38</f>
        <v>0</v>
      </c>
      <c r="AZ56" s="102">
        <f>'D.1.1a - Architektonicko-...'!F35</f>
        <v>0</v>
      </c>
      <c r="BA56" s="102">
        <f>'D.1.1a - Architektonicko-...'!F36</f>
        <v>0</v>
      </c>
      <c r="BB56" s="102">
        <f>'D.1.1a - Architektonicko-...'!F37</f>
        <v>0</v>
      </c>
      <c r="BC56" s="102">
        <f>'D.1.1a - Architektonicko-...'!F38</f>
        <v>0</v>
      </c>
      <c r="BD56" s="104">
        <f>'D.1.1a - Architektonicko-...'!F39</f>
        <v>0</v>
      </c>
      <c r="BT56" s="105" t="s">
        <v>82</v>
      </c>
      <c r="BV56" s="105" t="s">
        <v>75</v>
      </c>
      <c r="BW56" s="105" t="s">
        <v>87</v>
      </c>
      <c r="BX56" s="105" t="s">
        <v>81</v>
      </c>
      <c r="CL56" s="105" t="s">
        <v>19</v>
      </c>
    </row>
    <row r="57" spans="1:91" s="4" customFormat="1" ht="23.25" customHeight="1">
      <c r="A57" s="98" t="s">
        <v>83</v>
      </c>
      <c r="B57" s="53"/>
      <c r="C57" s="99"/>
      <c r="D57" s="99"/>
      <c r="E57" s="361" t="s">
        <v>88</v>
      </c>
      <c r="F57" s="361"/>
      <c r="G57" s="361"/>
      <c r="H57" s="361"/>
      <c r="I57" s="361"/>
      <c r="J57" s="99"/>
      <c r="K57" s="361" t="s">
        <v>89</v>
      </c>
      <c r="L57" s="361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59">
        <f>'D.1.1b - Architektonicko-...'!J32</f>
        <v>0</v>
      </c>
      <c r="AH57" s="360"/>
      <c r="AI57" s="360"/>
      <c r="AJ57" s="360"/>
      <c r="AK57" s="360"/>
      <c r="AL57" s="360"/>
      <c r="AM57" s="360"/>
      <c r="AN57" s="359">
        <f>SUM(AG57,AT57)</f>
        <v>0</v>
      </c>
      <c r="AO57" s="360"/>
      <c r="AP57" s="360"/>
      <c r="AQ57" s="100" t="s">
        <v>86</v>
      </c>
      <c r="AR57" s="55"/>
      <c r="AS57" s="101">
        <v>0</v>
      </c>
      <c r="AT57" s="102">
        <f>ROUND(SUM(AV57:AW57),2)</f>
        <v>0</v>
      </c>
      <c r="AU57" s="103">
        <f>'D.1.1b - Architektonicko-...'!P88</f>
        <v>0</v>
      </c>
      <c r="AV57" s="102">
        <f>'D.1.1b - Architektonicko-...'!J35</f>
        <v>0</v>
      </c>
      <c r="AW57" s="102">
        <f>'D.1.1b - Architektonicko-...'!J36</f>
        <v>0</v>
      </c>
      <c r="AX57" s="102">
        <f>'D.1.1b - Architektonicko-...'!J37</f>
        <v>0</v>
      </c>
      <c r="AY57" s="102">
        <f>'D.1.1b - Architektonicko-...'!J38</f>
        <v>0</v>
      </c>
      <c r="AZ57" s="102">
        <f>'D.1.1b - Architektonicko-...'!F35</f>
        <v>0</v>
      </c>
      <c r="BA57" s="102">
        <f>'D.1.1b - Architektonicko-...'!F36</f>
        <v>0</v>
      </c>
      <c r="BB57" s="102">
        <f>'D.1.1b - Architektonicko-...'!F37</f>
        <v>0</v>
      </c>
      <c r="BC57" s="102">
        <f>'D.1.1b - Architektonicko-...'!F38</f>
        <v>0</v>
      </c>
      <c r="BD57" s="104">
        <f>'D.1.1b - Architektonicko-...'!F39</f>
        <v>0</v>
      </c>
      <c r="BT57" s="105" t="s">
        <v>82</v>
      </c>
      <c r="BV57" s="105" t="s">
        <v>75</v>
      </c>
      <c r="BW57" s="105" t="s">
        <v>90</v>
      </c>
      <c r="BX57" s="105" t="s">
        <v>81</v>
      </c>
      <c r="CL57" s="105" t="s">
        <v>19</v>
      </c>
    </row>
    <row r="58" spans="1:91" s="7" customFormat="1" ht="16.5" customHeight="1">
      <c r="A58" s="98" t="s">
        <v>83</v>
      </c>
      <c r="B58" s="88"/>
      <c r="C58" s="89"/>
      <c r="D58" s="358" t="s">
        <v>91</v>
      </c>
      <c r="E58" s="358"/>
      <c r="F58" s="358"/>
      <c r="G58" s="358"/>
      <c r="H58" s="358"/>
      <c r="I58" s="90"/>
      <c r="J58" s="358" t="s">
        <v>92</v>
      </c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7">
        <f>'99 - Vedlejší a ostatní n...'!J30</f>
        <v>0</v>
      </c>
      <c r="AH58" s="356"/>
      <c r="AI58" s="356"/>
      <c r="AJ58" s="356"/>
      <c r="AK58" s="356"/>
      <c r="AL58" s="356"/>
      <c r="AM58" s="356"/>
      <c r="AN58" s="357">
        <f>SUM(AG58,AT58)</f>
        <v>0</v>
      </c>
      <c r="AO58" s="356"/>
      <c r="AP58" s="356"/>
      <c r="AQ58" s="91" t="s">
        <v>79</v>
      </c>
      <c r="AR58" s="92"/>
      <c r="AS58" s="106">
        <v>0</v>
      </c>
      <c r="AT58" s="107">
        <f>ROUND(SUM(AV58:AW58),2)</f>
        <v>0</v>
      </c>
      <c r="AU58" s="108">
        <f>'99 - Vedlejší a ostatní n...'!P83</f>
        <v>0</v>
      </c>
      <c r="AV58" s="107">
        <f>'99 - Vedlejší a ostatní n...'!J33</f>
        <v>0</v>
      </c>
      <c r="AW58" s="107">
        <f>'99 - Vedlejší a ostatní n...'!J34</f>
        <v>0</v>
      </c>
      <c r="AX58" s="107">
        <f>'99 - Vedlejší a ostatní n...'!J35</f>
        <v>0</v>
      </c>
      <c r="AY58" s="107">
        <f>'99 - Vedlejší a ostatní n...'!J36</f>
        <v>0</v>
      </c>
      <c r="AZ58" s="107">
        <f>'99 - Vedlejší a ostatní n...'!F33</f>
        <v>0</v>
      </c>
      <c r="BA58" s="107">
        <f>'99 - Vedlejší a ostatní n...'!F34</f>
        <v>0</v>
      </c>
      <c r="BB58" s="107">
        <f>'99 - Vedlejší a ostatní n...'!F35</f>
        <v>0</v>
      </c>
      <c r="BC58" s="107">
        <f>'99 - Vedlejší a ostatní n...'!F36</f>
        <v>0</v>
      </c>
      <c r="BD58" s="109">
        <f>'99 - Vedlejší a ostatní n...'!F37</f>
        <v>0</v>
      </c>
      <c r="BT58" s="97" t="s">
        <v>80</v>
      </c>
      <c r="BV58" s="97" t="s">
        <v>75</v>
      </c>
      <c r="BW58" s="97" t="s">
        <v>93</v>
      </c>
      <c r="BX58" s="97" t="s">
        <v>5</v>
      </c>
      <c r="CL58" s="97" t="s">
        <v>19</v>
      </c>
      <c r="CM58" s="97" t="s">
        <v>82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VHeelsO/AI1cxQE2tdsGrRpS59pxeFfV8KQGT59ieZpvGEdwDfEjkzVQWzEGrJt+6rpIybi4tuthYCcTjR50eg==" saltValue="m7zxS0tbm1uGrsY+n9rvjBWFRnfpn8XRnpylP6hVUeJ8xf42eNo8wOqckR8OVDH+N2ipgkia34m3iG2PlCsPKw==" spinCount="100000" sheet="1" objects="1" scenarios="1" formatColumns="0" formatRow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58:AM58"/>
    <mergeCell ref="AN58:AP58"/>
    <mergeCell ref="D58:H58"/>
    <mergeCell ref="J58:AF58"/>
    <mergeCell ref="AG54:AM54"/>
    <mergeCell ref="AN54:AP54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J45"/>
    <mergeCell ref="AM47:AN47"/>
    <mergeCell ref="AS49:AT51"/>
    <mergeCell ref="AM49:AP49"/>
    <mergeCell ref="AM50:AP50"/>
  </mergeCells>
  <hyperlinks>
    <hyperlink ref="A56" location="'D.1.1a - Architektonicko-...'!C2" display="/"/>
    <hyperlink ref="A57" location="'D.1.1b - Architektonicko-...'!C2" display="/"/>
    <hyperlink ref="A58" location="'99 - Vedlejší a ostatní 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19" t="s">
        <v>87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5" customHeight="1">
      <c r="B4" s="22"/>
      <c r="D4" s="112" t="s">
        <v>94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4" t="str">
        <f>'Rekapitulace stavby'!K6</f>
        <v>Výměna dveří v budově A ve 4.NP - Úrazová chirurgie 1</v>
      </c>
      <c r="F7" s="385"/>
      <c r="G7" s="385"/>
      <c r="H7" s="385"/>
      <c r="L7" s="22"/>
    </row>
    <row r="8" spans="1:46" s="1" customFormat="1" ht="12" customHeight="1">
      <c r="B8" s="22"/>
      <c r="D8" s="114" t="s">
        <v>95</v>
      </c>
      <c r="L8" s="22"/>
    </row>
    <row r="9" spans="1:46" s="2" customFormat="1" ht="16.5" customHeight="1">
      <c r="A9" s="36"/>
      <c r="B9" s="41"/>
      <c r="C9" s="36"/>
      <c r="D9" s="36"/>
      <c r="E9" s="384" t="s">
        <v>96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97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98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>
        <f>'Rekapitulace stavby'!AN8</f>
        <v>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24</v>
      </c>
      <c r="E16" s="36"/>
      <c r="F16" s="36"/>
      <c r="G16" s="36"/>
      <c r="H16" s="36"/>
      <c r="I16" s="114" t="s">
        <v>25</v>
      </c>
      <c r="J16" s="105" t="s">
        <v>26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29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30</v>
      </c>
      <c r="E19" s="36"/>
      <c r="F19" s="36"/>
      <c r="G19" s="36"/>
      <c r="H19" s="36"/>
      <c r="I19" s="114" t="s">
        <v>25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32</v>
      </c>
      <c r="E22" s="36"/>
      <c r="F22" s="36"/>
      <c r="G22" s="36"/>
      <c r="H22" s="36"/>
      <c r="I22" s="114" t="s">
        <v>25</v>
      </c>
      <c r="J22" s="105" t="str">
        <f>IF('Rekapitulace stavby'!AN16="","",'Rekapitulace stavby'!AN16)</f>
        <v/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tr">
        <f>IF('Rekapitulace stavby'!E17="","",'Rekapitulace stavby'!E17)</f>
        <v xml:space="preserve"> </v>
      </c>
      <c r="F23" s="36"/>
      <c r="G23" s="36"/>
      <c r="H23" s="36"/>
      <c r="I23" s="114" t="s">
        <v>28</v>
      </c>
      <c r="J23" s="105" t="str">
        <f>IF('Rekapitulace stavby'!AN17="","",'Rekapitulace stavby'!AN17)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25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36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ROUND(J89,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43</v>
      </c>
      <c r="E35" s="114" t="s">
        <v>44</v>
      </c>
      <c r="F35" s="125">
        <f>ROUND((SUM(BE89:BE109)),  2)</f>
        <v>0</v>
      </c>
      <c r="G35" s="36"/>
      <c r="H35" s="36"/>
      <c r="I35" s="126">
        <v>0.21</v>
      </c>
      <c r="J35" s="125">
        <f>ROUND(((SUM(BE89:BE109))*I35),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45</v>
      </c>
      <c r="F36" s="125">
        <f>ROUND((SUM(BF89:BF109)),  2)</f>
        <v>0</v>
      </c>
      <c r="G36" s="36"/>
      <c r="H36" s="36"/>
      <c r="I36" s="126">
        <v>0.12</v>
      </c>
      <c r="J36" s="125">
        <f>ROUND(((SUM(BF89:BF109))*I36),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ROUND((SUM(BG89:BG109)),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47</v>
      </c>
      <c r="F38" s="125">
        <f>ROUND((SUM(BH89:BH109)),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48</v>
      </c>
      <c r="F39" s="125">
        <f>ROUND((SUM(BI89:BI109)),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99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91" t="str">
        <f>E7</f>
        <v>Výměna dveří v budově A ve 4.NP - Úrazová chirurgie 1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1" t="s">
        <v>96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97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0" t="str">
        <f>E11</f>
        <v>D.1.1a - Architektonicko-stavební řešení - Bourací práce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Masarykova nemocnice </v>
      </c>
      <c r="G56" s="38"/>
      <c r="H56" s="38"/>
      <c r="I56" s="31" t="s">
        <v>23</v>
      </c>
      <c r="J56" s="61">
        <f>IF(J14="","",J14)</f>
        <v>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24</v>
      </c>
      <c r="D58" s="38"/>
      <c r="E58" s="38"/>
      <c r="F58" s="29" t="str">
        <f>E17</f>
        <v>Krajská zdravotní a.s.</v>
      </c>
      <c r="G58" s="38"/>
      <c r="H58" s="38"/>
      <c r="I58" s="31" t="s">
        <v>32</v>
      </c>
      <c r="J58" s="34" t="str">
        <f>E23</f>
        <v xml:space="preserve"> 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30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>Milan Křehla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100</v>
      </c>
      <c r="D61" s="139"/>
      <c r="E61" s="139"/>
      <c r="F61" s="139"/>
      <c r="G61" s="139"/>
      <c r="H61" s="139"/>
      <c r="I61" s="139"/>
      <c r="J61" s="140" t="s">
        <v>101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J89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102</v>
      </c>
    </row>
    <row r="64" spans="1:47" s="9" customFormat="1" ht="24.95" customHeight="1">
      <c r="B64" s="142"/>
      <c r="C64" s="143"/>
      <c r="D64" s="144" t="s">
        <v>103</v>
      </c>
      <c r="E64" s="145"/>
      <c r="F64" s="145"/>
      <c r="G64" s="145"/>
      <c r="H64" s="145"/>
      <c r="I64" s="145"/>
      <c r="J64" s="146">
        <f>J90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104</v>
      </c>
      <c r="E65" s="150"/>
      <c r="F65" s="150"/>
      <c r="G65" s="150"/>
      <c r="H65" s="150"/>
      <c r="I65" s="150"/>
      <c r="J65" s="151">
        <f>J91</f>
        <v>0</v>
      </c>
      <c r="K65" s="99"/>
      <c r="L65" s="152"/>
    </row>
    <row r="66" spans="1:31" s="9" customFormat="1" ht="24.95" customHeight="1">
      <c r="B66" s="142"/>
      <c r="C66" s="143"/>
      <c r="D66" s="144" t="s">
        <v>105</v>
      </c>
      <c r="E66" s="145"/>
      <c r="F66" s="145"/>
      <c r="G66" s="145"/>
      <c r="H66" s="145"/>
      <c r="I66" s="145"/>
      <c r="J66" s="146">
        <f>J104</f>
        <v>0</v>
      </c>
      <c r="K66" s="143"/>
      <c r="L66" s="147"/>
    </row>
    <row r="67" spans="1:31" s="10" customFormat="1" ht="19.899999999999999" customHeight="1">
      <c r="B67" s="148"/>
      <c r="C67" s="99"/>
      <c r="D67" s="149" t="s">
        <v>106</v>
      </c>
      <c r="E67" s="150"/>
      <c r="F67" s="150"/>
      <c r="G67" s="150"/>
      <c r="H67" s="150"/>
      <c r="I67" s="150"/>
      <c r="J67" s="151">
        <f>J105</f>
        <v>0</v>
      </c>
      <c r="K67" s="99"/>
      <c r="L67" s="152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107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91" t="str">
        <f>E7</f>
        <v>Výměna dveří v budově A ve 4.NP - Úrazová chirurgie 1</v>
      </c>
      <c r="F77" s="392"/>
      <c r="G77" s="392"/>
      <c r="H77" s="392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1" customFormat="1" ht="12" customHeight="1">
      <c r="B78" s="23"/>
      <c r="C78" s="31" t="s">
        <v>95</v>
      </c>
      <c r="D78" s="24"/>
      <c r="E78" s="24"/>
      <c r="F78" s="24"/>
      <c r="G78" s="24"/>
      <c r="H78" s="24"/>
      <c r="I78" s="24"/>
      <c r="J78" s="24"/>
      <c r="K78" s="24"/>
      <c r="L78" s="22"/>
    </row>
    <row r="79" spans="1:31" s="2" customFormat="1" ht="16.5" customHeight="1">
      <c r="A79" s="36"/>
      <c r="B79" s="37"/>
      <c r="C79" s="38"/>
      <c r="D79" s="38"/>
      <c r="E79" s="391" t="s">
        <v>96</v>
      </c>
      <c r="F79" s="393"/>
      <c r="G79" s="393"/>
      <c r="H79" s="393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97</v>
      </c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40" t="str">
        <f>E11</f>
        <v>D.1.1a - Architektonicko-stavební řešení - Bourací práce</v>
      </c>
      <c r="F81" s="393"/>
      <c r="G81" s="393"/>
      <c r="H81" s="393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</v>
      </c>
      <c r="D83" s="38"/>
      <c r="E83" s="38"/>
      <c r="F83" s="29" t="str">
        <f>F14</f>
        <v xml:space="preserve">Masarykova nemocnice </v>
      </c>
      <c r="G83" s="38"/>
      <c r="H83" s="38"/>
      <c r="I83" s="31" t="s">
        <v>23</v>
      </c>
      <c r="J83" s="61">
        <f>IF(J14="","",J14)</f>
        <v>0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2" customHeight="1">
      <c r="A85" s="36"/>
      <c r="B85" s="37"/>
      <c r="C85" s="31" t="s">
        <v>24</v>
      </c>
      <c r="D85" s="38"/>
      <c r="E85" s="38"/>
      <c r="F85" s="29" t="str">
        <f>E17</f>
        <v>Krajská zdravotní a.s.</v>
      </c>
      <c r="G85" s="38"/>
      <c r="H85" s="38"/>
      <c r="I85" s="31" t="s">
        <v>32</v>
      </c>
      <c r="J85" s="34" t="str">
        <f>E23</f>
        <v xml:space="preserve"> 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2" customHeight="1">
      <c r="A86" s="36"/>
      <c r="B86" s="37"/>
      <c r="C86" s="31" t="s">
        <v>30</v>
      </c>
      <c r="D86" s="38"/>
      <c r="E86" s="38"/>
      <c r="F86" s="29" t="str">
        <f>IF(E20="","",E20)</f>
        <v>Vyplň údaj</v>
      </c>
      <c r="G86" s="38"/>
      <c r="H86" s="38"/>
      <c r="I86" s="31" t="s">
        <v>35</v>
      </c>
      <c r="J86" s="34" t="str">
        <f>E26</f>
        <v>Milan Křehla</v>
      </c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0.3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11" customFormat="1" ht="29.25" customHeight="1">
      <c r="A88" s="153"/>
      <c r="B88" s="154"/>
      <c r="C88" s="155" t="s">
        <v>108</v>
      </c>
      <c r="D88" s="156" t="s">
        <v>58</v>
      </c>
      <c r="E88" s="156" t="s">
        <v>54</v>
      </c>
      <c r="F88" s="156" t="s">
        <v>55</v>
      </c>
      <c r="G88" s="156" t="s">
        <v>109</v>
      </c>
      <c r="H88" s="156" t="s">
        <v>110</v>
      </c>
      <c r="I88" s="156" t="s">
        <v>111</v>
      </c>
      <c r="J88" s="156" t="s">
        <v>101</v>
      </c>
      <c r="K88" s="157" t="s">
        <v>112</v>
      </c>
      <c r="L88" s="158"/>
      <c r="M88" s="70" t="s">
        <v>19</v>
      </c>
      <c r="N88" s="71" t="s">
        <v>43</v>
      </c>
      <c r="O88" s="71" t="s">
        <v>113</v>
      </c>
      <c r="P88" s="71" t="s">
        <v>114</v>
      </c>
      <c r="Q88" s="71" t="s">
        <v>115</v>
      </c>
      <c r="R88" s="71" t="s">
        <v>116</v>
      </c>
      <c r="S88" s="71" t="s">
        <v>117</v>
      </c>
      <c r="T88" s="72" t="s">
        <v>118</v>
      </c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</row>
    <row r="89" spans="1:65" s="2" customFormat="1" ht="22.9" customHeight="1">
      <c r="A89" s="36"/>
      <c r="B89" s="37"/>
      <c r="C89" s="77" t="s">
        <v>119</v>
      </c>
      <c r="D89" s="38"/>
      <c r="E89" s="38"/>
      <c r="F89" s="38"/>
      <c r="G89" s="38"/>
      <c r="H89" s="38"/>
      <c r="I89" s="38"/>
      <c r="J89" s="159">
        <f>BK89</f>
        <v>0</v>
      </c>
      <c r="K89" s="38"/>
      <c r="L89" s="41"/>
      <c r="M89" s="73"/>
      <c r="N89" s="160"/>
      <c r="O89" s="74"/>
      <c r="P89" s="161">
        <f>P90+P104</f>
        <v>0</v>
      </c>
      <c r="Q89" s="74"/>
      <c r="R89" s="161">
        <f>R90+R104</f>
        <v>0</v>
      </c>
      <c r="S89" s="74"/>
      <c r="T89" s="162">
        <f>T90+T104</f>
        <v>1.48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72</v>
      </c>
      <c r="AU89" s="19" t="s">
        <v>102</v>
      </c>
      <c r="BK89" s="163">
        <f>BK90+BK104</f>
        <v>0</v>
      </c>
    </row>
    <row r="90" spans="1:65" s="12" customFormat="1" ht="25.9" customHeight="1">
      <c r="B90" s="164"/>
      <c r="C90" s="165"/>
      <c r="D90" s="166" t="s">
        <v>72</v>
      </c>
      <c r="E90" s="167" t="s">
        <v>120</v>
      </c>
      <c r="F90" s="167" t="s">
        <v>121</v>
      </c>
      <c r="G90" s="165"/>
      <c r="H90" s="165"/>
      <c r="I90" s="168"/>
      <c r="J90" s="169">
        <f>BK90</f>
        <v>0</v>
      </c>
      <c r="K90" s="165"/>
      <c r="L90" s="170"/>
      <c r="M90" s="171"/>
      <c r="N90" s="172"/>
      <c r="O90" s="172"/>
      <c r="P90" s="173">
        <f>P91</f>
        <v>0</v>
      </c>
      <c r="Q90" s="172"/>
      <c r="R90" s="173">
        <f>R91</f>
        <v>0</v>
      </c>
      <c r="S90" s="172"/>
      <c r="T90" s="174">
        <f>T91</f>
        <v>0</v>
      </c>
      <c r="AR90" s="175" t="s">
        <v>80</v>
      </c>
      <c r="AT90" s="176" t="s">
        <v>72</v>
      </c>
      <c r="AU90" s="176" t="s">
        <v>73</v>
      </c>
      <c r="AY90" s="175" t="s">
        <v>122</v>
      </c>
      <c r="BK90" s="177">
        <f>BK91</f>
        <v>0</v>
      </c>
    </row>
    <row r="91" spans="1:65" s="12" customFormat="1" ht="22.9" customHeight="1">
      <c r="B91" s="164"/>
      <c r="C91" s="165"/>
      <c r="D91" s="166" t="s">
        <v>72</v>
      </c>
      <c r="E91" s="178" t="s">
        <v>123</v>
      </c>
      <c r="F91" s="178" t="s">
        <v>124</v>
      </c>
      <c r="G91" s="165"/>
      <c r="H91" s="165"/>
      <c r="I91" s="168"/>
      <c r="J91" s="179">
        <f>BK91</f>
        <v>0</v>
      </c>
      <c r="K91" s="165"/>
      <c r="L91" s="170"/>
      <c r="M91" s="171"/>
      <c r="N91" s="172"/>
      <c r="O91" s="172"/>
      <c r="P91" s="173">
        <f>SUM(P92:P103)</f>
        <v>0</v>
      </c>
      <c r="Q91" s="172"/>
      <c r="R91" s="173">
        <f>SUM(R92:R103)</f>
        <v>0</v>
      </c>
      <c r="S91" s="172"/>
      <c r="T91" s="174">
        <f>SUM(T92:T103)</f>
        <v>0</v>
      </c>
      <c r="AR91" s="175" t="s">
        <v>80</v>
      </c>
      <c r="AT91" s="176" t="s">
        <v>72</v>
      </c>
      <c r="AU91" s="176" t="s">
        <v>80</v>
      </c>
      <c r="AY91" s="175" t="s">
        <v>122</v>
      </c>
      <c r="BK91" s="177">
        <f>SUM(BK92:BK103)</f>
        <v>0</v>
      </c>
    </row>
    <row r="92" spans="1:65" s="2" customFormat="1" ht="37.9" customHeight="1">
      <c r="A92" s="36"/>
      <c r="B92" s="37"/>
      <c r="C92" s="180" t="s">
        <v>80</v>
      </c>
      <c r="D92" s="180" t="s">
        <v>125</v>
      </c>
      <c r="E92" s="181" t="s">
        <v>126</v>
      </c>
      <c r="F92" s="182" t="s">
        <v>127</v>
      </c>
      <c r="G92" s="183" t="s">
        <v>128</v>
      </c>
      <c r="H92" s="184">
        <v>1.48</v>
      </c>
      <c r="I92" s="185"/>
      <c r="J92" s="186">
        <f>ROUND(I92*H92,2)</f>
        <v>0</v>
      </c>
      <c r="K92" s="182" t="s">
        <v>129</v>
      </c>
      <c r="L92" s="41"/>
      <c r="M92" s="187" t="s">
        <v>19</v>
      </c>
      <c r="N92" s="188" t="s">
        <v>44</v>
      </c>
      <c r="O92" s="66"/>
      <c r="P92" s="189">
        <f>O92*H92</f>
        <v>0</v>
      </c>
      <c r="Q92" s="189">
        <v>0</v>
      </c>
      <c r="R92" s="189">
        <f>Q92*H92</f>
        <v>0</v>
      </c>
      <c r="S92" s="189">
        <v>0</v>
      </c>
      <c r="T92" s="190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1" t="s">
        <v>130</v>
      </c>
      <c r="AT92" s="191" t="s">
        <v>125</v>
      </c>
      <c r="AU92" s="191" t="s">
        <v>82</v>
      </c>
      <c r="AY92" s="19" t="s">
        <v>122</v>
      </c>
      <c r="BE92" s="192">
        <f>IF(N92="základní",J92,0)</f>
        <v>0</v>
      </c>
      <c r="BF92" s="192">
        <f>IF(N92="snížená",J92,0)</f>
        <v>0</v>
      </c>
      <c r="BG92" s="192">
        <f>IF(N92="zákl. přenesená",J92,0)</f>
        <v>0</v>
      </c>
      <c r="BH92" s="192">
        <f>IF(N92="sníž. přenesená",J92,0)</f>
        <v>0</v>
      </c>
      <c r="BI92" s="192">
        <f>IF(N92="nulová",J92,0)</f>
        <v>0</v>
      </c>
      <c r="BJ92" s="19" t="s">
        <v>80</v>
      </c>
      <c r="BK92" s="192">
        <f>ROUND(I92*H92,2)</f>
        <v>0</v>
      </c>
      <c r="BL92" s="19" t="s">
        <v>130</v>
      </c>
      <c r="BM92" s="191" t="s">
        <v>131</v>
      </c>
    </row>
    <row r="93" spans="1:65" s="2" customFormat="1" ht="11.25">
      <c r="A93" s="36"/>
      <c r="B93" s="37"/>
      <c r="C93" s="38"/>
      <c r="D93" s="193" t="s">
        <v>132</v>
      </c>
      <c r="E93" s="38"/>
      <c r="F93" s="194" t="s">
        <v>133</v>
      </c>
      <c r="G93" s="38"/>
      <c r="H93" s="38"/>
      <c r="I93" s="195"/>
      <c r="J93" s="38"/>
      <c r="K93" s="38"/>
      <c r="L93" s="41"/>
      <c r="M93" s="196"/>
      <c r="N93" s="197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132</v>
      </c>
      <c r="AU93" s="19" t="s">
        <v>82</v>
      </c>
    </row>
    <row r="94" spans="1:65" s="2" customFormat="1" ht="62.65" customHeight="1">
      <c r="A94" s="36"/>
      <c r="B94" s="37"/>
      <c r="C94" s="180" t="s">
        <v>82</v>
      </c>
      <c r="D94" s="180" t="s">
        <v>125</v>
      </c>
      <c r="E94" s="181" t="s">
        <v>134</v>
      </c>
      <c r="F94" s="182" t="s">
        <v>135</v>
      </c>
      <c r="G94" s="183" t="s">
        <v>128</v>
      </c>
      <c r="H94" s="184">
        <v>7.4</v>
      </c>
      <c r="I94" s="185"/>
      <c r="J94" s="186">
        <f>ROUND(I94*H94,2)</f>
        <v>0</v>
      </c>
      <c r="K94" s="182" t="s">
        <v>129</v>
      </c>
      <c r="L94" s="41"/>
      <c r="M94" s="187" t="s">
        <v>19</v>
      </c>
      <c r="N94" s="188" t="s">
        <v>44</v>
      </c>
      <c r="O94" s="66"/>
      <c r="P94" s="189">
        <f>O94*H94</f>
        <v>0</v>
      </c>
      <c r="Q94" s="189">
        <v>0</v>
      </c>
      <c r="R94" s="189">
        <f>Q94*H94</f>
        <v>0</v>
      </c>
      <c r="S94" s="189">
        <v>0</v>
      </c>
      <c r="T94" s="19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130</v>
      </c>
      <c r="AT94" s="191" t="s">
        <v>125</v>
      </c>
      <c r="AU94" s="191" t="s">
        <v>82</v>
      </c>
      <c r="AY94" s="19" t="s">
        <v>122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80</v>
      </c>
      <c r="BK94" s="192">
        <f>ROUND(I94*H94,2)</f>
        <v>0</v>
      </c>
      <c r="BL94" s="19" t="s">
        <v>130</v>
      </c>
      <c r="BM94" s="191" t="s">
        <v>136</v>
      </c>
    </row>
    <row r="95" spans="1:65" s="2" customFormat="1" ht="11.25">
      <c r="A95" s="36"/>
      <c r="B95" s="37"/>
      <c r="C95" s="38"/>
      <c r="D95" s="193" t="s">
        <v>132</v>
      </c>
      <c r="E95" s="38"/>
      <c r="F95" s="194" t="s">
        <v>137</v>
      </c>
      <c r="G95" s="38"/>
      <c r="H95" s="38"/>
      <c r="I95" s="195"/>
      <c r="J95" s="38"/>
      <c r="K95" s="38"/>
      <c r="L95" s="41"/>
      <c r="M95" s="196"/>
      <c r="N95" s="197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132</v>
      </c>
      <c r="AU95" s="19" t="s">
        <v>82</v>
      </c>
    </row>
    <row r="96" spans="1:65" s="13" customFormat="1" ht="11.25">
      <c r="B96" s="198"/>
      <c r="C96" s="199"/>
      <c r="D96" s="200" t="s">
        <v>138</v>
      </c>
      <c r="E96" s="201" t="s">
        <v>19</v>
      </c>
      <c r="F96" s="202" t="s">
        <v>139</v>
      </c>
      <c r="G96" s="199"/>
      <c r="H96" s="203">
        <v>7.4</v>
      </c>
      <c r="I96" s="204"/>
      <c r="J96" s="199"/>
      <c r="K96" s="199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138</v>
      </c>
      <c r="AU96" s="209" t="s">
        <v>82</v>
      </c>
      <c r="AV96" s="13" t="s">
        <v>82</v>
      </c>
      <c r="AW96" s="13" t="s">
        <v>34</v>
      </c>
      <c r="AX96" s="13" t="s">
        <v>80</v>
      </c>
      <c r="AY96" s="209" t="s">
        <v>122</v>
      </c>
    </row>
    <row r="97" spans="1:65" s="2" customFormat="1" ht="33" customHeight="1">
      <c r="A97" s="36"/>
      <c r="B97" s="37"/>
      <c r="C97" s="180" t="s">
        <v>140</v>
      </c>
      <c r="D97" s="180" t="s">
        <v>125</v>
      </c>
      <c r="E97" s="181" t="s">
        <v>141</v>
      </c>
      <c r="F97" s="182" t="s">
        <v>142</v>
      </c>
      <c r="G97" s="183" t="s">
        <v>128</v>
      </c>
      <c r="H97" s="184">
        <v>1.48</v>
      </c>
      <c r="I97" s="185"/>
      <c r="J97" s="186">
        <f>ROUND(I97*H97,2)</f>
        <v>0</v>
      </c>
      <c r="K97" s="182" t="s">
        <v>129</v>
      </c>
      <c r="L97" s="41"/>
      <c r="M97" s="187" t="s">
        <v>19</v>
      </c>
      <c r="N97" s="188" t="s">
        <v>44</v>
      </c>
      <c r="O97" s="66"/>
      <c r="P97" s="189">
        <f>O97*H97</f>
        <v>0</v>
      </c>
      <c r="Q97" s="189">
        <v>0</v>
      </c>
      <c r="R97" s="189">
        <f>Q97*H97</f>
        <v>0</v>
      </c>
      <c r="S97" s="189">
        <v>0</v>
      </c>
      <c r="T97" s="190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130</v>
      </c>
      <c r="AT97" s="191" t="s">
        <v>125</v>
      </c>
      <c r="AU97" s="191" t="s">
        <v>82</v>
      </c>
      <c r="AY97" s="19" t="s">
        <v>122</v>
      </c>
      <c r="BE97" s="192">
        <f>IF(N97="základní",J97,0)</f>
        <v>0</v>
      </c>
      <c r="BF97" s="192">
        <f>IF(N97="snížená",J97,0)</f>
        <v>0</v>
      </c>
      <c r="BG97" s="192">
        <f>IF(N97="zákl. přenesená",J97,0)</f>
        <v>0</v>
      </c>
      <c r="BH97" s="192">
        <f>IF(N97="sníž. přenesená",J97,0)</f>
        <v>0</v>
      </c>
      <c r="BI97" s="192">
        <f>IF(N97="nulová",J97,0)</f>
        <v>0</v>
      </c>
      <c r="BJ97" s="19" t="s">
        <v>80</v>
      </c>
      <c r="BK97" s="192">
        <f>ROUND(I97*H97,2)</f>
        <v>0</v>
      </c>
      <c r="BL97" s="19" t="s">
        <v>130</v>
      </c>
      <c r="BM97" s="191" t="s">
        <v>143</v>
      </c>
    </row>
    <row r="98" spans="1:65" s="2" customFormat="1" ht="11.25">
      <c r="A98" s="36"/>
      <c r="B98" s="37"/>
      <c r="C98" s="38"/>
      <c r="D98" s="193" t="s">
        <v>132</v>
      </c>
      <c r="E98" s="38"/>
      <c r="F98" s="194" t="s">
        <v>144</v>
      </c>
      <c r="G98" s="38"/>
      <c r="H98" s="38"/>
      <c r="I98" s="195"/>
      <c r="J98" s="38"/>
      <c r="K98" s="38"/>
      <c r="L98" s="41"/>
      <c r="M98" s="196"/>
      <c r="N98" s="197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132</v>
      </c>
      <c r="AU98" s="19" t="s">
        <v>82</v>
      </c>
    </row>
    <row r="99" spans="1:65" s="2" customFormat="1" ht="44.25" customHeight="1">
      <c r="A99" s="36"/>
      <c r="B99" s="37"/>
      <c r="C99" s="180" t="s">
        <v>130</v>
      </c>
      <c r="D99" s="180" t="s">
        <v>125</v>
      </c>
      <c r="E99" s="181" t="s">
        <v>145</v>
      </c>
      <c r="F99" s="182" t="s">
        <v>146</v>
      </c>
      <c r="G99" s="183" t="s">
        <v>128</v>
      </c>
      <c r="H99" s="184">
        <v>14.8</v>
      </c>
      <c r="I99" s="185"/>
      <c r="J99" s="186">
        <f>ROUND(I99*H99,2)</f>
        <v>0</v>
      </c>
      <c r="K99" s="182" t="s">
        <v>129</v>
      </c>
      <c r="L99" s="41"/>
      <c r="M99" s="187" t="s">
        <v>19</v>
      </c>
      <c r="N99" s="188" t="s">
        <v>44</v>
      </c>
      <c r="O99" s="66"/>
      <c r="P99" s="189">
        <f>O99*H99</f>
        <v>0</v>
      </c>
      <c r="Q99" s="189">
        <v>0</v>
      </c>
      <c r="R99" s="189">
        <f>Q99*H99</f>
        <v>0</v>
      </c>
      <c r="S99" s="189">
        <v>0</v>
      </c>
      <c r="T99" s="190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130</v>
      </c>
      <c r="AT99" s="191" t="s">
        <v>125</v>
      </c>
      <c r="AU99" s="191" t="s">
        <v>82</v>
      </c>
      <c r="AY99" s="19" t="s">
        <v>122</v>
      </c>
      <c r="BE99" s="192">
        <f>IF(N99="základní",J99,0)</f>
        <v>0</v>
      </c>
      <c r="BF99" s="192">
        <f>IF(N99="snížená",J99,0)</f>
        <v>0</v>
      </c>
      <c r="BG99" s="192">
        <f>IF(N99="zákl. přenesená",J99,0)</f>
        <v>0</v>
      </c>
      <c r="BH99" s="192">
        <f>IF(N99="sníž. přenesená",J99,0)</f>
        <v>0</v>
      </c>
      <c r="BI99" s="192">
        <f>IF(N99="nulová",J99,0)</f>
        <v>0</v>
      </c>
      <c r="BJ99" s="19" t="s">
        <v>80</v>
      </c>
      <c r="BK99" s="192">
        <f>ROUND(I99*H99,2)</f>
        <v>0</v>
      </c>
      <c r="BL99" s="19" t="s">
        <v>130</v>
      </c>
      <c r="BM99" s="191" t="s">
        <v>147</v>
      </c>
    </row>
    <row r="100" spans="1:65" s="2" customFormat="1" ht="11.25">
      <c r="A100" s="36"/>
      <c r="B100" s="37"/>
      <c r="C100" s="38"/>
      <c r="D100" s="193" t="s">
        <v>132</v>
      </c>
      <c r="E100" s="38"/>
      <c r="F100" s="194" t="s">
        <v>148</v>
      </c>
      <c r="G100" s="38"/>
      <c r="H100" s="38"/>
      <c r="I100" s="195"/>
      <c r="J100" s="38"/>
      <c r="K100" s="38"/>
      <c r="L100" s="41"/>
      <c r="M100" s="196"/>
      <c r="N100" s="197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132</v>
      </c>
      <c r="AU100" s="19" t="s">
        <v>82</v>
      </c>
    </row>
    <row r="101" spans="1:65" s="13" customFormat="1" ht="11.25">
      <c r="B101" s="198"/>
      <c r="C101" s="199"/>
      <c r="D101" s="200" t="s">
        <v>138</v>
      </c>
      <c r="E101" s="201" t="s">
        <v>19</v>
      </c>
      <c r="F101" s="202" t="s">
        <v>149</v>
      </c>
      <c r="G101" s="199"/>
      <c r="H101" s="203">
        <v>14.8</v>
      </c>
      <c r="I101" s="204"/>
      <c r="J101" s="199"/>
      <c r="K101" s="199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138</v>
      </c>
      <c r="AU101" s="209" t="s">
        <v>82</v>
      </c>
      <c r="AV101" s="13" t="s">
        <v>82</v>
      </c>
      <c r="AW101" s="13" t="s">
        <v>34</v>
      </c>
      <c r="AX101" s="13" t="s">
        <v>80</v>
      </c>
      <c r="AY101" s="209" t="s">
        <v>122</v>
      </c>
    </row>
    <row r="102" spans="1:65" s="2" customFormat="1" ht="44.25" customHeight="1">
      <c r="A102" s="36"/>
      <c r="B102" s="37"/>
      <c r="C102" s="180" t="s">
        <v>150</v>
      </c>
      <c r="D102" s="180" t="s">
        <v>125</v>
      </c>
      <c r="E102" s="181" t="s">
        <v>151</v>
      </c>
      <c r="F102" s="182" t="s">
        <v>152</v>
      </c>
      <c r="G102" s="183" t="s">
        <v>128</v>
      </c>
      <c r="H102" s="184">
        <v>1.48</v>
      </c>
      <c r="I102" s="185"/>
      <c r="J102" s="186">
        <f>ROUND(I102*H102,2)</f>
        <v>0</v>
      </c>
      <c r="K102" s="182" t="s">
        <v>129</v>
      </c>
      <c r="L102" s="41"/>
      <c r="M102" s="187" t="s">
        <v>19</v>
      </c>
      <c r="N102" s="188" t="s">
        <v>44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130</v>
      </c>
      <c r="AT102" s="191" t="s">
        <v>125</v>
      </c>
      <c r="AU102" s="191" t="s">
        <v>82</v>
      </c>
      <c r="AY102" s="19" t="s">
        <v>122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80</v>
      </c>
      <c r="BK102" s="192">
        <f>ROUND(I102*H102,2)</f>
        <v>0</v>
      </c>
      <c r="BL102" s="19" t="s">
        <v>130</v>
      </c>
      <c r="BM102" s="191" t="s">
        <v>153</v>
      </c>
    </row>
    <row r="103" spans="1:65" s="2" customFormat="1" ht="11.25">
      <c r="A103" s="36"/>
      <c r="B103" s="37"/>
      <c r="C103" s="38"/>
      <c r="D103" s="193" t="s">
        <v>132</v>
      </c>
      <c r="E103" s="38"/>
      <c r="F103" s="194" t="s">
        <v>154</v>
      </c>
      <c r="G103" s="38"/>
      <c r="H103" s="38"/>
      <c r="I103" s="195"/>
      <c r="J103" s="38"/>
      <c r="K103" s="38"/>
      <c r="L103" s="41"/>
      <c r="M103" s="196"/>
      <c r="N103" s="197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132</v>
      </c>
      <c r="AU103" s="19" t="s">
        <v>82</v>
      </c>
    </row>
    <row r="104" spans="1:65" s="12" customFormat="1" ht="25.9" customHeight="1">
      <c r="B104" s="164"/>
      <c r="C104" s="165"/>
      <c r="D104" s="166" t="s">
        <v>72</v>
      </c>
      <c r="E104" s="167" t="s">
        <v>155</v>
      </c>
      <c r="F104" s="167" t="s">
        <v>156</v>
      </c>
      <c r="G104" s="165"/>
      <c r="H104" s="165"/>
      <c r="I104" s="168"/>
      <c r="J104" s="169">
        <f>BK104</f>
        <v>0</v>
      </c>
      <c r="K104" s="165"/>
      <c r="L104" s="170"/>
      <c r="M104" s="171"/>
      <c r="N104" s="172"/>
      <c r="O104" s="172"/>
      <c r="P104" s="173">
        <f>P105</f>
        <v>0</v>
      </c>
      <c r="Q104" s="172"/>
      <c r="R104" s="173">
        <f>R105</f>
        <v>0</v>
      </c>
      <c r="S104" s="172"/>
      <c r="T104" s="174">
        <f>T105</f>
        <v>1.48</v>
      </c>
      <c r="AR104" s="175" t="s">
        <v>82</v>
      </c>
      <c r="AT104" s="176" t="s">
        <v>72</v>
      </c>
      <c r="AU104" s="176" t="s">
        <v>73</v>
      </c>
      <c r="AY104" s="175" t="s">
        <v>122</v>
      </c>
      <c r="BK104" s="177">
        <f>BK105</f>
        <v>0</v>
      </c>
    </row>
    <row r="105" spans="1:65" s="12" customFormat="1" ht="22.9" customHeight="1">
      <c r="B105" s="164"/>
      <c r="C105" s="165"/>
      <c r="D105" s="166" t="s">
        <v>72</v>
      </c>
      <c r="E105" s="178" t="s">
        <v>157</v>
      </c>
      <c r="F105" s="178" t="s">
        <v>158</v>
      </c>
      <c r="G105" s="165"/>
      <c r="H105" s="165"/>
      <c r="I105" s="168"/>
      <c r="J105" s="179">
        <f>BK105</f>
        <v>0</v>
      </c>
      <c r="K105" s="165"/>
      <c r="L105" s="170"/>
      <c r="M105" s="171"/>
      <c r="N105" s="172"/>
      <c r="O105" s="172"/>
      <c r="P105" s="173">
        <f>SUM(P106:P109)</f>
        <v>0</v>
      </c>
      <c r="Q105" s="172"/>
      <c r="R105" s="173">
        <f>SUM(R106:R109)</f>
        <v>0</v>
      </c>
      <c r="S105" s="172"/>
      <c r="T105" s="174">
        <f>SUM(T106:T109)</f>
        <v>1.48</v>
      </c>
      <c r="AR105" s="175" t="s">
        <v>82</v>
      </c>
      <c r="AT105" s="176" t="s">
        <v>72</v>
      </c>
      <c r="AU105" s="176" t="s">
        <v>80</v>
      </c>
      <c r="AY105" s="175" t="s">
        <v>122</v>
      </c>
      <c r="BK105" s="177">
        <f>SUM(BK106:BK109)</f>
        <v>0</v>
      </c>
    </row>
    <row r="106" spans="1:65" s="2" customFormat="1" ht="24.2" customHeight="1">
      <c r="A106" s="36"/>
      <c r="B106" s="37"/>
      <c r="C106" s="180" t="s">
        <v>159</v>
      </c>
      <c r="D106" s="180" t="s">
        <v>125</v>
      </c>
      <c r="E106" s="181" t="s">
        <v>160</v>
      </c>
      <c r="F106" s="182" t="s">
        <v>161</v>
      </c>
      <c r="G106" s="183" t="s">
        <v>162</v>
      </c>
      <c r="H106" s="184">
        <v>43</v>
      </c>
      <c r="I106" s="185"/>
      <c r="J106" s="186">
        <f>ROUND(I106*H106,2)</f>
        <v>0</v>
      </c>
      <c r="K106" s="182" t="s">
        <v>129</v>
      </c>
      <c r="L106" s="41"/>
      <c r="M106" s="187" t="s">
        <v>19</v>
      </c>
      <c r="N106" s="188" t="s">
        <v>44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2.4E-2</v>
      </c>
      <c r="T106" s="190">
        <f>S106*H106</f>
        <v>1.032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163</v>
      </c>
      <c r="AT106" s="191" t="s">
        <v>125</v>
      </c>
      <c r="AU106" s="191" t="s">
        <v>82</v>
      </c>
      <c r="AY106" s="19" t="s">
        <v>122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80</v>
      </c>
      <c r="BK106" s="192">
        <f>ROUND(I106*H106,2)</f>
        <v>0</v>
      </c>
      <c r="BL106" s="19" t="s">
        <v>163</v>
      </c>
      <c r="BM106" s="191" t="s">
        <v>164</v>
      </c>
    </row>
    <row r="107" spans="1:65" s="2" customFormat="1" ht="11.25">
      <c r="A107" s="36"/>
      <c r="B107" s="37"/>
      <c r="C107" s="38"/>
      <c r="D107" s="193" t="s">
        <v>132</v>
      </c>
      <c r="E107" s="38"/>
      <c r="F107" s="194" t="s">
        <v>165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132</v>
      </c>
      <c r="AU107" s="19" t="s">
        <v>82</v>
      </c>
    </row>
    <row r="108" spans="1:65" s="2" customFormat="1" ht="24.2" customHeight="1">
      <c r="A108" s="36"/>
      <c r="B108" s="37"/>
      <c r="C108" s="180" t="s">
        <v>166</v>
      </c>
      <c r="D108" s="180" t="s">
        <v>125</v>
      </c>
      <c r="E108" s="181" t="s">
        <v>167</v>
      </c>
      <c r="F108" s="182" t="s">
        <v>168</v>
      </c>
      <c r="G108" s="183" t="s">
        <v>162</v>
      </c>
      <c r="H108" s="184">
        <v>16</v>
      </c>
      <c r="I108" s="185"/>
      <c r="J108" s="186">
        <f>ROUND(I108*H108,2)</f>
        <v>0</v>
      </c>
      <c r="K108" s="182" t="s">
        <v>129</v>
      </c>
      <c r="L108" s="41"/>
      <c r="M108" s="187" t="s">
        <v>19</v>
      </c>
      <c r="N108" s="188" t="s">
        <v>44</v>
      </c>
      <c r="O108" s="66"/>
      <c r="P108" s="189">
        <f>O108*H108</f>
        <v>0</v>
      </c>
      <c r="Q108" s="189">
        <v>0</v>
      </c>
      <c r="R108" s="189">
        <f>Q108*H108</f>
        <v>0</v>
      </c>
      <c r="S108" s="189">
        <v>2.8000000000000001E-2</v>
      </c>
      <c r="T108" s="190">
        <f>S108*H108</f>
        <v>0.44800000000000001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163</v>
      </c>
      <c r="AT108" s="191" t="s">
        <v>125</v>
      </c>
      <c r="AU108" s="191" t="s">
        <v>82</v>
      </c>
      <c r="AY108" s="19" t="s">
        <v>122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80</v>
      </c>
      <c r="BK108" s="192">
        <f>ROUND(I108*H108,2)</f>
        <v>0</v>
      </c>
      <c r="BL108" s="19" t="s">
        <v>163</v>
      </c>
      <c r="BM108" s="191" t="s">
        <v>169</v>
      </c>
    </row>
    <row r="109" spans="1:65" s="2" customFormat="1" ht="11.25">
      <c r="A109" s="36"/>
      <c r="B109" s="37"/>
      <c r="C109" s="38"/>
      <c r="D109" s="193" t="s">
        <v>132</v>
      </c>
      <c r="E109" s="38"/>
      <c r="F109" s="194" t="s">
        <v>170</v>
      </c>
      <c r="G109" s="38"/>
      <c r="H109" s="38"/>
      <c r="I109" s="195"/>
      <c r="J109" s="38"/>
      <c r="K109" s="38"/>
      <c r="L109" s="41"/>
      <c r="M109" s="210"/>
      <c r="N109" s="211"/>
      <c r="O109" s="212"/>
      <c r="P109" s="212"/>
      <c r="Q109" s="212"/>
      <c r="R109" s="212"/>
      <c r="S109" s="212"/>
      <c r="T109" s="213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132</v>
      </c>
      <c r="AU109" s="19" t="s">
        <v>82</v>
      </c>
    </row>
    <row r="110" spans="1:65" s="2" customFormat="1" ht="6.95" customHeight="1">
      <c r="A110" s="36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1"/>
      <c r="M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</sheetData>
  <sheetProtection algorithmName="SHA-512" hashValue="PXvOfPfmT5+oO3Ut9BXVdWKO6f41I61/iGV5rz5Ws5d36aKxfVIbVSycY1o0D57txgfwGHlQEU8kAl6vIBNhDw==" saltValue="KHxCprbHbko9IysUr55cIv8W4nWITx8Hu1BuEHhqhbSoyNXBbEYRK/D3l4eqsHNEFELYyrPpWEeLv/oa9RZTTw==" spinCount="100000" sheet="1" objects="1" scenarios="1" formatColumns="0" formatRows="0" autoFilter="0"/>
  <autoFilter ref="C88:K109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/>
    <hyperlink ref="F95" r:id="rId2"/>
    <hyperlink ref="F98" r:id="rId3"/>
    <hyperlink ref="F100" r:id="rId4"/>
    <hyperlink ref="F103" r:id="rId5"/>
    <hyperlink ref="F107" r:id="rId6"/>
    <hyperlink ref="F109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19" t="s">
        <v>90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5" customHeight="1">
      <c r="B4" s="22"/>
      <c r="D4" s="112" t="s">
        <v>94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4" t="str">
        <f>'Rekapitulace stavby'!K6</f>
        <v>Výměna dveří v budově A ve 4.NP - Úrazová chirurgie 1</v>
      </c>
      <c r="F7" s="385"/>
      <c r="G7" s="385"/>
      <c r="H7" s="385"/>
      <c r="L7" s="22"/>
    </row>
    <row r="8" spans="1:46" s="1" customFormat="1" ht="12" customHeight="1">
      <c r="B8" s="22"/>
      <c r="D8" s="114" t="s">
        <v>95</v>
      </c>
      <c r="L8" s="22"/>
    </row>
    <row r="9" spans="1:46" s="2" customFormat="1" ht="16.5" customHeight="1">
      <c r="A9" s="36"/>
      <c r="B9" s="41"/>
      <c r="C9" s="36"/>
      <c r="D9" s="36"/>
      <c r="E9" s="384" t="s">
        <v>96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97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7" t="s">
        <v>171</v>
      </c>
      <c r="F11" s="386"/>
      <c r="G11" s="386"/>
      <c r="H11" s="386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>
        <f>'Rekapitulace stavby'!AN8</f>
        <v>0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24</v>
      </c>
      <c r="E16" s="36"/>
      <c r="F16" s="36"/>
      <c r="G16" s="36"/>
      <c r="H16" s="36"/>
      <c r="I16" s="114" t="s">
        <v>25</v>
      </c>
      <c r="J16" s="105" t="s">
        <v>26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29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30</v>
      </c>
      <c r="E19" s="36"/>
      <c r="F19" s="36"/>
      <c r="G19" s="36"/>
      <c r="H19" s="36"/>
      <c r="I19" s="114" t="s">
        <v>25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8" t="str">
        <f>'Rekapitulace stavby'!E14</f>
        <v>Vyplň údaj</v>
      </c>
      <c r="F20" s="389"/>
      <c r="G20" s="389"/>
      <c r="H20" s="389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32</v>
      </c>
      <c r="E22" s="36"/>
      <c r="F22" s="36"/>
      <c r="G22" s="36"/>
      <c r="H22" s="36"/>
      <c r="I22" s="114" t="s">
        <v>25</v>
      </c>
      <c r="J22" s="105" t="str">
        <f>IF('Rekapitulace stavby'!AN16="","",'Rekapitulace stavby'!AN16)</f>
        <v/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tr">
        <f>IF('Rekapitulace stavby'!E17="","",'Rekapitulace stavby'!E17)</f>
        <v xml:space="preserve"> </v>
      </c>
      <c r="F23" s="36"/>
      <c r="G23" s="36"/>
      <c r="H23" s="36"/>
      <c r="I23" s="114" t="s">
        <v>28</v>
      </c>
      <c r="J23" s="105" t="str">
        <f>IF('Rekapitulace stavby'!AN17="","",'Rekapitulace stavby'!AN17)</f>
        <v/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35</v>
      </c>
      <c r="E25" s="36"/>
      <c r="F25" s="36"/>
      <c r="G25" s="36"/>
      <c r="H25" s="36"/>
      <c r="I25" s="114" t="s">
        <v>25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36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37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17"/>
      <c r="B29" s="118"/>
      <c r="C29" s="117"/>
      <c r="D29" s="117"/>
      <c r="E29" s="390" t="s">
        <v>19</v>
      </c>
      <c r="F29" s="390"/>
      <c r="G29" s="390"/>
      <c r="H29" s="390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39</v>
      </c>
      <c r="E32" s="36"/>
      <c r="F32" s="36"/>
      <c r="G32" s="36"/>
      <c r="H32" s="36"/>
      <c r="I32" s="36"/>
      <c r="J32" s="122">
        <f>ROUND(J88,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41</v>
      </c>
      <c r="G34" s="36"/>
      <c r="H34" s="36"/>
      <c r="I34" s="123" t="s">
        <v>40</v>
      </c>
      <c r="J34" s="123" t="s">
        <v>42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43</v>
      </c>
      <c r="E35" s="114" t="s">
        <v>44</v>
      </c>
      <c r="F35" s="125">
        <f>ROUND((SUM(BE88:BE154)),  2)</f>
        <v>0</v>
      </c>
      <c r="G35" s="36"/>
      <c r="H35" s="36"/>
      <c r="I35" s="126">
        <v>0.21</v>
      </c>
      <c r="J35" s="125">
        <f>ROUND(((SUM(BE88:BE154))*I35),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45</v>
      </c>
      <c r="F36" s="125">
        <f>ROUND((SUM(BF88:BF154)),  2)</f>
        <v>0</v>
      </c>
      <c r="G36" s="36"/>
      <c r="H36" s="36"/>
      <c r="I36" s="126">
        <v>0.12</v>
      </c>
      <c r="J36" s="125">
        <f>ROUND(((SUM(BF88:BF154))*I36),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ROUND((SUM(BG88:BG154)),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47</v>
      </c>
      <c r="F38" s="125">
        <f>ROUND((SUM(BH88:BH154)),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48</v>
      </c>
      <c r="F39" s="125">
        <f>ROUND((SUM(BI88:BI154)),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49</v>
      </c>
      <c r="E41" s="129"/>
      <c r="F41" s="129"/>
      <c r="G41" s="130" t="s">
        <v>50</v>
      </c>
      <c r="H41" s="131" t="s">
        <v>51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99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91" t="str">
        <f>E7</f>
        <v>Výměna dveří v budově A ve 4.NP - Úrazová chirurgie 1</v>
      </c>
      <c r="F50" s="392"/>
      <c r="G50" s="392"/>
      <c r="H50" s="392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95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1" t="s">
        <v>96</v>
      </c>
      <c r="F52" s="393"/>
      <c r="G52" s="393"/>
      <c r="H52" s="393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97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0" t="str">
        <f>E11</f>
        <v>D.1.1b - Architektonicko-stavební řešení - Stavební úpravy</v>
      </c>
      <c r="F54" s="393"/>
      <c r="G54" s="393"/>
      <c r="H54" s="393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Masarykova nemocnice </v>
      </c>
      <c r="G56" s="38"/>
      <c r="H56" s="38"/>
      <c r="I56" s="31" t="s">
        <v>23</v>
      </c>
      <c r="J56" s="61">
        <f>IF(J14="","",J14)</f>
        <v>0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24</v>
      </c>
      <c r="D58" s="38"/>
      <c r="E58" s="38"/>
      <c r="F58" s="29" t="str">
        <f>E17</f>
        <v>Krajská zdravotní a.s.</v>
      </c>
      <c r="G58" s="38"/>
      <c r="H58" s="38"/>
      <c r="I58" s="31" t="s">
        <v>32</v>
      </c>
      <c r="J58" s="34" t="str">
        <f>E23</f>
        <v xml:space="preserve"> 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30</v>
      </c>
      <c r="D59" s="38"/>
      <c r="E59" s="38"/>
      <c r="F59" s="29" t="str">
        <f>IF(E20="","",E20)</f>
        <v>Vyplň údaj</v>
      </c>
      <c r="G59" s="38"/>
      <c r="H59" s="38"/>
      <c r="I59" s="31" t="s">
        <v>35</v>
      </c>
      <c r="J59" s="34" t="str">
        <f>E26</f>
        <v>Milan Křehla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100</v>
      </c>
      <c r="D61" s="139"/>
      <c r="E61" s="139"/>
      <c r="F61" s="139"/>
      <c r="G61" s="139"/>
      <c r="H61" s="139"/>
      <c r="I61" s="139"/>
      <c r="J61" s="140" t="s">
        <v>101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71</v>
      </c>
      <c r="D63" s="38"/>
      <c r="E63" s="38"/>
      <c r="F63" s="38"/>
      <c r="G63" s="38"/>
      <c r="H63" s="38"/>
      <c r="I63" s="38"/>
      <c r="J63" s="79">
        <f>J88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102</v>
      </c>
    </row>
    <row r="64" spans="1:47" s="9" customFormat="1" ht="24.95" customHeight="1">
      <c r="B64" s="142"/>
      <c r="C64" s="143"/>
      <c r="D64" s="144" t="s">
        <v>105</v>
      </c>
      <c r="E64" s="145"/>
      <c r="F64" s="145"/>
      <c r="G64" s="145"/>
      <c r="H64" s="145"/>
      <c r="I64" s="145"/>
      <c r="J64" s="146">
        <f>J89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106</v>
      </c>
      <c r="E65" s="150"/>
      <c r="F65" s="150"/>
      <c r="G65" s="150"/>
      <c r="H65" s="150"/>
      <c r="I65" s="150"/>
      <c r="J65" s="151">
        <f>J90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172</v>
      </c>
      <c r="E66" s="150"/>
      <c r="F66" s="150"/>
      <c r="G66" s="150"/>
      <c r="H66" s="150"/>
      <c r="I66" s="150"/>
      <c r="J66" s="151">
        <f>J127</f>
        <v>0</v>
      </c>
      <c r="K66" s="99"/>
      <c r="L66" s="152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107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91" t="str">
        <f>E7</f>
        <v>Výměna dveří v budově A ve 4.NP - Úrazová chirurgie 1</v>
      </c>
      <c r="F76" s="392"/>
      <c r="G76" s="392"/>
      <c r="H76" s="392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1" customFormat="1" ht="12" customHeight="1">
      <c r="B77" s="23"/>
      <c r="C77" s="31" t="s">
        <v>95</v>
      </c>
      <c r="D77" s="24"/>
      <c r="E77" s="24"/>
      <c r="F77" s="24"/>
      <c r="G77" s="24"/>
      <c r="H77" s="24"/>
      <c r="I77" s="24"/>
      <c r="J77" s="24"/>
      <c r="K77" s="24"/>
      <c r="L77" s="22"/>
    </row>
    <row r="78" spans="1:31" s="2" customFormat="1" ht="16.5" customHeight="1">
      <c r="A78" s="36"/>
      <c r="B78" s="37"/>
      <c r="C78" s="38"/>
      <c r="D78" s="38"/>
      <c r="E78" s="391" t="s">
        <v>96</v>
      </c>
      <c r="F78" s="393"/>
      <c r="G78" s="393"/>
      <c r="H78" s="393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97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40" t="str">
        <f>E11</f>
        <v>D.1.1b - Architektonicko-stavební řešení - Stavební úpravy</v>
      </c>
      <c r="F80" s="393"/>
      <c r="G80" s="393"/>
      <c r="H80" s="393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F14</f>
        <v xml:space="preserve">Masarykova nemocnice </v>
      </c>
      <c r="G82" s="38"/>
      <c r="H82" s="38"/>
      <c r="I82" s="31" t="s">
        <v>23</v>
      </c>
      <c r="J82" s="61">
        <f>IF(J14="","",J14)</f>
        <v>0</v>
      </c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2" customHeight="1">
      <c r="A84" s="36"/>
      <c r="B84" s="37"/>
      <c r="C84" s="31" t="s">
        <v>24</v>
      </c>
      <c r="D84" s="38"/>
      <c r="E84" s="38"/>
      <c r="F84" s="29" t="str">
        <f>E17</f>
        <v>Krajská zdravotní a.s.</v>
      </c>
      <c r="G84" s="38"/>
      <c r="H84" s="38"/>
      <c r="I84" s="31" t="s">
        <v>32</v>
      </c>
      <c r="J84" s="34" t="str">
        <f>E23</f>
        <v xml:space="preserve"> 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2" customHeight="1">
      <c r="A85" s="36"/>
      <c r="B85" s="37"/>
      <c r="C85" s="31" t="s">
        <v>30</v>
      </c>
      <c r="D85" s="38"/>
      <c r="E85" s="38"/>
      <c r="F85" s="29" t="str">
        <f>IF(E20="","",E20)</f>
        <v>Vyplň údaj</v>
      </c>
      <c r="G85" s="38"/>
      <c r="H85" s="38"/>
      <c r="I85" s="31" t="s">
        <v>35</v>
      </c>
      <c r="J85" s="34" t="str">
        <f>E26</f>
        <v>Milan Křehla</v>
      </c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>
      <c r="A87" s="153"/>
      <c r="B87" s="154"/>
      <c r="C87" s="155" t="s">
        <v>108</v>
      </c>
      <c r="D87" s="156" t="s">
        <v>58</v>
      </c>
      <c r="E87" s="156" t="s">
        <v>54</v>
      </c>
      <c r="F87" s="156" t="s">
        <v>55</v>
      </c>
      <c r="G87" s="156" t="s">
        <v>109</v>
      </c>
      <c r="H87" s="156" t="s">
        <v>110</v>
      </c>
      <c r="I87" s="156" t="s">
        <v>111</v>
      </c>
      <c r="J87" s="156" t="s">
        <v>101</v>
      </c>
      <c r="K87" s="157" t="s">
        <v>112</v>
      </c>
      <c r="L87" s="158"/>
      <c r="M87" s="70" t="s">
        <v>19</v>
      </c>
      <c r="N87" s="71" t="s">
        <v>43</v>
      </c>
      <c r="O87" s="71" t="s">
        <v>113</v>
      </c>
      <c r="P87" s="71" t="s">
        <v>114</v>
      </c>
      <c r="Q87" s="71" t="s">
        <v>115</v>
      </c>
      <c r="R87" s="71" t="s">
        <v>116</v>
      </c>
      <c r="S87" s="71" t="s">
        <v>117</v>
      </c>
      <c r="T87" s="72" t="s">
        <v>118</v>
      </c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</row>
    <row r="88" spans="1:65" s="2" customFormat="1" ht="22.9" customHeight="1">
      <c r="A88" s="36"/>
      <c r="B88" s="37"/>
      <c r="C88" s="77" t="s">
        <v>119</v>
      </c>
      <c r="D88" s="38"/>
      <c r="E88" s="38"/>
      <c r="F88" s="38"/>
      <c r="G88" s="38"/>
      <c r="H88" s="38"/>
      <c r="I88" s="38"/>
      <c r="J88" s="159">
        <f>BK88</f>
        <v>0</v>
      </c>
      <c r="K88" s="38"/>
      <c r="L88" s="41"/>
      <c r="M88" s="73"/>
      <c r="N88" s="160"/>
      <c r="O88" s="74"/>
      <c r="P88" s="161">
        <f>P89</f>
        <v>0</v>
      </c>
      <c r="Q88" s="74"/>
      <c r="R88" s="161">
        <f>R89</f>
        <v>1.3499338712000002</v>
      </c>
      <c r="S88" s="74"/>
      <c r="T88" s="162">
        <f>T89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72</v>
      </c>
      <c r="AU88" s="19" t="s">
        <v>102</v>
      </c>
      <c r="BK88" s="163">
        <f>BK89</f>
        <v>0</v>
      </c>
    </row>
    <row r="89" spans="1:65" s="12" customFormat="1" ht="25.9" customHeight="1">
      <c r="B89" s="164"/>
      <c r="C89" s="165"/>
      <c r="D89" s="166" t="s">
        <v>72</v>
      </c>
      <c r="E89" s="167" t="s">
        <v>155</v>
      </c>
      <c r="F89" s="167" t="s">
        <v>156</v>
      </c>
      <c r="G89" s="165"/>
      <c r="H89" s="165"/>
      <c r="I89" s="168"/>
      <c r="J89" s="169">
        <f>BK89</f>
        <v>0</v>
      </c>
      <c r="K89" s="165"/>
      <c r="L89" s="170"/>
      <c r="M89" s="171"/>
      <c r="N89" s="172"/>
      <c r="O89" s="172"/>
      <c r="P89" s="173">
        <f>P90+P127</f>
        <v>0</v>
      </c>
      <c r="Q89" s="172"/>
      <c r="R89" s="173">
        <f>R90+R127</f>
        <v>1.3499338712000002</v>
      </c>
      <c r="S89" s="172"/>
      <c r="T89" s="174">
        <f>T90+T127</f>
        <v>0</v>
      </c>
      <c r="AR89" s="175" t="s">
        <v>82</v>
      </c>
      <c r="AT89" s="176" t="s">
        <v>72</v>
      </c>
      <c r="AU89" s="176" t="s">
        <v>73</v>
      </c>
      <c r="AY89" s="175" t="s">
        <v>122</v>
      </c>
      <c r="BK89" s="177">
        <f>BK90+BK127</f>
        <v>0</v>
      </c>
    </row>
    <row r="90" spans="1:65" s="12" customFormat="1" ht="22.9" customHeight="1">
      <c r="B90" s="164"/>
      <c r="C90" s="165"/>
      <c r="D90" s="166" t="s">
        <v>72</v>
      </c>
      <c r="E90" s="178" t="s">
        <v>157</v>
      </c>
      <c r="F90" s="178" t="s">
        <v>158</v>
      </c>
      <c r="G90" s="165"/>
      <c r="H90" s="165"/>
      <c r="I90" s="168"/>
      <c r="J90" s="179">
        <f>BK90</f>
        <v>0</v>
      </c>
      <c r="K90" s="165"/>
      <c r="L90" s="170"/>
      <c r="M90" s="171"/>
      <c r="N90" s="172"/>
      <c r="O90" s="172"/>
      <c r="P90" s="173">
        <f>SUM(P91:P126)</f>
        <v>0</v>
      </c>
      <c r="Q90" s="172"/>
      <c r="R90" s="173">
        <f>SUM(R91:R126)</f>
        <v>1.3180100000000001</v>
      </c>
      <c r="S90" s="172"/>
      <c r="T90" s="174">
        <f>SUM(T91:T126)</f>
        <v>0</v>
      </c>
      <c r="AR90" s="175" t="s">
        <v>82</v>
      </c>
      <c r="AT90" s="176" t="s">
        <v>72</v>
      </c>
      <c r="AU90" s="176" t="s">
        <v>80</v>
      </c>
      <c r="AY90" s="175" t="s">
        <v>122</v>
      </c>
      <c r="BK90" s="177">
        <f>SUM(BK91:BK126)</f>
        <v>0</v>
      </c>
    </row>
    <row r="91" spans="1:65" s="2" customFormat="1" ht="37.9" customHeight="1">
      <c r="A91" s="36"/>
      <c r="B91" s="37"/>
      <c r="C91" s="180" t="s">
        <v>80</v>
      </c>
      <c r="D91" s="180" t="s">
        <v>125</v>
      </c>
      <c r="E91" s="181" t="s">
        <v>173</v>
      </c>
      <c r="F91" s="182" t="s">
        <v>174</v>
      </c>
      <c r="G91" s="183" t="s">
        <v>162</v>
      </c>
      <c r="H91" s="184">
        <v>41</v>
      </c>
      <c r="I91" s="185"/>
      <c r="J91" s="186">
        <f>ROUND(I91*H91,2)</f>
        <v>0</v>
      </c>
      <c r="K91" s="182" t="s">
        <v>129</v>
      </c>
      <c r="L91" s="41"/>
      <c r="M91" s="187" t="s">
        <v>19</v>
      </c>
      <c r="N91" s="188" t="s">
        <v>44</v>
      </c>
      <c r="O91" s="66"/>
      <c r="P91" s="189">
        <f>O91*H91</f>
        <v>0</v>
      </c>
      <c r="Q91" s="189">
        <v>0</v>
      </c>
      <c r="R91" s="189">
        <f>Q91*H91</f>
        <v>0</v>
      </c>
      <c r="S91" s="189">
        <v>0</v>
      </c>
      <c r="T91" s="190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1" t="s">
        <v>163</v>
      </c>
      <c r="AT91" s="191" t="s">
        <v>125</v>
      </c>
      <c r="AU91" s="191" t="s">
        <v>82</v>
      </c>
      <c r="AY91" s="19" t="s">
        <v>122</v>
      </c>
      <c r="BE91" s="192">
        <f>IF(N91="základní",J91,0)</f>
        <v>0</v>
      </c>
      <c r="BF91" s="192">
        <f>IF(N91="snížená",J91,0)</f>
        <v>0</v>
      </c>
      <c r="BG91" s="192">
        <f>IF(N91="zákl. přenesená",J91,0)</f>
        <v>0</v>
      </c>
      <c r="BH91" s="192">
        <f>IF(N91="sníž. přenesená",J91,0)</f>
        <v>0</v>
      </c>
      <c r="BI91" s="192">
        <f>IF(N91="nulová",J91,0)</f>
        <v>0</v>
      </c>
      <c r="BJ91" s="19" t="s">
        <v>80</v>
      </c>
      <c r="BK91" s="192">
        <f>ROUND(I91*H91,2)</f>
        <v>0</v>
      </c>
      <c r="BL91" s="19" t="s">
        <v>163</v>
      </c>
      <c r="BM91" s="191" t="s">
        <v>175</v>
      </c>
    </row>
    <row r="92" spans="1:65" s="2" customFormat="1" ht="11.25">
      <c r="A92" s="36"/>
      <c r="B92" s="37"/>
      <c r="C92" s="38"/>
      <c r="D92" s="193" t="s">
        <v>132</v>
      </c>
      <c r="E92" s="38"/>
      <c r="F92" s="194" t="s">
        <v>176</v>
      </c>
      <c r="G92" s="38"/>
      <c r="H92" s="38"/>
      <c r="I92" s="195"/>
      <c r="J92" s="38"/>
      <c r="K92" s="38"/>
      <c r="L92" s="41"/>
      <c r="M92" s="196"/>
      <c r="N92" s="197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132</v>
      </c>
      <c r="AU92" s="19" t="s">
        <v>82</v>
      </c>
    </row>
    <row r="93" spans="1:65" s="2" customFormat="1" ht="33" customHeight="1">
      <c r="A93" s="36"/>
      <c r="B93" s="37"/>
      <c r="C93" s="214" t="s">
        <v>82</v>
      </c>
      <c r="D93" s="214" t="s">
        <v>177</v>
      </c>
      <c r="E93" s="215" t="s">
        <v>178</v>
      </c>
      <c r="F93" s="216" t="s">
        <v>179</v>
      </c>
      <c r="G93" s="217" t="s">
        <v>162</v>
      </c>
      <c r="H93" s="218">
        <v>3</v>
      </c>
      <c r="I93" s="219"/>
      <c r="J93" s="220">
        <f>ROUND(I93*H93,2)</f>
        <v>0</v>
      </c>
      <c r="K93" s="216" t="s">
        <v>19</v>
      </c>
      <c r="L93" s="221"/>
      <c r="M93" s="222" t="s">
        <v>19</v>
      </c>
      <c r="N93" s="223" t="s">
        <v>44</v>
      </c>
      <c r="O93" s="66"/>
      <c r="P93" s="189">
        <f>O93*H93</f>
        <v>0</v>
      </c>
      <c r="Q93" s="189">
        <v>1.4E-2</v>
      </c>
      <c r="R93" s="189">
        <f>Q93*H93</f>
        <v>4.2000000000000003E-2</v>
      </c>
      <c r="S93" s="189">
        <v>0</v>
      </c>
      <c r="T93" s="190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1" t="s">
        <v>180</v>
      </c>
      <c r="AT93" s="191" t="s">
        <v>177</v>
      </c>
      <c r="AU93" s="191" t="s">
        <v>82</v>
      </c>
      <c r="AY93" s="19" t="s">
        <v>122</v>
      </c>
      <c r="BE93" s="192">
        <f>IF(N93="základní",J93,0)</f>
        <v>0</v>
      </c>
      <c r="BF93" s="192">
        <f>IF(N93="snížená",J93,0)</f>
        <v>0</v>
      </c>
      <c r="BG93" s="192">
        <f>IF(N93="zákl. přenesená",J93,0)</f>
        <v>0</v>
      </c>
      <c r="BH93" s="192">
        <f>IF(N93="sníž. přenesená",J93,0)</f>
        <v>0</v>
      </c>
      <c r="BI93" s="192">
        <f>IF(N93="nulová",J93,0)</f>
        <v>0</v>
      </c>
      <c r="BJ93" s="19" t="s">
        <v>80</v>
      </c>
      <c r="BK93" s="192">
        <f>ROUND(I93*H93,2)</f>
        <v>0</v>
      </c>
      <c r="BL93" s="19" t="s">
        <v>163</v>
      </c>
      <c r="BM93" s="191" t="s">
        <v>181</v>
      </c>
    </row>
    <row r="94" spans="1:65" s="2" customFormat="1" ht="37.9" customHeight="1">
      <c r="A94" s="36"/>
      <c r="B94" s="37"/>
      <c r="C94" s="214" t="s">
        <v>140</v>
      </c>
      <c r="D94" s="214" t="s">
        <v>177</v>
      </c>
      <c r="E94" s="215" t="s">
        <v>182</v>
      </c>
      <c r="F94" s="216" t="s">
        <v>183</v>
      </c>
      <c r="G94" s="217" t="s">
        <v>162</v>
      </c>
      <c r="H94" s="218">
        <v>14</v>
      </c>
      <c r="I94" s="219"/>
      <c r="J94" s="220">
        <f>ROUND(I94*H94,2)</f>
        <v>0</v>
      </c>
      <c r="K94" s="216" t="s">
        <v>19</v>
      </c>
      <c r="L94" s="221"/>
      <c r="M94" s="222" t="s">
        <v>19</v>
      </c>
      <c r="N94" s="223" t="s">
        <v>44</v>
      </c>
      <c r="O94" s="66"/>
      <c r="P94" s="189">
        <f>O94*H94</f>
        <v>0</v>
      </c>
      <c r="Q94" s="189">
        <v>1.4E-2</v>
      </c>
      <c r="R94" s="189">
        <f>Q94*H94</f>
        <v>0.19600000000000001</v>
      </c>
      <c r="S94" s="189">
        <v>0</v>
      </c>
      <c r="T94" s="19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180</v>
      </c>
      <c r="AT94" s="191" t="s">
        <v>177</v>
      </c>
      <c r="AU94" s="191" t="s">
        <v>82</v>
      </c>
      <c r="AY94" s="19" t="s">
        <v>122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80</v>
      </c>
      <c r="BK94" s="192">
        <f>ROUND(I94*H94,2)</f>
        <v>0</v>
      </c>
      <c r="BL94" s="19" t="s">
        <v>163</v>
      </c>
      <c r="BM94" s="191" t="s">
        <v>184</v>
      </c>
    </row>
    <row r="95" spans="1:65" s="2" customFormat="1" ht="37.9" customHeight="1">
      <c r="A95" s="36"/>
      <c r="B95" s="37"/>
      <c r="C95" s="214" t="s">
        <v>130</v>
      </c>
      <c r="D95" s="214" t="s">
        <v>177</v>
      </c>
      <c r="E95" s="215" t="s">
        <v>185</v>
      </c>
      <c r="F95" s="216" t="s">
        <v>186</v>
      </c>
      <c r="G95" s="217" t="s">
        <v>162</v>
      </c>
      <c r="H95" s="218">
        <v>2</v>
      </c>
      <c r="I95" s="219"/>
      <c r="J95" s="220">
        <f>ROUND(I95*H95,2)</f>
        <v>0</v>
      </c>
      <c r="K95" s="216" t="s">
        <v>19</v>
      </c>
      <c r="L95" s="221"/>
      <c r="M95" s="222" t="s">
        <v>19</v>
      </c>
      <c r="N95" s="223" t="s">
        <v>44</v>
      </c>
      <c r="O95" s="66"/>
      <c r="P95" s="189">
        <f>O95*H95</f>
        <v>0</v>
      </c>
      <c r="Q95" s="189">
        <v>1.4E-2</v>
      </c>
      <c r="R95" s="189">
        <f>Q95*H95</f>
        <v>2.8000000000000001E-2</v>
      </c>
      <c r="S95" s="189">
        <v>0</v>
      </c>
      <c r="T95" s="190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180</v>
      </c>
      <c r="AT95" s="191" t="s">
        <v>177</v>
      </c>
      <c r="AU95" s="191" t="s">
        <v>82</v>
      </c>
      <c r="AY95" s="19" t="s">
        <v>122</v>
      </c>
      <c r="BE95" s="192">
        <f>IF(N95="základní",J95,0)</f>
        <v>0</v>
      </c>
      <c r="BF95" s="192">
        <f>IF(N95="snížená",J95,0)</f>
        <v>0</v>
      </c>
      <c r="BG95" s="192">
        <f>IF(N95="zákl. přenesená",J95,0)</f>
        <v>0</v>
      </c>
      <c r="BH95" s="192">
        <f>IF(N95="sníž. přenesená",J95,0)</f>
        <v>0</v>
      </c>
      <c r="BI95" s="192">
        <f>IF(N95="nulová",J95,0)</f>
        <v>0</v>
      </c>
      <c r="BJ95" s="19" t="s">
        <v>80</v>
      </c>
      <c r="BK95" s="192">
        <f>ROUND(I95*H95,2)</f>
        <v>0</v>
      </c>
      <c r="BL95" s="19" t="s">
        <v>163</v>
      </c>
      <c r="BM95" s="191" t="s">
        <v>187</v>
      </c>
    </row>
    <row r="96" spans="1:65" s="2" customFormat="1" ht="37.9" customHeight="1">
      <c r="A96" s="36"/>
      <c r="B96" s="37"/>
      <c r="C96" s="214" t="s">
        <v>150</v>
      </c>
      <c r="D96" s="214" t="s">
        <v>177</v>
      </c>
      <c r="E96" s="215" t="s">
        <v>188</v>
      </c>
      <c r="F96" s="216" t="s">
        <v>189</v>
      </c>
      <c r="G96" s="217" t="s">
        <v>162</v>
      </c>
      <c r="H96" s="218">
        <v>22</v>
      </c>
      <c r="I96" s="219"/>
      <c r="J96" s="220">
        <f>ROUND(I96*H96,2)</f>
        <v>0</v>
      </c>
      <c r="K96" s="216" t="s">
        <v>19</v>
      </c>
      <c r="L96" s="221"/>
      <c r="M96" s="222" t="s">
        <v>19</v>
      </c>
      <c r="N96" s="223" t="s">
        <v>44</v>
      </c>
      <c r="O96" s="66"/>
      <c r="P96" s="189">
        <f>O96*H96</f>
        <v>0</v>
      </c>
      <c r="Q96" s="189">
        <v>1.4E-2</v>
      </c>
      <c r="R96" s="189">
        <f>Q96*H96</f>
        <v>0.308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180</v>
      </c>
      <c r="AT96" s="191" t="s">
        <v>177</v>
      </c>
      <c r="AU96" s="191" t="s">
        <v>82</v>
      </c>
      <c r="AY96" s="19" t="s">
        <v>122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80</v>
      </c>
      <c r="BK96" s="192">
        <f>ROUND(I96*H96,2)</f>
        <v>0</v>
      </c>
      <c r="BL96" s="19" t="s">
        <v>163</v>
      </c>
      <c r="BM96" s="191" t="s">
        <v>190</v>
      </c>
    </row>
    <row r="97" spans="1:65" s="2" customFormat="1" ht="37.9" customHeight="1">
      <c r="A97" s="36"/>
      <c r="B97" s="37"/>
      <c r="C97" s="180" t="s">
        <v>159</v>
      </c>
      <c r="D97" s="180" t="s">
        <v>125</v>
      </c>
      <c r="E97" s="181" t="s">
        <v>191</v>
      </c>
      <c r="F97" s="182" t="s">
        <v>192</v>
      </c>
      <c r="G97" s="183" t="s">
        <v>162</v>
      </c>
      <c r="H97" s="184">
        <v>18</v>
      </c>
      <c r="I97" s="185"/>
      <c r="J97" s="186">
        <f>ROUND(I97*H97,2)</f>
        <v>0</v>
      </c>
      <c r="K97" s="182" t="s">
        <v>129</v>
      </c>
      <c r="L97" s="41"/>
      <c r="M97" s="187" t="s">
        <v>19</v>
      </c>
      <c r="N97" s="188" t="s">
        <v>44</v>
      </c>
      <c r="O97" s="66"/>
      <c r="P97" s="189">
        <f>O97*H97</f>
        <v>0</v>
      </c>
      <c r="Q97" s="189">
        <v>0</v>
      </c>
      <c r="R97" s="189">
        <f>Q97*H97</f>
        <v>0</v>
      </c>
      <c r="S97" s="189">
        <v>0</v>
      </c>
      <c r="T97" s="190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163</v>
      </c>
      <c r="AT97" s="191" t="s">
        <v>125</v>
      </c>
      <c r="AU97" s="191" t="s">
        <v>82</v>
      </c>
      <c r="AY97" s="19" t="s">
        <v>122</v>
      </c>
      <c r="BE97" s="192">
        <f>IF(N97="základní",J97,0)</f>
        <v>0</v>
      </c>
      <c r="BF97" s="192">
        <f>IF(N97="snížená",J97,0)</f>
        <v>0</v>
      </c>
      <c r="BG97" s="192">
        <f>IF(N97="zákl. přenesená",J97,0)</f>
        <v>0</v>
      </c>
      <c r="BH97" s="192">
        <f>IF(N97="sníž. přenesená",J97,0)</f>
        <v>0</v>
      </c>
      <c r="BI97" s="192">
        <f>IF(N97="nulová",J97,0)</f>
        <v>0</v>
      </c>
      <c r="BJ97" s="19" t="s">
        <v>80</v>
      </c>
      <c r="BK97" s="192">
        <f>ROUND(I97*H97,2)</f>
        <v>0</v>
      </c>
      <c r="BL97" s="19" t="s">
        <v>163</v>
      </c>
      <c r="BM97" s="191" t="s">
        <v>193</v>
      </c>
    </row>
    <row r="98" spans="1:65" s="2" customFormat="1" ht="11.25">
      <c r="A98" s="36"/>
      <c r="B98" s="37"/>
      <c r="C98" s="38"/>
      <c r="D98" s="193" t="s">
        <v>132</v>
      </c>
      <c r="E98" s="38"/>
      <c r="F98" s="194" t="s">
        <v>194</v>
      </c>
      <c r="G98" s="38"/>
      <c r="H98" s="38"/>
      <c r="I98" s="195"/>
      <c r="J98" s="38"/>
      <c r="K98" s="38"/>
      <c r="L98" s="41"/>
      <c r="M98" s="196"/>
      <c r="N98" s="197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132</v>
      </c>
      <c r="AU98" s="19" t="s">
        <v>82</v>
      </c>
    </row>
    <row r="99" spans="1:65" s="2" customFormat="1" ht="33" customHeight="1">
      <c r="A99" s="36"/>
      <c r="B99" s="37"/>
      <c r="C99" s="214" t="s">
        <v>166</v>
      </c>
      <c r="D99" s="214" t="s">
        <v>177</v>
      </c>
      <c r="E99" s="215" t="s">
        <v>195</v>
      </c>
      <c r="F99" s="216" t="s">
        <v>196</v>
      </c>
      <c r="G99" s="217" t="s">
        <v>162</v>
      </c>
      <c r="H99" s="218">
        <v>1</v>
      </c>
      <c r="I99" s="219"/>
      <c r="J99" s="220">
        <f>ROUND(I99*H99,2)</f>
        <v>0</v>
      </c>
      <c r="K99" s="216" t="s">
        <v>19</v>
      </c>
      <c r="L99" s="221"/>
      <c r="M99" s="222" t="s">
        <v>19</v>
      </c>
      <c r="N99" s="223" t="s">
        <v>44</v>
      </c>
      <c r="O99" s="66"/>
      <c r="P99" s="189">
        <f>O99*H99</f>
        <v>0</v>
      </c>
      <c r="Q99" s="189">
        <v>1.7000000000000001E-2</v>
      </c>
      <c r="R99" s="189">
        <f>Q99*H99</f>
        <v>1.7000000000000001E-2</v>
      </c>
      <c r="S99" s="189">
        <v>0</v>
      </c>
      <c r="T99" s="190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180</v>
      </c>
      <c r="AT99" s="191" t="s">
        <v>177</v>
      </c>
      <c r="AU99" s="191" t="s">
        <v>82</v>
      </c>
      <c r="AY99" s="19" t="s">
        <v>122</v>
      </c>
      <c r="BE99" s="192">
        <f>IF(N99="základní",J99,0)</f>
        <v>0</v>
      </c>
      <c r="BF99" s="192">
        <f>IF(N99="snížená",J99,0)</f>
        <v>0</v>
      </c>
      <c r="BG99" s="192">
        <f>IF(N99="zákl. přenesená",J99,0)</f>
        <v>0</v>
      </c>
      <c r="BH99" s="192">
        <f>IF(N99="sníž. přenesená",J99,0)</f>
        <v>0</v>
      </c>
      <c r="BI99" s="192">
        <f>IF(N99="nulová",J99,0)</f>
        <v>0</v>
      </c>
      <c r="BJ99" s="19" t="s">
        <v>80</v>
      </c>
      <c r="BK99" s="192">
        <f>ROUND(I99*H99,2)</f>
        <v>0</v>
      </c>
      <c r="BL99" s="19" t="s">
        <v>163</v>
      </c>
      <c r="BM99" s="191" t="s">
        <v>197</v>
      </c>
    </row>
    <row r="100" spans="1:65" s="2" customFormat="1" ht="62.65" customHeight="1">
      <c r="A100" s="36"/>
      <c r="B100" s="37"/>
      <c r="C100" s="214" t="s">
        <v>198</v>
      </c>
      <c r="D100" s="214" t="s">
        <v>177</v>
      </c>
      <c r="E100" s="215" t="s">
        <v>199</v>
      </c>
      <c r="F100" s="216" t="s">
        <v>200</v>
      </c>
      <c r="G100" s="217" t="s">
        <v>162</v>
      </c>
      <c r="H100" s="218">
        <v>1</v>
      </c>
      <c r="I100" s="219"/>
      <c r="J100" s="220">
        <f>ROUND(I100*H100,2)</f>
        <v>0</v>
      </c>
      <c r="K100" s="216" t="s">
        <v>19</v>
      </c>
      <c r="L100" s="221"/>
      <c r="M100" s="222" t="s">
        <v>19</v>
      </c>
      <c r="N100" s="223" t="s">
        <v>44</v>
      </c>
      <c r="O100" s="66"/>
      <c r="P100" s="189">
        <f>O100*H100</f>
        <v>0</v>
      </c>
      <c r="Q100" s="189">
        <v>0.03</v>
      </c>
      <c r="R100" s="189">
        <f>Q100*H100</f>
        <v>0.03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180</v>
      </c>
      <c r="AT100" s="191" t="s">
        <v>177</v>
      </c>
      <c r="AU100" s="191" t="s">
        <v>82</v>
      </c>
      <c r="AY100" s="19" t="s">
        <v>122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80</v>
      </c>
      <c r="BK100" s="192">
        <f>ROUND(I100*H100,2)</f>
        <v>0</v>
      </c>
      <c r="BL100" s="19" t="s">
        <v>163</v>
      </c>
      <c r="BM100" s="191" t="s">
        <v>201</v>
      </c>
    </row>
    <row r="101" spans="1:65" s="2" customFormat="1" ht="33" customHeight="1">
      <c r="A101" s="36"/>
      <c r="B101" s="37"/>
      <c r="C101" s="214" t="s">
        <v>202</v>
      </c>
      <c r="D101" s="214" t="s">
        <v>177</v>
      </c>
      <c r="E101" s="215" t="s">
        <v>203</v>
      </c>
      <c r="F101" s="216" t="s">
        <v>204</v>
      </c>
      <c r="G101" s="217" t="s">
        <v>162</v>
      </c>
      <c r="H101" s="218">
        <v>16</v>
      </c>
      <c r="I101" s="219"/>
      <c r="J101" s="220">
        <f>ROUND(I101*H101,2)</f>
        <v>0</v>
      </c>
      <c r="K101" s="216" t="s">
        <v>19</v>
      </c>
      <c r="L101" s="221"/>
      <c r="M101" s="222" t="s">
        <v>19</v>
      </c>
      <c r="N101" s="223" t="s">
        <v>44</v>
      </c>
      <c r="O101" s="66"/>
      <c r="P101" s="189">
        <f>O101*H101</f>
        <v>0</v>
      </c>
      <c r="Q101" s="189">
        <v>2.5000000000000001E-2</v>
      </c>
      <c r="R101" s="189">
        <f>Q101*H101</f>
        <v>0.4</v>
      </c>
      <c r="S101" s="189">
        <v>0</v>
      </c>
      <c r="T101" s="190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91" t="s">
        <v>180</v>
      </c>
      <c r="AT101" s="191" t="s">
        <v>177</v>
      </c>
      <c r="AU101" s="191" t="s">
        <v>82</v>
      </c>
      <c r="AY101" s="19" t="s">
        <v>122</v>
      </c>
      <c r="BE101" s="192">
        <f>IF(N101="základní",J101,0)</f>
        <v>0</v>
      </c>
      <c r="BF101" s="192">
        <f>IF(N101="snížená",J101,0)</f>
        <v>0</v>
      </c>
      <c r="BG101" s="192">
        <f>IF(N101="zákl. přenesená",J101,0)</f>
        <v>0</v>
      </c>
      <c r="BH101" s="192">
        <f>IF(N101="sníž. přenesená",J101,0)</f>
        <v>0</v>
      </c>
      <c r="BI101" s="192">
        <f>IF(N101="nulová",J101,0)</f>
        <v>0</v>
      </c>
      <c r="BJ101" s="19" t="s">
        <v>80</v>
      </c>
      <c r="BK101" s="192">
        <f>ROUND(I101*H101,2)</f>
        <v>0</v>
      </c>
      <c r="BL101" s="19" t="s">
        <v>163</v>
      </c>
      <c r="BM101" s="191" t="s">
        <v>205</v>
      </c>
    </row>
    <row r="102" spans="1:65" s="2" customFormat="1" ht="24.2" customHeight="1">
      <c r="A102" s="36"/>
      <c r="B102" s="37"/>
      <c r="C102" s="180" t="s">
        <v>206</v>
      </c>
      <c r="D102" s="180" t="s">
        <v>125</v>
      </c>
      <c r="E102" s="181" t="s">
        <v>207</v>
      </c>
      <c r="F102" s="182" t="s">
        <v>208</v>
      </c>
      <c r="G102" s="183" t="s">
        <v>162</v>
      </c>
      <c r="H102" s="184">
        <v>59</v>
      </c>
      <c r="I102" s="185"/>
      <c r="J102" s="186">
        <f>ROUND(I102*H102,2)</f>
        <v>0</v>
      </c>
      <c r="K102" s="182" t="s">
        <v>129</v>
      </c>
      <c r="L102" s="41"/>
      <c r="M102" s="187" t="s">
        <v>19</v>
      </c>
      <c r="N102" s="188" t="s">
        <v>44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163</v>
      </c>
      <c r="AT102" s="191" t="s">
        <v>125</v>
      </c>
      <c r="AU102" s="191" t="s">
        <v>82</v>
      </c>
      <c r="AY102" s="19" t="s">
        <v>122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80</v>
      </c>
      <c r="BK102" s="192">
        <f>ROUND(I102*H102,2)</f>
        <v>0</v>
      </c>
      <c r="BL102" s="19" t="s">
        <v>163</v>
      </c>
      <c r="BM102" s="191" t="s">
        <v>209</v>
      </c>
    </row>
    <row r="103" spans="1:65" s="2" customFormat="1" ht="11.25">
      <c r="A103" s="36"/>
      <c r="B103" s="37"/>
      <c r="C103" s="38"/>
      <c r="D103" s="193" t="s">
        <v>132</v>
      </c>
      <c r="E103" s="38"/>
      <c r="F103" s="194" t="s">
        <v>210</v>
      </c>
      <c r="G103" s="38"/>
      <c r="H103" s="38"/>
      <c r="I103" s="195"/>
      <c r="J103" s="38"/>
      <c r="K103" s="38"/>
      <c r="L103" s="41"/>
      <c r="M103" s="196"/>
      <c r="N103" s="197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132</v>
      </c>
      <c r="AU103" s="19" t="s">
        <v>82</v>
      </c>
    </row>
    <row r="104" spans="1:65" s="2" customFormat="1" ht="24.2" customHeight="1">
      <c r="A104" s="36"/>
      <c r="B104" s="37"/>
      <c r="C104" s="214" t="s">
        <v>211</v>
      </c>
      <c r="D104" s="214" t="s">
        <v>177</v>
      </c>
      <c r="E104" s="215" t="s">
        <v>212</v>
      </c>
      <c r="F104" s="216" t="s">
        <v>213</v>
      </c>
      <c r="G104" s="217" t="s">
        <v>162</v>
      </c>
      <c r="H104" s="218">
        <v>16</v>
      </c>
      <c r="I104" s="219"/>
      <c r="J104" s="220">
        <f>ROUND(I104*H104,2)</f>
        <v>0</v>
      </c>
      <c r="K104" s="216" t="s">
        <v>129</v>
      </c>
      <c r="L104" s="221"/>
      <c r="M104" s="222" t="s">
        <v>19</v>
      </c>
      <c r="N104" s="223" t="s">
        <v>44</v>
      </c>
      <c r="O104" s="66"/>
      <c r="P104" s="189">
        <f>O104*H104</f>
        <v>0</v>
      </c>
      <c r="Q104" s="189">
        <v>1.4999999999999999E-4</v>
      </c>
      <c r="R104" s="189">
        <f>Q104*H104</f>
        <v>2.3999999999999998E-3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180</v>
      </c>
      <c r="AT104" s="191" t="s">
        <v>177</v>
      </c>
      <c r="AU104" s="191" t="s">
        <v>82</v>
      </c>
      <c r="AY104" s="19" t="s">
        <v>122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80</v>
      </c>
      <c r="BK104" s="192">
        <f>ROUND(I104*H104,2)</f>
        <v>0</v>
      </c>
      <c r="BL104" s="19" t="s">
        <v>163</v>
      </c>
      <c r="BM104" s="191" t="s">
        <v>214</v>
      </c>
    </row>
    <row r="105" spans="1:65" s="2" customFormat="1" ht="24.2" customHeight="1">
      <c r="A105" s="36"/>
      <c r="B105" s="37"/>
      <c r="C105" s="214" t="s">
        <v>8</v>
      </c>
      <c r="D105" s="214" t="s">
        <v>177</v>
      </c>
      <c r="E105" s="215" t="s">
        <v>215</v>
      </c>
      <c r="F105" s="216" t="s">
        <v>216</v>
      </c>
      <c r="G105" s="217" t="s">
        <v>162</v>
      </c>
      <c r="H105" s="218">
        <v>16</v>
      </c>
      <c r="I105" s="219"/>
      <c r="J105" s="220">
        <f>ROUND(I105*H105,2)</f>
        <v>0</v>
      </c>
      <c r="K105" s="216" t="s">
        <v>129</v>
      </c>
      <c r="L105" s="221"/>
      <c r="M105" s="222" t="s">
        <v>19</v>
      </c>
      <c r="N105" s="223" t="s">
        <v>44</v>
      </c>
      <c r="O105" s="66"/>
      <c r="P105" s="189">
        <f>O105*H105</f>
        <v>0</v>
      </c>
      <c r="Q105" s="189">
        <v>1.4999999999999999E-4</v>
      </c>
      <c r="R105" s="189">
        <f>Q105*H105</f>
        <v>2.3999999999999998E-3</v>
      </c>
      <c r="S105" s="189">
        <v>0</v>
      </c>
      <c r="T105" s="190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180</v>
      </c>
      <c r="AT105" s="191" t="s">
        <v>177</v>
      </c>
      <c r="AU105" s="191" t="s">
        <v>82</v>
      </c>
      <c r="AY105" s="19" t="s">
        <v>122</v>
      </c>
      <c r="BE105" s="192">
        <f>IF(N105="základní",J105,0)</f>
        <v>0</v>
      </c>
      <c r="BF105" s="192">
        <f>IF(N105="snížená",J105,0)</f>
        <v>0</v>
      </c>
      <c r="BG105" s="192">
        <f>IF(N105="zákl. přenesená",J105,0)</f>
        <v>0</v>
      </c>
      <c r="BH105" s="192">
        <f>IF(N105="sníž. přenesená",J105,0)</f>
        <v>0</v>
      </c>
      <c r="BI105" s="192">
        <f>IF(N105="nulová",J105,0)</f>
        <v>0</v>
      </c>
      <c r="BJ105" s="19" t="s">
        <v>80</v>
      </c>
      <c r="BK105" s="192">
        <f>ROUND(I105*H105,2)</f>
        <v>0</v>
      </c>
      <c r="BL105" s="19" t="s">
        <v>163</v>
      </c>
      <c r="BM105" s="191" t="s">
        <v>217</v>
      </c>
    </row>
    <row r="106" spans="1:65" s="2" customFormat="1" ht="24.2" customHeight="1">
      <c r="A106" s="36"/>
      <c r="B106" s="37"/>
      <c r="C106" s="214" t="s">
        <v>218</v>
      </c>
      <c r="D106" s="214" t="s">
        <v>177</v>
      </c>
      <c r="E106" s="215" t="s">
        <v>219</v>
      </c>
      <c r="F106" s="216" t="s">
        <v>220</v>
      </c>
      <c r="G106" s="217" t="s">
        <v>162</v>
      </c>
      <c r="H106" s="218">
        <v>12</v>
      </c>
      <c r="I106" s="219"/>
      <c r="J106" s="220">
        <f>ROUND(I106*H106,2)</f>
        <v>0</v>
      </c>
      <c r="K106" s="216" t="s">
        <v>129</v>
      </c>
      <c r="L106" s="221"/>
      <c r="M106" s="222" t="s">
        <v>19</v>
      </c>
      <c r="N106" s="223" t="s">
        <v>44</v>
      </c>
      <c r="O106" s="66"/>
      <c r="P106" s="189">
        <f>O106*H106</f>
        <v>0</v>
      </c>
      <c r="Q106" s="189">
        <v>1.4999999999999999E-4</v>
      </c>
      <c r="R106" s="189">
        <f>Q106*H106</f>
        <v>1.8E-3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180</v>
      </c>
      <c r="AT106" s="191" t="s">
        <v>177</v>
      </c>
      <c r="AU106" s="191" t="s">
        <v>82</v>
      </c>
      <c r="AY106" s="19" t="s">
        <v>122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80</v>
      </c>
      <c r="BK106" s="192">
        <f>ROUND(I106*H106,2)</f>
        <v>0</v>
      </c>
      <c r="BL106" s="19" t="s">
        <v>163</v>
      </c>
      <c r="BM106" s="191" t="s">
        <v>221</v>
      </c>
    </row>
    <row r="107" spans="1:65" s="2" customFormat="1" ht="24.2" customHeight="1">
      <c r="A107" s="36"/>
      <c r="B107" s="37"/>
      <c r="C107" s="214" t="s">
        <v>222</v>
      </c>
      <c r="D107" s="214" t="s">
        <v>177</v>
      </c>
      <c r="E107" s="215" t="s">
        <v>223</v>
      </c>
      <c r="F107" s="216" t="s">
        <v>224</v>
      </c>
      <c r="G107" s="217" t="s">
        <v>162</v>
      </c>
      <c r="H107" s="218">
        <v>15</v>
      </c>
      <c r="I107" s="219"/>
      <c r="J107" s="220">
        <f>ROUND(I107*H107,2)</f>
        <v>0</v>
      </c>
      <c r="K107" s="216" t="s">
        <v>129</v>
      </c>
      <c r="L107" s="221"/>
      <c r="M107" s="222" t="s">
        <v>19</v>
      </c>
      <c r="N107" s="223" t="s">
        <v>44</v>
      </c>
      <c r="O107" s="66"/>
      <c r="P107" s="189">
        <f>O107*H107</f>
        <v>0</v>
      </c>
      <c r="Q107" s="189">
        <v>1.4999999999999999E-4</v>
      </c>
      <c r="R107" s="189">
        <f>Q107*H107</f>
        <v>2.2499999999999998E-3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180</v>
      </c>
      <c r="AT107" s="191" t="s">
        <v>177</v>
      </c>
      <c r="AU107" s="191" t="s">
        <v>82</v>
      </c>
      <c r="AY107" s="19" t="s">
        <v>122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80</v>
      </c>
      <c r="BK107" s="192">
        <f>ROUND(I107*H107,2)</f>
        <v>0</v>
      </c>
      <c r="BL107" s="19" t="s">
        <v>163</v>
      </c>
      <c r="BM107" s="191" t="s">
        <v>225</v>
      </c>
    </row>
    <row r="108" spans="1:65" s="2" customFormat="1" ht="24.2" customHeight="1">
      <c r="A108" s="36"/>
      <c r="B108" s="37"/>
      <c r="C108" s="180" t="s">
        <v>226</v>
      </c>
      <c r="D108" s="180" t="s">
        <v>125</v>
      </c>
      <c r="E108" s="181" t="s">
        <v>227</v>
      </c>
      <c r="F108" s="182" t="s">
        <v>228</v>
      </c>
      <c r="G108" s="183" t="s">
        <v>162</v>
      </c>
      <c r="H108" s="184">
        <v>59</v>
      </c>
      <c r="I108" s="185"/>
      <c r="J108" s="186">
        <f>ROUND(I108*H108,2)</f>
        <v>0</v>
      </c>
      <c r="K108" s="182" t="s">
        <v>129</v>
      </c>
      <c r="L108" s="41"/>
      <c r="M108" s="187" t="s">
        <v>19</v>
      </c>
      <c r="N108" s="188" t="s">
        <v>44</v>
      </c>
      <c r="O108" s="66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163</v>
      </c>
      <c r="AT108" s="191" t="s">
        <v>125</v>
      </c>
      <c r="AU108" s="191" t="s">
        <v>82</v>
      </c>
      <c r="AY108" s="19" t="s">
        <v>122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80</v>
      </c>
      <c r="BK108" s="192">
        <f>ROUND(I108*H108,2)</f>
        <v>0</v>
      </c>
      <c r="BL108" s="19" t="s">
        <v>163</v>
      </c>
      <c r="BM108" s="191" t="s">
        <v>229</v>
      </c>
    </row>
    <row r="109" spans="1:65" s="2" customFormat="1" ht="11.25">
      <c r="A109" s="36"/>
      <c r="B109" s="37"/>
      <c r="C109" s="38"/>
      <c r="D109" s="193" t="s">
        <v>132</v>
      </c>
      <c r="E109" s="38"/>
      <c r="F109" s="194" t="s">
        <v>230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132</v>
      </c>
      <c r="AU109" s="19" t="s">
        <v>82</v>
      </c>
    </row>
    <row r="110" spans="1:65" s="2" customFormat="1" ht="16.5" customHeight="1">
      <c r="A110" s="36"/>
      <c r="B110" s="37"/>
      <c r="C110" s="214" t="s">
        <v>163</v>
      </c>
      <c r="D110" s="214" t="s">
        <v>177</v>
      </c>
      <c r="E110" s="215" t="s">
        <v>231</v>
      </c>
      <c r="F110" s="216" t="s">
        <v>232</v>
      </c>
      <c r="G110" s="217" t="s">
        <v>162</v>
      </c>
      <c r="H110" s="218">
        <v>42</v>
      </c>
      <c r="I110" s="219"/>
      <c r="J110" s="220">
        <f>ROUND(I110*H110,2)</f>
        <v>0</v>
      </c>
      <c r="K110" s="216" t="s">
        <v>129</v>
      </c>
      <c r="L110" s="221"/>
      <c r="M110" s="222" t="s">
        <v>19</v>
      </c>
      <c r="N110" s="223" t="s">
        <v>44</v>
      </c>
      <c r="O110" s="66"/>
      <c r="P110" s="189">
        <f>O110*H110</f>
        <v>0</v>
      </c>
      <c r="Q110" s="189">
        <v>2.2000000000000001E-3</v>
      </c>
      <c r="R110" s="189">
        <f>Q110*H110</f>
        <v>9.240000000000001E-2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180</v>
      </c>
      <c r="AT110" s="191" t="s">
        <v>177</v>
      </c>
      <c r="AU110" s="191" t="s">
        <v>82</v>
      </c>
      <c r="AY110" s="19" t="s">
        <v>122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80</v>
      </c>
      <c r="BK110" s="192">
        <f>ROUND(I110*H110,2)</f>
        <v>0</v>
      </c>
      <c r="BL110" s="19" t="s">
        <v>163</v>
      </c>
      <c r="BM110" s="191" t="s">
        <v>233</v>
      </c>
    </row>
    <row r="111" spans="1:65" s="2" customFormat="1" ht="16.5" customHeight="1">
      <c r="A111" s="36"/>
      <c r="B111" s="37"/>
      <c r="C111" s="214" t="s">
        <v>234</v>
      </c>
      <c r="D111" s="214" t="s">
        <v>177</v>
      </c>
      <c r="E111" s="215" t="s">
        <v>235</v>
      </c>
      <c r="F111" s="216" t="s">
        <v>236</v>
      </c>
      <c r="G111" s="217" t="s">
        <v>162</v>
      </c>
      <c r="H111" s="218">
        <v>17</v>
      </c>
      <c r="I111" s="219"/>
      <c r="J111" s="220">
        <f>ROUND(I111*H111,2)</f>
        <v>0</v>
      </c>
      <c r="K111" s="216" t="s">
        <v>129</v>
      </c>
      <c r="L111" s="221"/>
      <c r="M111" s="222" t="s">
        <v>19</v>
      </c>
      <c r="N111" s="223" t="s">
        <v>44</v>
      </c>
      <c r="O111" s="66"/>
      <c r="P111" s="189">
        <f>O111*H111</f>
        <v>0</v>
      </c>
      <c r="Q111" s="189">
        <v>2.2000000000000001E-3</v>
      </c>
      <c r="R111" s="189">
        <f>Q111*H111</f>
        <v>3.7400000000000003E-2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180</v>
      </c>
      <c r="AT111" s="191" t="s">
        <v>177</v>
      </c>
      <c r="AU111" s="191" t="s">
        <v>82</v>
      </c>
      <c r="AY111" s="19" t="s">
        <v>122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80</v>
      </c>
      <c r="BK111" s="192">
        <f>ROUND(I111*H111,2)</f>
        <v>0</v>
      </c>
      <c r="BL111" s="19" t="s">
        <v>163</v>
      </c>
      <c r="BM111" s="191" t="s">
        <v>237</v>
      </c>
    </row>
    <row r="112" spans="1:65" s="2" customFormat="1" ht="24.2" customHeight="1">
      <c r="A112" s="36"/>
      <c r="B112" s="37"/>
      <c r="C112" s="214" t="s">
        <v>238</v>
      </c>
      <c r="D112" s="214" t="s">
        <v>177</v>
      </c>
      <c r="E112" s="215" t="s">
        <v>239</v>
      </c>
      <c r="F112" s="216" t="s">
        <v>240</v>
      </c>
      <c r="G112" s="217" t="s">
        <v>162</v>
      </c>
      <c r="H112" s="218">
        <v>32</v>
      </c>
      <c r="I112" s="219"/>
      <c r="J112" s="220">
        <f>ROUND(I112*H112,2)</f>
        <v>0</v>
      </c>
      <c r="K112" s="216" t="s">
        <v>129</v>
      </c>
      <c r="L112" s="221"/>
      <c r="M112" s="222" t="s">
        <v>19</v>
      </c>
      <c r="N112" s="223" t="s">
        <v>44</v>
      </c>
      <c r="O112" s="66"/>
      <c r="P112" s="189">
        <f>O112*H112</f>
        <v>0</v>
      </c>
      <c r="Q112" s="189">
        <v>2.2000000000000001E-3</v>
      </c>
      <c r="R112" s="189">
        <f>Q112*H112</f>
        <v>7.0400000000000004E-2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180</v>
      </c>
      <c r="AT112" s="191" t="s">
        <v>177</v>
      </c>
      <c r="AU112" s="191" t="s">
        <v>82</v>
      </c>
      <c r="AY112" s="19" t="s">
        <v>122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80</v>
      </c>
      <c r="BK112" s="192">
        <f>ROUND(I112*H112,2)</f>
        <v>0</v>
      </c>
      <c r="BL112" s="19" t="s">
        <v>163</v>
      </c>
      <c r="BM112" s="191" t="s">
        <v>241</v>
      </c>
    </row>
    <row r="113" spans="1:65" s="2" customFormat="1" ht="24.2" customHeight="1">
      <c r="A113" s="36"/>
      <c r="B113" s="37"/>
      <c r="C113" s="180" t="s">
        <v>242</v>
      </c>
      <c r="D113" s="180" t="s">
        <v>125</v>
      </c>
      <c r="E113" s="181" t="s">
        <v>243</v>
      </c>
      <c r="F113" s="182" t="s">
        <v>244</v>
      </c>
      <c r="G113" s="183" t="s">
        <v>162</v>
      </c>
      <c r="H113" s="184">
        <v>27</v>
      </c>
      <c r="I113" s="185"/>
      <c r="J113" s="186">
        <f>ROUND(I113*H113,2)</f>
        <v>0</v>
      </c>
      <c r="K113" s="182" t="s">
        <v>129</v>
      </c>
      <c r="L113" s="41"/>
      <c r="M113" s="187" t="s">
        <v>19</v>
      </c>
      <c r="N113" s="188" t="s">
        <v>44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163</v>
      </c>
      <c r="AT113" s="191" t="s">
        <v>125</v>
      </c>
      <c r="AU113" s="191" t="s">
        <v>82</v>
      </c>
      <c r="AY113" s="19" t="s">
        <v>122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80</v>
      </c>
      <c r="BK113" s="192">
        <f>ROUND(I113*H113,2)</f>
        <v>0</v>
      </c>
      <c r="BL113" s="19" t="s">
        <v>163</v>
      </c>
      <c r="BM113" s="191" t="s">
        <v>245</v>
      </c>
    </row>
    <row r="114" spans="1:65" s="2" customFormat="1" ht="11.25">
      <c r="A114" s="36"/>
      <c r="B114" s="37"/>
      <c r="C114" s="38"/>
      <c r="D114" s="193" t="s">
        <v>132</v>
      </c>
      <c r="E114" s="38"/>
      <c r="F114" s="194" t="s">
        <v>246</v>
      </c>
      <c r="G114" s="38"/>
      <c r="H114" s="38"/>
      <c r="I114" s="195"/>
      <c r="J114" s="38"/>
      <c r="K114" s="38"/>
      <c r="L114" s="41"/>
      <c r="M114" s="196"/>
      <c r="N114" s="197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132</v>
      </c>
      <c r="AU114" s="19" t="s">
        <v>82</v>
      </c>
    </row>
    <row r="115" spans="1:65" s="2" customFormat="1" ht="16.5" customHeight="1">
      <c r="A115" s="36"/>
      <c r="B115" s="37"/>
      <c r="C115" s="214" t="s">
        <v>247</v>
      </c>
      <c r="D115" s="214" t="s">
        <v>177</v>
      </c>
      <c r="E115" s="215" t="s">
        <v>248</v>
      </c>
      <c r="F115" s="216" t="s">
        <v>249</v>
      </c>
      <c r="G115" s="217" t="s">
        <v>162</v>
      </c>
      <c r="H115" s="218">
        <v>27</v>
      </c>
      <c r="I115" s="219"/>
      <c r="J115" s="220">
        <f>ROUND(I115*H115,2)</f>
        <v>0</v>
      </c>
      <c r="K115" s="216" t="s">
        <v>129</v>
      </c>
      <c r="L115" s="221"/>
      <c r="M115" s="222" t="s">
        <v>19</v>
      </c>
      <c r="N115" s="223" t="s">
        <v>44</v>
      </c>
      <c r="O115" s="66"/>
      <c r="P115" s="189">
        <f>O115*H115</f>
        <v>0</v>
      </c>
      <c r="Q115" s="189">
        <v>2.2000000000000001E-3</v>
      </c>
      <c r="R115" s="189">
        <f>Q115*H115</f>
        <v>5.9400000000000001E-2</v>
      </c>
      <c r="S115" s="189">
        <v>0</v>
      </c>
      <c r="T115" s="190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180</v>
      </c>
      <c r="AT115" s="191" t="s">
        <v>177</v>
      </c>
      <c r="AU115" s="191" t="s">
        <v>82</v>
      </c>
      <c r="AY115" s="19" t="s">
        <v>122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80</v>
      </c>
      <c r="BK115" s="192">
        <f>ROUND(I115*H115,2)</f>
        <v>0</v>
      </c>
      <c r="BL115" s="19" t="s">
        <v>163</v>
      </c>
      <c r="BM115" s="191" t="s">
        <v>250</v>
      </c>
    </row>
    <row r="116" spans="1:65" s="2" customFormat="1" ht="16.5" customHeight="1">
      <c r="A116" s="36"/>
      <c r="B116" s="37"/>
      <c r="C116" s="180" t="s">
        <v>7</v>
      </c>
      <c r="D116" s="180" t="s">
        <v>125</v>
      </c>
      <c r="E116" s="181" t="s">
        <v>251</v>
      </c>
      <c r="F116" s="182" t="s">
        <v>252</v>
      </c>
      <c r="G116" s="183" t="s">
        <v>253</v>
      </c>
      <c r="H116" s="184">
        <v>285.60000000000002</v>
      </c>
      <c r="I116" s="185"/>
      <c r="J116" s="186">
        <f>ROUND(I116*H116,2)</f>
        <v>0</v>
      </c>
      <c r="K116" s="182" t="s">
        <v>19</v>
      </c>
      <c r="L116" s="41"/>
      <c r="M116" s="187" t="s">
        <v>19</v>
      </c>
      <c r="N116" s="188" t="s">
        <v>44</v>
      </c>
      <c r="O116" s="66"/>
      <c r="P116" s="189">
        <f>O116*H116</f>
        <v>0</v>
      </c>
      <c r="Q116" s="189">
        <v>1E-4</v>
      </c>
      <c r="R116" s="189">
        <f>Q116*H116</f>
        <v>2.8560000000000002E-2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163</v>
      </c>
      <c r="AT116" s="191" t="s">
        <v>125</v>
      </c>
      <c r="AU116" s="191" t="s">
        <v>82</v>
      </c>
      <c r="AY116" s="19" t="s">
        <v>122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80</v>
      </c>
      <c r="BK116" s="192">
        <f>ROUND(I116*H116,2)</f>
        <v>0</v>
      </c>
      <c r="BL116" s="19" t="s">
        <v>163</v>
      </c>
      <c r="BM116" s="191" t="s">
        <v>254</v>
      </c>
    </row>
    <row r="117" spans="1:65" s="13" customFormat="1" ht="11.25">
      <c r="B117" s="198"/>
      <c r="C117" s="199"/>
      <c r="D117" s="200" t="s">
        <v>138</v>
      </c>
      <c r="E117" s="201" t="s">
        <v>19</v>
      </c>
      <c r="F117" s="202" t="s">
        <v>255</v>
      </c>
      <c r="G117" s="199"/>
      <c r="H117" s="203">
        <v>9.1999999999999993</v>
      </c>
      <c r="I117" s="204"/>
      <c r="J117" s="199"/>
      <c r="K117" s="199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138</v>
      </c>
      <c r="AU117" s="209" t="s">
        <v>82</v>
      </c>
      <c r="AV117" s="13" t="s">
        <v>82</v>
      </c>
      <c r="AW117" s="13" t="s">
        <v>34</v>
      </c>
      <c r="AX117" s="13" t="s">
        <v>73</v>
      </c>
      <c r="AY117" s="209" t="s">
        <v>122</v>
      </c>
    </row>
    <row r="118" spans="1:65" s="13" customFormat="1" ht="11.25">
      <c r="B118" s="198"/>
      <c r="C118" s="199"/>
      <c r="D118" s="200" t="s">
        <v>138</v>
      </c>
      <c r="E118" s="201" t="s">
        <v>19</v>
      </c>
      <c r="F118" s="202" t="s">
        <v>256</v>
      </c>
      <c r="G118" s="199"/>
      <c r="H118" s="203">
        <v>103.4</v>
      </c>
      <c r="I118" s="204"/>
      <c r="J118" s="199"/>
      <c r="K118" s="199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138</v>
      </c>
      <c r="AU118" s="209" t="s">
        <v>82</v>
      </c>
      <c r="AV118" s="13" t="s">
        <v>82</v>
      </c>
      <c r="AW118" s="13" t="s">
        <v>34</v>
      </c>
      <c r="AX118" s="13" t="s">
        <v>73</v>
      </c>
      <c r="AY118" s="209" t="s">
        <v>122</v>
      </c>
    </row>
    <row r="119" spans="1:65" s="13" customFormat="1" ht="11.25">
      <c r="B119" s="198"/>
      <c r="C119" s="199"/>
      <c r="D119" s="200" t="s">
        <v>138</v>
      </c>
      <c r="E119" s="201" t="s">
        <v>19</v>
      </c>
      <c r="F119" s="202" t="s">
        <v>257</v>
      </c>
      <c r="G119" s="199"/>
      <c r="H119" s="203">
        <v>81.599999999999994</v>
      </c>
      <c r="I119" s="204"/>
      <c r="J119" s="199"/>
      <c r="K119" s="199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138</v>
      </c>
      <c r="AU119" s="209" t="s">
        <v>82</v>
      </c>
      <c r="AV119" s="13" t="s">
        <v>82</v>
      </c>
      <c r="AW119" s="13" t="s">
        <v>34</v>
      </c>
      <c r="AX119" s="13" t="s">
        <v>73</v>
      </c>
      <c r="AY119" s="209" t="s">
        <v>122</v>
      </c>
    </row>
    <row r="120" spans="1:65" s="13" customFormat="1" ht="11.25">
      <c r="B120" s="198"/>
      <c r="C120" s="199"/>
      <c r="D120" s="200" t="s">
        <v>138</v>
      </c>
      <c r="E120" s="201" t="s">
        <v>19</v>
      </c>
      <c r="F120" s="202" t="s">
        <v>258</v>
      </c>
      <c r="G120" s="199"/>
      <c r="H120" s="203">
        <v>9.8000000000000007</v>
      </c>
      <c r="I120" s="204"/>
      <c r="J120" s="199"/>
      <c r="K120" s="199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138</v>
      </c>
      <c r="AU120" s="209" t="s">
        <v>82</v>
      </c>
      <c r="AV120" s="13" t="s">
        <v>82</v>
      </c>
      <c r="AW120" s="13" t="s">
        <v>34</v>
      </c>
      <c r="AX120" s="13" t="s">
        <v>73</v>
      </c>
      <c r="AY120" s="209" t="s">
        <v>122</v>
      </c>
    </row>
    <row r="121" spans="1:65" s="13" customFormat="1" ht="11.25">
      <c r="B121" s="198"/>
      <c r="C121" s="199"/>
      <c r="D121" s="200" t="s">
        <v>138</v>
      </c>
      <c r="E121" s="201" t="s">
        <v>19</v>
      </c>
      <c r="F121" s="202" t="s">
        <v>259</v>
      </c>
      <c r="G121" s="199"/>
      <c r="H121" s="203">
        <v>81.599999999999994</v>
      </c>
      <c r="I121" s="204"/>
      <c r="J121" s="199"/>
      <c r="K121" s="199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138</v>
      </c>
      <c r="AU121" s="209" t="s">
        <v>82</v>
      </c>
      <c r="AV121" s="13" t="s">
        <v>82</v>
      </c>
      <c r="AW121" s="13" t="s">
        <v>34</v>
      </c>
      <c r="AX121" s="13" t="s">
        <v>73</v>
      </c>
      <c r="AY121" s="209" t="s">
        <v>122</v>
      </c>
    </row>
    <row r="122" spans="1:65" s="14" customFormat="1" ht="11.25">
      <c r="B122" s="224"/>
      <c r="C122" s="225"/>
      <c r="D122" s="200" t="s">
        <v>138</v>
      </c>
      <c r="E122" s="226" t="s">
        <v>19</v>
      </c>
      <c r="F122" s="227" t="s">
        <v>260</v>
      </c>
      <c r="G122" s="225"/>
      <c r="H122" s="228">
        <v>285.60000000000002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AT122" s="234" t="s">
        <v>138</v>
      </c>
      <c r="AU122" s="234" t="s">
        <v>82</v>
      </c>
      <c r="AV122" s="14" t="s">
        <v>130</v>
      </c>
      <c r="AW122" s="14" t="s">
        <v>34</v>
      </c>
      <c r="AX122" s="14" t="s">
        <v>80</v>
      </c>
      <c r="AY122" s="234" t="s">
        <v>122</v>
      </c>
    </row>
    <row r="123" spans="1:65" s="2" customFormat="1" ht="55.5" customHeight="1">
      <c r="A123" s="36"/>
      <c r="B123" s="37"/>
      <c r="C123" s="180" t="s">
        <v>261</v>
      </c>
      <c r="D123" s="180" t="s">
        <v>125</v>
      </c>
      <c r="E123" s="181" t="s">
        <v>262</v>
      </c>
      <c r="F123" s="182" t="s">
        <v>263</v>
      </c>
      <c r="G123" s="183" t="s">
        <v>128</v>
      </c>
      <c r="H123" s="184">
        <v>1.3180000000000001</v>
      </c>
      <c r="I123" s="185"/>
      <c r="J123" s="186">
        <f>ROUND(I123*H123,2)</f>
        <v>0</v>
      </c>
      <c r="K123" s="182" t="s">
        <v>129</v>
      </c>
      <c r="L123" s="41"/>
      <c r="M123" s="187" t="s">
        <v>19</v>
      </c>
      <c r="N123" s="188" t="s">
        <v>44</v>
      </c>
      <c r="O123" s="66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163</v>
      </c>
      <c r="AT123" s="191" t="s">
        <v>125</v>
      </c>
      <c r="AU123" s="191" t="s">
        <v>82</v>
      </c>
      <c r="AY123" s="19" t="s">
        <v>122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80</v>
      </c>
      <c r="BK123" s="192">
        <f>ROUND(I123*H123,2)</f>
        <v>0</v>
      </c>
      <c r="BL123" s="19" t="s">
        <v>163</v>
      </c>
      <c r="BM123" s="191" t="s">
        <v>264</v>
      </c>
    </row>
    <row r="124" spans="1:65" s="2" customFormat="1" ht="11.25">
      <c r="A124" s="36"/>
      <c r="B124" s="37"/>
      <c r="C124" s="38"/>
      <c r="D124" s="193" t="s">
        <v>132</v>
      </c>
      <c r="E124" s="38"/>
      <c r="F124" s="194" t="s">
        <v>265</v>
      </c>
      <c r="G124" s="38"/>
      <c r="H124" s="38"/>
      <c r="I124" s="195"/>
      <c r="J124" s="38"/>
      <c r="K124" s="38"/>
      <c r="L124" s="41"/>
      <c r="M124" s="196"/>
      <c r="N124" s="197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132</v>
      </c>
      <c r="AU124" s="19" t="s">
        <v>82</v>
      </c>
    </row>
    <row r="125" spans="1:65" s="2" customFormat="1" ht="76.349999999999994" customHeight="1">
      <c r="A125" s="36"/>
      <c r="B125" s="37"/>
      <c r="C125" s="180" t="s">
        <v>266</v>
      </c>
      <c r="D125" s="180" t="s">
        <v>125</v>
      </c>
      <c r="E125" s="181" t="s">
        <v>267</v>
      </c>
      <c r="F125" s="182" t="s">
        <v>268</v>
      </c>
      <c r="G125" s="183" t="s">
        <v>128</v>
      </c>
      <c r="H125" s="184">
        <v>1.3180000000000001</v>
      </c>
      <c r="I125" s="185"/>
      <c r="J125" s="186">
        <f>ROUND(I125*H125,2)</f>
        <v>0</v>
      </c>
      <c r="K125" s="182" t="s">
        <v>129</v>
      </c>
      <c r="L125" s="41"/>
      <c r="M125" s="187" t="s">
        <v>19</v>
      </c>
      <c r="N125" s="188" t="s">
        <v>44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163</v>
      </c>
      <c r="AT125" s="191" t="s">
        <v>125</v>
      </c>
      <c r="AU125" s="191" t="s">
        <v>82</v>
      </c>
      <c r="AY125" s="19" t="s">
        <v>122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80</v>
      </c>
      <c r="BK125" s="192">
        <f>ROUND(I125*H125,2)</f>
        <v>0</v>
      </c>
      <c r="BL125" s="19" t="s">
        <v>163</v>
      </c>
      <c r="BM125" s="191" t="s">
        <v>269</v>
      </c>
    </row>
    <row r="126" spans="1:65" s="2" customFormat="1" ht="11.25">
      <c r="A126" s="36"/>
      <c r="B126" s="37"/>
      <c r="C126" s="38"/>
      <c r="D126" s="193" t="s">
        <v>132</v>
      </c>
      <c r="E126" s="38"/>
      <c r="F126" s="194" t="s">
        <v>270</v>
      </c>
      <c r="G126" s="38"/>
      <c r="H126" s="38"/>
      <c r="I126" s="195"/>
      <c r="J126" s="38"/>
      <c r="K126" s="38"/>
      <c r="L126" s="41"/>
      <c r="M126" s="196"/>
      <c r="N126" s="197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132</v>
      </c>
      <c r="AU126" s="19" t="s">
        <v>82</v>
      </c>
    </row>
    <row r="127" spans="1:65" s="12" customFormat="1" ht="22.9" customHeight="1">
      <c r="B127" s="164"/>
      <c r="C127" s="165"/>
      <c r="D127" s="166" t="s">
        <v>72</v>
      </c>
      <c r="E127" s="178" t="s">
        <v>271</v>
      </c>
      <c r="F127" s="178" t="s">
        <v>272</v>
      </c>
      <c r="G127" s="165"/>
      <c r="H127" s="165"/>
      <c r="I127" s="168"/>
      <c r="J127" s="179">
        <f>BK127</f>
        <v>0</v>
      </c>
      <c r="K127" s="165"/>
      <c r="L127" s="170"/>
      <c r="M127" s="171"/>
      <c r="N127" s="172"/>
      <c r="O127" s="172"/>
      <c r="P127" s="173">
        <f>SUM(P128:P154)</f>
        <v>0</v>
      </c>
      <c r="Q127" s="172"/>
      <c r="R127" s="173">
        <f>SUM(R128:R154)</f>
        <v>3.1923871200000002E-2</v>
      </c>
      <c r="S127" s="172"/>
      <c r="T127" s="174">
        <f>SUM(T128:T154)</f>
        <v>0</v>
      </c>
      <c r="AR127" s="175" t="s">
        <v>82</v>
      </c>
      <c r="AT127" s="176" t="s">
        <v>72</v>
      </c>
      <c r="AU127" s="176" t="s">
        <v>80</v>
      </c>
      <c r="AY127" s="175" t="s">
        <v>122</v>
      </c>
      <c r="BK127" s="177">
        <f>SUM(BK128:BK154)</f>
        <v>0</v>
      </c>
    </row>
    <row r="128" spans="1:65" s="2" customFormat="1" ht="37.9" customHeight="1">
      <c r="A128" s="36"/>
      <c r="B128" s="37"/>
      <c r="C128" s="180" t="s">
        <v>273</v>
      </c>
      <c r="D128" s="180" t="s">
        <v>125</v>
      </c>
      <c r="E128" s="181" t="s">
        <v>274</v>
      </c>
      <c r="F128" s="182" t="s">
        <v>275</v>
      </c>
      <c r="G128" s="183" t="s">
        <v>276</v>
      </c>
      <c r="H128" s="184">
        <v>88.974000000000004</v>
      </c>
      <c r="I128" s="185"/>
      <c r="J128" s="186">
        <f>ROUND(I128*H128,2)</f>
        <v>0</v>
      </c>
      <c r="K128" s="182" t="s">
        <v>129</v>
      </c>
      <c r="L128" s="41"/>
      <c r="M128" s="187" t="s">
        <v>19</v>
      </c>
      <c r="N128" s="188" t="s">
        <v>44</v>
      </c>
      <c r="O128" s="66"/>
      <c r="P128" s="189">
        <f>O128*H128</f>
        <v>0</v>
      </c>
      <c r="Q128" s="189">
        <v>6.7000000000000002E-5</v>
      </c>
      <c r="R128" s="189">
        <f>Q128*H128</f>
        <v>5.9612580000000005E-3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163</v>
      </c>
      <c r="AT128" s="191" t="s">
        <v>125</v>
      </c>
      <c r="AU128" s="191" t="s">
        <v>82</v>
      </c>
      <c r="AY128" s="19" t="s">
        <v>122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80</v>
      </c>
      <c r="BK128" s="192">
        <f>ROUND(I128*H128,2)</f>
        <v>0</v>
      </c>
      <c r="BL128" s="19" t="s">
        <v>163</v>
      </c>
      <c r="BM128" s="191" t="s">
        <v>277</v>
      </c>
    </row>
    <row r="129" spans="1:65" s="2" customFormat="1" ht="11.25">
      <c r="A129" s="36"/>
      <c r="B129" s="37"/>
      <c r="C129" s="38"/>
      <c r="D129" s="193" t="s">
        <v>132</v>
      </c>
      <c r="E129" s="38"/>
      <c r="F129" s="194" t="s">
        <v>278</v>
      </c>
      <c r="G129" s="38"/>
      <c r="H129" s="38"/>
      <c r="I129" s="195"/>
      <c r="J129" s="38"/>
      <c r="K129" s="38"/>
      <c r="L129" s="41"/>
      <c r="M129" s="196"/>
      <c r="N129" s="197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132</v>
      </c>
      <c r="AU129" s="19" t="s">
        <v>82</v>
      </c>
    </row>
    <row r="130" spans="1:65" s="15" customFormat="1" ht="11.25">
      <c r="B130" s="235"/>
      <c r="C130" s="236"/>
      <c r="D130" s="200" t="s">
        <v>138</v>
      </c>
      <c r="E130" s="237" t="s">
        <v>19</v>
      </c>
      <c r="F130" s="238" t="s">
        <v>279</v>
      </c>
      <c r="G130" s="236"/>
      <c r="H130" s="237" t="s">
        <v>19</v>
      </c>
      <c r="I130" s="239"/>
      <c r="J130" s="236"/>
      <c r="K130" s="236"/>
      <c r="L130" s="240"/>
      <c r="M130" s="241"/>
      <c r="N130" s="242"/>
      <c r="O130" s="242"/>
      <c r="P130" s="242"/>
      <c r="Q130" s="242"/>
      <c r="R130" s="242"/>
      <c r="S130" s="242"/>
      <c r="T130" s="243"/>
      <c r="AT130" s="244" t="s">
        <v>138</v>
      </c>
      <c r="AU130" s="244" t="s">
        <v>82</v>
      </c>
      <c r="AV130" s="15" t="s">
        <v>80</v>
      </c>
      <c r="AW130" s="15" t="s">
        <v>34</v>
      </c>
      <c r="AX130" s="15" t="s">
        <v>73</v>
      </c>
      <c r="AY130" s="244" t="s">
        <v>122</v>
      </c>
    </row>
    <row r="131" spans="1:65" s="13" customFormat="1" ht="11.25">
      <c r="B131" s="198"/>
      <c r="C131" s="199"/>
      <c r="D131" s="200" t="s">
        <v>138</v>
      </c>
      <c r="E131" s="201" t="s">
        <v>19</v>
      </c>
      <c r="F131" s="202" t="s">
        <v>280</v>
      </c>
      <c r="G131" s="199"/>
      <c r="H131" s="203">
        <v>2.7240000000000002</v>
      </c>
      <c r="I131" s="204"/>
      <c r="J131" s="199"/>
      <c r="K131" s="199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138</v>
      </c>
      <c r="AU131" s="209" t="s">
        <v>82</v>
      </c>
      <c r="AV131" s="13" t="s">
        <v>82</v>
      </c>
      <c r="AW131" s="13" t="s">
        <v>34</v>
      </c>
      <c r="AX131" s="13" t="s">
        <v>73</v>
      </c>
      <c r="AY131" s="209" t="s">
        <v>122</v>
      </c>
    </row>
    <row r="132" spans="1:65" s="13" customFormat="1" ht="11.25">
      <c r="B132" s="198"/>
      <c r="C132" s="199"/>
      <c r="D132" s="200" t="s">
        <v>138</v>
      </c>
      <c r="E132" s="201" t="s">
        <v>19</v>
      </c>
      <c r="F132" s="202" t="s">
        <v>281</v>
      </c>
      <c r="G132" s="199"/>
      <c r="H132" s="203">
        <v>30.623999999999999</v>
      </c>
      <c r="I132" s="204"/>
      <c r="J132" s="199"/>
      <c r="K132" s="199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138</v>
      </c>
      <c r="AU132" s="209" t="s">
        <v>82</v>
      </c>
      <c r="AV132" s="13" t="s">
        <v>82</v>
      </c>
      <c r="AW132" s="13" t="s">
        <v>34</v>
      </c>
      <c r="AX132" s="13" t="s">
        <v>73</v>
      </c>
      <c r="AY132" s="209" t="s">
        <v>122</v>
      </c>
    </row>
    <row r="133" spans="1:65" s="13" customFormat="1" ht="11.25">
      <c r="B133" s="198"/>
      <c r="C133" s="199"/>
      <c r="D133" s="200" t="s">
        <v>138</v>
      </c>
      <c r="E133" s="201" t="s">
        <v>19</v>
      </c>
      <c r="F133" s="202" t="s">
        <v>282</v>
      </c>
      <c r="G133" s="199"/>
      <c r="H133" s="203">
        <v>24.173999999999999</v>
      </c>
      <c r="I133" s="204"/>
      <c r="J133" s="199"/>
      <c r="K133" s="199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138</v>
      </c>
      <c r="AU133" s="209" t="s">
        <v>82</v>
      </c>
      <c r="AV133" s="13" t="s">
        <v>82</v>
      </c>
      <c r="AW133" s="13" t="s">
        <v>34</v>
      </c>
      <c r="AX133" s="13" t="s">
        <v>73</v>
      </c>
      <c r="AY133" s="209" t="s">
        <v>122</v>
      </c>
    </row>
    <row r="134" spans="1:65" s="13" customFormat="1" ht="11.25">
      <c r="B134" s="198"/>
      <c r="C134" s="199"/>
      <c r="D134" s="200" t="s">
        <v>138</v>
      </c>
      <c r="E134" s="201" t="s">
        <v>19</v>
      </c>
      <c r="F134" s="202" t="s">
        <v>283</v>
      </c>
      <c r="G134" s="199"/>
      <c r="H134" s="203">
        <v>7.26</v>
      </c>
      <c r="I134" s="204"/>
      <c r="J134" s="199"/>
      <c r="K134" s="199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138</v>
      </c>
      <c r="AU134" s="209" t="s">
        <v>82</v>
      </c>
      <c r="AV134" s="13" t="s">
        <v>82</v>
      </c>
      <c r="AW134" s="13" t="s">
        <v>34</v>
      </c>
      <c r="AX134" s="13" t="s">
        <v>73</v>
      </c>
      <c r="AY134" s="209" t="s">
        <v>122</v>
      </c>
    </row>
    <row r="135" spans="1:65" s="13" customFormat="1" ht="11.25">
      <c r="B135" s="198"/>
      <c r="C135" s="199"/>
      <c r="D135" s="200" t="s">
        <v>138</v>
      </c>
      <c r="E135" s="201" t="s">
        <v>19</v>
      </c>
      <c r="F135" s="202" t="s">
        <v>284</v>
      </c>
      <c r="G135" s="199"/>
      <c r="H135" s="203">
        <v>24.192</v>
      </c>
      <c r="I135" s="204"/>
      <c r="J135" s="199"/>
      <c r="K135" s="199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138</v>
      </c>
      <c r="AU135" s="209" t="s">
        <v>82</v>
      </c>
      <c r="AV135" s="13" t="s">
        <v>82</v>
      </c>
      <c r="AW135" s="13" t="s">
        <v>34</v>
      </c>
      <c r="AX135" s="13" t="s">
        <v>73</v>
      </c>
      <c r="AY135" s="209" t="s">
        <v>122</v>
      </c>
    </row>
    <row r="136" spans="1:65" s="14" customFormat="1" ht="11.25">
      <c r="B136" s="224"/>
      <c r="C136" s="225"/>
      <c r="D136" s="200" t="s">
        <v>138</v>
      </c>
      <c r="E136" s="226" t="s">
        <v>19</v>
      </c>
      <c r="F136" s="227" t="s">
        <v>260</v>
      </c>
      <c r="G136" s="225"/>
      <c r="H136" s="228">
        <v>88.974000000000004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AT136" s="234" t="s">
        <v>138</v>
      </c>
      <c r="AU136" s="234" t="s">
        <v>82</v>
      </c>
      <c r="AV136" s="14" t="s">
        <v>130</v>
      </c>
      <c r="AW136" s="14" t="s">
        <v>34</v>
      </c>
      <c r="AX136" s="14" t="s">
        <v>80</v>
      </c>
      <c r="AY136" s="234" t="s">
        <v>122</v>
      </c>
    </row>
    <row r="137" spans="1:65" s="2" customFormat="1" ht="24.2" customHeight="1">
      <c r="A137" s="36"/>
      <c r="B137" s="37"/>
      <c r="C137" s="180" t="s">
        <v>285</v>
      </c>
      <c r="D137" s="180" t="s">
        <v>125</v>
      </c>
      <c r="E137" s="181" t="s">
        <v>286</v>
      </c>
      <c r="F137" s="182" t="s">
        <v>287</v>
      </c>
      <c r="G137" s="183" t="s">
        <v>276</v>
      </c>
      <c r="H137" s="184">
        <v>88.974000000000004</v>
      </c>
      <c r="I137" s="185"/>
      <c r="J137" s="186">
        <f>ROUND(I137*H137,2)</f>
        <v>0</v>
      </c>
      <c r="K137" s="182" t="s">
        <v>129</v>
      </c>
      <c r="L137" s="41"/>
      <c r="M137" s="187" t="s">
        <v>19</v>
      </c>
      <c r="N137" s="188" t="s">
        <v>44</v>
      </c>
      <c r="O137" s="66"/>
      <c r="P137" s="189">
        <f>O137*H137</f>
        <v>0</v>
      </c>
      <c r="Q137" s="189">
        <v>1.6875000000000001E-4</v>
      </c>
      <c r="R137" s="189">
        <f>Q137*H137</f>
        <v>1.5014362500000001E-2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163</v>
      </c>
      <c r="AT137" s="191" t="s">
        <v>125</v>
      </c>
      <c r="AU137" s="191" t="s">
        <v>82</v>
      </c>
      <c r="AY137" s="19" t="s">
        <v>122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80</v>
      </c>
      <c r="BK137" s="192">
        <f>ROUND(I137*H137,2)</f>
        <v>0</v>
      </c>
      <c r="BL137" s="19" t="s">
        <v>163</v>
      </c>
      <c r="BM137" s="191" t="s">
        <v>288</v>
      </c>
    </row>
    <row r="138" spans="1:65" s="2" customFormat="1" ht="11.25">
      <c r="A138" s="36"/>
      <c r="B138" s="37"/>
      <c r="C138" s="38"/>
      <c r="D138" s="193" t="s">
        <v>132</v>
      </c>
      <c r="E138" s="38"/>
      <c r="F138" s="194" t="s">
        <v>289</v>
      </c>
      <c r="G138" s="38"/>
      <c r="H138" s="38"/>
      <c r="I138" s="195"/>
      <c r="J138" s="38"/>
      <c r="K138" s="38"/>
      <c r="L138" s="41"/>
      <c r="M138" s="196"/>
      <c r="N138" s="197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132</v>
      </c>
      <c r="AU138" s="19" t="s">
        <v>82</v>
      </c>
    </row>
    <row r="139" spans="1:65" s="15" customFormat="1" ht="11.25">
      <c r="B139" s="235"/>
      <c r="C139" s="236"/>
      <c r="D139" s="200" t="s">
        <v>138</v>
      </c>
      <c r="E139" s="237" t="s">
        <v>19</v>
      </c>
      <c r="F139" s="238" t="s">
        <v>279</v>
      </c>
      <c r="G139" s="236"/>
      <c r="H139" s="237" t="s">
        <v>19</v>
      </c>
      <c r="I139" s="239"/>
      <c r="J139" s="236"/>
      <c r="K139" s="236"/>
      <c r="L139" s="240"/>
      <c r="M139" s="241"/>
      <c r="N139" s="242"/>
      <c r="O139" s="242"/>
      <c r="P139" s="242"/>
      <c r="Q139" s="242"/>
      <c r="R139" s="242"/>
      <c r="S139" s="242"/>
      <c r="T139" s="243"/>
      <c r="AT139" s="244" t="s">
        <v>138</v>
      </c>
      <c r="AU139" s="244" t="s">
        <v>82</v>
      </c>
      <c r="AV139" s="15" t="s">
        <v>80</v>
      </c>
      <c r="AW139" s="15" t="s">
        <v>34</v>
      </c>
      <c r="AX139" s="15" t="s">
        <v>73</v>
      </c>
      <c r="AY139" s="244" t="s">
        <v>122</v>
      </c>
    </row>
    <row r="140" spans="1:65" s="13" customFormat="1" ht="11.25">
      <c r="B140" s="198"/>
      <c r="C140" s="199"/>
      <c r="D140" s="200" t="s">
        <v>138</v>
      </c>
      <c r="E140" s="201" t="s">
        <v>19</v>
      </c>
      <c r="F140" s="202" t="s">
        <v>280</v>
      </c>
      <c r="G140" s="199"/>
      <c r="H140" s="203">
        <v>2.7240000000000002</v>
      </c>
      <c r="I140" s="204"/>
      <c r="J140" s="199"/>
      <c r="K140" s="199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138</v>
      </c>
      <c r="AU140" s="209" t="s">
        <v>82</v>
      </c>
      <c r="AV140" s="13" t="s">
        <v>82</v>
      </c>
      <c r="AW140" s="13" t="s">
        <v>34</v>
      </c>
      <c r="AX140" s="13" t="s">
        <v>73</v>
      </c>
      <c r="AY140" s="209" t="s">
        <v>122</v>
      </c>
    </row>
    <row r="141" spans="1:65" s="13" customFormat="1" ht="11.25">
      <c r="B141" s="198"/>
      <c r="C141" s="199"/>
      <c r="D141" s="200" t="s">
        <v>138</v>
      </c>
      <c r="E141" s="201" t="s">
        <v>19</v>
      </c>
      <c r="F141" s="202" t="s">
        <v>281</v>
      </c>
      <c r="G141" s="199"/>
      <c r="H141" s="203">
        <v>30.623999999999999</v>
      </c>
      <c r="I141" s="204"/>
      <c r="J141" s="199"/>
      <c r="K141" s="199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138</v>
      </c>
      <c r="AU141" s="209" t="s">
        <v>82</v>
      </c>
      <c r="AV141" s="13" t="s">
        <v>82</v>
      </c>
      <c r="AW141" s="13" t="s">
        <v>34</v>
      </c>
      <c r="AX141" s="13" t="s">
        <v>73</v>
      </c>
      <c r="AY141" s="209" t="s">
        <v>122</v>
      </c>
    </row>
    <row r="142" spans="1:65" s="13" customFormat="1" ht="11.25">
      <c r="B142" s="198"/>
      <c r="C142" s="199"/>
      <c r="D142" s="200" t="s">
        <v>138</v>
      </c>
      <c r="E142" s="201" t="s">
        <v>19</v>
      </c>
      <c r="F142" s="202" t="s">
        <v>282</v>
      </c>
      <c r="G142" s="199"/>
      <c r="H142" s="203">
        <v>24.173999999999999</v>
      </c>
      <c r="I142" s="204"/>
      <c r="J142" s="199"/>
      <c r="K142" s="199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138</v>
      </c>
      <c r="AU142" s="209" t="s">
        <v>82</v>
      </c>
      <c r="AV142" s="13" t="s">
        <v>82</v>
      </c>
      <c r="AW142" s="13" t="s">
        <v>34</v>
      </c>
      <c r="AX142" s="13" t="s">
        <v>73</v>
      </c>
      <c r="AY142" s="209" t="s">
        <v>122</v>
      </c>
    </row>
    <row r="143" spans="1:65" s="13" customFormat="1" ht="11.25">
      <c r="B143" s="198"/>
      <c r="C143" s="199"/>
      <c r="D143" s="200" t="s">
        <v>138</v>
      </c>
      <c r="E143" s="201" t="s">
        <v>19</v>
      </c>
      <c r="F143" s="202" t="s">
        <v>283</v>
      </c>
      <c r="G143" s="199"/>
      <c r="H143" s="203">
        <v>7.26</v>
      </c>
      <c r="I143" s="204"/>
      <c r="J143" s="199"/>
      <c r="K143" s="199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138</v>
      </c>
      <c r="AU143" s="209" t="s">
        <v>82</v>
      </c>
      <c r="AV143" s="13" t="s">
        <v>82</v>
      </c>
      <c r="AW143" s="13" t="s">
        <v>34</v>
      </c>
      <c r="AX143" s="13" t="s">
        <v>73</v>
      </c>
      <c r="AY143" s="209" t="s">
        <v>122</v>
      </c>
    </row>
    <row r="144" spans="1:65" s="13" customFormat="1" ht="11.25">
      <c r="B144" s="198"/>
      <c r="C144" s="199"/>
      <c r="D144" s="200" t="s">
        <v>138</v>
      </c>
      <c r="E144" s="201" t="s">
        <v>19</v>
      </c>
      <c r="F144" s="202" t="s">
        <v>284</v>
      </c>
      <c r="G144" s="199"/>
      <c r="H144" s="203">
        <v>24.192</v>
      </c>
      <c r="I144" s="204"/>
      <c r="J144" s="199"/>
      <c r="K144" s="199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138</v>
      </c>
      <c r="AU144" s="209" t="s">
        <v>82</v>
      </c>
      <c r="AV144" s="13" t="s">
        <v>82</v>
      </c>
      <c r="AW144" s="13" t="s">
        <v>34</v>
      </c>
      <c r="AX144" s="13" t="s">
        <v>73</v>
      </c>
      <c r="AY144" s="209" t="s">
        <v>122</v>
      </c>
    </row>
    <row r="145" spans="1:65" s="14" customFormat="1" ht="11.25">
      <c r="B145" s="224"/>
      <c r="C145" s="225"/>
      <c r="D145" s="200" t="s">
        <v>138</v>
      </c>
      <c r="E145" s="226" t="s">
        <v>19</v>
      </c>
      <c r="F145" s="227" t="s">
        <v>260</v>
      </c>
      <c r="G145" s="225"/>
      <c r="H145" s="228">
        <v>88.974000000000004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AT145" s="234" t="s">
        <v>138</v>
      </c>
      <c r="AU145" s="234" t="s">
        <v>82</v>
      </c>
      <c r="AV145" s="14" t="s">
        <v>130</v>
      </c>
      <c r="AW145" s="14" t="s">
        <v>34</v>
      </c>
      <c r="AX145" s="14" t="s">
        <v>80</v>
      </c>
      <c r="AY145" s="234" t="s">
        <v>122</v>
      </c>
    </row>
    <row r="146" spans="1:65" s="2" customFormat="1" ht="24.2" customHeight="1">
      <c r="A146" s="36"/>
      <c r="B146" s="37"/>
      <c r="C146" s="180" t="s">
        <v>290</v>
      </c>
      <c r="D146" s="180" t="s">
        <v>125</v>
      </c>
      <c r="E146" s="181" t="s">
        <v>291</v>
      </c>
      <c r="F146" s="182" t="s">
        <v>292</v>
      </c>
      <c r="G146" s="183" t="s">
        <v>276</v>
      </c>
      <c r="H146" s="184">
        <v>88.974000000000004</v>
      </c>
      <c r="I146" s="185"/>
      <c r="J146" s="186">
        <f>ROUND(I146*H146,2)</f>
        <v>0</v>
      </c>
      <c r="K146" s="182" t="s">
        <v>129</v>
      </c>
      <c r="L146" s="41"/>
      <c r="M146" s="187" t="s">
        <v>19</v>
      </c>
      <c r="N146" s="188" t="s">
        <v>44</v>
      </c>
      <c r="O146" s="66"/>
      <c r="P146" s="189">
        <f>O146*H146</f>
        <v>0</v>
      </c>
      <c r="Q146" s="189">
        <v>1.2305000000000001E-4</v>
      </c>
      <c r="R146" s="189">
        <f>Q146*H146</f>
        <v>1.0948250700000002E-2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163</v>
      </c>
      <c r="AT146" s="191" t="s">
        <v>125</v>
      </c>
      <c r="AU146" s="191" t="s">
        <v>82</v>
      </c>
      <c r="AY146" s="19" t="s">
        <v>122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80</v>
      </c>
      <c r="BK146" s="192">
        <f>ROUND(I146*H146,2)</f>
        <v>0</v>
      </c>
      <c r="BL146" s="19" t="s">
        <v>163</v>
      </c>
      <c r="BM146" s="191" t="s">
        <v>293</v>
      </c>
    </row>
    <row r="147" spans="1:65" s="2" customFormat="1" ht="11.25">
      <c r="A147" s="36"/>
      <c r="B147" s="37"/>
      <c r="C147" s="38"/>
      <c r="D147" s="193" t="s">
        <v>132</v>
      </c>
      <c r="E147" s="38"/>
      <c r="F147" s="194" t="s">
        <v>294</v>
      </c>
      <c r="G147" s="38"/>
      <c r="H147" s="38"/>
      <c r="I147" s="195"/>
      <c r="J147" s="38"/>
      <c r="K147" s="38"/>
      <c r="L147" s="41"/>
      <c r="M147" s="196"/>
      <c r="N147" s="197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132</v>
      </c>
      <c r="AU147" s="19" t="s">
        <v>82</v>
      </c>
    </row>
    <row r="148" spans="1:65" s="15" customFormat="1" ht="11.25">
      <c r="B148" s="235"/>
      <c r="C148" s="236"/>
      <c r="D148" s="200" t="s">
        <v>138</v>
      </c>
      <c r="E148" s="237" t="s">
        <v>19</v>
      </c>
      <c r="F148" s="238" t="s">
        <v>279</v>
      </c>
      <c r="G148" s="236"/>
      <c r="H148" s="237" t="s">
        <v>19</v>
      </c>
      <c r="I148" s="239"/>
      <c r="J148" s="236"/>
      <c r="K148" s="236"/>
      <c r="L148" s="240"/>
      <c r="M148" s="241"/>
      <c r="N148" s="242"/>
      <c r="O148" s="242"/>
      <c r="P148" s="242"/>
      <c r="Q148" s="242"/>
      <c r="R148" s="242"/>
      <c r="S148" s="242"/>
      <c r="T148" s="243"/>
      <c r="AT148" s="244" t="s">
        <v>138</v>
      </c>
      <c r="AU148" s="244" t="s">
        <v>82</v>
      </c>
      <c r="AV148" s="15" t="s">
        <v>80</v>
      </c>
      <c r="AW148" s="15" t="s">
        <v>34</v>
      </c>
      <c r="AX148" s="15" t="s">
        <v>73</v>
      </c>
      <c r="AY148" s="244" t="s">
        <v>122</v>
      </c>
    </row>
    <row r="149" spans="1:65" s="13" customFormat="1" ht="11.25">
      <c r="B149" s="198"/>
      <c r="C149" s="199"/>
      <c r="D149" s="200" t="s">
        <v>138</v>
      </c>
      <c r="E149" s="201" t="s">
        <v>19</v>
      </c>
      <c r="F149" s="202" t="s">
        <v>280</v>
      </c>
      <c r="G149" s="199"/>
      <c r="H149" s="203">
        <v>2.7240000000000002</v>
      </c>
      <c r="I149" s="204"/>
      <c r="J149" s="199"/>
      <c r="K149" s="199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138</v>
      </c>
      <c r="AU149" s="209" t="s">
        <v>82</v>
      </c>
      <c r="AV149" s="13" t="s">
        <v>82</v>
      </c>
      <c r="AW149" s="13" t="s">
        <v>34</v>
      </c>
      <c r="AX149" s="13" t="s">
        <v>73</v>
      </c>
      <c r="AY149" s="209" t="s">
        <v>122</v>
      </c>
    </row>
    <row r="150" spans="1:65" s="13" customFormat="1" ht="11.25">
      <c r="B150" s="198"/>
      <c r="C150" s="199"/>
      <c r="D150" s="200" t="s">
        <v>138</v>
      </c>
      <c r="E150" s="201" t="s">
        <v>19</v>
      </c>
      <c r="F150" s="202" t="s">
        <v>281</v>
      </c>
      <c r="G150" s="199"/>
      <c r="H150" s="203">
        <v>30.623999999999999</v>
      </c>
      <c r="I150" s="204"/>
      <c r="J150" s="199"/>
      <c r="K150" s="199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138</v>
      </c>
      <c r="AU150" s="209" t="s">
        <v>82</v>
      </c>
      <c r="AV150" s="13" t="s">
        <v>82</v>
      </c>
      <c r="AW150" s="13" t="s">
        <v>34</v>
      </c>
      <c r="AX150" s="13" t="s">
        <v>73</v>
      </c>
      <c r="AY150" s="209" t="s">
        <v>122</v>
      </c>
    </row>
    <row r="151" spans="1:65" s="13" customFormat="1" ht="11.25">
      <c r="B151" s="198"/>
      <c r="C151" s="199"/>
      <c r="D151" s="200" t="s">
        <v>138</v>
      </c>
      <c r="E151" s="201" t="s">
        <v>19</v>
      </c>
      <c r="F151" s="202" t="s">
        <v>282</v>
      </c>
      <c r="G151" s="199"/>
      <c r="H151" s="203">
        <v>24.173999999999999</v>
      </c>
      <c r="I151" s="204"/>
      <c r="J151" s="199"/>
      <c r="K151" s="199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138</v>
      </c>
      <c r="AU151" s="209" t="s">
        <v>82</v>
      </c>
      <c r="AV151" s="13" t="s">
        <v>82</v>
      </c>
      <c r="AW151" s="13" t="s">
        <v>34</v>
      </c>
      <c r="AX151" s="13" t="s">
        <v>73</v>
      </c>
      <c r="AY151" s="209" t="s">
        <v>122</v>
      </c>
    </row>
    <row r="152" spans="1:65" s="13" customFormat="1" ht="11.25">
      <c r="B152" s="198"/>
      <c r="C152" s="199"/>
      <c r="D152" s="200" t="s">
        <v>138</v>
      </c>
      <c r="E152" s="201" t="s">
        <v>19</v>
      </c>
      <c r="F152" s="202" t="s">
        <v>283</v>
      </c>
      <c r="G152" s="199"/>
      <c r="H152" s="203">
        <v>7.26</v>
      </c>
      <c r="I152" s="204"/>
      <c r="J152" s="199"/>
      <c r="K152" s="199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138</v>
      </c>
      <c r="AU152" s="209" t="s">
        <v>82</v>
      </c>
      <c r="AV152" s="13" t="s">
        <v>82</v>
      </c>
      <c r="AW152" s="13" t="s">
        <v>34</v>
      </c>
      <c r="AX152" s="13" t="s">
        <v>73</v>
      </c>
      <c r="AY152" s="209" t="s">
        <v>122</v>
      </c>
    </row>
    <row r="153" spans="1:65" s="13" customFormat="1" ht="11.25">
      <c r="B153" s="198"/>
      <c r="C153" s="199"/>
      <c r="D153" s="200" t="s">
        <v>138</v>
      </c>
      <c r="E153" s="201" t="s">
        <v>19</v>
      </c>
      <c r="F153" s="202" t="s">
        <v>284</v>
      </c>
      <c r="G153" s="199"/>
      <c r="H153" s="203">
        <v>24.192</v>
      </c>
      <c r="I153" s="204"/>
      <c r="J153" s="199"/>
      <c r="K153" s="199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138</v>
      </c>
      <c r="AU153" s="209" t="s">
        <v>82</v>
      </c>
      <c r="AV153" s="13" t="s">
        <v>82</v>
      </c>
      <c r="AW153" s="13" t="s">
        <v>34</v>
      </c>
      <c r="AX153" s="13" t="s">
        <v>73</v>
      </c>
      <c r="AY153" s="209" t="s">
        <v>122</v>
      </c>
    </row>
    <row r="154" spans="1:65" s="14" customFormat="1" ht="11.25">
      <c r="B154" s="224"/>
      <c r="C154" s="225"/>
      <c r="D154" s="200" t="s">
        <v>138</v>
      </c>
      <c r="E154" s="226" t="s">
        <v>19</v>
      </c>
      <c r="F154" s="227" t="s">
        <v>260</v>
      </c>
      <c r="G154" s="225"/>
      <c r="H154" s="228">
        <v>88.974000000000004</v>
      </c>
      <c r="I154" s="229"/>
      <c r="J154" s="225"/>
      <c r="K154" s="225"/>
      <c r="L154" s="230"/>
      <c r="M154" s="245"/>
      <c r="N154" s="246"/>
      <c r="O154" s="246"/>
      <c r="P154" s="246"/>
      <c r="Q154" s="246"/>
      <c r="R154" s="246"/>
      <c r="S154" s="246"/>
      <c r="T154" s="247"/>
      <c r="AT154" s="234" t="s">
        <v>138</v>
      </c>
      <c r="AU154" s="234" t="s">
        <v>82</v>
      </c>
      <c r="AV154" s="14" t="s">
        <v>130</v>
      </c>
      <c r="AW154" s="14" t="s">
        <v>34</v>
      </c>
      <c r="AX154" s="14" t="s">
        <v>80</v>
      </c>
      <c r="AY154" s="234" t="s">
        <v>122</v>
      </c>
    </row>
    <row r="155" spans="1:65" s="2" customFormat="1" ht="6.95" customHeight="1">
      <c r="A155" s="36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41"/>
      <c r="M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</sheetData>
  <sheetProtection algorithmName="SHA-512" hashValue="5B4YXPk33jKX9xyO7534p95r9Q9tJXocwowV5m/jo++9M6nlvyu47Th1qvSK1q/UK/6Z1NeaDUDrNPdPjzCFyA==" saltValue="Uo3ATyKQVaisWvPiiN6UHj6V2F924j2Ry1cKRslE6u96kF2OkPe7vuAnU0E/IomQTGHcLcvwwo9n8uJt6B2W+g==" spinCount="100000" sheet="1" objects="1" scenarios="1" formatColumns="0" formatRows="0" autoFilter="0"/>
  <autoFilter ref="C87:K154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2" r:id="rId1"/>
    <hyperlink ref="F98" r:id="rId2"/>
    <hyperlink ref="F103" r:id="rId3"/>
    <hyperlink ref="F109" r:id="rId4"/>
    <hyperlink ref="F114" r:id="rId5"/>
    <hyperlink ref="F124" r:id="rId6"/>
    <hyperlink ref="F126" r:id="rId7"/>
    <hyperlink ref="F129" r:id="rId8"/>
    <hyperlink ref="F138" r:id="rId9"/>
    <hyperlink ref="F147" r:id="rId1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19" t="s">
        <v>93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82</v>
      </c>
    </row>
    <row r="4" spans="1:46" s="1" customFormat="1" ht="24.95" customHeight="1">
      <c r="B4" s="22"/>
      <c r="D4" s="112" t="s">
        <v>94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16.5" customHeight="1">
      <c r="B7" s="22"/>
      <c r="E7" s="384" t="str">
        <f>'Rekapitulace stavby'!K6</f>
        <v>Výměna dveří v budově A ve 4.NP - Úrazová chirurgie 1</v>
      </c>
      <c r="F7" s="385"/>
      <c r="G7" s="385"/>
      <c r="H7" s="385"/>
      <c r="L7" s="22"/>
    </row>
    <row r="8" spans="1:46" s="2" customFormat="1" ht="12" customHeight="1">
      <c r="A8" s="36"/>
      <c r="B8" s="41"/>
      <c r="C8" s="36"/>
      <c r="D8" s="114" t="s">
        <v>95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7" t="s">
        <v>295</v>
      </c>
      <c r="F9" s="386"/>
      <c r="G9" s="386"/>
      <c r="H9" s="386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>
        <f>'Rekapitulace stavby'!AN8</f>
        <v>0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24</v>
      </c>
      <c r="E14" s="36"/>
      <c r="F14" s="36"/>
      <c r="G14" s="36"/>
      <c r="H14" s="36"/>
      <c r="I14" s="114" t="s">
        <v>25</v>
      </c>
      <c r="J14" s="105" t="s">
        <v>26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29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30</v>
      </c>
      <c r="E17" s="36"/>
      <c r="F17" s="36"/>
      <c r="G17" s="36"/>
      <c r="H17" s="36"/>
      <c r="I17" s="114" t="s">
        <v>25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8" t="str">
        <f>'Rekapitulace stavby'!E14</f>
        <v>Vyplň údaj</v>
      </c>
      <c r="F18" s="389"/>
      <c r="G18" s="389"/>
      <c r="H18" s="389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32</v>
      </c>
      <c r="E20" s="36"/>
      <c r="F20" s="36"/>
      <c r="G20" s="36"/>
      <c r="H20" s="36"/>
      <c r="I20" s="114" t="s">
        <v>25</v>
      </c>
      <c r="J20" s="105" t="str">
        <f>IF('Rekapitulace stavby'!AN16="","",'Rekapitulace stavby'!AN16)</f>
        <v/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tr">
        <f>IF('Rekapitulace stavby'!E17="","",'Rekapitulace stavby'!E17)</f>
        <v xml:space="preserve"> </v>
      </c>
      <c r="F21" s="36"/>
      <c r="G21" s="36"/>
      <c r="H21" s="36"/>
      <c r="I21" s="114" t="s">
        <v>28</v>
      </c>
      <c r="J21" s="105" t="str">
        <f>IF('Rekapitulace stavby'!AN17="","",'Rekapitulace stavby'!AN17)</f>
        <v/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35</v>
      </c>
      <c r="E23" s="36"/>
      <c r="F23" s="36"/>
      <c r="G23" s="36"/>
      <c r="H23" s="36"/>
      <c r="I23" s="114" t="s">
        <v>25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36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37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90" t="s">
        <v>19</v>
      </c>
      <c r="F27" s="390"/>
      <c r="G27" s="390"/>
      <c r="H27" s="390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39</v>
      </c>
      <c r="E30" s="36"/>
      <c r="F30" s="36"/>
      <c r="G30" s="36"/>
      <c r="H30" s="36"/>
      <c r="I30" s="36"/>
      <c r="J30" s="122">
        <f>ROUND(J83,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41</v>
      </c>
      <c r="G32" s="36"/>
      <c r="H32" s="36"/>
      <c r="I32" s="123" t="s">
        <v>40</v>
      </c>
      <c r="J32" s="123" t="s">
        <v>42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43</v>
      </c>
      <c r="E33" s="114" t="s">
        <v>44</v>
      </c>
      <c r="F33" s="125">
        <f>ROUND((SUM(BE83:BE93)),  2)</f>
        <v>0</v>
      </c>
      <c r="G33" s="36"/>
      <c r="H33" s="36"/>
      <c r="I33" s="126">
        <v>0.21</v>
      </c>
      <c r="J33" s="125">
        <f>ROUND(((SUM(BE83:BE93))*I33),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45</v>
      </c>
      <c r="F34" s="125">
        <f>ROUND((SUM(BF83:BF93)),  2)</f>
        <v>0</v>
      </c>
      <c r="G34" s="36"/>
      <c r="H34" s="36"/>
      <c r="I34" s="126">
        <v>0.12</v>
      </c>
      <c r="J34" s="125">
        <f>ROUND(((SUM(BF83:BF93))*I34),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46</v>
      </c>
      <c r="F35" s="125">
        <f>ROUND((SUM(BG83:BG93)),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47</v>
      </c>
      <c r="F36" s="125">
        <f>ROUND((SUM(BH83:BH93)),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48</v>
      </c>
      <c r="F37" s="125">
        <f>ROUND((SUM(BI83:BI93)),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49</v>
      </c>
      <c r="E39" s="129"/>
      <c r="F39" s="129"/>
      <c r="G39" s="130" t="s">
        <v>50</v>
      </c>
      <c r="H39" s="131" t="s">
        <v>51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99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1" t="str">
        <f>E7</f>
        <v>Výměna dveří v budově A ve 4.NP - Úrazová chirurgie 1</v>
      </c>
      <c r="F48" s="392"/>
      <c r="G48" s="392"/>
      <c r="H48" s="392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95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0" t="str">
        <f>E9</f>
        <v>99 - Vedlejší a ostatní náklady</v>
      </c>
      <c r="F50" s="393"/>
      <c r="G50" s="393"/>
      <c r="H50" s="393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Masarykova nemocnice </v>
      </c>
      <c r="G52" s="38"/>
      <c r="H52" s="38"/>
      <c r="I52" s="31" t="s">
        <v>23</v>
      </c>
      <c r="J52" s="61">
        <f>IF(J12="","",J12)</f>
        <v>0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Krajská zdravotní a.s.</v>
      </c>
      <c r="G54" s="38"/>
      <c r="H54" s="38"/>
      <c r="I54" s="31" t="s">
        <v>32</v>
      </c>
      <c r="J54" s="34" t="str">
        <f>E21</f>
        <v xml:space="preserve"> 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>Milan Křehla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100</v>
      </c>
      <c r="D57" s="139"/>
      <c r="E57" s="139"/>
      <c r="F57" s="139"/>
      <c r="G57" s="139"/>
      <c r="H57" s="139"/>
      <c r="I57" s="139"/>
      <c r="J57" s="140" t="s">
        <v>101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71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102</v>
      </c>
    </row>
    <row r="60" spans="1:47" s="9" customFormat="1" ht="24.95" customHeight="1">
      <c r="B60" s="142"/>
      <c r="C60" s="143"/>
      <c r="D60" s="144" t="s">
        <v>296</v>
      </c>
      <c r="E60" s="145"/>
      <c r="F60" s="145"/>
      <c r="G60" s="145"/>
      <c r="H60" s="145"/>
      <c r="I60" s="145"/>
      <c r="J60" s="146">
        <f>J84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297</v>
      </c>
      <c r="E61" s="150"/>
      <c r="F61" s="150"/>
      <c r="G61" s="150"/>
      <c r="H61" s="150"/>
      <c r="I61" s="150"/>
      <c r="J61" s="151">
        <f>J85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298</v>
      </c>
      <c r="E62" s="150"/>
      <c r="F62" s="150"/>
      <c r="G62" s="150"/>
      <c r="H62" s="150"/>
      <c r="I62" s="150"/>
      <c r="J62" s="151">
        <f>J89</f>
        <v>0</v>
      </c>
      <c r="K62" s="99"/>
      <c r="L62" s="152"/>
    </row>
    <row r="63" spans="1:47" s="10" customFormat="1" ht="19.899999999999999" customHeight="1">
      <c r="B63" s="148"/>
      <c r="C63" s="99"/>
      <c r="D63" s="149" t="s">
        <v>299</v>
      </c>
      <c r="E63" s="150"/>
      <c r="F63" s="150"/>
      <c r="G63" s="150"/>
      <c r="H63" s="150"/>
      <c r="I63" s="150"/>
      <c r="J63" s="151">
        <f>J92</f>
        <v>0</v>
      </c>
      <c r="K63" s="99"/>
      <c r="L63" s="152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1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107</v>
      </c>
      <c r="D70" s="38"/>
      <c r="E70" s="38"/>
      <c r="F70" s="38"/>
      <c r="G70" s="38"/>
      <c r="H70" s="38"/>
      <c r="I70" s="38"/>
      <c r="J70" s="38"/>
      <c r="K70" s="38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91" t="str">
        <f>E7</f>
        <v>Výměna dveří v budově A ve 4.NP - Úrazová chirurgie 1</v>
      </c>
      <c r="F73" s="392"/>
      <c r="G73" s="392"/>
      <c r="H73" s="392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95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40" t="str">
        <f>E9</f>
        <v>99 - Vedlejší a ostatní náklady</v>
      </c>
      <c r="F75" s="393"/>
      <c r="G75" s="393"/>
      <c r="H75" s="393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 xml:space="preserve">Masarykova nemocnice </v>
      </c>
      <c r="G77" s="38"/>
      <c r="H77" s="38"/>
      <c r="I77" s="31" t="s">
        <v>23</v>
      </c>
      <c r="J77" s="61">
        <f>IF(J12="","",J12)</f>
        <v>0</v>
      </c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24</v>
      </c>
      <c r="D79" s="38"/>
      <c r="E79" s="38"/>
      <c r="F79" s="29" t="str">
        <f>E15</f>
        <v>Krajská zdravotní a.s.</v>
      </c>
      <c r="G79" s="38"/>
      <c r="H79" s="38"/>
      <c r="I79" s="31" t="s">
        <v>32</v>
      </c>
      <c r="J79" s="34" t="str">
        <f>E21</f>
        <v xml:space="preserve"> </v>
      </c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30</v>
      </c>
      <c r="D80" s="38"/>
      <c r="E80" s="38"/>
      <c r="F80" s="29" t="str">
        <f>IF(E18="","",E18)</f>
        <v>Vyplň údaj</v>
      </c>
      <c r="G80" s="38"/>
      <c r="H80" s="38"/>
      <c r="I80" s="31" t="s">
        <v>35</v>
      </c>
      <c r="J80" s="34" t="str">
        <f>E24</f>
        <v>Milan Křehla</v>
      </c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53"/>
      <c r="B82" s="154"/>
      <c r="C82" s="155" t="s">
        <v>108</v>
      </c>
      <c r="D82" s="156" t="s">
        <v>58</v>
      </c>
      <c r="E82" s="156" t="s">
        <v>54</v>
      </c>
      <c r="F82" s="156" t="s">
        <v>55</v>
      </c>
      <c r="G82" s="156" t="s">
        <v>109</v>
      </c>
      <c r="H82" s="156" t="s">
        <v>110</v>
      </c>
      <c r="I82" s="156" t="s">
        <v>111</v>
      </c>
      <c r="J82" s="156" t="s">
        <v>101</v>
      </c>
      <c r="K82" s="157" t="s">
        <v>112</v>
      </c>
      <c r="L82" s="158"/>
      <c r="M82" s="70" t="s">
        <v>19</v>
      </c>
      <c r="N82" s="71" t="s">
        <v>43</v>
      </c>
      <c r="O82" s="71" t="s">
        <v>113</v>
      </c>
      <c r="P82" s="71" t="s">
        <v>114</v>
      </c>
      <c r="Q82" s="71" t="s">
        <v>115</v>
      </c>
      <c r="R82" s="71" t="s">
        <v>116</v>
      </c>
      <c r="S82" s="71" t="s">
        <v>117</v>
      </c>
      <c r="T82" s="72" t="s">
        <v>118</v>
      </c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</row>
    <row r="83" spans="1:65" s="2" customFormat="1" ht="22.9" customHeight="1">
      <c r="A83" s="36"/>
      <c r="B83" s="37"/>
      <c r="C83" s="77" t="s">
        <v>119</v>
      </c>
      <c r="D83" s="38"/>
      <c r="E83" s="38"/>
      <c r="F83" s="38"/>
      <c r="G83" s="38"/>
      <c r="H83" s="38"/>
      <c r="I83" s="38"/>
      <c r="J83" s="159">
        <f>BK83</f>
        <v>0</v>
      </c>
      <c r="K83" s="38"/>
      <c r="L83" s="41"/>
      <c r="M83" s="73"/>
      <c r="N83" s="160"/>
      <c r="O83" s="74"/>
      <c r="P83" s="161">
        <f>P84</f>
        <v>0</v>
      </c>
      <c r="Q83" s="74"/>
      <c r="R83" s="161">
        <f>R84</f>
        <v>0</v>
      </c>
      <c r="S83" s="74"/>
      <c r="T83" s="162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72</v>
      </c>
      <c r="AU83" s="19" t="s">
        <v>102</v>
      </c>
      <c r="BK83" s="163">
        <f>BK84</f>
        <v>0</v>
      </c>
    </row>
    <row r="84" spans="1:65" s="12" customFormat="1" ht="25.9" customHeight="1">
      <c r="B84" s="164"/>
      <c r="C84" s="165"/>
      <c r="D84" s="166" t="s">
        <v>72</v>
      </c>
      <c r="E84" s="167" t="s">
        <v>300</v>
      </c>
      <c r="F84" s="167" t="s">
        <v>301</v>
      </c>
      <c r="G84" s="165"/>
      <c r="H84" s="165"/>
      <c r="I84" s="168"/>
      <c r="J84" s="169">
        <f>BK84</f>
        <v>0</v>
      </c>
      <c r="K84" s="165"/>
      <c r="L84" s="170"/>
      <c r="M84" s="171"/>
      <c r="N84" s="172"/>
      <c r="O84" s="172"/>
      <c r="P84" s="173">
        <f>P85+P89+P92</f>
        <v>0</v>
      </c>
      <c r="Q84" s="172"/>
      <c r="R84" s="173">
        <f>R85+R89+R92</f>
        <v>0</v>
      </c>
      <c r="S84" s="172"/>
      <c r="T84" s="174">
        <f>T85+T89+T92</f>
        <v>0</v>
      </c>
      <c r="AR84" s="175" t="s">
        <v>150</v>
      </c>
      <c r="AT84" s="176" t="s">
        <v>72</v>
      </c>
      <c r="AU84" s="176" t="s">
        <v>73</v>
      </c>
      <c r="AY84" s="175" t="s">
        <v>122</v>
      </c>
      <c r="BK84" s="177">
        <f>BK85+BK89+BK92</f>
        <v>0</v>
      </c>
    </row>
    <row r="85" spans="1:65" s="12" customFormat="1" ht="22.9" customHeight="1">
      <c r="B85" s="164"/>
      <c r="C85" s="165"/>
      <c r="D85" s="166" t="s">
        <v>72</v>
      </c>
      <c r="E85" s="178" t="s">
        <v>302</v>
      </c>
      <c r="F85" s="178" t="s">
        <v>303</v>
      </c>
      <c r="G85" s="165"/>
      <c r="H85" s="165"/>
      <c r="I85" s="168"/>
      <c r="J85" s="179">
        <f>BK85</f>
        <v>0</v>
      </c>
      <c r="K85" s="165"/>
      <c r="L85" s="170"/>
      <c r="M85" s="171"/>
      <c r="N85" s="172"/>
      <c r="O85" s="172"/>
      <c r="P85" s="173">
        <f>SUM(P86:P88)</f>
        <v>0</v>
      </c>
      <c r="Q85" s="172"/>
      <c r="R85" s="173">
        <f>SUM(R86:R88)</f>
        <v>0</v>
      </c>
      <c r="S85" s="172"/>
      <c r="T85" s="174">
        <f>SUM(T86:T88)</f>
        <v>0</v>
      </c>
      <c r="AR85" s="175" t="s">
        <v>150</v>
      </c>
      <c r="AT85" s="176" t="s">
        <v>72</v>
      </c>
      <c r="AU85" s="176" t="s">
        <v>80</v>
      </c>
      <c r="AY85" s="175" t="s">
        <v>122</v>
      </c>
      <c r="BK85" s="177">
        <f>SUM(BK86:BK88)</f>
        <v>0</v>
      </c>
    </row>
    <row r="86" spans="1:65" s="2" customFormat="1" ht="16.5" customHeight="1">
      <c r="A86" s="36"/>
      <c r="B86" s="37"/>
      <c r="C86" s="180" t="s">
        <v>80</v>
      </c>
      <c r="D86" s="180" t="s">
        <v>125</v>
      </c>
      <c r="E86" s="181" t="s">
        <v>304</v>
      </c>
      <c r="F86" s="182" t="s">
        <v>303</v>
      </c>
      <c r="G86" s="183" t="s">
        <v>305</v>
      </c>
      <c r="H86" s="184">
        <v>2.5000000000000001E-2</v>
      </c>
      <c r="I86" s="185"/>
      <c r="J86" s="186">
        <f>ROUND(I86*H86,2)</f>
        <v>0</v>
      </c>
      <c r="K86" s="182" t="s">
        <v>129</v>
      </c>
      <c r="L86" s="41"/>
      <c r="M86" s="187" t="s">
        <v>19</v>
      </c>
      <c r="N86" s="188" t="s">
        <v>44</v>
      </c>
      <c r="O86" s="66"/>
      <c r="P86" s="189">
        <f>O86*H86</f>
        <v>0</v>
      </c>
      <c r="Q86" s="189">
        <v>0</v>
      </c>
      <c r="R86" s="189">
        <f>Q86*H86</f>
        <v>0</v>
      </c>
      <c r="S86" s="189">
        <v>0</v>
      </c>
      <c r="T86" s="190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91" t="s">
        <v>306</v>
      </c>
      <c r="AT86" s="191" t="s">
        <v>125</v>
      </c>
      <c r="AU86" s="191" t="s">
        <v>82</v>
      </c>
      <c r="AY86" s="19" t="s">
        <v>122</v>
      </c>
      <c r="BE86" s="192">
        <f>IF(N86="základní",J86,0)</f>
        <v>0</v>
      </c>
      <c r="BF86" s="192">
        <f>IF(N86="snížená",J86,0)</f>
        <v>0</v>
      </c>
      <c r="BG86" s="192">
        <f>IF(N86="zákl. přenesená",J86,0)</f>
        <v>0</v>
      </c>
      <c r="BH86" s="192">
        <f>IF(N86="sníž. přenesená",J86,0)</f>
        <v>0</v>
      </c>
      <c r="BI86" s="192">
        <f>IF(N86="nulová",J86,0)</f>
        <v>0</v>
      </c>
      <c r="BJ86" s="19" t="s">
        <v>80</v>
      </c>
      <c r="BK86" s="192">
        <f>ROUND(I86*H86,2)</f>
        <v>0</v>
      </c>
      <c r="BL86" s="19" t="s">
        <v>306</v>
      </c>
      <c r="BM86" s="191" t="s">
        <v>307</v>
      </c>
    </row>
    <row r="87" spans="1:65" s="2" customFormat="1" ht="11.25">
      <c r="A87" s="36"/>
      <c r="B87" s="37"/>
      <c r="C87" s="38"/>
      <c r="D87" s="193" t="s">
        <v>132</v>
      </c>
      <c r="E87" s="38"/>
      <c r="F87" s="194" t="s">
        <v>308</v>
      </c>
      <c r="G87" s="38"/>
      <c r="H87" s="38"/>
      <c r="I87" s="195"/>
      <c r="J87" s="38"/>
      <c r="K87" s="38"/>
      <c r="L87" s="41"/>
      <c r="M87" s="196"/>
      <c r="N87" s="197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132</v>
      </c>
      <c r="AU87" s="19" t="s">
        <v>82</v>
      </c>
    </row>
    <row r="88" spans="1:65" s="2" customFormat="1" ht="29.25">
      <c r="A88" s="36"/>
      <c r="B88" s="37"/>
      <c r="C88" s="38"/>
      <c r="D88" s="200" t="s">
        <v>309</v>
      </c>
      <c r="E88" s="38"/>
      <c r="F88" s="248" t="s">
        <v>310</v>
      </c>
      <c r="G88" s="38"/>
      <c r="H88" s="38"/>
      <c r="I88" s="195"/>
      <c r="J88" s="38"/>
      <c r="K88" s="38"/>
      <c r="L88" s="41"/>
      <c r="M88" s="196"/>
      <c r="N88" s="197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309</v>
      </c>
      <c r="AU88" s="19" t="s">
        <v>82</v>
      </c>
    </row>
    <row r="89" spans="1:65" s="12" customFormat="1" ht="22.9" customHeight="1">
      <c r="B89" s="164"/>
      <c r="C89" s="165"/>
      <c r="D89" s="166" t="s">
        <v>72</v>
      </c>
      <c r="E89" s="178" t="s">
        <v>311</v>
      </c>
      <c r="F89" s="178" t="s">
        <v>312</v>
      </c>
      <c r="G89" s="165"/>
      <c r="H89" s="165"/>
      <c r="I89" s="168"/>
      <c r="J89" s="179">
        <f>BK89</f>
        <v>0</v>
      </c>
      <c r="K89" s="165"/>
      <c r="L89" s="170"/>
      <c r="M89" s="171"/>
      <c r="N89" s="172"/>
      <c r="O89" s="172"/>
      <c r="P89" s="173">
        <f>SUM(P90:P91)</f>
        <v>0</v>
      </c>
      <c r="Q89" s="172"/>
      <c r="R89" s="173">
        <f>SUM(R90:R91)</f>
        <v>0</v>
      </c>
      <c r="S89" s="172"/>
      <c r="T89" s="174">
        <f>SUM(T90:T91)</f>
        <v>0</v>
      </c>
      <c r="AR89" s="175" t="s">
        <v>150</v>
      </c>
      <c r="AT89" s="176" t="s">
        <v>72</v>
      </c>
      <c r="AU89" s="176" t="s">
        <v>80</v>
      </c>
      <c r="AY89" s="175" t="s">
        <v>122</v>
      </c>
      <c r="BK89" s="177">
        <f>SUM(BK90:BK91)</f>
        <v>0</v>
      </c>
    </row>
    <row r="90" spans="1:65" s="2" customFormat="1" ht="16.5" customHeight="1">
      <c r="A90" s="36"/>
      <c r="B90" s="37"/>
      <c r="C90" s="180" t="s">
        <v>82</v>
      </c>
      <c r="D90" s="180" t="s">
        <v>125</v>
      </c>
      <c r="E90" s="181" t="s">
        <v>313</v>
      </c>
      <c r="F90" s="182" t="s">
        <v>312</v>
      </c>
      <c r="G90" s="183" t="s">
        <v>314</v>
      </c>
      <c r="H90" s="184">
        <v>1.4999999999999999E-2</v>
      </c>
      <c r="I90" s="185"/>
      <c r="J90" s="186">
        <f>ROUND(I90*H90,2)</f>
        <v>0</v>
      </c>
      <c r="K90" s="182" t="s">
        <v>129</v>
      </c>
      <c r="L90" s="41"/>
      <c r="M90" s="187" t="s">
        <v>19</v>
      </c>
      <c r="N90" s="188" t="s">
        <v>44</v>
      </c>
      <c r="O90" s="66"/>
      <c r="P90" s="189">
        <f>O90*H90</f>
        <v>0</v>
      </c>
      <c r="Q90" s="189">
        <v>0</v>
      </c>
      <c r="R90" s="189">
        <f>Q90*H90</f>
        <v>0</v>
      </c>
      <c r="S90" s="189">
        <v>0</v>
      </c>
      <c r="T90" s="190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1" t="s">
        <v>306</v>
      </c>
      <c r="AT90" s="191" t="s">
        <v>125</v>
      </c>
      <c r="AU90" s="191" t="s">
        <v>82</v>
      </c>
      <c r="AY90" s="19" t="s">
        <v>122</v>
      </c>
      <c r="BE90" s="192">
        <f>IF(N90="základní",J90,0)</f>
        <v>0</v>
      </c>
      <c r="BF90" s="192">
        <f>IF(N90="snížená",J90,0)</f>
        <v>0</v>
      </c>
      <c r="BG90" s="192">
        <f>IF(N90="zákl. přenesená",J90,0)</f>
        <v>0</v>
      </c>
      <c r="BH90" s="192">
        <f>IF(N90="sníž. přenesená",J90,0)</f>
        <v>0</v>
      </c>
      <c r="BI90" s="192">
        <f>IF(N90="nulová",J90,0)</f>
        <v>0</v>
      </c>
      <c r="BJ90" s="19" t="s">
        <v>80</v>
      </c>
      <c r="BK90" s="192">
        <f>ROUND(I90*H90,2)</f>
        <v>0</v>
      </c>
      <c r="BL90" s="19" t="s">
        <v>306</v>
      </c>
      <c r="BM90" s="191" t="s">
        <v>315</v>
      </c>
    </row>
    <row r="91" spans="1:65" s="2" customFormat="1" ht="11.25">
      <c r="A91" s="36"/>
      <c r="B91" s="37"/>
      <c r="C91" s="38"/>
      <c r="D91" s="193" t="s">
        <v>132</v>
      </c>
      <c r="E91" s="38"/>
      <c r="F91" s="194" t="s">
        <v>316</v>
      </c>
      <c r="G91" s="38"/>
      <c r="H91" s="38"/>
      <c r="I91" s="195"/>
      <c r="J91" s="38"/>
      <c r="K91" s="38"/>
      <c r="L91" s="41"/>
      <c r="M91" s="196"/>
      <c r="N91" s="197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132</v>
      </c>
      <c r="AU91" s="19" t="s">
        <v>82</v>
      </c>
    </row>
    <row r="92" spans="1:65" s="12" customFormat="1" ht="22.9" customHeight="1">
      <c r="B92" s="164"/>
      <c r="C92" s="165"/>
      <c r="D92" s="166" t="s">
        <v>72</v>
      </c>
      <c r="E92" s="178" t="s">
        <v>317</v>
      </c>
      <c r="F92" s="178" t="s">
        <v>318</v>
      </c>
      <c r="G92" s="165"/>
      <c r="H92" s="165"/>
      <c r="I92" s="168"/>
      <c r="J92" s="179">
        <f>BK92</f>
        <v>0</v>
      </c>
      <c r="K92" s="165"/>
      <c r="L92" s="170"/>
      <c r="M92" s="171"/>
      <c r="N92" s="172"/>
      <c r="O92" s="172"/>
      <c r="P92" s="173">
        <f>P93</f>
        <v>0</v>
      </c>
      <c r="Q92" s="172"/>
      <c r="R92" s="173">
        <f>R93</f>
        <v>0</v>
      </c>
      <c r="S92" s="172"/>
      <c r="T92" s="174">
        <f>T93</f>
        <v>0</v>
      </c>
      <c r="AR92" s="175" t="s">
        <v>150</v>
      </c>
      <c r="AT92" s="176" t="s">
        <v>72</v>
      </c>
      <c r="AU92" s="176" t="s">
        <v>80</v>
      </c>
      <c r="AY92" s="175" t="s">
        <v>122</v>
      </c>
      <c r="BK92" s="177">
        <f>BK93</f>
        <v>0</v>
      </c>
    </row>
    <row r="93" spans="1:65" s="2" customFormat="1" ht="24.2" customHeight="1">
      <c r="A93" s="36"/>
      <c r="B93" s="37"/>
      <c r="C93" s="180" t="s">
        <v>140</v>
      </c>
      <c r="D93" s="180" t="s">
        <v>125</v>
      </c>
      <c r="E93" s="181" t="s">
        <v>319</v>
      </c>
      <c r="F93" s="182" t="s">
        <v>320</v>
      </c>
      <c r="G93" s="183" t="s">
        <v>321</v>
      </c>
      <c r="H93" s="184">
        <v>1</v>
      </c>
      <c r="I93" s="185"/>
      <c r="J93" s="186">
        <f>ROUND(I93*H93,2)</f>
        <v>0</v>
      </c>
      <c r="K93" s="182" t="s">
        <v>19</v>
      </c>
      <c r="L93" s="41"/>
      <c r="M93" s="249" t="s">
        <v>19</v>
      </c>
      <c r="N93" s="250" t="s">
        <v>44</v>
      </c>
      <c r="O93" s="212"/>
      <c r="P93" s="251">
        <f>O93*H93</f>
        <v>0</v>
      </c>
      <c r="Q93" s="251">
        <v>0</v>
      </c>
      <c r="R93" s="251">
        <f>Q93*H93</f>
        <v>0</v>
      </c>
      <c r="S93" s="251">
        <v>0</v>
      </c>
      <c r="T93" s="252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1" t="s">
        <v>306</v>
      </c>
      <c r="AT93" s="191" t="s">
        <v>125</v>
      </c>
      <c r="AU93" s="191" t="s">
        <v>82</v>
      </c>
      <c r="AY93" s="19" t="s">
        <v>122</v>
      </c>
      <c r="BE93" s="192">
        <f>IF(N93="základní",J93,0)</f>
        <v>0</v>
      </c>
      <c r="BF93" s="192">
        <f>IF(N93="snížená",J93,0)</f>
        <v>0</v>
      </c>
      <c r="BG93" s="192">
        <f>IF(N93="zákl. přenesená",J93,0)</f>
        <v>0</v>
      </c>
      <c r="BH93" s="192">
        <f>IF(N93="sníž. přenesená",J93,0)</f>
        <v>0</v>
      </c>
      <c r="BI93" s="192">
        <f>IF(N93="nulová",J93,0)</f>
        <v>0</v>
      </c>
      <c r="BJ93" s="19" t="s">
        <v>80</v>
      </c>
      <c r="BK93" s="192">
        <f>ROUND(I93*H93,2)</f>
        <v>0</v>
      </c>
      <c r="BL93" s="19" t="s">
        <v>306</v>
      </c>
      <c r="BM93" s="191" t="s">
        <v>322</v>
      </c>
    </row>
    <row r="94" spans="1:65" s="2" customFormat="1" ht="6.95" customHeight="1">
      <c r="A94" s="36"/>
      <c r="B94" s="49"/>
      <c r="C94" s="50"/>
      <c r="D94" s="50"/>
      <c r="E94" s="50"/>
      <c r="F94" s="50"/>
      <c r="G94" s="50"/>
      <c r="H94" s="50"/>
      <c r="I94" s="50"/>
      <c r="J94" s="50"/>
      <c r="K94" s="50"/>
      <c r="L94" s="41"/>
      <c r="M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</sheetData>
  <sheetProtection algorithmName="SHA-512" hashValue="FnaeEgE0RbK8EFuLmH4n7znwbOJ+JGFrkpwOYIWfQVkcvunUT5vNHUj3AqOf/OcM+BhQVvNxONx7AW9cJ7yRQg==" saltValue="qwOjG4jShcKy9PCxanD93AjI8ObYY+Ep9DbKkgV8IB+tFoGe/zu9ehPu0mvOkS7ncI0FfSjajOx4+d/0YW5EwQ==" spinCount="100000" sheet="1" objects="1" scenarios="1" formatColumns="0" formatRows="0" autoFilter="0"/>
  <autoFilter ref="C82:K93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/>
    <hyperlink ref="F91" r:id="rId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3" customWidth="1"/>
    <col min="2" max="2" width="1.6640625" style="253" customWidth="1"/>
    <col min="3" max="4" width="5" style="253" customWidth="1"/>
    <col min="5" max="5" width="11.6640625" style="253" customWidth="1"/>
    <col min="6" max="6" width="9.1640625" style="253" customWidth="1"/>
    <col min="7" max="7" width="5" style="253" customWidth="1"/>
    <col min="8" max="8" width="77.83203125" style="253" customWidth="1"/>
    <col min="9" max="10" width="20" style="253" customWidth="1"/>
    <col min="11" max="11" width="1.6640625" style="253" customWidth="1"/>
  </cols>
  <sheetData>
    <row r="1" spans="2:11" s="1" customFormat="1" ht="37.5" customHeight="1"/>
    <row r="2" spans="2:11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pans="2:11" s="16" customFormat="1" ht="45" customHeight="1">
      <c r="B3" s="257"/>
      <c r="C3" s="396" t="s">
        <v>323</v>
      </c>
      <c r="D3" s="396"/>
      <c r="E3" s="396"/>
      <c r="F3" s="396"/>
      <c r="G3" s="396"/>
      <c r="H3" s="396"/>
      <c r="I3" s="396"/>
      <c r="J3" s="396"/>
      <c r="K3" s="258"/>
    </row>
    <row r="4" spans="2:11" s="1" customFormat="1" ht="25.5" customHeight="1">
      <c r="B4" s="259"/>
      <c r="C4" s="395" t="s">
        <v>324</v>
      </c>
      <c r="D4" s="395"/>
      <c r="E4" s="395"/>
      <c r="F4" s="395"/>
      <c r="G4" s="395"/>
      <c r="H4" s="395"/>
      <c r="I4" s="395"/>
      <c r="J4" s="395"/>
      <c r="K4" s="260"/>
    </row>
    <row r="5" spans="2:11" s="1" customFormat="1" ht="5.25" customHeight="1">
      <c r="B5" s="259"/>
      <c r="C5" s="261"/>
      <c r="D5" s="261"/>
      <c r="E5" s="261"/>
      <c r="F5" s="261"/>
      <c r="G5" s="261"/>
      <c r="H5" s="261"/>
      <c r="I5" s="261"/>
      <c r="J5" s="261"/>
      <c r="K5" s="260"/>
    </row>
    <row r="6" spans="2:11" s="1" customFormat="1" ht="15" customHeight="1">
      <c r="B6" s="259"/>
      <c r="C6" s="394" t="s">
        <v>325</v>
      </c>
      <c r="D6" s="394"/>
      <c r="E6" s="394"/>
      <c r="F6" s="394"/>
      <c r="G6" s="394"/>
      <c r="H6" s="394"/>
      <c r="I6" s="394"/>
      <c r="J6" s="394"/>
      <c r="K6" s="260"/>
    </row>
    <row r="7" spans="2:11" s="1" customFormat="1" ht="15" customHeight="1">
      <c r="B7" s="263"/>
      <c r="C7" s="394" t="s">
        <v>326</v>
      </c>
      <c r="D7" s="394"/>
      <c r="E7" s="394"/>
      <c r="F7" s="394"/>
      <c r="G7" s="394"/>
      <c r="H7" s="394"/>
      <c r="I7" s="394"/>
      <c r="J7" s="394"/>
      <c r="K7" s="260"/>
    </row>
    <row r="8" spans="2:11" s="1" customFormat="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pans="2:11" s="1" customFormat="1" ht="15" customHeight="1">
      <c r="B9" s="263"/>
      <c r="C9" s="394" t="s">
        <v>327</v>
      </c>
      <c r="D9" s="394"/>
      <c r="E9" s="394"/>
      <c r="F9" s="394"/>
      <c r="G9" s="394"/>
      <c r="H9" s="394"/>
      <c r="I9" s="394"/>
      <c r="J9" s="394"/>
      <c r="K9" s="260"/>
    </row>
    <row r="10" spans="2:11" s="1" customFormat="1" ht="15" customHeight="1">
      <c r="B10" s="263"/>
      <c r="C10" s="262"/>
      <c r="D10" s="394" t="s">
        <v>328</v>
      </c>
      <c r="E10" s="394"/>
      <c r="F10" s="394"/>
      <c r="G10" s="394"/>
      <c r="H10" s="394"/>
      <c r="I10" s="394"/>
      <c r="J10" s="394"/>
      <c r="K10" s="260"/>
    </row>
    <row r="11" spans="2:11" s="1" customFormat="1" ht="15" customHeight="1">
      <c r="B11" s="263"/>
      <c r="C11" s="264"/>
      <c r="D11" s="394" t="s">
        <v>329</v>
      </c>
      <c r="E11" s="394"/>
      <c r="F11" s="394"/>
      <c r="G11" s="394"/>
      <c r="H11" s="394"/>
      <c r="I11" s="394"/>
      <c r="J11" s="394"/>
      <c r="K11" s="260"/>
    </row>
    <row r="12" spans="2:11" s="1" customFormat="1" ht="15" customHeight="1">
      <c r="B12" s="263"/>
      <c r="C12" s="264"/>
      <c r="D12" s="262"/>
      <c r="E12" s="262"/>
      <c r="F12" s="262"/>
      <c r="G12" s="262"/>
      <c r="H12" s="262"/>
      <c r="I12" s="262"/>
      <c r="J12" s="262"/>
      <c r="K12" s="260"/>
    </row>
    <row r="13" spans="2:11" s="1" customFormat="1" ht="15" customHeight="1">
      <c r="B13" s="263"/>
      <c r="C13" s="264"/>
      <c r="D13" s="265" t="s">
        <v>330</v>
      </c>
      <c r="E13" s="262"/>
      <c r="F13" s="262"/>
      <c r="G13" s="262"/>
      <c r="H13" s="262"/>
      <c r="I13" s="262"/>
      <c r="J13" s="262"/>
      <c r="K13" s="260"/>
    </row>
    <row r="14" spans="2:11" s="1" customFormat="1" ht="12.75" customHeight="1">
      <c r="B14" s="263"/>
      <c r="C14" s="264"/>
      <c r="D14" s="264"/>
      <c r="E14" s="264"/>
      <c r="F14" s="264"/>
      <c r="G14" s="264"/>
      <c r="H14" s="264"/>
      <c r="I14" s="264"/>
      <c r="J14" s="264"/>
      <c r="K14" s="260"/>
    </row>
    <row r="15" spans="2:11" s="1" customFormat="1" ht="15" customHeight="1">
      <c r="B15" s="263"/>
      <c r="C15" s="264"/>
      <c r="D15" s="394" t="s">
        <v>331</v>
      </c>
      <c r="E15" s="394"/>
      <c r="F15" s="394"/>
      <c r="G15" s="394"/>
      <c r="H15" s="394"/>
      <c r="I15" s="394"/>
      <c r="J15" s="394"/>
      <c r="K15" s="260"/>
    </row>
    <row r="16" spans="2:11" s="1" customFormat="1" ht="15" customHeight="1">
      <c r="B16" s="263"/>
      <c r="C16" s="264"/>
      <c r="D16" s="394" t="s">
        <v>332</v>
      </c>
      <c r="E16" s="394"/>
      <c r="F16" s="394"/>
      <c r="G16" s="394"/>
      <c r="H16" s="394"/>
      <c r="I16" s="394"/>
      <c r="J16" s="394"/>
      <c r="K16" s="260"/>
    </row>
    <row r="17" spans="2:11" s="1" customFormat="1" ht="15" customHeight="1">
      <c r="B17" s="263"/>
      <c r="C17" s="264"/>
      <c r="D17" s="394" t="s">
        <v>333</v>
      </c>
      <c r="E17" s="394"/>
      <c r="F17" s="394"/>
      <c r="G17" s="394"/>
      <c r="H17" s="394"/>
      <c r="I17" s="394"/>
      <c r="J17" s="394"/>
      <c r="K17" s="260"/>
    </row>
    <row r="18" spans="2:11" s="1" customFormat="1" ht="15" customHeight="1">
      <c r="B18" s="263"/>
      <c r="C18" s="264"/>
      <c r="D18" s="264"/>
      <c r="E18" s="266" t="s">
        <v>79</v>
      </c>
      <c r="F18" s="394" t="s">
        <v>334</v>
      </c>
      <c r="G18" s="394"/>
      <c r="H18" s="394"/>
      <c r="I18" s="394"/>
      <c r="J18" s="394"/>
      <c r="K18" s="260"/>
    </row>
    <row r="19" spans="2:11" s="1" customFormat="1" ht="15" customHeight="1">
      <c r="B19" s="263"/>
      <c r="C19" s="264"/>
      <c r="D19" s="264"/>
      <c r="E19" s="266" t="s">
        <v>335</v>
      </c>
      <c r="F19" s="394" t="s">
        <v>336</v>
      </c>
      <c r="G19" s="394"/>
      <c r="H19" s="394"/>
      <c r="I19" s="394"/>
      <c r="J19" s="394"/>
      <c r="K19" s="260"/>
    </row>
    <row r="20" spans="2:11" s="1" customFormat="1" ht="15" customHeight="1">
      <c r="B20" s="263"/>
      <c r="C20" s="264"/>
      <c r="D20" s="264"/>
      <c r="E20" s="266" t="s">
        <v>337</v>
      </c>
      <c r="F20" s="394" t="s">
        <v>338</v>
      </c>
      <c r="G20" s="394"/>
      <c r="H20" s="394"/>
      <c r="I20" s="394"/>
      <c r="J20" s="394"/>
      <c r="K20" s="260"/>
    </row>
    <row r="21" spans="2:11" s="1" customFormat="1" ht="15" customHeight="1">
      <c r="B21" s="263"/>
      <c r="C21" s="264"/>
      <c r="D21" s="264"/>
      <c r="E21" s="266" t="s">
        <v>339</v>
      </c>
      <c r="F21" s="394" t="s">
        <v>92</v>
      </c>
      <c r="G21" s="394"/>
      <c r="H21" s="394"/>
      <c r="I21" s="394"/>
      <c r="J21" s="394"/>
      <c r="K21" s="260"/>
    </row>
    <row r="22" spans="2:11" s="1" customFormat="1" ht="15" customHeight="1">
      <c r="B22" s="263"/>
      <c r="C22" s="264"/>
      <c r="D22" s="264"/>
      <c r="E22" s="266" t="s">
        <v>340</v>
      </c>
      <c r="F22" s="394" t="s">
        <v>341</v>
      </c>
      <c r="G22" s="394"/>
      <c r="H22" s="394"/>
      <c r="I22" s="394"/>
      <c r="J22" s="394"/>
      <c r="K22" s="260"/>
    </row>
    <row r="23" spans="2:11" s="1" customFormat="1" ht="15" customHeight="1">
      <c r="B23" s="263"/>
      <c r="C23" s="264"/>
      <c r="D23" s="264"/>
      <c r="E23" s="266" t="s">
        <v>86</v>
      </c>
      <c r="F23" s="394" t="s">
        <v>342</v>
      </c>
      <c r="G23" s="394"/>
      <c r="H23" s="394"/>
      <c r="I23" s="394"/>
      <c r="J23" s="394"/>
      <c r="K23" s="260"/>
    </row>
    <row r="24" spans="2:11" s="1" customFormat="1" ht="12.75" customHeight="1">
      <c r="B24" s="263"/>
      <c r="C24" s="264"/>
      <c r="D24" s="264"/>
      <c r="E24" s="264"/>
      <c r="F24" s="264"/>
      <c r="G24" s="264"/>
      <c r="H24" s="264"/>
      <c r="I24" s="264"/>
      <c r="J24" s="264"/>
      <c r="K24" s="260"/>
    </row>
    <row r="25" spans="2:11" s="1" customFormat="1" ht="15" customHeight="1">
      <c r="B25" s="263"/>
      <c r="C25" s="394" t="s">
        <v>343</v>
      </c>
      <c r="D25" s="394"/>
      <c r="E25" s="394"/>
      <c r="F25" s="394"/>
      <c r="G25" s="394"/>
      <c r="H25" s="394"/>
      <c r="I25" s="394"/>
      <c r="J25" s="394"/>
      <c r="K25" s="260"/>
    </row>
    <row r="26" spans="2:11" s="1" customFormat="1" ht="15" customHeight="1">
      <c r="B26" s="263"/>
      <c r="C26" s="394" t="s">
        <v>344</v>
      </c>
      <c r="D26" s="394"/>
      <c r="E26" s="394"/>
      <c r="F26" s="394"/>
      <c r="G26" s="394"/>
      <c r="H26" s="394"/>
      <c r="I26" s="394"/>
      <c r="J26" s="394"/>
      <c r="K26" s="260"/>
    </row>
    <row r="27" spans="2:11" s="1" customFormat="1" ht="15" customHeight="1">
      <c r="B27" s="263"/>
      <c r="C27" s="262"/>
      <c r="D27" s="394" t="s">
        <v>345</v>
      </c>
      <c r="E27" s="394"/>
      <c r="F27" s="394"/>
      <c r="G27" s="394"/>
      <c r="H27" s="394"/>
      <c r="I27" s="394"/>
      <c r="J27" s="394"/>
      <c r="K27" s="260"/>
    </row>
    <row r="28" spans="2:11" s="1" customFormat="1" ht="15" customHeight="1">
      <c r="B28" s="263"/>
      <c r="C28" s="264"/>
      <c r="D28" s="394" t="s">
        <v>346</v>
      </c>
      <c r="E28" s="394"/>
      <c r="F28" s="394"/>
      <c r="G28" s="394"/>
      <c r="H28" s="394"/>
      <c r="I28" s="394"/>
      <c r="J28" s="394"/>
      <c r="K28" s="260"/>
    </row>
    <row r="29" spans="2:11" s="1" customFormat="1" ht="12.75" customHeight="1">
      <c r="B29" s="263"/>
      <c r="C29" s="264"/>
      <c r="D29" s="264"/>
      <c r="E29" s="264"/>
      <c r="F29" s="264"/>
      <c r="G29" s="264"/>
      <c r="H29" s="264"/>
      <c r="I29" s="264"/>
      <c r="J29" s="264"/>
      <c r="K29" s="260"/>
    </row>
    <row r="30" spans="2:11" s="1" customFormat="1" ht="15" customHeight="1">
      <c r="B30" s="263"/>
      <c r="C30" s="264"/>
      <c r="D30" s="394" t="s">
        <v>347</v>
      </c>
      <c r="E30" s="394"/>
      <c r="F30" s="394"/>
      <c r="G30" s="394"/>
      <c r="H30" s="394"/>
      <c r="I30" s="394"/>
      <c r="J30" s="394"/>
      <c r="K30" s="260"/>
    </row>
    <row r="31" spans="2:11" s="1" customFormat="1" ht="15" customHeight="1">
      <c r="B31" s="263"/>
      <c r="C31" s="264"/>
      <c r="D31" s="394" t="s">
        <v>348</v>
      </c>
      <c r="E31" s="394"/>
      <c r="F31" s="394"/>
      <c r="G31" s="394"/>
      <c r="H31" s="394"/>
      <c r="I31" s="394"/>
      <c r="J31" s="394"/>
      <c r="K31" s="260"/>
    </row>
    <row r="32" spans="2:11" s="1" customFormat="1" ht="12.75" customHeight="1">
      <c r="B32" s="263"/>
      <c r="C32" s="264"/>
      <c r="D32" s="264"/>
      <c r="E32" s="264"/>
      <c r="F32" s="264"/>
      <c r="G32" s="264"/>
      <c r="H32" s="264"/>
      <c r="I32" s="264"/>
      <c r="J32" s="264"/>
      <c r="K32" s="260"/>
    </row>
    <row r="33" spans="2:11" s="1" customFormat="1" ht="15" customHeight="1">
      <c r="B33" s="263"/>
      <c r="C33" s="264"/>
      <c r="D33" s="394" t="s">
        <v>349</v>
      </c>
      <c r="E33" s="394"/>
      <c r="F33" s="394"/>
      <c r="G33" s="394"/>
      <c r="H33" s="394"/>
      <c r="I33" s="394"/>
      <c r="J33" s="394"/>
      <c r="K33" s="260"/>
    </row>
    <row r="34" spans="2:11" s="1" customFormat="1" ht="15" customHeight="1">
      <c r="B34" s="263"/>
      <c r="C34" s="264"/>
      <c r="D34" s="394" t="s">
        <v>350</v>
      </c>
      <c r="E34" s="394"/>
      <c r="F34" s="394"/>
      <c r="G34" s="394"/>
      <c r="H34" s="394"/>
      <c r="I34" s="394"/>
      <c r="J34" s="394"/>
      <c r="K34" s="260"/>
    </row>
    <row r="35" spans="2:11" s="1" customFormat="1" ht="15" customHeight="1">
      <c r="B35" s="263"/>
      <c r="C35" s="264"/>
      <c r="D35" s="394" t="s">
        <v>351</v>
      </c>
      <c r="E35" s="394"/>
      <c r="F35" s="394"/>
      <c r="G35" s="394"/>
      <c r="H35" s="394"/>
      <c r="I35" s="394"/>
      <c r="J35" s="394"/>
      <c r="K35" s="260"/>
    </row>
    <row r="36" spans="2:11" s="1" customFormat="1" ht="15" customHeight="1">
      <c r="B36" s="263"/>
      <c r="C36" s="264"/>
      <c r="D36" s="262"/>
      <c r="E36" s="265" t="s">
        <v>108</v>
      </c>
      <c r="F36" s="262"/>
      <c r="G36" s="394" t="s">
        <v>352</v>
      </c>
      <c r="H36" s="394"/>
      <c r="I36" s="394"/>
      <c r="J36" s="394"/>
      <c r="K36" s="260"/>
    </row>
    <row r="37" spans="2:11" s="1" customFormat="1" ht="30.75" customHeight="1">
      <c r="B37" s="263"/>
      <c r="C37" s="264"/>
      <c r="D37" s="262"/>
      <c r="E37" s="265" t="s">
        <v>353</v>
      </c>
      <c r="F37" s="262"/>
      <c r="G37" s="394" t="s">
        <v>354</v>
      </c>
      <c r="H37" s="394"/>
      <c r="I37" s="394"/>
      <c r="J37" s="394"/>
      <c r="K37" s="260"/>
    </row>
    <row r="38" spans="2:11" s="1" customFormat="1" ht="15" customHeight="1">
      <c r="B38" s="263"/>
      <c r="C38" s="264"/>
      <c r="D38" s="262"/>
      <c r="E38" s="265" t="s">
        <v>54</v>
      </c>
      <c r="F38" s="262"/>
      <c r="G38" s="394" t="s">
        <v>355</v>
      </c>
      <c r="H38" s="394"/>
      <c r="I38" s="394"/>
      <c r="J38" s="394"/>
      <c r="K38" s="260"/>
    </row>
    <row r="39" spans="2:11" s="1" customFormat="1" ht="15" customHeight="1">
      <c r="B39" s="263"/>
      <c r="C39" s="264"/>
      <c r="D39" s="262"/>
      <c r="E39" s="265" t="s">
        <v>55</v>
      </c>
      <c r="F39" s="262"/>
      <c r="G39" s="394" t="s">
        <v>356</v>
      </c>
      <c r="H39" s="394"/>
      <c r="I39" s="394"/>
      <c r="J39" s="394"/>
      <c r="K39" s="260"/>
    </row>
    <row r="40" spans="2:11" s="1" customFormat="1" ht="15" customHeight="1">
      <c r="B40" s="263"/>
      <c r="C40" s="264"/>
      <c r="D40" s="262"/>
      <c r="E40" s="265" t="s">
        <v>109</v>
      </c>
      <c r="F40" s="262"/>
      <c r="G40" s="394" t="s">
        <v>357</v>
      </c>
      <c r="H40" s="394"/>
      <c r="I40" s="394"/>
      <c r="J40" s="394"/>
      <c r="K40" s="260"/>
    </row>
    <row r="41" spans="2:11" s="1" customFormat="1" ht="15" customHeight="1">
      <c r="B41" s="263"/>
      <c r="C41" s="264"/>
      <c r="D41" s="262"/>
      <c r="E41" s="265" t="s">
        <v>110</v>
      </c>
      <c r="F41" s="262"/>
      <c r="G41" s="394" t="s">
        <v>358</v>
      </c>
      <c r="H41" s="394"/>
      <c r="I41" s="394"/>
      <c r="J41" s="394"/>
      <c r="K41" s="260"/>
    </row>
    <row r="42" spans="2:11" s="1" customFormat="1" ht="15" customHeight="1">
      <c r="B42" s="263"/>
      <c r="C42" s="264"/>
      <c r="D42" s="262"/>
      <c r="E42" s="265" t="s">
        <v>359</v>
      </c>
      <c r="F42" s="262"/>
      <c r="G42" s="394" t="s">
        <v>360</v>
      </c>
      <c r="H42" s="394"/>
      <c r="I42" s="394"/>
      <c r="J42" s="394"/>
      <c r="K42" s="260"/>
    </row>
    <row r="43" spans="2:11" s="1" customFormat="1" ht="15" customHeight="1">
      <c r="B43" s="263"/>
      <c r="C43" s="264"/>
      <c r="D43" s="262"/>
      <c r="E43" s="265"/>
      <c r="F43" s="262"/>
      <c r="G43" s="394" t="s">
        <v>361</v>
      </c>
      <c r="H43" s="394"/>
      <c r="I43" s="394"/>
      <c r="J43" s="394"/>
      <c r="K43" s="260"/>
    </row>
    <row r="44" spans="2:11" s="1" customFormat="1" ht="15" customHeight="1">
      <c r="B44" s="263"/>
      <c r="C44" s="264"/>
      <c r="D44" s="262"/>
      <c r="E44" s="265" t="s">
        <v>362</v>
      </c>
      <c r="F44" s="262"/>
      <c r="G44" s="394" t="s">
        <v>363</v>
      </c>
      <c r="H44" s="394"/>
      <c r="I44" s="394"/>
      <c r="J44" s="394"/>
      <c r="K44" s="260"/>
    </row>
    <row r="45" spans="2:11" s="1" customFormat="1" ht="15" customHeight="1">
      <c r="B45" s="263"/>
      <c r="C45" s="264"/>
      <c r="D45" s="262"/>
      <c r="E45" s="265" t="s">
        <v>112</v>
      </c>
      <c r="F45" s="262"/>
      <c r="G45" s="394" t="s">
        <v>364</v>
      </c>
      <c r="H45" s="394"/>
      <c r="I45" s="394"/>
      <c r="J45" s="394"/>
      <c r="K45" s="260"/>
    </row>
    <row r="46" spans="2:11" s="1" customFormat="1" ht="12.75" customHeight="1">
      <c r="B46" s="263"/>
      <c r="C46" s="264"/>
      <c r="D46" s="262"/>
      <c r="E46" s="262"/>
      <c r="F46" s="262"/>
      <c r="G46" s="262"/>
      <c r="H46" s="262"/>
      <c r="I46" s="262"/>
      <c r="J46" s="262"/>
      <c r="K46" s="260"/>
    </row>
    <row r="47" spans="2:11" s="1" customFormat="1" ht="15" customHeight="1">
      <c r="B47" s="263"/>
      <c r="C47" s="264"/>
      <c r="D47" s="394" t="s">
        <v>365</v>
      </c>
      <c r="E47" s="394"/>
      <c r="F47" s="394"/>
      <c r="G47" s="394"/>
      <c r="H47" s="394"/>
      <c r="I47" s="394"/>
      <c r="J47" s="394"/>
      <c r="K47" s="260"/>
    </row>
    <row r="48" spans="2:11" s="1" customFormat="1" ht="15" customHeight="1">
      <c r="B48" s="263"/>
      <c r="C48" s="264"/>
      <c r="D48" s="264"/>
      <c r="E48" s="394" t="s">
        <v>366</v>
      </c>
      <c r="F48" s="394"/>
      <c r="G48" s="394"/>
      <c r="H48" s="394"/>
      <c r="I48" s="394"/>
      <c r="J48" s="394"/>
      <c r="K48" s="260"/>
    </row>
    <row r="49" spans="2:11" s="1" customFormat="1" ht="15" customHeight="1">
      <c r="B49" s="263"/>
      <c r="C49" s="264"/>
      <c r="D49" s="264"/>
      <c r="E49" s="394" t="s">
        <v>367</v>
      </c>
      <c r="F49" s="394"/>
      <c r="G49" s="394"/>
      <c r="H49" s="394"/>
      <c r="I49" s="394"/>
      <c r="J49" s="394"/>
      <c r="K49" s="260"/>
    </row>
    <row r="50" spans="2:11" s="1" customFormat="1" ht="15" customHeight="1">
      <c r="B50" s="263"/>
      <c r="C50" s="264"/>
      <c r="D50" s="264"/>
      <c r="E50" s="394" t="s">
        <v>368</v>
      </c>
      <c r="F50" s="394"/>
      <c r="G50" s="394"/>
      <c r="H50" s="394"/>
      <c r="I50" s="394"/>
      <c r="J50" s="394"/>
      <c r="K50" s="260"/>
    </row>
    <row r="51" spans="2:11" s="1" customFormat="1" ht="15" customHeight="1">
      <c r="B51" s="263"/>
      <c r="C51" s="264"/>
      <c r="D51" s="394" t="s">
        <v>369</v>
      </c>
      <c r="E51" s="394"/>
      <c r="F51" s="394"/>
      <c r="G51" s="394"/>
      <c r="H51" s="394"/>
      <c r="I51" s="394"/>
      <c r="J51" s="394"/>
      <c r="K51" s="260"/>
    </row>
    <row r="52" spans="2:11" s="1" customFormat="1" ht="25.5" customHeight="1">
      <c r="B52" s="259"/>
      <c r="C52" s="395" t="s">
        <v>370</v>
      </c>
      <c r="D52" s="395"/>
      <c r="E52" s="395"/>
      <c r="F52" s="395"/>
      <c r="G52" s="395"/>
      <c r="H52" s="395"/>
      <c r="I52" s="395"/>
      <c r="J52" s="395"/>
      <c r="K52" s="260"/>
    </row>
    <row r="53" spans="2:11" s="1" customFormat="1" ht="5.25" customHeight="1">
      <c r="B53" s="259"/>
      <c r="C53" s="261"/>
      <c r="D53" s="261"/>
      <c r="E53" s="261"/>
      <c r="F53" s="261"/>
      <c r="G53" s="261"/>
      <c r="H53" s="261"/>
      <c r="I53" s="261"/>
      <c r="J53" s="261"/>
      <c r="K53" s="260"/>
    </row>
    <row r="54" spans="2:11" s="1" customFormat="1" ht="15" customHeight="1">
      <c r="B54" s="259"/>
      <c r="C54" s="394" t="s">
        <v>371</v>
      </c>
      <c r="D54" s="394"/>
      <c r="E54" s="394"/>
      <c r="F54" s="394"/>
      <c r="G54" s="394"/>
      <c r="H54" s="394"/>
      <c r="I54" s="394"/>
      <c r="J54" s="394"/>
      <c r="K54" s="260"/>
    </row>
    <row r="55" spans="2:11" s="1" customFormat="1" ht="15" customHeight="1">
      <c r="B55" s="259"/>
      <c r="C55" s="394" t="s">
        <v>372</v>
      </c>
      <c r="D55" s="394"/>
      <c r="E55" s="394"/>
      <c r="F55" s="394"/>
      <c r="G55" s="394"/>
      <c r="H55" s="394"/>
      <c r="I55" s="394"/>
      <c r="J55" s="394"/>
      <c r="K55" s="260"/>
    </row>
    <row r="56" spans="2:11" s="1" customFormat="1" ht="12.75" customHeight="1">
      <c r="B56" s="259"/>
      <c r="C56" s="262"/>
      <c r="D56" s="262"/>
      <c r="E56" s="262"/>
      <c r="F56" s="262"/>
      <c r="G56" s="262"/>
      <c r="H56" s="262"/>
      <c r="I56" s="262"/>
      <c r="J56" s="262"/>
      <c r="K56" s="260"/>
    </row>
    <row r="57" spans="2:11" s="1" customFormat="1" ht="15" customHeight="1">
      <c r="B57" s="259"/>
      <c r="C57" s="394" t="s">
        <v>373</v>
      </c>
      <c r="D57" s="394"/>
      <c r="E57" s="394"/>
      <c r="F57" s="394"/>
      <c r="G57" s="394"/>
      <c r="H57" s="394"/>
      <c r="I57" s="394"/>
      <c r="J57" s="394"/>
      <c r="K57" s="260"/>
    </row>
    <row r="58" spans="2:11" s="1" customFormat="1" ht="15" customHeight="1">
      <c r="B58" s="259"/>
      <c r="C58" s="264"/>
      <c r="D58" s="394" t="s">
        <v>374</v>
      </c>
      <c r="E58" s="394"/>
      <c r="F58" s="394"/>
      <c r="G58" s="394"/>
      <c r="H58" s="394"/>
      <c r="I58" s="394"/>
      <c r="J58" s="394"/>
      <c r="K58" s="260"/>
    </row>
    <row r="59" spans="2:11" s="1" customFormat="1" ht="15" customHeight="1">
      <c r="B59" s="259"/>
      <c r="C59" s="264"/>
      <c r="D59" s="394" t="s">
        <v>375</v>
      </c>
      <c r="E59" s="394"/>
      <c r="F59" s="394"/>
      <c r="G59" s="394"/>
      <c r="H59" s="394"/>
      <c r="I59" s="394"/>
      <c r="J59" s="394"/>
      <c r="K59" s="260"/>
    </row>
    <row r="60" spans="2:11" s="1" customFormat="1" ht="15" customHeight="1">
      <c r="B60" s="259"/>
      <c r="C60" s="264"/>
      <c r="D60" s="394" t="s">
        <v>376</v>
      </c>
      <c r="E60" s="394"/>
      <c r="F60" s="394"/>
      <c r="G60" s="394"/>
      <c r="H60" s="394"/>
      <c r="I60" s="394"/>
      <c r="J60" s="394"/>
      <c r="K60" s="260"/>
    </row>
    <row r="61" spans="2:11" s="1" customFormat="1" ht="15" customHeight="1">
      <c r="B61" s="259"/>
      <c r="C61" s="264"/>
      <c r="D61" s="394" t="s">
        <v>377</v>
      </c>
      <c r="E61" s="394"/>
      <c r="F61" s="394"/>
      <c r="G61" s="394"/>
      <c r="H61" s="394"/>
      <c r="I61" s="394"/>
      <c r="J61" s="394"/>
      <c r="K61" s="260"/>
    </row>
    <row r="62" spans="2:11" s="1" customFormat="1" ht="15" customHeight="1">
      <c r="B62" s="259"/>
      <c r="C62" s="264"/>
      <c r="D62" s="397" t="s">
        <v>378</v>
      </c>
      <c r="E62" s="397"/>
      <c r="F62" s="397"/>
      <c r="G62" s="397"/>
      <c r="H62" s="397"/>
      <c r="I62" s="397"/>
      <c r="J62" s="397"/>
      <c r="K62" s="260"/>
    </row>
    <row r="63" spans="2:11" s="1" customFormat="1" ht="15" customHeight="1">
      <c r="B63" s="259"/>
      <c r="C63" s="264"/>
      <c r="D63" s="394" t="s">
        <v>379</v>
      </c>
      <c r="E63" s="394"/>
      <c r="F63" s="394"/>
      <c r="G63" s="394"/>
      <c r="H63" s="394"/>
      <c r="I63" s="394"/>
      <c r="J63" s="394"/>
      <c r="K63" s="260"/>
    </row>
    <row r="64" spans="2:11" s="1" customFormat="1" ht="12.75" customHeight="1">
      <c r="B64" s="259"/>
      <c r="C64" s="264"/>
      <c r="D64" s="264"/>
      <c r="E64" s="267"/>
      <c r="F64" s="264"/>
      <c r="G64" s="264"/>
      <c r="H64" s="264"/>
      <c r="I64" s="264"/>
      <c r="J64" s="264"/>
      <c r="K64" s="260"/>
    </row>
    <row r="65" spans="2:11" s="1" customFormat="1" ht="15" customHeight="1">
      <c r="B65" s="259"/>
      <c r="C65" s="264"/>
      <c r="D65" s="394" t="s">
        <v>380</v>
      </c>
      <c r="E65" s="394"/>
      <c r="F65" s="394"/>
      <c r="G65" s="394"/>
      <c r="H65" s="394"/>
      <c r="I65" s="394"/>
      <c r="J65" s="394"/>
      <c r="K65" s="260"/>
    </row>
    <row r="66" spans="2:11" s="1" customFormat="1" ht="15" customHeight="1">
      <c r="B66" s="259"/>
      <c r="C66" s="264"/>
      <c r="D66" s="397" t="s">
        <v>381</v>
      </c>
      <c r="E66" s="397"/>
      <c r="F66" s="397"/>
      <c r="G66" s="397"/>
      <c r="H66" s="397"/>
      <c r="I66" s="397"/>
      <c r="J66" s="397"/>
      <c r="K66" s="260"/>
    </row>
    <row r="67" spans="2:11" s="1" customFormat="1" ht="15" customHeight="1">
      <c r="B67" s="259"/>
      <c r="C67" s="264"/>
      <c r="D67" s="394" t="s">
        <v>382</v>
      </c>
      <c r="E67" s="394"/>
      <c r="F67" s="394"/>
      <c r="G67" s="394"/>
      <c r="H67" s="394"/>
      <c r="I67" s="394"/>
      <c r="J67" s="394"/>
      <c r="K67" s="260"/>
    </row>
    <row r="68" spans="2:11" s="1" customFormat="1" ht="15" customHeight="1">
      <c r="B68" s="259"/>
      <c r="C68" s="264"/>
      <c r="D68" s="394" t="s">
        <v>383</v>
      </c>
      <c r="E68" s="394"/>
      <c r="F68" s="394"/>
      <c r="G68" s="394"/>
      <c r="H68" s="394"/>
      <c r="I68" s="394"/>
      <c r="J68" s="394"/>
      <c r="K68" s="260"/>
    </row>
    <row r="69" spans="2:11" s="1" customFormat="1" ht="15" customHeight="1">
      <c r="B69" s="259"/>
      <c r="C69" s="264"/>
      <c r="D69" s="394" t="s">
        <v>384</v>
      </c>
      <c r="E69" s="394"/>
      <c r="F69" s="394"/>
      <c r="G69" s="394"/>
      <c r="H69" s="394"/>
      <c r="I69" s="394"/>
      <c r="J69" s="394"/>
      <c r="K69" s="260"/>
    </row>
    <row r="70" spans="2:11" s="1" customFormat="1" ht="15" customHeight="1">
      <c r="B70" s="259"/>
      <c r="C70" s="264"/>
      <c r="D70" s="394" t="s">
        <v>385</v>
      </c>
      <c r="E70" s="394"/>
      <c r="F70" s="394"/>
      <c r="G70" s="394"/>
      <c r="H70" s="394"/>
      <c r="I70" s="394"/>
      <c r="J70" s="394"/>
      <c r="K70" s="260"/>
    </row>
    <row r="71" spans="2:11" s="1" customFormat="1" ht="12.75" customHeight="1">
      <c r="B71" s="268"/>
      <c r="C71" s="269"/>
      <c r="D71" s="269"/>
      <c r="E71" s="269"/>
      <c r="F71" s="269"/>
      <c r="G71" s="269"/>
      <c r="H71" s="269"/>
      <c r="I71" s="269"/>
      <c r="J71" s="269"/>
      <c r="K71" s="270"/>
    </row>
    <row r="72" spans="2:11" s="1" customFormat="1" ht="18.75" customHeight="1">
      <c r="B72" s="271"/>
      <c r="C72" s="271"/>
      <c r="D72" s="271"/>
      <c r="E72" s="271"/>
      <c r="F72" s="271"/>
      <c r="G72" s="271"/>
      <c r="H72" s="271"/>
      <c r="I72" s="271"/>
      <c r="J72" s="271"/>
      <c r="K72" s="272"/>
    </row>
    <row r="73" spans="2:11" s="1" customFormat="1" ht="18.75" customHeight="1">
      <c r="B73" s="272"/>
      <c r="C73" s="272"/>
      <c r="D73" s="272"/>
      <c r="E73" s="272"/>
      <c r="F73" s="272"/>
      <c r="G73" s="272"/>
      <c r="H73" s="272"/>
      <c r="I73" s="272"/>
      <c r="J73" s="272"/>
      <c r="K73" s="272"/>
    </row>
    <row r="74" spans="2:11" s="1" customFormat="1" ht="7.5" customHeight="1">
      <c r="B74" s="273"/>
      <c r="C74" s="274"/>
      <c r="D74" s="274"/>
      <c r="E74" s="274"/>
      <c r="F74" s="274"/>
      <c r="G74" s="274"/>
      <c r="H74" s="274"/>
      <c r="I74" s="274"/>
      <c r="J74" s="274"/>
      <c r="K74" s="275"/>
    </row>
    <row r="75" spans="2:11" s="1" customFormat="1" ht="45" customHeight="1">
      <c r="B75" s="276"/>
      <c r="C75" s="398" t="s">
        <v>386</v>
      </c>
      <c r="D75" s="398"/>
      <c r="E75" s="398"/>
      <c r="F75" s="398"/>
      <c r="G75" s="398"/>
      <c r="H75" s="398"/>
      <c r="I75" s="398"/>
      <c r="J75" s="398"/>
      <c r="K75" s="277"/>
    </row>
    <row r="76" spans="2:11" s="1" customFormat="1" ht="17.25" customHeight="1">
      <c r="B76" s="276"/>
      <c r="C76" s="278" t="s">
        <v>387</v>
      </c>
      <c r="D76" s="278"/>
      <c r="E76" s="278"/>
      <c r="F76" s="278" t="s">
        <v>388</v>
      </c>
      <c r="G76" s="279"/>
      <c r="H76" s="278" t="s">
        <v>55</v>
      </c>
      <c r="I76" s="278" t="s">
        <v>58</v>
      </c>
      <c r="J76" s="278" t="s">
        <v>389</v>
      </c>
      <c r="K76" s="277"/>
    </row>
    <row r="77" spans="2:11" s="1" customFormat="1" ht="17.25" customHeight="1">
      <c r="B77" s="276"/>
      <c r="C77" s="280" t="s">
        <v>390</v>
      </c>
      <c r="D77" s="280"/>
      <c r="E77" s="280"/>
      <c r="F77" s="281" t="s">
        <v>391</v>
      </c>
      <c r="G77" s="282"/>
      <c r="H77" s="280"/>
      <c r="I77" s="280"/>
      <c r="J77" s="280" t="s">
        <v>392</v>
      </c>
      <c r="K77" s="277"/>
    </row>
    <row r="78" spans="2:11" s="1" customFormat="1" ht="5.25" customHeight="1">
      <c r="B78" s="276"/>
      <c r="C78" s="283"/>
      <c r="D78" s="283"/>
      <c r="E78" s="283"/>
      <c r="F78" s="283"/>
      <c r="G78" s="284"/>
      <c r="H78" s="283"/>
      <c r="I78" s="283"/>
      <c r="J78" s="283"/>
      <c r="K78" s="277"/>
    </row>
    <row r="79" spans="2:11" s="1" customFormat="1" ht="15" customHeight="1">
      <c r="B79" s="276"/>
      <c r="C79" s="265" t="s">
        <v>54</v>
      </c>
      <c r="D79" s="285"/>
      <c r="E79" s="285"/>
      <c r="F79" s="286" t="s">
        <v>393</v>
      </c>
      <c r="G79" s="287"/>
      <c r="H79" s="265" t="s">
        <v>394</v>
      </c>
      <c r="I79" s="265" t="s">
        <v>395</v>
      </c>
      <c r="J79" s="265">
        <v>20</v>
      </c>
      <c r="K79" s="277"/>
    </row>
    <row r="80" spans="2:11" s="1" customFormat="1" ht="15" customHeight="1">
      <c r="B80" s="276"/>
      <c r="C80" s="265" t="s">
        <v>396</v>
      </c>
      <c r="D80" s="265"/>
      <c r="E80" s="265"/>
      <c r="F80" s="286" t="s">
        <v>393</v>
      </c>
      <c r="G80" s="287"/>
      <c r="H80" s="265" t="s">
        <v>397</v>
      </c>
      <c r="I80" s="265" t="s">
        <v>395</v>
      </c>
      <c r="J80" s="265">
        <v>120</v>
      </c>
      <c r="K80" s="277"/>
    </row>
    <row r="81" spans="2:11" s="1" customFormat="1" ht="15" customHeight="1">
      <c r="B81" s="288"/>
      <c r="C81" s="265" t="s">
        <v>398</v>
      </c>
      <c r="D81" s="265"/>
      <c r="E81" s="265"/>
      <c r="F81" s="286" t="s">
        <v>399</v>
      </c>
      <c r="G81" s="287"/>
      <c r="H81" s="265" t="s">
        <v>400</v>
      </c>
      <c r="I81" s="265" t="s">
        <v>395</v>
      </c>
      <c r="J81" s="265">
        <v>50</v>
      </c>
      <c r="K81" s="277"/>
    </row>
    <row r="82" spans="2:11" s="1" customFormat="1" ht="15" customHeight="1">
      <c r="B82" s="288"/>
      <c r="C82" s="265" t="s">
        <v>401</v>
      </c>
      <c r="D82" s="265"/>
      <c r="E82" s="265"/>
      <c r="F82" s="286" t="s">
        <v>393</v>
      </c>
      <c r="G82" s="287"/>
      <c r="H82" s="265" t="s">
        <v>402</v>
      </c>
      <c r="I82" s="265" t="s">
        <v>403</v>
      </c>
      <c r="J82" s="265"/>
      <c r="K82" s="277"/>
    </row>
    <row r="83" spans="2:11" s="1" customFormat="1" ht="15" customHeight="1">
      <c r="B83" s="288"/>
      <c r="C83" s="289" t="s">
        <v>404</v>
      </c>
      <c r="D83" s="289"/>
      <c r="E83" s="289"/>
      <c r="F83" s="290" t="s">
        <v>399</v>
      </c>
      <c r="G83" s="289"/>
      <c r="H83" s="289" t="s">
        <v>405</v>
      </c>
      <c r="I83" s="289" t="s">
        <v>395</v>
      </c>
      <c r="J83" s="289">
        <v>15</v>
      </c>
      <c r="K83" s="277"/>
    </row>
    <row r="84" spans="2:11" s="1" customFormat="1" ht="15" customHeight="1">
      <c r="B84" s="288"/>
      <c r="C84" s="289" t="s">
        <v>406</v>
      </c>
      <c r="D84" s="289"/>
      <c r="E84" s="289"/>
      <c r="F84" s="290" t="s">
        <v>399</v>
      </c>
      <c r="G84" s="289"/>
      <c r="H84" s="289" t="s">
        <v>407</v>
      </c>
      <c r="I84" s="289" t="s">
        <v>395</v>
      </c>
      <c r="J84" s="289">
        <v>15</v>
      </c>
      <c r="K84" s="277"/>
    </row>
    <row r="85" spans="2:11" s="1" customFormat="1" ht="15" customHeight="1">
      <c r="B85" s="288"/>
      <c r="C85" s="289" t="s">
        <v>408</v>
      </c>
      <c r="D85" s="289"/>
      <c r="E85" s="289"/>
      <c r="F85" s="290" t="s">
        <v>399</v>
      </c>
      <c r="G85" s="289"/>
      <c r="H85" s="289" t="s">
        <v>409</v>
      </c>
      <c r="I85" s="289" t="s">
        <v>395</v>
      </c>
      <c r="J85" s="289">
        <v>20</v>
      </c>
      <c r="K85" s="277"/>
    </row>
    <row r="86" spans="2:11" s="1" customFormat="1" ht="15" customHeight="1">
      <c r="B86" s="288"/>
      <c r="C86" s="289" t="s">
        <v>410</v>
      </c>
      <c r="D86" s="289"/>
      <c r="E86" s="289"/>
      <c r="F86" s="290" t="s">
        <v>399</v>
      </c>
      <c r="G86" s="289"/>
      <c r="H86" s="289" t="s">
        <v>411</v>
      </c>
      <c r="I86" s="289" t="s">
        <v>395</v>
      </c>
      <c r="J86" s="289">
        <v>20</v>
      </c>
      <c r="K86" s="277"/>
    </row>
    <row r="87" spans="2:11" s="1" customFormat="1" ht="15" customHeight="1">
      <c r="B87" s="288"/>
      <c r="C87" s="265" t="s">
        <v>412</v>
      </c>
      <c r="D87" s="265"/>
      <c r="E87" s="265"/>
      <c r="F87" s="286" t="s">
        <v>399</v>
      </c>
      <c r="G87" s="287"/>
      <c r="H87" s="265" t="s">
        <v>413</v>
      </c>
      <c r="I87" s="265" t="s">
        <v>395</v>
      </c>
      <c r="J87" s="265">
        <v>50</v>
      </c>
      <c r="K87" s="277"/>
    </row>
    <row r="88" spans="2:11" s="1" customFormat="1" ht="15" customHeight="1">
      <c r="B88" s="288"/>
      <c r="C88" s="265" t="s">
        <v>414</v>
      </c>
      <c r="D88" s="265"/>
      <c r="E88" s="265"/>
      <c r="F88" s="286" t="s">
        <v>399</v>
      </c>
      <c r="G88" s="287"/>
      <c r="H88" s="265" t="s">
        <v>415</v>
      </c>
      <c r="I88" s="265" t="s">
        <v>395</v>
      </c>
      <c r="J88" s="265">
        <v>20</v>
      </c>
      <c r="K88" s="277"/>
    </row>
    <row r="89" spans="2:11" s="1" customFormat="1" ht="15" customHeight="1">
      <c r="B89" s="288"/>
      <c r="C89" s="265" t="s">
        <v>416</v>
      </c>
      <c r="D89" s="265"/>
      <c r="E89" s="265"/>
      <c r="F89" s="286" t="s">
        <v>399</v>
      </c>
      <c r="G89" s="287"/>
      <c r="H89" s="265" t="s">
        <v>417</v>
      </c>
      <c r="I89" s="265" t="s">
        <v>395</v>
      </c>
      <c r="J89" s="265">
        <v>20</v>
      </c>
      <c r="K89" s="277"/>
    </row>
    <row r="90" spans="2:11" s="1" customFormat="1" ht="15" customHeight="1">
      <c r="B90" s="288"/>
      <c r="C90" s="265" t="s">
        <v>418</v>
      </c>
      <c r="D90" s="265"/>
      <c r="E90" s="265"/>
      <c r="F90" s="286" t="s">
        <v>399</v>
      </c>
      <c r="G90" s="287"/>
      <c r="H90" s="265" t="s">
        <v>419</v>
      </c>
      <c r="I90" s="265" t="s">
        <v>395</v>
      </c>
      <c r="J90" s="265">
        <v>50</v>
      </c>
      <c r="K90" s="277"/>
    </row>
    <row r="91" spans="2:11" s="1" customFormat="1" ht="15" customHeight="1">
      <c r="B91" s="288"/>
      <c r="C91" s="265" t="s">
        <v>420</v>
      </c>
      <c r="D91" s="265"/>
      <c r="E91" s="265"/>
      <c r="F91" s="286" t="s">
        <v>399</v>
      </c>
      <c r="G91" s="287"/>
      <c r="H91" s="265" t="s">
        <v>420</v>
      </c>
      <c r="I91" s="265" t="s">
        <v>395</v>
      </c>
      <c r="J91" s="265">
        <v>50</v>
      </c>
      <c r="K91" s="277"/>
    </row>
    <row r="92" spans="2:11" s="1" customFormat="1" ht="15" customHeight="1">
      <c r="B92" s="288"/>
      <c r="C92" s="265" t="s">
        <v>421</v>
      </c>
      <c r="D92" s="265"/>
      <c r="E92" s="265"/>
      <c r="F92" s="286" t="s">
        <v>399</v>
      </c>
      <c r="G92" s="287"/>
      <c r="H92" s="265" t="s">
        <v>422</v>
      </c>
      <c r="I92" s="265" t="s">
        <v>395</v>
      </c>
      <c r="J92" s="265">
        <v>255</v>
      </c>
      <c r="K92" s="277"/>
    </row>
    <row r="93" spans="2:11" s="1" customFormat="1" ht="15" customHeight="1">
      <c r="B93" s="288"/>
      <c r="C93" s="265" t="s">
        <v>423</v>
      </c>
      <c r="D93" s="265"/>
      <c r="E93" s="265"/>
      <c r="F93" s="286" t="s">
        <v>393</v>
      </c>
      <c r="G93" s="287"/>
      <c r="H93" s="265" t="s">
        <v>424</v>
      </c>
      <c r="I93" s="265" t="s">
        <v>425</v>
      </c>
      <c r="J93" s="265"/>
      <c r="K93" s="277"/>
    </row>
    <row r="94" spans="2:11" s="1" customFormat="1" ht="15" customHeight="1">
      <c r="B94" s="288"/>
      <c r="C94" s="265" t="s">
        <v>426</v>
      </c>
      <c r="D94" s="265"/>
      <c r="E94" s="265"/>
      <c r="F94" s="286" t="s">
        <v>393</v>
      </c>
      <c r="G94" s="287"/>
      <c r="H94" s="265" t="s">
        <v>427</v>
      </c>
      <c r="I94" s="265" t="s">
        <v>428</v>
      </c>
      <c r="J94" s="265"/>
      <c r="K94" s="277"/>
    </row>
    <row r="95" spans="2:11" s="1" customFormat="1" ht="15" customHeight="1">
      <c r="B95" s="288"/>
      <c r="C95" s="265" t="s">
        <v>429</v>
      </c>
      <c r="D95" s="265"/>
      <c r="E95" s="265"/>
      <c r="F95" s="286" t="s">
        <v>393</v>
      </c>
      <c r="G95" s="287"/>
      <c r="H95" s="265" t="s">
        <v>429</v>
      </c>
      <c r="I95" s="265" t="s">
        <v>428</v>
      </c>
      <c r="J95" s="265"/>
      <c r="K95" s="277"/>
    </row>
    <row r="96" spans="2:11" s="1" customFormat="1" ht="15" customHeight="1">
      <c r="B96" s="288"/>
      <c r="C96" s="265" t="s">
        <v>39</v>
      </c>
      <c r="D96" s="265"/>
      <c r="E96" s="265"/>
      <c r="F96" s="286" t="s">
        <v>393</v>
      </c>
      <c r="G96" s="287"/>
      <c r="H96" s="265" t="s">
        <v>430</v>
      </c>
      <c r="I96" s="265" t="s">
        <v>428</v>
      </c>
      <c r="J96" s="265"/>
      <c r="K96" s="277"/>
    </row>
    <row r="97" spans="2:11" s="1" customFormat="1" ht="15" customHeight="1">
      <c r="B97" s="288"/>
      <c r="C97" s="265" t="s">
        <v>49</v>
      </c>
      <c r="D97" s="265"/>
      <c r="E97" s="265"/>
      <c r="F97" s="286" t="s">
        <v>393</v>
      </c>
      <c r="G97" s="287"/>
      <c r="H97" s="265" t="s">
        <v>431</v>
      </c>
      <c r="I97" s="265" t="s">
        <v>428</v>
      </c>
      <c r="J97" s="265"/>
      <c r="K97" s="277"/>
    </row>
    <row r="98" spans="2:11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pans="2:11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pans="2:11" s="1" customFormat="1" ht="18.75" customHeight="1"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</row>
    <row r="101" spans="2:11" s="1" customFormat="1" ht="7.5" customHeight="1">
      <c r="B101" s="273"/>
      <c r="C101" s="274"/>
      <c r="D101" s="274"/>
      <c r="E101" s="274"/>
      <c r="F101" s="274"/>
      <c r="G101" s="274"/>
      <c r="H101" s="274"/>
      <c r="I101" s="274"/>
      <c r="J101" s="274"/>
      <c r="K101" s="275"/>
    </row>
    <row r="102" spans="2:11" s="1" customFormat="1" ht="45" customHeight="1">
      <c r="B102" s="276"/>
      <c r="C102" s="398" t="s">
        <v>432</v>
      </c>
      <c r="D102" s="398"/>
      <c r="E102" s="398"/>
      <c r="F102" s="398"/>
      <c r="G102" s="398"/>
      <c r="H102" s="398"/>
      <c r="I102" s="398"/>
      <c r="J102" s="398"/>
      <c r="K102" s="277"/>
    </row>
    <row r="103" spans="2:11" s="1" customFormat="1" ht="17.25" customHeight="1">
      <c r="B103" s="276"/>
      <c r="C103" s="278" t="s">
        <v>387</v>
      </c>
      <c r="D103" s="278"/>
      <c r="E103" s="278"/>
      <c r="F103" s="278" t="s">
        <v>388</v>
      </c>
      <c r="G103" s="279"/>
      <c r="H103" s="278" t="s">
        <v>55</v>
      </c>
      <c r="I103" s="278" t="s">
        <v>58</v>
      </c>
      <c r="J103" s="278" t="s">
        <v>389</v>
      </c>
      <c r="K103" s="277"/>
    </row>
    <row r="104" spans="2:11" s="1" customFormat="1" ht="17.25" customHeight="1">
      <c r="B104" s="276"/>
      <c r="C104" s="280" t="s">
        <v>390</v>
      </c>
      <c r="D104" s="280"/>
      <c r="E104" s="280"/>
      <c r="F104" s="281" t="s">
        <v>391</v>
      </c>
      <c r="G104" s="282"/>
      <c r="H104" s="280"/>
      <c r="I104" s="280"/>
      <c r="J104" s="280" t="s">
        <v>392</v>
      </c>
      <c r="K104" s="277"/>
    </row>
    <row r="105" spans="2:11" s="1" customFormat="1" ht="5.25" customHeight="1">
      <c r="B105" s="276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pans="2:11" s="1" customFormat="1" ht="15" customHeight="1">
      <c r="B106" s="276"/>
      <c r="C106" s="265" t="s">
        <v>54</v>
      </c>
      <c r="D106" s="285"/>
      <c r="E106" s="285"/>
      <c r="F106" s="286" t="s">
        <v>393</v>
      </c>
      <c r="G106" s="265"/>
      <c r="H106" s="265" t="s">
        <v>433</v>
      </c>
      <c r="I106" s="265" t="s">
        <v>395</v>
      </c>
      <c r="J106" s="265">
        <v>20</v>
      </c>
      <c r="K106" s="277"/>
    </row>
    <row r="107" spans="2:11" s="1" customFormat="1" ht="15" customHeight="1">
      <c r="B107" s="276"/>
      <c r="C107" s="265" t="s">
        <v>396</v>
      </c>
      <c r="D107" s="265"/>
      <c r="E107" s="265"/>
      <c r="F107" s="286" t="s">
        <v>393</v>
      </c>
      <c r="G107" s="265"/>
      <c r="H107" s="265" t="s">
        <v>433</v>
      </c>
      <c r="I107" s="265" t="s">
        <v>395</v>
      </c>
      <c r="J107" s="265">
        <v>120</v>
      </c>
      <c r="K107" s="277"/>
    </row>
    <row r="108" spans="2:11" s="1" customFormat="1" ht="15" customHeight="1">
      <c r="B108" s="288"/>
      <c r="C108" s="265" t="s">
        <v>398</v>
      </c>
      <c r="D108" s="265"/>
      <c r="E108" s="265"/>
      <c r="F108" s="286" t="s">
        <v>399</v>
      </c>
      <c r="G108" s="265"/>
      <c r="H108" s="265" t="s">
        <v>433</v>
      </c>
      <c r="I108" s="265" t="s">
        <v>395</v>
      </c>
      <c r="J108" s="265">
        <v>50</v>
      </c>
      <c r="K108" s="277"/>
    </row>
    <row r="109" spans="2:11" s="1" customFormat="1" ht="15" customHeight="1">
      <c r="B109" s="288"/>
      <c r="C109" s="265" t="s">
        <v>401</v>
      </c>
      <c r="D109" s="265"/>
      <c r="E109" s="265"/>
      <c r="F109" s="286" t="s">
        <v>393</v>
      </c>
      <c r="G109" s="265"/>
      <c r="H109" s="265" t="s">
        <v>433</v>
      </c>
      <c r="I109" s="265" t="s">
        <v>403</v>
      </c>
      <c r="J109" s="265"/>
      <c r="K109" s="277"/>
    </row>
    <row r="110" spans="2:11" s="1" customFormat="1" ht="15" customHeight="1">
      <c r="B110" s="288"/>
      <c r="C110" s="265" t="s">
        <v>412</v>
      </c>
      <c r="D110" s="265"/>
      <c r="E110" s="265"/>
      <c r="F110" s="286" t="s">
        <v>399</v>
      </c>
      <c r="G110" s="265"/>
      <c r="H110" s="265" t="s">
        <v>433</v>
      </c>
      <c r="I110" s="265" t="s">
        <v>395</v>
      </c>
      <c r="J110" s="265">
        <v>50</v>
      </c>
      <c r="K110" s="277"/>
    </row>
    <row r="111" spans="2:11" s="1" customFormat="1" ht="15" customHeight="1">
      <c r="B111" s="288"/>
      <c r="C111" s="265" t="s">
        <v>420</v>
      </c>
      <c r="D111" s="265"/>
      <c r="E111" s="265"/>
      <c r="F111" s="286" t="s">
        <v>399</v>
      </c>
      <c r="G111" s="265"/>
      <c r="H111" s="265" t="s">
        <v>433</v>
      </c>
      <c r="I111" s="265" t="s">
        <v>395</v>
      </c>
      <c r="J111" s="265">
        <v>50</v>
      </c>
      <c r="K111" s="277"/>
    </row>
    <row r="112" spans="2:11" s="1" customFormat="1" ht="15" customHeight="1">
      <c r="B112" s="288"/>
      <c r="C112" s="265" t="s">
        <v>418</v>
      </c>
      <c r="D112" s="265"/>
      <c r="E112" s="265"/>
      <c r="F112" s="286" t="s">
        <v>399</v>
      </c>
      <c r="G112" s="265"/>
      <c r="H112" s="265" t="s">
        <v>433</v>
      </c>
      <c r="I112" s="265" t="s">
        <v>395</v>
      </c>
      <c r="J112" s="265">
        <v>50</v>
      </c>
      <c r="K112" s="277"/>
    </row>
    <row r="113" spans="2:11" s="1" customFormat="1" ht="15" customHeight="1">
      <c r="B113" s="288"/>
      <c r="C113" s="265" t="s">
        <v>54</v>
      </c>
      <c r="D113" s="265"/>
      <c r="E113" s="265"/>
      <c r="F113" s="286" t="s">
        <v>393</v>
      </c>
      <c r="G113" s="265"/>
      <c r="H113" s="265" t="s">
        <v>434</v>
      </c>
      <c r="I113" s="265" t="s">
        <v>395</v>
      </c>
      <c r="J113" s="265">
        <v>20</v>
      </c>
      <c r="K113" s="277"/>
    </row>
    <row r="114" spans="2:11" s="1" customFormat="1" ht="15" customHeight="1">
      <c r="B114" s="288"/>
      <c r="C114" s="265" t="s">
        <v>435</v>
      </c>
      <c r="D114" s="265"/>
      <c r="E114" s="265"/>
      <c r="F114" s="286" t="s">
        <v>393</v>
      </c>
      <c r="G114" s="265"/>
      <c r="H114" s="265" t="s">
        <v>436</v>
      </c>
      <c r="I114" s="265" t="s">
        <v>395</v>
      </c>
      <c r="J114" s="265">
        <v>120</v>
      </c>
      <c r="K114" s="277"/>
    </row>
    <row r="115" spans="2:11" s="1" customFormat="1" ht="15" customHeight="1">
      <c r="B115" s="288"/>
      <c r="C115" s="265" t="s">
        <v>39</v>
      </c>
      <c r="D115" s="265"/>
      <c r="E115" s="265"/>
      <c r="F115" s="286" t="s">
        <v>393</v>
      </c>
      <c r="G115" s="265"/>
      <c r="H115" s="265" t="s">
        <v>437</v>
      </c>
      <c r="I115" s="265" t="s">
        <v>428</v>
      </c>
      <c r="J115" s="265"/>
      <c r="K115" s="277"/>
    </row>
    <row r="116" spans="2:11" s="1" customFormat="1" ht="15" customHeight="1">
      <c r="B116" s="288"/>
      <c r="C116" s="265" t="s">
        <v>49</v>
      </c>
      <c r="D116" s="265"/>
      <c r="E116" s="265"/>
      <c r="F116" s="286" t="s">
        <v>393</v>
      </c>
      <c r="G116" s="265"/>
      <c r="H116" s="265" t="s">
        <v>438</v>
      </c>
      <c r="I116" s="265" t="s">
        <v>428</v>
      </c>
      <c r="J116" s="265"/>
      <c r="K116" s="277"/>
    </row>
    <row r="117" spans="2:11" s="1" customFormat="1" ht="15" customHeight="1">
      <c r="B117" s="288"/>
      <c r="C117" s="265" t="s">
        <v>58</v>
      </c>
      <c r="D117" s="265"/>
      <c r="E117" s="265"/>
      <c r="F117" s="286" t="s">
        <v>393</v>
      </c>
      <c r="G117" s="265"/>
      <c r="H117" s="265" t="s">
        <v>439</v>
      </c>
      <c r="I117" s="265" t="s">
        <v>440</v>
      </c>
      <c r="J117" s="265"/>
      <c r="K117" s="277"/>
    </row>
    <row r="118" spans="2:11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pans="2:11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pans="2:11" s="1" customFormat="1" ht="18.75" customHeight="1"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</row>
    <row r="121" spans="2:1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pans="2:11" s="1" customFormat="1" ht="45" customHeight="1">
      <c r="B122" s="304"/>
      <c r="C122" s="396" t="s">
        <v>441</v>
      </c>
      <c r="D122" s="396"/>
      <c r="E122" s="396"/>
      <c r="F122" s="396"/>
      <c r="G122" s="396"/>
      <c r="H122" s="396"/>
      <c r="I122" s="396"/>
      <c r="J122" s="396"/>
      <c r="K122" s="305"/>
    </row>
    <row r="123" spans="2:11" s="1" customFormat="1" ht="17.25" customHeight="1">
      <c r="B123" s="306"/>
      <c r="C123" s="278" t="s">
        <v>387</v>
      </c>
      <c r="D123" s="278"/>
      <c r="E123" s="278"/>
      <c r="F123" s="278" t="s">
        <v>388</v>
      </c>
      <c r="G123" s="279"/>
      <c r="H123" s="278" t="s">
        <v>55</v>
      </c>
      <c r="I123" s="278" t="s">
        <v>58</v>
      </c>
      <c r="J123" s="278" t="s">
        <v>389</v>
      </c>
      <c r="K123" s="307"/>
    </row>
    <row r="124" spans="2:11" s="1" customFormat="1" ht="17.25" customHeight="1">
      <c r="B124" s="306"/>
      <c r="C124" s="280" t="s">
        <v>390</v>
      </c>
      <c r="D124" s="280"/>
      <c r="E124" s="280"/>
      <c r="F124" s="281" t="s">
        <v>391</v>
      </c>
      <c r="G124" s="282"/>
      <c r="H124" s="280"/>
      <c r="I124" s="280"/>
      <c r="J124" s="280" t="s">
        <v>392</v>
      </c>
      <c r="K124" s="307"/>
    </row>
    <row r="125" spans="2:11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pans="2:11" s="1" customFormat="1" ht="15" customHeight="1">
      <c r="B126" s="308"/>
      <c r="C126" s="265" t="s">
        <v>396</v>
      </c>
      <c r="D126" s="285"/>
      <c r="E126" s="285"/>
      <c r="F126" s="286" t="s">
        <v>393</v>
      </c>
      <c r="G126" s="265"/>
      <c r="H126" s="265" t="s">
        <v>433</v>
      </c>
      <c r="I126" s="265" t="s">
        <v>395</v>
      </c>
      <c r="J126" s="265">
        <v>120</v>
      </c>
      <c r="K126" s="311"/>
    </row>
    <row r="127" spans="2:11" s="1" customFormat="1" ht="15" customHeight="1">
      <c r="B127" s="308"/>
      <c r="C127" s="265" t="s">
        <v>442</v>
      </c>
      <c r="D127" s="265"/>
      <c r="E127" s="265"/>
      <c r="F127" s="286" t="s">
        <v>393</v>
      </c>
      <c r="G127" s="265"/>
      <c r="H127" s="265" t="s">
        <v>443</v>
      </c>
      <c r="I127" s="265" t="s">
        <v>395</v>
      </c>
      <c r="J127" s="265" t="s">
        <v>444</v>
      </c>
      <c r="K127" s="311"/>
    </row>
    <row r="128" spans="2:11" s="1" customFormat="1" ht="15" customHeight="1">
      <c r="B128" s="308"/>
      <c r="C128" s="265" t="s">
        <v>86</v>
      </c>
      <c r="D128" s="265"/>
      <c r="E128" s="265"/>
      <c r="F128" s="286" t="s">
        <v>393</v>
      </c>
      <c r="G128" s="265"/>
      <c r="H128" s="265" t="s">
        <v>445</v>
      </c>
      <c r="I128" s="265" t="s">
        <v>395</v>
      </c>
      <c r="J128" s="265" t="s">
        <v>444</v>
      </c>
      <c r="K128" s="311"/>
    </row>
    <row r="129" spans="2:11" s="1" customFormat="1" ht="15" customHeight="1">
      <c r="B129" s="308"/>
      <c r="C129" s="265" t="s">
        <v>404</v>
      </c>
      <c r="D129" s="265"/>
      <c r="E129" s="265"/>
      <c r="F129" s="286" t="s">
        <v>399</v>
      </c>
      <c r="G129" s="265"/>
      <c r="H129" s="265" t="s">
        <v>405</v>
      </c>
      <c r="I129" s="265" t="s">
        <v>395</v>
      </c>
      <c r="J129" s="265">
        <v>15</v>
      </c>
      <c r="K129" s="311"/>
    </row>
    <row r="130" spans="2:11" s="1" customFormat="1" ht="15" customHeight="1">
      <c r="B130" s="308"/>
      <c r="C130" s="289" t="s">
        <v>406</v>
      </c>
      <c r="D130" s="289"/>
      <c r="E130" s="289"/>
      <c r="F130" s="290" t="s">
        <v>399</v>
      </c>
      <c r="G130" s="289"/>
      <c r="H130" s="289" t="s">
        <v>407</v>
      </c>
      <c r="I130" s="289" t="s">
        <v>395</v>
      </c>
      <c r="J130" s="289">
        <v>15</v>
      </c>
      <c r="K130" s="311"/>
    </row>
    <row r="131" spans="2:11" s="1" customFormat="1" ht="15" customHeight="1">
      <c r="B131" s="308"/>
      <c r="C131" s="289" t="s">
        <v>408</v>
      </c>
      <c r="D131" s="289"/>
      <c r="E131" s="289"/>
      <c r="F131" s="290" t="s">
        <v>399</v>
      </c>
      <c r="G131" s="289"/>
      <c r="H131" s="289" t="s">
        <v>409</v>
      </c>
      <c r="I131" s="289" t="s">
        <v>395</v>
      </c>
      <c r="J131" s="289">
        <v>20</v>
      </c>
      <c r="K131" s="311"/>
    </row>
    <row r="132" spans="2:11" s="1" customFormat="1" ht="15" customHeight="1">
      <c r="B132" s="308"/>
      <c r="C132" s="289" t="s">
        <v>410</v>
      </c>
      <c r="D132" s="289"/>
      <c r="E132" s="289"/>
      <c r="F132" s="290" t="s">
        <v>399</v>
      </c>
      <c r="G132" s="289"/>
      <c r="H132" s="289" t="s">
        <v>411</v>
      </c>
      <c r="I132" s="289" t="s">
        <v>395</v>
      </c>
      <c r="J132" s="289">
        <v>20</v>
      </c>
      <c r="K132" s="311"/>
    </row>
    <row r="133" spans="2:11" s="1" customFormat="1" ht="15" customHeight="1">
      <c r="B133" s="308"/>
      <c r="C133" s="265" t="s">
        <v>398</v>
      </c>
      <c r="D133" s="265"/>
      <c r="E133" s="265"/>
      <c r="F133" s="286" t="s">
        <v>399</v>
      </c>
      <c r="G133" s="265"/>
      <c r="H133" s="265" t="s">
        <v>433</v>
      </c>
      <c r="I133" s="265" t="s">
        <v>395</v>
      </c>
      <c r="J133" s="265">
        <v>50</v>
      </c>
      <c r="K133" s="311"/>
    </row>
    <row r="134" spans="2:11" s="1" customFormat="1" ht="15" customHeight="1">
      <c r="B134" s="308"/>
      <c r="C134" s="265" t="s">
        <v>412</v>
      </c>
      <c r="D134" s="265"/>
      <c r="E134" s="265"/>
      <c r="F134" s="286" t="s">
        <v>399</v>
      </c>
      <c r="G134" s="265"/>
      <c r="H134" s="265" t="s">
        <v>433</v>
      </c>
      <c r="I134" s="265" t="s">
        <v>395</v>
      </c>
      <c r="J134" s="265">
        <v>50</v>
      </c>
      <c r="K134" s="311"/>
    </row>
    <row r="135" spans="2:11" s="1" customFormat="1" ht="15" customHeight="1">
      <c r="B135" s="308"/>
      <c r="C135" s="265" t="s">
        <v>418</v>
      </c>
      <c r="D135" s="265"/>
      <c r="E135" s="265"/>
      <c r="F135" s="286" t="s">
        <v>399</v>
      </c>
      <c r="G135" s="265"/>
      <c r="H135" s="265" t="s">
        <v>433</v>
      </c>
      <c r="I135" s="265" t="s">
        <v>395</v>
      </c>
      <c r="J135" s="265">
        <v>50</v>
      </c>
      <c r="K135" s="311"/>
    </row>
    <row r="136" spans="2:11" s="1" customFormat="1" ht="15" customHeight="1">
      <c r="B136" s="308"/>
      <c r="C136" s="265" t="s">
        <v>420</v>
      </c>
      <c r="D136" s="265"/>
      <c r="E136" s="265"/>
      <c r="F136" s="286" t="s">
        <v>399</v>
      </c>
      <c r="G136" s="265"/>
      <c r="H136" s="265" t="s">
        <v>433</v>
      </c>
      <c r="I136" s="265" t="s">
        <v>395</v>
      </c>
      <c r="J136" s="265">
        <v>50</v>
      </c>
      <c r="K136" s="311"/>
    </row>
    <row r="137" spans="2:11" s="1" customFormat="1" ht="15" customHeight="1">
      <c r="B137" s="308"/>
      <c r="C137" s="265" t="s">
        <v>421</v>
      </c>
      <c r="D137" s="265"/>
      <c r="E137" s="265"/>
      <c r="F137" s="286" t="s">
        <v>399</v>
      </c>
      <c r="G137" s="265"/>
      <c r="H137" s="265" t="s">
        <v>446</v>
      </c>
      <c r="I137" s="265" t="s">
        <v>395</v>
      </c>
      <c r="J137" s="265">
        <v>255</v>
      </c>
      <c r="K137" s="311"/>
    </row>
    <row r="138" spans="2:11" s="1" customFormat="1" ht="15" customHeight="1">
      <c r="B138" s="308"/>
      <c r="C138" s="265" t="s">
        <v>423</v>
      </c>
      <c r="D138" s="265"/>
      <c r="E138" s="265"/>
      <c r="F138" s="286" t="s">
        <v>393</v>
      </c>
      <c r="G138" s="265"/>
      <c r="H138" s="265" t="s">
        <v>447</v>
      </c>
      <c r="I138" s="265" t="s">
        <v>425</v>
      </c>
      <c r="J138" s="265"/>
      <c r="K138" s="311"/>
    </row>
    <row r="139" spans="2:11" s="1" customFormat="1" ht="15" customHeight="1">
      <c r="B139" s="308"/>
      <c r="C139" s="265" t="s">
        <v>426</v>
      </c>
      <c r="D139" s="265"/>
      <c r="E139" s="265"/>
      <c r="F139" s="286" t="s">
        <v>393</v>
      </c>
      <c r="G139" s="265"/>
      <c r="H139" s="265" t="s">
        <v>448</v>
      </c>
      <c r="I139" s="265" t="s">
        <v>428</v>
      </c>
      <c r="J139" s="265"/>
      <c r="K139" s="311"/>
    </row>
    <row r="140" spans="2:11" s="1" customFormat="1" ht="15" customHeight="1">
      <c r="B140" s="308"/>
      <c r="C140" s="265" t="s">
        <v>429</v>
      </c>
      <c r="D140" s="265"/>
      <c r="E140" s="265"/>
      <c r="F140" s="286" t="s">
        <v>393</v>
      </c>
      <c r="G140" s="265"/>
      <c r="H140" s="265" t="s">
        <v>429</v>
      </c>
      <c r="I140" s="265" t="s">
        <v>428</v>
      </c>
      <c r="J140" s="265"/>
      <c r="K140" s="311"/>
    </row>
    <row r="141" spans="2:11" s="1" customFormat="1" ht="15" customHeight="1">
      <c r="B141" s="308"/>
      <c r="C141" s="265" t="s">
        <v>39</v>
      </c>
      <c r="D141" s="265"/>
      <c r="E141" s="265"/>
      <c r="F141" s="286" t="s">
        <v>393</v>
      </c>
      <c r="G141" s="265"/>
      <c r="H141" s="265" t="s">
        <v>449</v>
      </c>
      <c r="I141" s="265" t="s">
        <v>428</v>
      </c>
      <c r="J141" s="265"/>
      <c r="K141" s="311"/>
    </row>
    <row r="142" spans="2:11" s="1" customFormat="1" ht="15" customHeight="1">
      <c r="B142" s="308"/>
      <c r="C142" s="265" t="s">
        <v>450</v>
      </c>
      <c r="D142" s="265"/>
      <c r="E142" s="265"/>
      <c r="F142" s="286" t="s">
        <v>393</v>
      </c>
      <c r="G142" s="265"/>
      <c r="H142" s="265" t="s">
        <v>451</v>
      </c>
      <c r="I142" s="265" t="s">
        <v>428</v>
      </c>
      <c r="J142" s="265"/>
      <c r="K142" s="311"/>
    </row>
    <row r="143" spans="2:11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pans="2:11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pans="2:11" s="1" customFormat="1" ht="18.75" customHeight="1"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</row>
    <row r="146" spans="2:11" s="1" customFormat="1" ht="7.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5"/>
    </row>
    <row r="147" spans="2:11" s="1" customFormat="1" ht="45" customHeight="1">
      <c r="B147" s="276"/>
      <c r="C147" s="398" t="s">
        <v>452</v>
      </c>
      <c r="D147" s="398"/>
      <c r="E147" s="398"/>
      <c r="F147" s="398"/>
      <c r="G147" s="398"/>
      <c r="H147" s="398"/>
      <c r="I147" s="398"/>
      <c r="J147" s="398"/>
      <c r="K147" s="277"/>
    </row>
    <row r="148" spans="2:11" s="1" customFormat="1" ht="17.25" customHeight="1">
      <c r="B148" s="276"/>
      <c r="C148" s="278" t="s">
        <v>387</v>
      </c>
      <c r="D148" s="278"/>
      <c r="E148" s="278"/>
      <c r="F148" s="278" t="s">
        <v>388</v>
      </c>
      <c r="G148" s="279"/>
      <c r="H148" s="278" t="s">
        <v>55</v>
      </c>
      <c r="I148" s="278" t="s">
        <v>58</v>
      </c>
      <c r="J148" s="278" t="s">
        <v>389</v>
      </c>
      <c r="K148" s="277"/>
    </row>
    <row r="149" spans="2:11" s="1" customFormat="1" ht="17.25" customHeight="1">
      <c r="B149" s="276"/>
      <c r="C149" s="280" t="s">
        <v>390</v>
      </c>
      <c r="D149" s="280"/>
      <c r="E149" s="280"/>
      <c r="F149" s="281" t="s">
        <v>391</v>
      </c>
      <c r="G149" s="282"/>
      <c r="H149" s="280"/>
      <c r="I149" s="280"/>
      <c r="J149" s="280" t="s">
        <v>392</v>
      </c>
      <c r="K149" s="277"/>
    </row>
    <row r="150" spans="2:11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pans="2:11" s="1" customFormat="1" ht="15" customHeight="1">
      <c r="B151" s="288"/>
      <c r="C151" s="315" t="s">
        <v>396</v>
      </c>
      <c r="D151" s="265"/>
      <c r="E151" s="265"/>
      <c r="F151" s="316" t="s">
        <v>393</v>
      </c>
      <c r="G151" s="265"/>
      <c r="H151" s="315" t="s">
        <v>433</v>
      </c>
      <c r="I151" s="315" t="s">
        <v>395</v>
      </c>
      <c r="J151" s="315">
        <v>120</v>
      </c>
      <c r="K151" s="311"/>
    </row>
    <row r="152" spans="2:11" s="1" customFormat="1" ht="15" customHeight="1">
      <c r="B152" s="288"/>
      <c r="C152" s="315" t="s">
        <v>442</v>
      </c>
      <c r="D152" s="265"/>
      <c r="E152" s="265"/>
      <c r="F152" s="316" t="s">
        <v>393</v>
      </c>
      <c r="G152" s="265"/>
      <c r="H152" s="315" t="s">
        <v>453</v>
      </c>
      <c r="I152" s="315" t="s">
        <v>395</v>
      </c>
      <c r="J152" s="315" t="s">
        <v>444</v>
      </c>
      <c r="K152" s="311"/>
    </row>
    <row r="153" spans="2:11" s="1" customFormat="1" ht="15" customHeight="1">
      <c r="B153" s="288"/>
      <c r="C153" s="315" t="s">
        <v>86</v>
      </c>
      <c r="D153" s="265"/>
      <c r="E153" s="265"/>
      <c r="F153" s="316" t="s">
        <v>393</v>
      </c>
      <c r="G153" s="265"/>
      <c r="H153" s="315" t="s">
        <v>454</v>
      </c>
      <c r="I153" s="315" t="s">
        <v>395</v>
      </c>
      <c r="J153" s="315" t="s">
        <v>444</v>
      </c>
      <c r="K153" s="311"/>
    </row>
    <row r="154" spans="2:11" s="1" customFormat="1" ht="15" customHeight="1">
      <c r="B154" s="288"/>
      <c r="C154" s="315" t="s">
        <v>398</v>
      </c>
      <c r="D154" s="265"/>
      <c r="E154" s="265"/>
      <c r="F154" s="316" t="s">
        <v>399</v>
      </c>
      <c r="G154" s="265"/>
      <c r="H154" s="315" t="s">
        <v>433</v>
      </c>
      <c r="I154" s="315" t="s">
        <v>395</v>
      </c>
      <c r="J154" s="315">
        <v>50</v>
      </c>
      <c r="K154" s="311"/>
    </row>
    <row r="155" spans="2:11" s="1" customFormat="1" ht="15" customHeight="1">
      <c r="B155" s="288"/>
      <c r="C155" s="315" t="s">
        <v>401</v>
      </c>
      <c r="D155" s="265"/>
      <c r="E155" s="265"/>
      <c r="F155" s="316" t="s">
        <v>393</v>
      </c>
      <c r="G155" s="265"/>
      <c r="H155" s="315" t="s">
        <v>433</v>
      </c>
      <c r="I155" s="315" t="s">
        <v>403</v>
      </c>
      <c r="J155" s="315"/>
      <c r="K155" s="311"/>
    </row>
    <row r="156" spans="2:11" s="1" customFormat="1" ht="15" customHeight="1">
      <c r="B156" s="288"/>
      <c r="C156" s="315" t="s">
        <v>412</v>
      </c>
      <c r="D156" s="265"/>
      <c r="E156" s="265"/>
      <c r="F156" s="316" t="s">
        <v>399</v>
      </c>
      <c r="G156" s="265"/>
      <c r="H156" s="315" t="s">
        <v>433</v>
      </c>
      <c r="I156" s="315" t="s">
        <v>395</v>
      </c>
      <c r="J156" s="315">
        <v>50</v>
      </c>
      <c r="K156" s="311"/>
    </row>
    <row r="157" spans="2:11" s="1" customFormat="1" ht="15" customHeight="1">
      <c r="B157" s="288"/>
      <c r="C157" s="315" t="s">
        <v>420</v>
      </c>
      <c r="D157" s="265"/>
      <c r="E157" s="265"/>
      <c r="F157" s="316" t="s">
        <v>399</v>
      </c>
      <c r="G157" s="265"/>
      <c r="H157" s="315" t="s">
        <v>433</v>
      </c>
      <c r="I157" s="315" t="s">
        <v>395</v>
      </c>
      <c r="J157" s="315">
        <v>50</v>
      </c>
      <c r="K157" s="311"/>
    </row>
    <row r="158" spans="2:11" s="1" customFormat="1" ht="15" customHeight="1">
      <c r="B158" s="288"/>
      <c r="C158" s="315" t="s">
        <v>418</v>
      </c>
      <c r="D158" s="265"/>
      <c r="E158" s="265"/>
      <c r="F158" s="316" t="s">
        <v>399</v>
      </c>
      <c r="G158" s="265"/>
      <c r="H158" s="315" t="s">
        <v>433</v>
      </c>
      <c r="I158" s="315" t="s">
        <v>395</v>
      </c>
      <c r="J158" s="315">
        <v>50</v>
      </c>
      <c r="K158" s="311"/>
    </row>
    <row r="159" spans="2:11" s="1" customFormat="1" ht="15" customHeight="1">
      <c r="B159" s="288"/>
      <c r="C159" s="315" t="s">
        <v>100</v>
      </c>
      <c r="D159" s="265"/>
      <c r="E159" s="265"/>
      <c r="F159" s="316" t="s">
        <v>393</v>
      </c>
      <c r="G159" s="265"/>
      <c r="H159" s="315" t="s">
        <v>455</v>
      </c>
      <c r="I159" s="315" t="s">
        <v>395</v>
      </c>
      <c r="J159" s="315" t="s">
        <v>456</v>
      </c>
      <c r="K159" s="311"/>
    </row>
    <row r="160" spans="2:11" s="1" customFormat="1" ht="15" customHeight="1">
      <c r="B160" s="288"/>
      <c r="C160" s="315" t="s">
        <v>457</v>
      </c>
      <c r="D160" s="265"/>
      <c r="E160" s="265"/>
      <c r="F160" s="316" t="s">
        <v>393</v>
      </c>
      <c r="G160" s="265"/>
      <c r="H160" s="315" t="s">
        <v>458</v>
      </c>
      <c r="I160" s="315" t="s">
        <v>428</v>
      </c>
      <c r="J160" s="315"/>
      <c r="K160" s="311"/>
    </row>
    <row r="161" spans="2:1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pans="2:11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pans="2:11" s="1" customFormat="1" ht="18.75" customHeight="1"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</row>
    <row r="164" spans="2:11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pans="2:11" s="1" customFormat="1" ht="45" customHeight="1">
      <c r="B165" s="257"/>
      <c r="C165" s="396" t="s">
        <v>459</v>
      </c>
      <c r="D165" s="396"/>
      <c r="E165" s="396"/>
      <c r="F165" s="396"/>
      <c r="G165" s="396"/>
      <c r="H165" s="396"/>
      <c r="I165" s="396"/>
      <c r="J165" s="396"/>
      <c r="K165" s="258"/>
    </row>
    <row r="166" spans="2:11" s="1" customFormat="1" ht="17.25" customHeight="1">
      <c r="B166" s="257"/>
      <c r="C166" s="278" t="s">
        <v>387</v>
      </c>
      <c r="D166" s="278"/>
      <c r="E166" s="278"/>
      <c r="F166" s="278" t="s">
        <v>388</v>
      </c>
      <c r="G166" s="320"/>
      <c r="H166" s="321" t="s">
        <v>55</v>
      </c>
      <c r="I166" s="321" t="s">
        <v>58</v>
      </c>
      <c r="J166" s="278" t="s">
        <v>389</v>
      </c>
      <c r="K166" s="258"/>
    </row>
    <row r="167" spans="2:11" s="1" customFormat="1" ht="17.25" customHeight="1">
      <c r="B167" s="259"/>
      <c r="C167" s="280" t="s">
        <v>390</v>
      </c>
      <c r="D167" s="280"/>
      <c r="E167" s="280"/>
      <c r="F167" s="281" t="s">
        <v>391</v>
      </c>
      <c r="G167" s="322"/>
      <c r="H167" s="323"/>
      <c r="I167" s="323"/>
      <c r="J167" s="280" t="s">
        <v>392</v>
      </c>
      <c r="K167" s="260"/>
    </row>
    <row r="168" spans="2:11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pans="2:11" s="1" customFormat="1" ht="15" customHeight="1">
      <c r="B169" s="288"/>
      <c r="C169" s="265" t="s">
        <v>396</v>
      </c>
      <c r="D169" s="265"/>
      <c r="E169" s="265"/>
      <c r="F169" s="286" t="s">
        <v>393</v>
      </c>
      <c r="G169" s="265"/>
      <c r="H169" s="265" t="s">
        <v>433</v>
      </c>
      <c r="I169" s="265" t="s">
        <v>395</v>
      </c>
      <c r="J169" s="265">
        <v>120</v>
      </c>
      <c r="K169" s="311"/>
    </row>
    <row r="170" spans="2:11" s="1" customFormat="1" ht="15" customHeight="1">
      <c r="B170" s="288"/>
      <c r="C170" s="265" t="s">
        <v>442</v>
      </c>
      <c r="D170" s="265"/>
      <c r="E170" s="265"/>
      <c r="F170" s="286" t="s">
        <v>393</v>
      </c>
      <c r="G170" s="265"/>
      <c r="H170" s="265" t="s">
        <v>443</v>
      </c>
      <c r="I170" s="265" t="s">
        <v>395</v>
      </c>
      <c r="J170" s="265" t="s">
        <v>444</v>
      </c>
      <c r="K170" s="311"/>
    </row>
    <row r="171" spans="2:11" s="1" customFormat="1" ht="15" customHeight="1">
      <c r="B171" s="288"/>
      <c r="C171" s="265" t="s">
        <v>86</v>
      </c>
      <c r="D171" s="265"/>
      <c r="E171" s="265"/>
      <c r="F171" s="286" t="s">
        <v>393</v>
      </c>
      <c r="G171" s="265"/>
      <c r="H171" s="265" t="s">
        <v>460</v>
      </c>
      <c r="I171" s="265" t="s">
        <v>395</v>
      </c>
      <c r="J171" s="265" t="s">
        <v>444</v>
      </c>
      <c r="K171" s="311"/>
    </row>
    <row r="172" spans="2:11" s="1" customFormat="1" ht="15" customHeight="1">
      <c r="B172" s="288"/>
      <c r="C172" s="265" t="s">
        <v>398</v>
      </c>
      <c r="D172" s="265"/>
      <c r="E172" s="265"/>
      <c r="F172" s="286" t="s">
        <v>399</v>
      </c>
      <c r="G172" s="265"/>
      <c r="H172" s="265" t="s">
        <v>460</v>
      </c>
      <c r="I172" s="265" t="s">
        <v>395</v>
      </c>
      <c r="J172" s="265">
        <v>50</v>
      </c>
      <c r="K172" s="311"/>
    </row>
    <row r="173" spans="2:11" s="1" customFormat="1" ht="15" customHeight="1">
      <c r="B173" s="288"/>
      <c r="C173" s="265" t="s">
        <v>401</v>
      </c>
      <c r="D173" s="265"/>
      <c r="E173" s="265"/>
      <c r="F173" s="286" t="s">
        <v>393</v>
      </c>
      <c r="G173" s="265"/>
      <c r="H173" s="265" t="s">
        <v>460</v>
      </c>
      <c r="I173" s="265" t="s">
        <v>403</v>
      </c>
      <c r="J173" s="265"/>
      <c r="K173" s="311"/>
    </row>
    <row r="174" spans="2:11" s="1" customFormat="1" ht="15" customHeight="1">
      <c r="B174" s="288"/>
      <c r="C174" s="265" t="s">
        <v>412</v>
      </c>
      <c r="D174" s="265"/>
      <c r="E174" s="265"/>
      <c r="F174" s="286" t="s">
        <v>399</v>
      </c>
      <c r="G174" s="265"/>
      <c r="H174" s="265" t="s">
        <v>460</v>
      </c>
      <c r="I174" s="265" t="s">
        <v>395</v>
      </c>
      <c r="J174" s="265">
        <v>50</v>
      </c>
      <c r="K174" s="311"/>
    </row>
    <row r="175" spans="2:11" s="1" customFormat="1" ht="15" customHeight="1">
      <c r="B175" s="288"/>
      <c r="C175" s="265" t="s">
        <v>420</v>
      </c>
      <c r="D175" s="265"/>
      <c r="E175" s="265"/>
      <c r="F175" s="286" t="s">
        <v>399</v>
      </c>
      <c r="G175" s="265"/>
      <c r="H175" s="265" t="s">
        <v>460</v>
      </c>
      <c r="I175" s="265" t="s">
        <v>395</v>
      </c>
      <c r="J175" s="265">
        <v>50</v>
      </c>
      <c r="K175" s="311"/>
    </row>
    <row r="176" spans="2:11" s="1" customFormat="1" ht="15" customHeight="1">
      <c r="B176" s="288"/>
      <c r="C176" s="265" t="s">
        <v>418</v>
      </c>
      <c r="D176" s="265"/>
      <c r="E176" s="265"/>
      <c r="F176" s="286" t="s">
        <v>399</v>
      </c>
      <c r="G176" s="265"/>
      <c r="H176" s="265" t="s">
        <v>460</v>
      </c>
      <c r="I176" s="265" t="s">
        <v>395</v>
      </c>
      <c r="J176" s="265">
        <v>50</v>
      </c>
      <c r="K176" s="311"/>
    </row>
    <row r="177" spans="2:11" s="1" customFormat="1" ht="15" customHeight="1">
      <c r="B177" s="288"/>
      <c r="C177" s="265" t="s">
        <v>108</v>
      </c>
      <c r="D177" s="265"/>
      <c r="E177" s="265"/>
      <c r="F177" s="286" t="s">
        <v>393</v>
      </c>
      <c r="G177" s="265"/>
      <c r="H177" s="265" t="s">
        <v>461</v>
      </c>
      <c r="I177" s="265" t="s">
        <v>462</v>
      </c>
      <c r="J177" s="265"/>
      <c r="K177" s="311"/>
    </row>
    <row r="178" spans="2:11" s="1" customFormat="1" ht="15" customHeight="1">
      <c r="B178" s="288"/>
      <c r="C178" s="265" t="s">
        <v>58</v>
      </c>
      <c r="D178" s="265"/>
      <c r="E178" s="265"/>
      <c r="F178" s="286" t="s">
        <v>393</v>
      </c>
      <c r="G178" s="265"/>
      <c r="H178" s="265" t="s">
        <v>463</v>
      </c>
      <c r="I178" s="265" t="s">
        <v>464</v>
      </c>
      <c r="J178" s="265">
        <v>1</v>
      </c>
      <c r="K178" s="311"/>
    </row>
    <row r="179" spans="2:11" s="1" customFormat="1" ht="15" customHeight="1">
      <c r="B179" s="288"/>
      <c r="C179" s="265" t="s">
        <v>54</v>
      </c>
      <c r="D179" s="265"/>
      <c r="E179" s="265"/>
      <c r="F179" s="286" t="s">
        <v>393</v>
      </c>
      <c r="G179" s="265"/>
      <c r="H179" s="265" t="s">
        <v>465</v>
      </c>
      <c r="I179" s="265" t="s">
        <v>395</v>
      </c>
      <c r="J179" s="265">
        <v>20</v>
      </c>
      <c r="K179" s="311"/>
    </row>
    <row r="180" spans="2:11" s="1" customFormat="1" ht="15" customHeight="1">
      <c r="B180" s="288"/>
      <c r="C180" s="265" t="s">
        <v>55</v>
      </c>
      <c r="D180" s="265"/>
      <c r="E180" s="265"/>
      <c r="F180" s="286" t="s">
        <v>393</v>
      </c>
      <c r="G180" s="265"/>
      <c r="H180" s="265" t="s">
        <v>466</v>
      </c>
      <c r="I180" s="265" t="s">
        <v>395</v>
      </c>
      <c r="J180" s="265">
        <v>255</v>
      </c>
      <c r="K180" s="311"/>
    </row>
    <row r="181" spans="2:11" s="1" customFormat="1" ht="15" customHeight="1">
      <c r="B181" s="288"/>
      <c r="C181" s="265" t="s">
        <v>109</v>
      </c>
      <c r="D181" s="265"/>
      <c r="E181" s="265"/>
      <c r="F181" s="286" t="s">
        <v>393</v>
      </c>
      <c r="G181" s="265"/>
      <c r="H181" s="265" t="s">
        <v>357</v>
      </c>
      <c r="I181" s="265" t="s">
        <v>395</v>
      </c>
      <c r="J181" s="265">
        <v>10</v>
      </c>
      <c r="K181" s="311"/>
    </row>
    <row r="182" spans="2:11" s="1" customFormat="1" ht="15" customHeight="1">
      <c r="B182" s="288"/>
      <c r="C182" s="265" t="s">
        <v>110</v>
      </c>
      <c r="D182" s="265"/>
      <c r="E182" s="265"/>
      <c r="F182" s="286" t="s">
        <v>393</v>
      </c>
      <c r="G182" s="265"/>
      <c r="H182" s="265" t="s">
        <v>467</v>
      </c>
      <c r="I182" s="265" t="s">
        <v>428</v>
      </c>
      <c r="J182" s="265"/>
      <c r="K182" s="311"/>
    </row>
    <row r="183" spans="2:11" s="1" customFormat="1" ht="15" customHeight="1">
      <c r="B183" s="288"/>
      <c r="C183" s="265" t="s">
        <v>468</v>
      </c>
      <c r="D183" s="265"/>
      <c r="E183" s="265"/>
      <c r="F183" s="286" t="s">
        <v>393</v>
      </c>
      <c r="G183" s="265"/>
      <c r="H183" s="265" t="s">
        <v>469</v>
      </c>
      <c r="I183" s="265" t="s">
        <v>428</v>
      </c>
      <c r="J183" s="265"/>
      <c r="K183" s="311"/>
    </row>
    <row r="184" spans="2:11" s="1" customFormat="1" ht="15" customHeight="1">
      <c r="B184" s="288"/>
      <c r="C184" s="265" t="s">
        <v>457</v>
      </c>
      <c r="D184" s="265"/>
      <c r="E184" s="265"/>
      <c r="F184" s="286" t="s">
        <v>393</v>
      </c>
      <c r="G184" s="265"/>
      <c r="H184" s="265" t="s">
        <v>470</v>
      </c>
      <c r="I184" s="265" t="s">
        <v>428</v>
      </c>
      <c r="J184" s="265"/>
      <c r="K184" s="311"/>
    </row>
    <row r="185" spans="2:11" s="1" customFormat="1" ht="15" customHeight="1">
      <c r="B185" s="288"/>
      <c r="C185" s="265" t="s">
        <v>112</v>
      </c>
      <c r="D185" s="265"/>
      <c r="E185" s="265"/>
      <c r="F185" s="286" t="s">
        <v>399</v>
      </c>
      <c r="G185" s="265"/>
      <c r="H185" s="265" t="s">
        <v>471</v>
      </c>
      <c r="I185" s="265" t="s">
        <v>395</v>
      </c>
      <c r="J185" s="265">
        <v>50</v>
      </c>
      <c r="K185" s="311"/>
    </row>
    <row r="186" spans="2:11" s="1" customFormat="1" ht="15" customHeight="1">
      <c r="B186" s="288"/>
      <c r="C186" s="265" t="s">
        <v>472</v>
      </c>
      <c r="D186" s="265"/>
      <c r="E186" s="265"/>
      <c r="F186" s="286" t="s">
        <v>399</v>
      </c>
      <c r="G186" s="265"/>
      <c r="H186" s="265" t="s">
        <v>473</v>
      </c>
      <c r="I186" s="265" t="s">
        <v>474</v>
      </c>
      <c r="J186" s="265"/>
      <c r="K186" s="311"/>
    </row>
    <row r="187" spans="2:11" s="1" customFormat="1" ht="15" customHeight="1">
      <c r="B187" s="288"/>
      <c r="C187" s="265" t="s">
        <v>475</v>
      </c>
      <c r="D187" s="265"/>
      <c r="E187" s="265"/>
      <c r="F187" s="286" t="s">
        <v>399</v>
      </c>
      <c r="G187" s="265"/>
      <c r="H187" s="265" t="s">
        <v>476</v>
      </c>
      <c r="I187" s="265" t="s">
        <v>474</v>
      </c>
      <c r="J187" s="265"/>
      <c r="K187" s="311"/>
    </row>
    <row r="188" spans="2:11" s="1" customFormat="1" ht="15" customHeight="1">
      <c r="B188" s="288"/>
      <c r="C188" s="265" t="s">
        <v>477</v>
      </c>
      <c r="D188" s="265"/>
      <c r="E188" s="265"/>
      <c r="F188" s="286" t="s">
        <v>399</v>
      </c>
      <c r="G188" s="265"/>
      <c r="H188" s="265" t="s">
        <v>478</v>
      </c>
      <c r="I188" s="265" t="s">
        <v>474</v>
      </c>
      <c r="J188" s="265"/>
      <c r="K188" s="311"/>
    </row>
    <row r="189" spans="2:11" s="1" customFormat="1" ht="15" customHeight="1">
      <c r="B189" s="288"/>
      <c r="C189" s="324" t="s">
        <v>479</v>
      </c>
      <c r="D189" s="265"/>
      <c r="E189" s="265"/>
      <c r="F189" s="286" t="s">
        <v>399</v>
      </c>
      <c r="G189" s="265"/>
      <c r="H189" s="265" t="s">
        <v>480</v>
      </c>
      <c r="I189" s="265" t="s">
        <v>481</v>
      </c>
      <c r="J189" s="325" t="s">
        <v>482</v>
      </c>
      <c r="K189" s="311"/>
    </row>
    <row r="190" spans="2:11" s="17" customFormat="1" ht="15" customHeight="1">
      <c r="B190" s="326"/>
      <c r="C190" s="327" t="s">
        <v>483</v>
      </c>
      <c r="D190" s="328"/>
      <c r="E190" s="328"/>
      <c r="F190" s="329" t="s">
        <v>399</v>
      </c>
      <c r="G190" s="328"/>
      <c r="H190" s="328" t="s">
        <v>484</v>
      </c>
      <c r="I190" s="328" t="s">
        <v>481</v>
      </c>
      <c r="J190" s="330" t="s">
        <v>482</v>
      </c>
      <c r="K190" s="331"/>
    </row>
    <row r="191" spans="2:11" s="1" customFormat="1" ht="15" customHeight="1">
      <c r="B191" s="288"/>
      <c r="C191" s="324" t="s">
        <v>43</v>
      </c>
      <c r="D191" s="265"/>
      <c r="E191" s="265"/>
      <c r="F191" s="286" t="s">
        <v>393</v>
      </c>
      <c r="G191" s="265"/>
      <c r="H191" s="262" t="s">
        <v>485</v>
      </c>
      <c r="I191" s="265" t="s">
        <v>486</v>
      </c>
      <c r="J191" s="265"/>
      <c r="K191" s="311"/>
    </row>
    <row r="192" spans="2:11" s="1" customFormat="1" ht="15" customHeight="1">
      <c r="B192" s="288"/>
      <c r="C192" s="324" t="s">
        <v>487</v>
      </c>
      <c r="D192" s="265"/>
      <c r="E192" s="265"/>
      <c r="F192" s="286" t="s">
        <v>393</v>
      </c>
      <c r="G192" s="265"/>
      <c r="H192" s="265" t="s">
        <v>488</v>
      </c>
      <c r="I192" s="265" t="s">
        <v>428</v>
      </c>
      <c r="J192" s="265"/>
      <c r="K192" s="311"/>
    </row>
    <row r="193" spans="2:11" s="1" customFormat="1" ht="15" customHeight="1">
      <c r="B193" s="288"/>
      <c r="C193" s="324" t="s">
        <v>489</v>
      </c>
      <c r="D193" s="265"/>
      <c r="E193" s="265"/>
      <c r="F193" s="286" t="s">
        <v>393</v>
      </c>
      <c r="G193" s="265"/>
      <c r="H193" s="265" t="s">
        <v>490</v>
      </c>
      <c r="I193" s="265" t="s">
        <v>428</v>
      </c>
      <c r="J193" s="265"/>
      <c r="K193" s="311"/>
    </row>
    <row r="194" spans="2:11" s="1" customFormat="1" ht="15" customHeight="1">
      <c r="B194" s="288"/>
      <c r="C194" s="324" t="s">
        <v>491</v>
      </c>
      <c r="D194" s="265"/>
      <c r="E194" s="265"/>
      <c r="F194" s="286" t="s">
        <v>399</v>
      </c>
      <c r="G194" s="265"/>
      <c r="H194" s="265" t="s">
        <v>492</v>
      </c>
      <c r="I194" s="265" t="s">
        <v>428</v>
      </c>
      <c r="J194" s="265"/>
      <c r="K194" s="311"/>
    </row>
    <row r="195" spans="2:11" s="1" customFormat="1" ht="15" customHeight="1">
      <c r="B195" s="317"/>
      <c r="C195" s="332"/>
      <c r="D195" s="297"/>
      <c r="E195" s="297"/>
      <c r="F195" s="297"/>
      <c r="G195" s="297"/>
      <c r="H195" s="297"/>
      <c r="I195" s="297"/>
      <c r="J195" s="297"/>
      <c r="K195" s="318"/>
    </row>
    <row r="196" spans="2:11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pans="2:11" s="1" customFormat="1" ht="18.75" customHeight="1">
      <c r="B197" s="299"/>
      <c r="C197" s="309"/>
      <c r="D197" s="309"/>
      <c r="E197" s="309"/>
      <c r="F197" s="319"/>
      <c r="G197" s="309"/>
      <c r="H197" s="309"/>
      <c r="I197" s="309"/>
      <c r="J197" s="309"/>
      <c r="K197" s="299"/>
    </row>
    <row r="198" spans="2:11" s="1" customFormat="1" ht="18.75" customHeight="1">
      <c r="B198" s="272"/>
      <c r="C198" s="272"/>
      <c r="D198" s="272"/>
      <c r="E198" s="272"/>
      <c r="F198" s="272"/>
      <c r="G198" s="272"/>
      <c r="H198" s="272"/>
      <c r="I198" s="272"/>
      <c r="J198" s="272"/>
      <c r="K198" s="272"/>
    </row>
    <row r="199" spans="2:11" s="1" customFormat="1" ht="13.5">
      <c r="B199" s="254"/>
      <c r="C199" s="255"/>
      <c r="D199" s="255"/>
      <c r="E199" s="255"/>
      <c r="F199" s="255"/>
      <c r="G199" s="255"/>
      <c r="H199" s="255"/>
      <c r="I199" s="255"/>
      <c r="J199" s="255"/>
      <c r="K199" s="256"/>
    </row>
    <row r="200" spans="2:11" s="1" customFormat="1" ht="21">
      <c r="B200" s="257"/>
      <c r="C200" s="396" t="s">
        <v>493</v>
      </c>
      <c r="D200" s="396"/>
      <c r="E200" s="396"/>
      <c r="F200" s="396"/>
      <c r="G200" s="396"/>
      <c r="H200" s="396"/>
      <c r="I200" s="396"/>
      <c r="J200" s="396"/>
      <c r="K200" s="258"/>
    </row>
    <row r="201" spans="2:11" s="1" customFormat="1" ht="25.5" customHeight="1">
      <c r="B201" s="257"/>
      <c r="C201" s="333" t="s">
        <v>494</v>
      </c>
      <c r="D201" s="333"/>
      <c r="E201" s="333"/>
      <c r="F201" s="333" t="s">
        <v>495</v>
      </c>
      <c r="G201" s="334"/>
      <c r="H201" s="399" t="s">
        <v>496</v>
      </c>
      <c r="I201" s="399"/>
      <c r="J201" s="399"/>
      <c r="K201" s="258"/>
    </row>
    <row r="202" spans="2:11" s="1" customFormat="1" ht="5.25" customHeight="1">
      <c r="B202" s="288"/>
      <c r="C202" s="283"/>
      <c r="D202" s="283"/>
      <c r="E202" s="283"/>
      <c r="F202" s="283"/>
      <c r="G202" s="309"/>
      <c r="H202" s="283"/>
      <c r="I202" s="283"/>
      <c r="J202" s="283"/>
      <c r="K202" s="311"/>
    </row>
    <row r="203" spans="2:11" s="1" customFormat="1" ht="15" customHeight="1">
      <c r="B203" s="288"/>
      <c r="C203" s="265" t="s">
        <v>486</v>
      </c>
      <c r="D203" s="265"/>
      <c r="E203" s="265"/>
      <c r="F203" s="286" t="s">
        <v>44</v>
      </c>
      <c r="G203" s="265"/>
      <c r="H203" s="400" t="s">
        <v>497</v>
      </c>
      <c r="I203" s="400"/>
      <c r="J203" s="400"/>
      <c r="K203" s="311"/>
    </row>
    <row r="204" spans="2:11" s="1" customFormat="1" ht="15" customHeight="1">
      <c r="B204" s="288"/>
      <c r="C204" s="265"/>
      <c r="D204" s="265"/>
      <c r="E204" s="265"/>
      <c r="F204" s="286" t="s">
        <v>45</v>
      </c>
      <c r="G204" s="265"/>
      <c r="H204" s="400" t="s">
        <v>498</v>
      </c>
      <c r="I204" s="400"/>
      <c r="J204" s="400"/>
      <c r="K204" s="311"/>
    </row>
    <row r="205" spans="2:11" s="1" customFormat="1" ht="15" customHeight="1">
      <c r="B205" s="288"/>
      <c r="C205" s="265"/>
      <c r="D205" s="265"/>
      <c r="E205" s="265"/>
      <c r="F205" s="286" t="s">
        <v>48</v>
      </c>
      <c r="G205" s="265"/>
      <c r="H205" s="400" t="s">
        <v>499</v>
      </c>
      <c r="I205" s="400"/>
      <c r="J205" s="400"/>
      <c r="K205" s="311"/>
    </row>
    <row r="206" spans="2:11" s="1" customFormat="1" ht="15" customHeight="1">
      <c r="B206" s="288"/>
      <c r="C206" s="265"/>
      <c r="D206" s="265"/>
      <c r="E206" s="265"/>
      <c r="F206" s="286" t="s">
        <v>46</v>
      </c>
      <c r="G206" s="265"/>
      <c r="H206" s="400" t="s">
        <v>500</v>
      </c>
      <c r="I206" s="400"/>
      <c r="J206" s="400"/>
      <c r="K206" s="311"/>
    </row>
    <row r="207" spans="2:11" s="1" customFormat="1" ht="15" customHeight="1">
      <c r="B207" s="288"/>
      <c r="C207" s="265"/>
      <c r="D207" s="265"/>
      <c r="E207" s="265"/>
      <c r="F207" s="286" t="s">
        <v>47</v>
      </c>
      <c r="G207" s="265"/>
      <c r="H207" s="400" t="s">
        <v>501</v>
      </c>
      <c r="I207" s="400"/>
      <c r="J207" s="400"/>
      <c r="K207" s="311"/>
    </row>
    <row r="208" spans="2:11" s="1" customFormat="1" ht="15" customHeight="1">
      <c r="B208" s="288"/>
      <c r="C208" s="265"/>
      <c r="D208" s="265"/>
      <c r="E208" s="265"/>
      <c r="F208" s="286"/>
      <c r="G208" s="265"/>
      <c r="H208" s="265"/>
      <c r="I208" s="265"/>
      <c r="J208" s="265"/>
      <c r="K208" s="311"/>
    </row>
    <row r="209" spans="2:11" s="1" customFormat="1" ht="15" customHeight="1">
      <c r="B209" s="288"/>
      <c r="C209" s="265" t="s">
        <v>440</v>
      </c>
      <c r="D209" s="265"/>
      <c r="E209" s="265"/>
      <c r="F209" s="286" t="s">
        <v>79</v>
      </c>
      <c r="G209" s="265"/>
      <c r="H209" s="400" t="s">
        <v>502</v>
      </c>
      <c r="I209" s="400"/>
      <c r="J209" s="400"/>
      <c r="K209" s="311"/>
    </row>
    <row r="210" spans="2:11" s="1" customFormat="1" ht="15" customHeight="1">
      <c r="B210" s="288"/>
      <c r="C210" s="265"/>
      <c r="D210" s="265"/>
      <c r="E210" s="265"/>
      <c r="F210" s="286" t="s">
        <v>337</v>
      </c>
      <c r="G210" s="265"/>
      <c r="H210" s="400" t="s">
        <v>338</v>
      </c>
      <c r="I210" s="400"/>
      <c r="J210" s="400"/>
      <c r="K210" s="311"/>
    </row>
    <row r="211" spans="2:11" s="1" customFormat="1" ht="15" customHeight="1">
      <c r="B211" s="288"/>
      <c r="C211" s="265"/>
      <c r="D211" s="265"/>
      <c r="E211" s="265"/>
      <c r="F211" s="286" t="s">
        <v>335</v>
      </c>
      <c r="G211" s="265"/>
      <c r="H211" s="400" t="s">
        <v>503</v>
      </c>
      <c r="I211" s="400"/>
      <c r="J211" s="400"/>
      <c r="K211" s="311"/>
    </row>
    <row r="212" spans="2:11" s="1" customFormat="1" ht="15" customHeight="1">
      <c r="B212" s="335"/>
      <c r="C212" s="265"/>
      <c r="D212" s="265"/>
      <c r="E212" s="265"/>
      <c r="F212" s="286" t="s">
        <v>339</v>
      </c>
      <c r="G212" s="324"/>
      <c r="H212" s="401" t="s">
        <v>92</v>
      </c>
      <c r="I212" s="401"/>
      <c r="J212" s="401"/>
      <c r="K212" s="336"/>
    </row>
    <row r="213" spans="2:11" s="1" customFormat="1" ht="15" customHeight="1">
      <c r="B213" s="335"/>
      <c r="C213" s="265"/>
      <c r="D213" s="265"/>
      <c r="E213" s="265"/>
      <c r="F213" s="286" t="s">
        <v>340</v>
      </c>
      <c r="G213" s="324"/>
      <c r="H213" s="401" t="s">
        <v>318</v>
      </c>
      <c r="I213" s="401"/>
      <c r="J213" s="401"/>
      <c r="K213" s="336"/>
    </row>
    <row r="214" spans="2:11" s="1" customFormat="1" ht="15" customHeight="1">
      <c r="B214" s="335"/>
      <c r="C214" s="265"/>
      <c r="D214" s="265"/>
      <c r="E214" s="265"/>
      <c r="F214" s="286"/>
      <c r="G214" s="324"/>
      <c r="H214" s="315"/>
      <c r="I214" s="315"/>
      <c r="J214" s="315"/>
      <c r="K214" s="336"/>
    </row>
    <row r="215" spans="2:11" s="1" customFormat="1" ht="15" customHeight="1">
      <c r="B215" s="335"/>
      <c r="C215" s="265" t="s">
        <v>464</v>
      </c>
      <c r="D215" s="265"/>
      <c r="E215" s="265"/>
      <c r="F215" s="286">
        <v>1</v>
      </c>
      <c r="G215" s="324"/>
      <c r="H215" s="401" t="s">
        <v>504</v>
      </c>
      <c r="I215" s="401"/>
      <c r="J215" s="401"/>
      <c r="K215" s="336"/>
    </row>
    <row r="216" spans="2:11" s="1" customFormat="1" ht="15" customHeight="1">
      <c r="B216" s="335"/>
      <c r="C216" s="265"/>
      <c r="D216" s="265"/>
      <c r="E216" s="265"/>
      <c r="F216" s="286">
        <v>2</v>
      </c>
      <c r="G216" s="324"/>
      <c r="H216" s="401" t="s">
        <v>505</v>
      </c>
      <c r="I216" s="401"/>
      <c r="J216" s="401"/>
      <c r="K216" s="336"/>
    </row>
    <row r="217" spans="2:11" s="1" customFormat="1" ht="15" customHeight="1">
      <c r="B217" s="335"/>
      <c r="C217" s="265"/>
      <c r="D217" s="265"/>
      <c r="E217" s="265"/>
      <c r="F217" s="286">
        <v>3</v>
      </c>
      <c r="G217" s="324"/>
      <c r="H217" s="401" t="s">
        <v>506</v>
      </c>
      <c r="I217" s="401"/>
      <c r="J217" s="401"/>
      <c r="K217" s="336"/>
    </row>
    <row r="218" spans="2:11" s="1" customFormat="1" ht="15" customHeight="1">
      <c r="B218" s="335"/>
      <c r="C218" s="265"/>
      <c r="D218" s="265"/>
      <c r="E218" s="265"/>
      <c r="F218" s="286">
        <v>4</v>
      </c>
      <c r="G218" s="324"/>
      <c r="H218" s="401" t="s">
        <v>507</v>
      </c>
      <c r="I218" s="401"/>
      <c r="J218" s="401"/>
      <c r="K218" s="336"/>
    </row>
    <row r="219" spans="2:11" s="1" customFormat="1" ht="12.75" customHeight="1">
      <c r="B219" s="337"/>
      <c r="C219" s="338"/>
      <c r="D219" s="338"/>
      <c r="E219" s="338"/>
      <c r="F219" s="338"/>
      <c r="G219" s="338"/>
      <c r="H219" s="338"/>
      <c r="I219" s="338"/>
      <c r="J219" s="338"/>
      <c r="K219" s="33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D.1.1a - Architektonicko-...</vt:lpstr>
      <vt:lpstr>D.1.1b - Architektonicko-...</vt:lpstr>
      <vt:lpstr>99 - Vedlejší a ostatní n...</vt:lpstr>
      <vt:lpstr>Pokyny pro vyplnění</vt:lpstr>
      <vt:lpstr>'99 - Vedlejší a ostatní n...'!Názvy_tisku</vt:lpstr>
      <vt:lpstr>'D.1.1a - Architektonicko-...'!Názvy_tisku</vt:lpstr>
      <vt:lpstr>'D.1.1b - Architektonicko-...'!Názvy_tisku</vt:lpstr>
      <vt:lpstr>'Rekapitulace stavby'!Názvy_tisku</vt:lpstr>
      <vt:lpstr>'99 - Vedlejší a ostatní n...'!Oblast_tisku</vt:lpstr>
      <vt:lpstr>'D.1.1a - Architektonicko-...'!Oblast_tisku</vt:lpstr>
      <vt:lpstr>'D.1.1b - Architektonicko-...'!Oblast_tisku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Křehla Milan</dc:creator>
  <cp:lastModifiedBy>Kučerová Marta</cp:lastModifiedBy>
  <dcterms:created xsi:type="dcterms:W3CDTF">2025-04-10T11:15:29Z</dcterms:created>
  <dcterms:modified xsi:type="dcterms:W3CDTF">2026-02-25T09:25:11Z</dcterms:modified>
</cp:coreProperties>
</file>