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'D.1.1a - Architektonicko-...'!$C$88:$K$109</definedName>
    <definedName name="_xlnm.Print_Area" localSheetId="1">'D.1.1a - Architektonicko-...'!$C$4:$J$41,'D.1.1a - Architektonicko-...'!$C$47:$J$68,'D.1.1a - Architektonicko-...'!$C$74:$K$109</definedName>
    <definedName name="_xlnm.Print_Titles" localSheetId="1">'D.1.1a - Architektonicko-...'!$88:$88</definedName>
    <definedName name="_xlnm._FilterDatabase" localSheetId="2" hidden="1">'D.1.1b - Architektonicko-...'!$C$86:$K$120</definedName>
    <definedName name="_xlnm.Print_Area" localSheetId="2">'D.1.1b - Architektonicko-...'!$C$4:$J$41,'D.1.1b - Architektonicko-...'!$C$47:$J$66,'D.1.1b - Architektonicko-...'!$C$72:$K$120</definedName>
    <definedName name="_xlnm.Print_Titles" localSheetId="2">'D.1.1b - Architektonicko-...'!$86:$86</definedName>
    <definedName name="_xlnm._FilterDatabase" localSheetId="3" hidden="1">'99 - Vedlejší a ostatní n...'!$C$81:$K$90</definedName>
    <definedName name="_xlnm.Print_Area" localSheetId="3">'99 - Vedlejší a ostatní n...'!$C$4:$J$39,'99 - Vedlejší a ostatní n...'!$C$45:$J$63,'99 - Vedlejší a ostatní n...'!$C$69:$K$90</definedName>
    <definedName name="_xlnm.Print_Titles" localSheetId="3">'99 - Vedlejší a ostatní n...'!$81:$81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R83"/>
  <c r="R82"/>
  <c r="P85"/>
  <c r="P84"/>
  <c r="P83"/>
  <c r="P82"/>
  <c i="1" r="AU58"/>
  <c i="4" r="J79"/>
  <c r="F76"/>
  <c r="E74"/>
  <c r="J55"/>
  <c r="F52"/>
  <c r="E50"/>
  <c r="J21"/>
  <c r="E21"/>
  <c r="J54"/>
  <c r="J20"/>
  <c r="J18"/>
  <c r="E18"/>
  <c r="F79"/>
  <c r="J17"/>
  <c r="J15"/>
  <c r="E15"/>
  <c r="F78"/>
  <c r="J14"/>
  <c r="J12"/>
  <c r="J76"/>
  <c r="E7"/>
  <c r="E72"/>
  <c i="3" r="J39"/>
  <c r="J38"/>
  <c i="1" r="AY57"/>
  <c i="3" r="J37"/>
  <c i="1" r="AX57"/>
  <c i="3"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J84"/>
  <c r="F81"/>
  <c r="E79"/>
  <c r="J59"/>
  <c r="F56"/>
  <c r="E54"/>
  <c r="J23"/>
  <c r="E23"/>
  <c r="J58"/>
  <c r="J22"/>
  <c r="J20"/>
  <c r="E20"/>
  <c r="F84"/>
  <c r="J19"/>
  <c r="J17"/>
  <c r="E17"/>
  <c r="F58"/>
  <c r="J16"/>
  <c r="J14"/>
  <c r="J81"/>
  <c r="E7"/>
  <c r="E75"/>
  <c i="2" r="J39"/>
  <c r="J38"/>
  <c i="1" r="AY56"/>
  <c i="2" r="J37"/>
  <c i="1" r="AX56"/>
  <c i="2" r="BI108"/>
  <c r="BH108"/>
  <c r="BG108"/>
  <c r="BF108"/>
  <c r="T108"/>
  <c r="R108"/>
  <c r="P108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J86"/>
  <c r="F83"/>
  <c r="E81"/>
  <c r="J59"/>
  <c r="F56"/>
  <c r="E54"/>
  <c r="J23"/>
  <c r="E23"/>
  <c r="J85"/>
  <c r="J22"/>
  <c r="J20"/>
  <c r="E20"/>
  <c r="F86"/>
  <c r="J19"/>
  <c r="J17"/>
  <c r="E17"/>
  <c r="F85"/>
  <c r="J16"/>
  <c r="J14"/>
  <c r="J83"/>
  <c r="E7"/>
  <c r="E77"/>
  <c i="1" r="L50"/>
  <c r="AM50"/>
  <c r="AM49"/>
  <c r="L49"/>
  <c r="AM47"/>
  <c r="L47"/>
  <c r="L45"/>
  <c r="L44"/>
  <c i="3" r="BK90"/>
  <c i="2" r="BK102"/>
  <c i="3" r="J94"/>
  <c i="1" r="AS55"/>
  <c i="3" r="J108"/>
  <c r="J95"/>
  <c i="2" r="J99"/>
  <c i="3" r="J117"/>
  <c r="J101"/>
  <c r="BK114"/>
  <c r="J106"/>
  <c r="J100"/>
  <c r="J93"/>
  <c i="2" r="BK108"/>
  <c i="3" r="J103"/>
  <c r="BK109"/>
  <c r="BK97"/>
  <c i="4" r="F36"/>
  <c i="3" r="J116"/>
  <c r="BK107"/>
  <c r="J99"/>
  <c i="4" r="J89"/>
  <c i="2" r="BK92"/>
  <c i="3" r="J114"/>
  <c r="BK113"/>
  <c r="BK99"/>
  <c r="J110"/>
  <c i="2" r="J108"/>
  <c i="3" r="BK101"/>
  <c r="J119"/>
  <c r="BK103"/>
  <c i="2" r="BK97"/>
  <c i="3" r="J92"/>
  <c r="BK93"/>
  <c i="2" r="J102"/>
  <c i="3" r="J97"/>
  <c r="BK116"/>
  <c i="2" r="J97"/>
  <c i="3" r="BK112"/>
  <c r="BK92"/>
  <c i="4" r="J85"/>
  <c i="3" r="BK117"/>
  <c r="BK94"/>
  <c r="J104"/>
  <c r="BK98"/>
  <c i="2" r="BK94"/>
  <c i="3" r="BK110"/>
  <c r="BK100"/>
  <c i="2" r="BK106"/>
  <c i="3" r="BK106"/>
  <c r="BK95"/>
  <c i="4" r="BK89"/>
  <c i="3" r="J109"/>
  <c r="J113"/>
  <c r="J107"/>
  <c i="2" r="J106"/>
  <c r="J92"/>
  <c i="3" r="J98"/>
  <c r="J112"/>
  <c r="BK108"/>
  <c i="4" r="BK85"/>
  <c i="2" r="J94"/>
  <c i="3" r="BK119"/>
  <c r="BK104"/>
  <c i="2" r="BK99"/>
  <c i="3" r="J90"/>
  <c i="2" l="1" r="BK91"/>
  <c r="J91"/>
  <c r="J65"/>
  <c r="R91"/>
  <c r="R90"/>
  <c r="P105"/>
  <c r="P104"/>
  <c i="3" r="R89"/>
  <c r="R88"/>
  <c r="R87"/>
  <c i="2" r="T91"/>
  <c r="T90"/>
  <c r="R105"/>
  <c r="R104"/>
  <c i="3" r="T89"/>
  <c r="T88"/>
  <c r="T87"/>
  <c i="2" r="T105"/>
  <c r="T104"/>
  <c i="3" r="BK89"/>
  <c r="J89"/>
  <c r="J65"/>
  <c i="2" r="P91"/>
  <c r="P90"/>
  <c r="P89"/>
  <c i="1" r="AU56"/>
  <c i="2" r="BK105"/>
  <c r="J105"/>
  <c r="J67"/>
  <c i="3" r="P89"/>
  <c r="P88"/>
  <c r="P87"/>
  <c i="1" r="AU57"/>
  <c i="4" r="BK84"/>
  <c r="J84"/>
  <c r="J61"/>
  <c r="BK88"/>
  <c r="J88"/>
  <c r="J62"/>
  <c i="3" r="BK88"/>
  <c r="J88"/>
  <c r="J64"/>
  <c i="4" r="J78"/>
  <c r="E48"/>
  <c r="J52"/>
  <c r="F54"/>
  <c r="F55"/>
  <c r="BE85"/>
  <c r="BE89"/>
  <c i="1" r="BC58"/>
  <c i="3" r="BE94"/>
  <c r="J56"/>
  <c r="F59"/>
  <c r="J83"/>
  <c r="BE90"/>
  <c r="BE93"/>
  <c r="BE97"/>
  <c r="BE103"/>
  <c r="E50"/>
  <c r="F83"/>
  <c r="BE95"/>
  <c r="BE98"/>
  <c r="BE99"/>
  <c r="BE100"/>
  <c r="BE101"/>
  <c r="BE104"/>
  <c r="BE106"/>
  <c r="BE108"/>
  <c r="BE109"/>
  <c r="BE112"/>
  <c r="BE113"/>
  <c r="BE114"/>
  <c r="BE117"/>
  <c r="BE119"/>
  <c r="BE92"/>
  <c r="BE107"/>
  <c r="BE110"/>
  <c r="BE116"/>
  <c i="2" r="BE97"/>
  <c r="BE94"/>
  <c r="E50"/>
  <c r="J56"/>
  <c r="F58"/>
  <c r="J58"/>
  <c r="F59"/>
  <c r="BE92"/>
  <c r="BE108"/>
  <c r="BE99"/>
  <c r="BE102"/>
  <c r="BE106"/>
  <c i="3" r="J36"/>
  <c i="1" r="AW57"/>
  <c i="2" r="J36"/>
  <c i="1" r="AW56"/>
  <c i="4" r="F35"/>
  <c i="1" r="BB58"/>
  <c i="3" r="F36"/>
  <c i="1" r="BA57"/>
  <c i="2" r="F36"/>
  <c i="1" r="BA56"/>
  <c i="2" r="F37"/>
  <c i="1" r="BB56"/>
  <c i="2" r="F39"/>
  <c i="1" r="BD56"/>
  <c i="4" r="J34"/>
  <c i="1" r="AW58"/>
  <c i="3" r="F37"/>
  <c i="1" r="BB57"/>
  <c i="3" r="F39"/>
  <c i="1" r="BD57"/>
  <c i="2" r="F38"/>
  <c i="1" r="BC56"/>
  <c i="4" r="F37"/>
  <c i="1" r="BD58"/>
  <c i="3" r="F38"/>
  <c i="1" r="BC57"/>
  <c i="4" r="F34"/>
  <c i="1" r="BA58"/>
  <c r="AS54"/>
  <c i="2" l="1" r="R89"/>
  <c r="T89"/>
  <c r="BK104"/>
  <c r="J104"/>
  <c r="J66"/>
  <c r="BK90"/>
  <c r="J90"/>
  <c r="J64"/>
  <c i="4" r="BK83"/>
  <c r="J83"/>
  <c r="J60"/>
  <c i="3" r="BK87"/>
  <c r="J87"/>
  <c r="J63"/>
  <c i="1" r="BA55"/>
  <c r="AW55"/>
  <c r="BD55"/>
  <c r="BB55"/>
  <c r="AX55"/>
  <c i="4" r="F33"/>
  <c i="1" r="AZ58"/>
  <c i="2" r="F35"/>
  <c i="1" r="AZ56"/>
  <c r="AU55"/>
  <c r="AU54"/>
  <c i="3" r="J35"/>
  <c i="1" r="AV57"/>
  <c r="AT57"/>
  <c i="2" r="J35"/>
  <c i="1" r="AV56"/>
  <c r="AT56"/>
  <c r="BC55"/>
  <c r="AY55"/>
  <c i="4" r="J33"/>
  <c i="1" r="AV58"/>
  <c r="AT58"/>
  <c i="3" r="F35"/>
  <c i="1" r="AZ57"/>
  <c i="2" l="1" r="BK89"/>
  <c r="J89"/>
  <c r="J63"/>
  <c i="4" r="BK82"/>
  <c r="J82"/>
  <c r="J59"/>
  <c i="1" r="BD54"/>
  <c r="W33"/>
  <c i="3" r="J32"/>
  <c i="1" r="AG57"/>
  <c r="BA54"/>
  <c r="AW54"/>
  <c r="AK30"/>
  <c r="AZ55"/>
  <c r="AV55"/>
  <c r="AT55"/>
  <c r="BC54"/>
  <c r="W32"/>
  <c r="BB54"/>
  <c r="W31"/>
  <c i="3" l="1" r="J41"/>
  <c i="1" r="AN57"/>
  <c i="2" r="J32"/>
  <c i="1" r="AG56"/>
  <c r="AZ54"/>
  <c r="W29"/>
  <c r="W30"/>
  <c i="4" r="J30"/>
  <c i="1" r="AG58"/>
  <c r="AX54"/>
  <c r="AY54"/>
  <c i="2" l="1" r="J41"/>
  <c i="4" r="J39"/>
  <c i="1" r="AN58"/>
  <c r="AN56"/>
  <c r="AG55"/>
  <c r="AG54"/>
  <c r="AK26"/>
  <c r="AV54"/>
  <c r="AK29"/>
  <c r="AK35"/>
  <c l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<sst xmlns="http://schemas.openxmlformats.org/spreadsheetml/2006/main">
  <si>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</si>
  <si>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</si>
  <si>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</si>
  <si>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</si>
  <si>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</si>
  <si>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{7e62fe28-d24b-40f1-8515-b1ed7b7d89b7}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</si>
  <si>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</si>
  <si>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</si>
  <si>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</si>
  <si>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</si>
  <si>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</si>
  <si>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</si>
  <si>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</si>
  <si>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</si>
  <si>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2024_13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</si>
  <si>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</si>
  <si>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</si>
  <si>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dveří v budově A ve 1.PP - Gastroenterologické oddělení</t>
  </si>
  <si>
    <t>KSO:</t>
  </si>
  <si>
    <t/>
  </si>
  <si>
    <t>CC-CZ:</t>
  </si>
  <si>
    <t>Místo:</t>
  </si>
  <si>
    <t>Masarykova nemocnice Ústí nad Labem</t>
  </si>
  <si>
    <t>Datum:</t>
  </si>
  <si>
    <t>30. 7. 2024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</si>
  <si>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</si>
  <si>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</si>
  <si>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</si>
  <si>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</si>
  <si>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</si>
  <si>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</si>
  <si>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</si>
  <si>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</si>
  <si>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</si>
  <si>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</si>
  <si>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</si>
  <si>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</si>
  <si>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</si>
  <si>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</si>
  <si>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</si>
  <si>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</si>
  <si>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</si>
  <si>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</si>
  <si>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</si>
  <si>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</si>
  <si>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</si>
  <si>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</si>
  <si>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</si>
  <si>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</si>
  <si>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</si>
  <si>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</si>
  <si>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</si>
  <si>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</si>
  <si>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</si>
  <si>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</si>
  <si>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</si>
  <si>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</si>
  <si>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</si>
  <si>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</si>
  <si>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</si>
  <si>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</si>
  <si>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</si>
  <si>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</si>
  <si>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</si>
  <si>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</si>
  <si>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</si>
  <si>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</si>
  <si>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</si>
  <si>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</si>
  <si>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</si>
  <si>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</si>
  <si>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</si>
  <si>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</si>
  <si>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</si>
  <si>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</si>
  <si>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</si>
  <si>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>Architektonicko-stavební řešení</t>
  </si>
  <si>
    <t>STA</t>
  </si>
  <si>
    <t>1</t>
  </si>
  <si>
    <t>{f49d9786-c9ee-47bb-a2ec-eb8fe318b6f0}</t>
  </si>
  <si>
    <t>2</t>
  </si>
  <si>
    <t>/</t>
  </si>
  <si>
    <t>D.1.1a</t>
  </si>
  <si>
    <t>Architektonicko-stavební řešení - Bourací práce</t>
  </si>
  <si>
    <t>Soupis</t>
  </si>
  <si>
    <t>{c06743cc-2a1e-413d-8806-dd186311e29f}</t>
  </si>
  <si>
    <t>D.1.1b</t>
  </si>
  <si>
    <t>Architektonicko-stavební řešení - Stavební úpravy</t>
  </si>
  <si>
    <t>{b04e652a-9794-4178-a7f1-94955f5d9740}</t>
  </si>
  <si>
    <t>99</t>
  </si>
  <si>
    <t>Vedlejší a ostatní náklady</t>
  </si>
  <si>
    <t>{bca44693-f719-4c64-bee2-f008f0c2767d}</t>
  </si>
  <si>
    <t>KRYCÍ LIST SOUPISU PRACÍ</t>
  </si>
  <si>
    <t>Objekt:</t>
  </si>
  <si>
    <t>D.1.1 - Architektonicko-stavební řešení</t>
  </si>
  <si>
    <t>Soupis: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</si>
  <si>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</si>
  <si>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</si>
  <si>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</si>
  <si>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</si>
  <si>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</si>
  <si>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</si>
  <si>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</si>
  <si>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</si>
  <si>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</si>
  <si>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</si>
  <si>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</si>
  <si>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</si>
  <si>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</si>
  <si>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</si>
  <si>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</si>
  <si>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</si>
  <si>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</si>
  <si>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</si>
  <si>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</si>
  <si>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</si>
  <si>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</si>
  <si>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</si>
  <si>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</si>
  <si>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</si>
  <si>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</si>
  <si>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</si>
  <si>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</si>
  <si>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</si>
  <si>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997013211</t>
  </si>
  <si>
    <t>Vnitrostaveništní doprava suti a vybouraných hmot vodorovně do 50 m s naložením ručně pro budovy a haly výšky do 6 m</t>
  </si>
  <si>
    <t>t</t>
  </si>
  <si>
    <t>CS ÚRS 2024 01</t>
  </si>
  <si>
    <t>4</t>
  </si>
  <si>
    <t>1543814946</t>
  </si>
  <si>
    <t>Online PSC</t>
  </si>
  <si>
    <t>https://podminky.urs.cz/item/CS_URS_2024_01/997013211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</si>
  <si>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</si>
  <si>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</si>
  <si>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CS ÚRS 2024 02</t>
  </si>
  <si>
    <t>-1050353711</t>
  </si>
  <si>
    <t>https://podminky.urs.cz/item/CS_URS_2024_02/997013219</t>
  </si>
  <si>
    <t>VV</t>
  </si>
  <si>
    <t>1,34*5 'Přepočtené koeficientem množství</t>
  </si>
  <si>
    <t>3</t>
  </si>
  <si>
    <t>997013501</t>
  </si>
  <si>
    <t>Odvoz suti a vybouraných hmot na skládku nebo meziskládku se složením, na vzdálenost do 1 km</t>
  </si>
  <si>
    <t>-586904765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</si>
  <si>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</si>
  <si>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</si>
  <si>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</si>
  <si>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1428772401</t>
  </si>
  <si>
    <t>https://podminky.urs.cz/item/CS_URS_2024_02/997013509</t>
  </si>
  <si>
    <t>1,34*10 'Přepočtené koeficientem množství</t>
  </si>
  <si>
    <t>5</t>
  </si>
  <si>
    <t>997013631</t>
  </si>
  <si>
    <t>Poplatek za uložení stavebního odpadu na skládce (skládkovné) směsného stavebního a demoličního zatříděného do Katalogu odpadů pod kódem 17 09 04</t>
  </si>
  <si>
    <t>2081865395</t>
  </si>
  <si>
    <t>https://podminky.urs.cz/item/CS_URS_2024_02/997013631</t>
  </si>
  <si>
    <t>PSV</t>
  </si>
  <si>
    <t>Práce a dodávky PSV</t>
  </si>
  <si>
    <t>766</t>
  </si>
  <si>
    <t>Konstrukce truhlářské</t>
  </si>
  <si>
    <t>6</t>
  </si>
  <si>
    <t>766691914</t>
  </si>
  <si>
    <t>Ostatní práce vyvěšení nebo zavěšení křídel dřevěných dveřních, plochy do 2 m2</t>
  </si>
  <si>
    <t>kus</t>
  </si>
  <si>
    <t>16</t>
  </si>
  <si>
    <t>-1730883956</t>
  </si>
  <si>
    <t>https://podminky.urs.cz/item/CS_URS_2024_02/766691914</t>
  </si>
  <si>
    <t>7</t>
  </si>
  <si>
    <t>766691915</t>
  </si>
  <si>
    <t>Ostatní práce vyvěšení nebo zavěšení křídel dřevěných dveřních, plochy přes 2 m2</t>
  </si>
  <si>
    <t>41611961</t>
  </si>
  <si>
    <t>https://podminky.urs.cz/item/CS_URS_2024_02/766691915</t>
  </si>
  <si>
    <t>D.1.1b - Architektonicko-stavební řešení - Stavební úpravy</t>
  </si>
  <si>
    <t>766660001</t>
  </si>
  <si>
    <t>Montáž dveřních křídel dřevěných nebo plastových otevíravých do ocelové zárubně povrchově upravených jednokřídlových, šířky do 800 mm</t>
  </si>
  <si>
    <t>-594156411</t>
  </si>
  <si>
    <t>https://podminky.urs.cz/item/CS_URS_2024_02/766660001</t>
  </si>
  <si>
    <t>M</t>
  </si>
  <si>
    <t>766R02</t>
  </si>
  <si>
    <t>dveře jednokřídlé 800x1970mm, rám z masivního dřeva, výplň odlehčená DTD deska, povrch CPL</t>
  </si>
  <si>
    <t>32</t>
  </si>
  <si>
    <t>320523515</t>
  </si>
  <si>
    <t>766R03</t>
  </si>
  <si>
    <t>dveře jednokřídlé 800x1970mm, rám z masivního dřeva, výplň odlehčená DTD deska, povrch CPL, větrací mřížka 500x100mm</t>
  </si>
  <si>
    <t>-1753333387</t>
  </si>
  <si>
    <t>766R04</t>
  </si>
  <si>
    <t>dveře jednokřídlé 700x1970mm, rám z masivního dřeva, výplň odlehčená DTD deska, povrch CPL, větrací mřížka 500x100mm</t>
  </si>
  <si>
    <t>-163692852</t>
  </si>
  <si>
    <t>766660002</t>
  </si>
  <si>
    <t>Montáž dveřních křídel dřevěných nebo plastových otevíravých do ocelové zárubně povrchově upravených jednokřídlových, šířky přes 800 mm</t>
  </si>
  <si>
    <t>-2118532213</t>
  </si>
  <si>
    <t>https://podminky.urs.cz/item/CS_URS_2024_02/766660002</t>
  </si>
  <si>
    <t>766R01</t>
  </si>
  <si>
    <t>dveře jednokřídlé 900x1970mm, rám z masivního dřeva, výplň odlehčená DTD deska, povrch CPL, větrací mřížka 500x100mm</t>
  </si>
  <si>
    <t>-1624094516</t>
  </si>
  <si>
    <t>766R07</t>
  </si>
  <si>
    <t>dveře jednokřídlé 900x1970mm, rám z masivního dřeva, výplň odlehčená DTD deska, povrch CPL, větrací mřížka 500x100mm, vodorovné madlo dl. 650mm</t>
  </si>
  <si>
    <t>-124504561</t>
  </si>
  <si>
    <t>8</t>
  </si>
  <si>
    <t>766R06</t>
  </si>
  <si>
    <t>dveře jednokřídlé 1100x1970mm, rám z masivního dřeva, výplň odlehčená DTD deska, povrch CPL</t>
  </si>
  <si>
    <t>1144992764</t>
  </si>
  <si>
    <t>9</t>
  </si>
  <si>
    <t>766R10</t>
  </si>
  <si>
    <t>dveře jednokřídlé 1100x1970mm, rám z masivního dřeva, výplň odlehčená DTD deska, povrch CPL, větrací mřížka 500x100mm</t>
  </si>
  <si>
    <t>-1515673831</t>
  </si>
  <si>
    <t>10</t>
  </si>
  <si>
    <t>766660713</t>
  </si>
  <si>
    <t>Montáž dveřních doplňků plechu okopového</t>
  </si>
  <si>
    <t>-533137836</t>
  </si>
  <si>
    <t>https://podminky.urs.cz/item/CS_URS_2024_02/766660713</t>
  </si>
  <si>
    <t>11</t>
  </si>
  <si>
    <t>54915213</t>
  </si>
  <si>
    <t>plech okopový nerez 915x250x0,6mm</t>
  </si>
  <si>
    <t>-1917452739</t>
  </si>
  <si>
    <t>766660728</t>
  </si>
  <si>
    <t>Montáž dveřních doplňků dveřního kování interiérového zámku</t>
  </si>
  <si>
    <t>-1905309243</t>
  </si>
  <si>
    <t>https://podminky.urs.cz/item/CS_URS_2024_02/766660728</t>
  </si>
  <si>
    <t>13</t>
  </si>
  <si>
    <t>54924004</t>
  </si>
  <si>
    <t>zámek zadlabací mezipokojový levý pro cylindrickou vložku rozteč 72x55mm</t>
  </si>
  <si>
    <t>338487470</t>
  </si>
  <si>
    <t>14</t>
  </si>
  <si>
    <t>54924006</t>
  </si>
  <si>
    <t>zámek zadlabací mezipokojový pravý pro cylindrickou vložku rozteč 72x55mm</t>
  </si>
  <si>
    <t>-308137980</t>
  </si>
  <si>
    <t>15</t>
  </si>
  <si>
    <t>54924005</t>
  </si>
  <si>
    <t>zámek zadlabací mezipokojový levý pro WC kování rozteč 72x55mm</t>
  </si>
  <si>
    <t>2098591845</t>
  </si>
  <si>
    <t>54924003</t>
  </si>
  <si>
    <t>zámek zadlabací mezipokojový pravý pro WC kování 72x55mm</t>
  </si>
  <si>
    <t>-1017176572</t>
  </si>
  <si>
    <t>17</t>
  </si>
  <si>
    <t>766660729</t>
  </si>
  <si>
    <t>Montáž dveřních doplňků dveřního kování interiérového štítku s klikou</t>
  </si>
  <si>
    <t>-2020698547</t>
  </si>
  <si>
    <t>https://podminky.urs.cz/item/CS_URS_2024_02/766660729</t>
  </si>
  <si>
    <t>18</t>
  </si>
  <si>
    <t>54914123</t>
  </si>
  <si>
    <t>kování rozetové klika/klika</t>
  </si>
  <si>
    <t>-1792002769</t>
  </si>
  <si>
    <t>19</t>
  </si>
  <si>
    <t>54914124</t>
  </si>
  <si>
    <t>kování rozetové koule/klika</t>
  </si>
  <si>
    <t>1177272668</t>
  </si>
  <si>
    <t>20</t>
  </si>
  <si>
    <t>766660730</t>
  </si>
  <si>
    <t>Montáž dveřních doplňků dveřního kování interiérového WC kliky se zámkem</t>
  </si>
  <si>
    <t>-472867731</t>
  </si>
  <si>
    <t>https://podminky.urs.cz/item/CS_URS_2024_02/766660730</t>
  </si>
  <si>
    <t>54914128</t>
  </si>
  <si>
    <t>kování rozetové spodní pro WC</t>
  </si>
  <si>
    <t>1158308009</t>
  </si>
  <si>
    <t>22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</si>
  <si>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</si>
  <si>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</si>
  <si>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405927432</t>
  </si>
  <si>
    <t>https://podminky.urs.cz/item/CS_URS_2024_02/998766121</t>
  </si>
  <si>
    <t>23</t>
  </si>
  <si>
    <t>998766129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</si>
  <si>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</si>
  <si>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-190646572</t>
  </si>
  <si>
    <t>https://podminky.urs.cz/item/CS_URS_2024_02/998766129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</si>
  <si>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</si>
  <si>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</si>
  <si>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</si>
  <si>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</si>
  <si>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</si>
  <si>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</si>
  <si>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</si>
  <si>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</si>
  <si>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</si>
  <si>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3,0%</t>
  </si>
  <si>
    <t>1024</t>
  </si>
  <si>
    <t>-1179632498</t>
  </si>
  <si>
    <t>https://podminky.urs.cz/item/CS_URS_2024_01/030001000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</si>
  <si>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</si>
  <si>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</si>
  <si>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</si>
  <si>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</si>
  <si>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</si>
  <si>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</si>
  <si>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-758789820</t>
  </si>
  <si>
    <t>https://podminky.urs.cz/item/CS_URS_2024_01/060001000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</si>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</sst>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73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71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7013211" TargetMode="External" /><Relationship Id="rId2" Type="http://schemas.openxmlformats.org/officeDocument/2006/relationships/hyperlink" Target="https://podminky.urs.cz/item/CS_URS_2024_02/997013219" TargetMode="External" /><Relationship Id="rId3" Type="http://schemas.openxmlformats.org/officeDocument/2006/relationships/hyperlink" Target="https://podminky.urs.cz/item/CS_URS_2024_02/997013501" TargetMode="External" /><Relationship Id="rId4" Type="http://schemas.openxmlformats.org/officeDocument/2006/relationships/hyperlink" Target="https://podminky.urs.cz/item/CS_URS_2024_02/997013509" TargetMode="External" /><Relationship Id="rId5" Type="http://schemas.openxmlformats.org/officeDocument/2006/relationships/hyperlink" Target="https://podminky.urs.cz/item/CS_URS_2024_02/997013631" TargetMode="External" /><Relationship Id="rId6" Type="http://schemas.openxmlformats.org/officeDocument/2006/relationships/hyperlink" Target="https://podminky.urs.cz/item/CS_URS_2024_02/766691914" TargetMode="External" /><Relationship Id="rId7" Type="http://schemas.openxmlformats.org/officeDocument/2006/relationships/hyperlink" Target="https://podminky.urs.cz/item/CS_URS_2024_02/766691915" TargetMode="External" /><Relationship Id="rId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6660001" TargetMode="External" /><Relationship Id="rId2" Type="http://schemas.openxmlformats.org/officeDocument/2006/relationships/hyperlink" Target="https://podminky.urs.cz/item/CS_URS_2024_02/766660002" TargetMode="External" /><Relationship Id="rId3" Type="http://schemas.openxmlformats.org/officeDocument/2006/relationships/hyperlink" Target="https://podminky.urs.cz/item/CS_URS_2024_02/766660713" TargetMode="External" /><Relationship Id="rId4" Type="http://schemas.openxmlformats.org/officeDocument/2006/relationships/hyperlink" Target="https://podminky.urs.cz/item/CS_URS_2024_02/766660728" TargetMode="External" /><Relationship Id="rId5" Type="http://schemas.openxmlformats.org/officeDocument/2006/relationships/hyperlink" Target="https://podminky.urs.cz/item/CS_URS_2024_02/766660729" TargetMode="External" /><Relationship Id="rId6" Type="http://schemas.openxmlformats.org/officeDocument/2006/relationships/hyperlink" Target="https://podminky.urs.cz/item/CS_URS_2024_02/766660730" TargetMode="External" /><Relationship Id="rId7" Type="http://schemas.openxmlformats.org/officeDocument/2006/relationships/hyperlink" Target="https://podminky.urs.cz/item/CS_URS_2024_02/998766121" TargetMode="External" /><Relationship Id="rId8" Type="http://schemas.openxmlformats.org/officeDocument/2006/relationships/hyperlink" Target="https://podminky.urs.cz/item/CS_URS_2024_02/998766129" TargetMode="External" /><Relationship Id="rId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2024_13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Výměna dveří v budově A ve 1.PP - Gastroenterologické oddělení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Masarykova nemocnice Ústí nad Labem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30. 7. 2024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51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33</v>
      </c>
      <c r="AJ50" s="40"/>
      <c r="AK50" s="40"/>
      <c r="AL50" s="40"/>
      <c r="AM50" s="73" t="str">
        <f>IF(E20="","",E20)</f>
        <v>Milan Křehla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52</v>
      </c>
      <c r="D52" s="87"/>
      <c r="E52" s="87"/>
      <c r="F52" s="87"/>
      <c r="G52" s="87"/>
      <c r="H52" s="88"/>
      <c r="I52" s="89" t="s">
        <v>53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54</v>
      </c>
      <c r="AH52" s="87"/>
      <c r="AI52" s="87"/>
      <c r="AJ52" s="87"/>
      <c r="AK52" s="87"/>
      <c r="AL52" s="87"/>
      <c r="AM52" s="87"/>
      <c r="AN52" s="89" t="s">
        <v>55</v>
      </c>
      <c r="AO52" s="87"/>
      <c r="AP52" s="87"/>
      <c r="AQ52" s="91" t="s">
        <v>56</v>
      </c>
      <c r="AR52" s="44"/>
      <c r="AS52" s="92" t="s">
        <v>57</v>
      </c>
      <c r="AT52" s="93" t="s">
        <v>58</v>
      </c>
      <c r="AU52" s="93" t="s">
        <v>59</v>
      </c>
      <c r="AV52" s="93" t="s">
        <v>60</v>
      </c>
      <c r="AW52" s="93" t="s">
        <v>61</v>
      </c>
      <c r="AX52" s="93" t="s">
        <v>62</v>
      </c>
      <c r="AY52" s="93" t="s">
        <v>63</v>
      </c>
      <c r="AZ52" s="93" t="s">
        <v>64</v>
      </c>
      <c r="BA52" s="93" t="s">
        <v>65</v>
      </c>
      <c r="BB52" s="93" t="s">
        <v>66</v>
      </c>
      <c r="BC52" s="93" t="s">
        <v>67</v>
      </c>
      <c r="BD52" s="94" t="s">
        <v>68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69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ROUND(AG55+AG58,2)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ROUND(AS55+AS58,2)</f>
        <v>0</v>
      </c>
      <c r="AT54" s="106">
        <f>ROUND(SUM(AV54:AW54),2)</f>
        <v>0</v>
      </c>
      <c r="AU54" s="107">
        <f>ROUND(AU55+AU58,5)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ROUND(AZ55+AZ58,2)</f>
        <v>0</v>
      </c>
      <c r="BA54" s="106">
        <f>ROUND(BA55+BA58,2)</f>
        <v>0</v>
      </c>
      <c r="BB54" s="106">
        <f>ROUND(BB55+BB58,2)</f>
        <v>0</v>
      </c>
      <c r="BC54" s="106">
        <f>ROUND(BC55+BC58,2)</f>
        <v>0</v>
      </c>
      <c r="BD54" s="108">
        <f>ROUND(BD55+BD58,2)</f>
        <v>0</v>
      </c>
      <c r="BE54" s="6"/>
      <c r="BS54" s="109" t="s">
        <v>70</v>
      </c>
      <c r="BT54" s="109" t="s">
        <v>71</v>
      </c>
      <c r="BU54" s="110" t="s">
        <v>72</v>
      </c>
      <c r="BV54" s="109" t="s">
        <v>73</v>
      </c>
      <c r="BW54" s="109" t="s">
        <v>5</v>
      </c>
      <c r="BX54" s="109" t="s">
        <v>74</v>
      </c>
      <c r="CL54" s="109" t="s">
        <v>19</v>
      </c>
    </row>
    <row r="55" s="7" customFormat="1" ht="16.5" customHeight="1">
      <c r="A55" s="7"/>
      <c r="B55" s="111"/>
      <c r="C55" s="112"/>
      <c r="D55" s="113" t="s">
        <v>75</v>
      </c>
      <c r="E55" s="113"/>
      <c r="F55" s="113"/>
      <c r="G55" s="113"/>
      <c r="H55" s="113"/>
      <c r="I55" s="114"/>
      <c r="J55" s="113" t="s">
        <v>76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ROUND(SUM(AG56:AG57),2)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77</v>
      </c>
      <c r="AR55" s="118"/>
      <c r="AS55" s="119">
        <f>ROUND(SUM(AS56:AS57),2)</f>
        <v>0</v>
      </c>
      <c r="AT55" s="120">
        <f>ROUND(SUM(AV55:AW55),2)</f>
        <v>0</v>
      </c>
      <c r="AU55" s="121">
        <f>ROUND(SUM(AU56:AU57),5)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ROUND(SUM(AZ56:AZ57),2)</f>
        <v>0</v>
      </c>
      <c r="BA55" s="120">
        <f>ROUND(SUM(BA56:BA57),2)</f>
        <v>0</v>
      </c>
      <c r="BB55" s="120">
        <f>ROUND(SUM(BB56:BB57),2)</f>
        <v>0</v>
      </c>
      <c r="BC55" s="120">
        <f>ROUND(SUM(BC56:BC57),2)</f>
        <v>0</v>
      </c>
      <c r="BD55" s="122">
        <f>ROUND(SUM(BD56:BD57),2)</f>
        <v>0</v>
      </c>
      <c r="BE55" s="7"/>
      <c r="BS55" s="123" t="s">
        <v>70</v>
      </c>
      <c r="BT55" s="123" t="s">
        <v>78</v>
      </c>
      <c r="BU55" s="123" t="s">
        <v>72</v>
      </c>
      <c r="BV55" s="123" t="s">
        <v>73</v>
      </c>
      <c r="BW55" s="123" t="s">
        <v>79</v>
      </c>
      <c r="BX55" s="123" t="s">
        <v>5</v>
      </c>
      <c r="CL55" s="123" t="s">
        <v>19</v>
      </c>
      <c r="CM55" s="123" t="s">
        <v>80</v>
      </c>
    </row>
    <row r="56" s="4" customFormat="1" ht="23.25" customHeight="1">
      <c r="A56" s="124" t="s">
        <v>81</v>
      </c>
      <c r="B56" s="63"/>
      <c r="C56" s="125"/>
      <c r="D56" s="125"/>
      <c r="E56" s="126" t="s">
        <v>82</v>
      </c>
      <c r="F56" s="126"/>
      <c r="G56" s="126"/>
      <c r="H56" s="126"/>
      <c r="I56" s="126"/>
      <c r="J56" s="125"/>
      <c r="K56" s="126" t="s">
        <v>83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'D.1.1a - Architektonicko-...'!J32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84</v>
      </c>
      <c r="AR56" s="65"/>
      <c r="AS56" s="129">
        <v>0</v>
      </c>
      <c r="AT56" s="130">
        <f>ROUND(SUM(AV56:AW56),2)</f>
        <v>0</v>
      </c>
      <c r="AU56" s="131">
        <f>'D.1.1a - Architektonicko-...'!P89</f>
        <v>0</v>
      </c>
      <c r="AV56" s="130">
        <f>'D.1.1a - Architektonicko-...'!J35</f>
        <v>0</v>
      </c>
      <c r="AW56" s="130">
        <f>'D.1.1a - Architektonicko-...'!J36</f>
        <v>0</v>
      </c>
      <c r="AX56" s="130">
        <f>'D.1.1a - Architektonicko-...'!J37</f>
        <v>0</v>
      </c>
      <c r="AY56" s="130">
        <f>'D.1.1a - Architektonicko-...'!J38</f>
        <v>0</v>
      </c>
      <c r="AZ56" s="130">
        <f>'D.1.1a - Architektonicko-...'!F35</f>
        <v>0</v>
      </c>
      <c r="BA56" s="130">
        <f>'D.1.1a - Architektonicko-...'!F36</f>
        <v>0</v>
      </c>
      <c r="BB56" s="130">
        <f>'D.1.1a - Architektonicko-...'!F37</f>
        <v>0</v>
      </c>
      <c r="BC56" s="130">
        <f>'D.1.1a - Architektonicko-...'!F38</f>
        <v>0</v>
      </c>
      <c r="BD56" s="132">
        <f>'D.1.1a - Architektonicko-...'!F39</f>
        <v>0</v>
      </c>
      <c r="BE56" s="4"/>
      <c r="BT56" s="133" t="s">
        <v>80</v>
      </c>
      <c r="BV56" s="133" t="s">
        <v>73</v>
      </c>
      <c r="BW56" s="133" t="s">
        <v>85</v>
      </c>
      <c r="BX56" s="133" t="s">
        <v>79</v>
      </c>
      <c r="CL56" s="133" t="s">
        <v>19</v>
      </c>
    </row>
    <row r="57" s="4" customFormat="1" ht="23.25" customHeight="1">
      <c r="A57" s="124" t="s">
        <v>81</v>
      </c>
      <c r="B57" s="63"/>
      <c r="C57" s="125"/>
      <c r="D57" s="125"/>
      <c r="E57" s="126" t="s">
        <v>86</v>
      </c>
      <c r="F57" s="126"/>
      <c r="G57" s="126"/>
      <c r="H57" s="126"/>
      <c r="I57" s="126"/>
      <c r="J57" s="125"/>
      <c r="K57" s="126" t="s">
        <v>87</v>
      </c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7">
        <f>'D.1.1b - Architektonicko-...'!J32</f>
        <v>0</v>
      </c>
      <c r="AH57" s="125"/>
      <c r="AI57" s="125"/>
      <c r="AJ57" s="125"/>
      <c r="AK57" s="125"/>
      <c r="AL57" s="125"/>
      <c r="AM57" s="125"/>
      <c r="AN57" s="127">
        <f>SUM(AG57,AT57)</f>
        <v>0</v>
      </c>
      <c r="AO57" s="125"/>
      <c r="AP57" s="125"/>
      <c r="AQ57" s="128" t="s">
        <v>84</v>
      </c>
      <c r="AR57" s="65"/>
      <c r="AS57" s="129">
        <v>0</v>
      </c>
      <c r="AT57" s="130">
        <f>ROUND(SUM(AV57:AW57),2)</f>
        <v>0</v>
      </c>
      <c r="AU57" s="131">
        <f>'D.1.1b - Architektonicko-...'!P87</f>
        <v>0</v>
      </c>
      <c r="AV57" s="130">
        <f>'D.1.1b - Architektonicko-...'!J35</f>
        <v>0</v>
      </c>
      <c r="AW57" s="130">
        <f>'D.1.1b - Architektonicko-...'!J36</f>
        <v>0</v>
      </c>
      <c r="AX57" s="130">
        <f>'D.1.1b - Architektonicko-...'!J37</f>
        <v>0</v>
      </c>
      <c r="AY57" s="130">
        <f>'D.1.1b - Architektonicko-...'!J38</f>
        <v>0</v>
      </c>
      <c r="AZ57" s="130">
        <f>'D.1.1b - Architektonicko-...'!F35</f>
        <v>0</v>
      </c>
      <c r="BA57" s="130">
        <f>'D.1.1b - Architektonicko-...'!F36</f>
        <v>0</v>
      </c>
      <c r="BB57" s="130">
        <f>'D.1.1b - Architektonicko-...'!F37</f>
        <v>0</v>
      </c>
      <c r="BC57" s="130">
        <f>'D.1.1b - Architektonicko-...'!F38</f>
        <v>0</v>
      </c>
      <c r="BD57" s="132">
        <f>'D.1.1b - Architektonicko-...'!F39</f>
        <v>0</v>
      </c>
      <c r="BE57" s="4"/>
      <c r="BT57" s="133" t="s">
        <v>80</v>
      </c>
      <c r="BV57" s="133" t="s">
        <v>73</v>
      </c>
      <c r="BW57" s="133" t="s">
        <v>88</v>
      </c>
      <c r="BX57" s="133" t="s">
        <v>79</v>
      </c>
      <c r="CL57" s="133" t="s">
        <v>19</v>
      </c>
    </row>
    <row r="58" s="7" customFormat="1" ht="16.5" customHeight="1">
      <c r="A58" s="124" t="s">
        <v>81</v>
      </c>
      <c r="B58" s="111"/>
      <c r="C58" s="112"/>
      <c r="D58" s="113" t="s">
        <v>89</v>
      </c>
      <c r="E58" s="113"/>
      <c r="F58" s="113"/>
      <c r="G58" s="113"/>
      <c r="H58" s="113"/>
      <c r="I58" s="114"/>
      <c r="J58" s="113" t="s">
        <v>90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6">
        <f>'99 - Vedlejší a ostatní n...'!J30</f>
        <v>0</v>
      </c>
      <c r="AH58" s="114"/>
      <c r="AI58" s="114"/>
      <c r="AJ58" s="114"/>
      <c r="AK58" s="114"/>
      <c r="AL58" s="114"/>
      <c r="AM58" s="114"/>
      <c r="AN58" s="116">
        <f>SUM(AG58,AT58)</f>
        <v>0</v>
      </c>
      <c r="AO58" s="114"/>
      <c r="AP58" s="114"/>
      <c r="AQ58" s="117" t="s">
        <v>77</v>
      </c>
      <c r="AR58" s="118"/>
      <c r="AS58" s="134">
        <v>0</v>
      </c>
      <c r="AT58" s="135">
        <f>ROUND(SUM(AV58:AW58),2)</f>
        <v>0</v>
      </c>
      <c r="AU58" s="136">
        <f>'99 - Vedlejší a ostatní n...'!P82</f>
        <v>0</v>
      </c>
      <c r="AV58" s="135">
        <f>'99 - Vedlejší a ostatní n...'!J33</f>
        <v>0</v>
      </c>
      <c r="AW58" s="135">
        <f>'99 - Vedlejší a ostatní n...'!J34</f>
        <v>0</v>
      </c>
      <c r="AX58" s="135">
        <f>'99 - Vedlejší a ostatní n...'!J35</f>
        <v>0</v>
      </c>
      <c r="AY58" s="135">
        <f>'99 - Vedlejší a ostatní n...'!J36</f>
        <v>0</v>
      </c>
      <c r="AZ58" s="135">
        <f>'99 - Vedlejší a ostatní n...'!F33</f>
        <v>0</v>
      </c>
      <c r="BA58" s="135">
        <f>'99 - Vedlejší a ostatní n...'!F34</f>
        <v>0</v>
      </c>
      <c r="BB58" s="135">
        <f>'99 - Vedlejší a ostatní n...'!F35</f>
        <v>0</v>
      </c>
      <c r="BC58" s="135">
        <f>'99 - Vedlejší a ostatní n...'!F36</f>
        <v>0</v>
      </c>
      <c r="BD58" s="137">
        <f>'99 - Vedlejší a ostatní n...'!F37</f>
        <v>0</v>
      </c>
      <c r="BE58" s="7"/>
      <c r="BT58" s="123" t="s">
        <v>78</v>
      </c>
      <c r="BV58" s="123" t="s">
        <v>73</v>
      </c>
      <c r="BW58" s="123" t="s">
        <v>91</v>
      </c>
      <c r="BX58" s="123" t="s">
        <v>5</v>
      </c>
      <c r="CL58" s="123" t="s">
        <v>19</v>
      </c>
      <c r="CM58" s="123" t="s">
        <v>80</v>
      </c>
    </row>
    <row r="59" s="2" customFormat="1" ht="30" customHeight="1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="2" customFormat="1" ht="6.96" customHeight="1">
      <c r="A60" s="38"/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</sheetData>
  <sheetProtection sheet="1" formatColumns="0" formatRows="0" objects="1" scenarios="1" spinCount="100000" saltValue="6O26vMlAc/ZxVkYW6ancvYqGBEt28k2gDRUrdmFBct3eEThZsNETTdUSDn7DrMQlYd2CcDHcZmiG6N3T4Pg76Q==" hashValue="HjYp2vkFJgcl/qg2Qp7bTTqSAm0o8eRycWA6mQqa93b6ok2gqJbkXgJhrgXV1T9QFqfOG4ocGLovYpNcufneng==" algorithmName="SHA-512" password="CC35"/>
  <mergeCells count="54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1a - Architektonicko-...'!C2" display="/"/>
    <hyperlink ref="A57" location="'D.1.1b - Architektonicko-...'!C2" display="/"/>
    <hyperlink ref="A58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Výměna dveří v budově A ve 1.PP - Gastroenterologické oddělení</v>
      </c>
      <c r="F7" s="142"/>
      <c r="G7" s="142"/>
      <c r="H7" s="142"/>
      <c r="L7" s="20"/>
    </row>
    <row r="8" s="1" customFormat="1" ht="12" customHeight="1">
      <c r="B8" s="20"/>
      <c r="D8" s="142" t="s">
        <v>93</v>
      </c>
      <c r="L8" s="20"/>
    </row>
    <row r="9" s="2" customFormat="1" ht="16.5" customHeight="1">
      <c r="A9" s="38"/>
      <c r="B9" s="44"/>
      <c r="C9" s="38"/>
      <c r="D9" s="38"/>
      <c r="E9" s="143" t="s">
        <v>94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95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96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30. 7. 2024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/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 xml:space="preserve"> </v>
      </c>
      <c r="F17" s="38"/>
      <c r="G17" s="38"/>
      <c r="H17" s="38"/>
      <c r="I17" s="142" t="s">
        <v>28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28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33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34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35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37</v>
      </c>
      <c r="E32" s="38"/>
      <c r="F32" s="38"/>
      <c r="G32" s="38"/>
      <c r="H32" s="38"/>
      <c r="I32" s="38"/>
      <c r="J32" s="153">
        <f>ROUND(J89,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39</v>
      </c>
      <c r="G34" s="38"/>
      <c r="H34" s="38"/>
      <c r="I34" s="154" t="s">
        <v>38</v>
      </c>
      <c r="J34" s="154" t="s">
        <v>40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41</v>
      </c>
      <c r="E35" s="142" t="s">
        <v>42</v>
      </c>
      <c r="F35" s="156">
        <f>ROUND((SUM(BE89:BE109)),  2)</f>
        <v>0</v>
      </c>
      <c r="G35" s="38"/>
      <c r="H35" s="38"/>
      <c r="I35" s="157">
        <v>0.20999999999999999</v>
      </c>
      <c r="J35" s="156">
        <f>ROUND(((SUM(BE89:BE109))*I35),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43</v>
      </c>
      <c r="F36" s="156">
        <f>ROUND((SUM(BF89:BF109)),  2)</f>
        <v>0</v>
      </c>
      <c r="G36" s="38"/>
      <c r="H36" s="38"/>
      <c r="I36" s="157">
        <v>0.12</v>
      </c>
      <c r="J36" s="156">
        <f>ROUND(((SUM(BF89:BF109))*I36),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56">
        <f>ROUND((SUM(BG89:BG109)),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45</v>
      </c>
      <c r="F38" s="156">
        <f>ROUND((SUM(BH89:BH109)),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46</v>
      </c>
      <c r="F39" s="156">
        <f>ROUND((SUM(BI89:BI109)),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47</v>
      </c>
      <c r="E41" s="160"/>
      <c r="F41" s="160"/>
      <c r="G41" s="161" t="s">
        <v>48</v>
      </c>
      <c r="H41" s="162" t="s">
        <v>49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97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Výměna dveří v budově A ve 1.PP - Gastroenterologické oddělení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93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94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95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D.1.1a - Architektonicko-stavební řešení - Bourací práce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Masarykova nemocnice Ústí nad Labem</v>
      </c>
      <c r="G56" s="40"/>
      <c r="H56" s="40"/>
      <c r="I56" s="32" t="s">
        <v>23</v>
      </c>
      <c r="J56" s="72" t="str">
        <f>IF(J14="","",J14)</f>
        <v>30. 7. 2024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 xml:space="preserve"> </v>
      </c>
      <c r="G58" s="40"/>
      <c r="H58" s="40"/>
      <c r="I58" s="32" t="s">
        <v>31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33</v>
      </c>
      <c r="J59" s="36" t="str">
        <f>E26</f>
        <v>Milan Křehla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98</v>
      </c>
      <c r="D61" s="171"/>
      <c r="E61" s="171"/>
      <c r="F61" s="171"/>
      <c r="G61" s="171"/>
      <c r="H61" s="171"/>
      <c r="I61" s="171"/>
      <c r="J61" s="172" t="s">
        <v>99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69</v>
      </c>
      <c r="D63" s="40"/>
      <c r="E63" s="40"/>
      <c r="F63" s="40"/>
      <c r="G63" s="40"/>
      <c r="H63" s="40"/>
      <c r="I63" s="40"/>
      <c r="J63" s="102">
        <f>J89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100</v>
      </c>
    </row>
    <row r="64" s="9" customFormat="1" ht="24.96" customHeight="1">
      <c r="A64" s="9"/>
      <c r="B64" s="174"/>
      <c r="C64" s="175"/>
      <c r="D64" s="176" t="s">
        <v>101</v>
      </c>
      <c r="E64" s="177"/>
      <c r="F64" s="177"/>
      <c r="G64" s="177"/>
      <c r="H64" s="177"/>
      <c r="I64" s="177"/>
      <c r="J64" s="178">
        <f>J90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102</v>
      </c>
      <c r="E65" s="182"/>
      <c r="F65" s="182"/>
      <c r="G65" s="182"/>
      <c r="H65" s="182"/>
      <c r="I65" s="182"/>
      <c r="J65" s="183">
        <f>J91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4"/>
      <c r="C66" s="175"/>
      <c r="D66" s="176" t="s">
        <v>103</v>
      </c>
      <c r="E66" s="177"/>
      <c r="F66" s="177"/>
      <c r="G66" s="177"/>
      <c r="H66" s="177"/>
      <c r="I66" s="177"/>
      <c r="J66" s="178">
        <f>J104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0"/>
      <c r="C67" s="125"/>
      <c r="D67" s="181" t="s">
        <v>104</v>
      </c>
      <c r="E67" s="182"/>
      <c r="F67" s="182"/>
      <c r="G67" s="182"/>
      <c r="H67" s="182"/>
      <c r="I67" s="182"/>
      <c r="J67" s="183">
        <f>J105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105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9" t="str">
        <f>E7</f>
        <v>Výměna dveří v budově A ve 1.PP - Gastroenterologické oddělení</v>
      </c>
      <c r="F77" s="32"/>
      <c r="G77" s="32"/>
      <c r="H77" s="32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1" customFormat="1" ht="12" customHeight="1">
      <c r="B78" s="21"/>
      <c r="C78" s="32" t="s">
        <v>93</v>
      </c>
      <c r="D78" s="22"/>
      <c r="E78" s="22"/>
      <c r="F78" s="22"/>
      <c r="G78" s="22"/>
      <c r="H78" s="22"/>
      <c r="I78" s="22"/>
      <c r="J78" s="22"/>
      <c r="K78" s="22"/>
      <c r="L78" s="20"/>
    </row>
    <row r="79" s="2" customFormat="1" ht="16.5" customHeight="1">
      <c r="A79" s="38"/>
      <c r="B79" s="39"/>
      <c r="C79" s="40"/>
      <c r="D79" s="40"/>
      <c r="E79" s="169" t="s">
        <v>94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95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E11</f>
        <v>D.1.1a - Architektonicko-stavební řešení - Bourací práce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F14</f>
        <v>Masarykova nemocnice Ústí nad Labem</v>
      </c>
      <c r="G83" s="40"/>
      <c r="H83" s="40"/>
      <c r="I83" s="32" t="s">
        <v>23</v>
      </c>
      <c r="J83" s="72" t="str">
        <f>IF(J14="","",J14)</f>
        <v>30. 7. 2024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25</v>
      </c>
      <c r="D85" s="40"/>
      <c r="E85" s="40"/>
      <c r="F85" s="27" t="str">
        <f>E17</f>
        <v xml:space="preserve"> </v>
      </c>
      <c r="G85" s="40"/>
      <c r="H85" s="40"/>
      <c r="I85" s="32" t="s">
        <v>31</v>
      </c>
      <c r="J85" s="36" t="str">
        <f>E23</f>
        <v xml:space="preserve"> 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29</v>
      </c>
      <c r="D86" s="40"/>
      <c r="E86" s="40"/>
      <c r="F86" s="27" t="str">
        <f>IF(E20="","",E20)</f>
        <v>Vyplň údaj</v>
      </c>
      <c r="G86" s="40"/>
      <c r="H86" s="40"/>
      <c r="I86" s="32" t="s">
        <v>33</v>
      </c>
      <c r="J86" s="36" t="str">
        <f>E26</f>
        <v>Milan Křehla</v>
      </c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1" customFormat="1" ht="29.28" customHeight="1">
      <c r="A88" s="185"/>
      <c r="B88" s="186"/>
      <c r="C88" s="187" t="s">
        <v>106</v>
      </c>
      <c r="D88" s="188" t="s">
        <v>56</v>
      </c>
      <c r="E88" s="188" t="s">
        <v>52</v>
      </c>
      <c r="F88" s="188" t="s">
        <v>53</v>
      </c>
      <c r="G88" s="188" t="s">
        <v>107</v>
      </c>
      <c r="H88" s="188" t="s">
        <v>108</v>
      </c>
      <c r="I88" s="188" t="s">
        <v>109</v>
      </c>
      <c r="J88" s="188" t="s">
        <v>99</v>
      </c>
      <c r="K88" s="189" t="s">
        <v>110</v>
      </c>
      <c r="L88" s="190"/>
      <c r="M88" s="92" t="s">
        <v>19</v>
      </c>
      <c r="N88" s="93" t="s">
        <v>41</v>
      </c>
      <c r="O88" s="93" t="s">
        <v>111</v>
      </c>
      <c r="P88" s="93" t="s">
        <v>112</v>
      </c>
      <c r="Q88" s="93" t="s">
        <v>113</v>
      </c>
      <c r="R88" s="93" t="s">
        <v>114</v>
      </c>
      <c r="S88" s="93" t="s">
        <v>115</v>
      </c>
      <c r="T88" s="94" t="s">
        <v>116</v>
      </c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</row>
    <row r="89" s="2" customFormat="1" ht="22.8" customHeight="1">
      <c r="A89" s="38"/>
      <c r="B89" s="39"/>
      <c r="C89" s="99" t="s">
        <v>117</v>
      </c>
      <c r="D89" s="40"/>
      <c r="E89" s="40"/>
      <c r="F89" s="40"/>
      <c r="G89" s="40"/>
      <c r="H89" s="40"/>
      <c r="I89" s="40"/>
      <c r="J89" s="191">
        <f>BK89</f>
        <v>0</v>
      </c>
      <c r="K89" s="40"/>
      <c r="L89" s="44"/>
      <c r="M89" s="95"/>
      <c r="N89" s="192"/>
      <c r="O89" s="96"/>
      <c r="P89" s="193">
        <f>P90+P104</f>
        <v>0</v>
      </c>
      <c r="Q89" s="96"/>
      <c r="R89" s="193">
        <f>R90+R104</f>
        <v>0</v>
      </c>
      <c r="S89" s="96"/>
      <c r="T89" s="194">
        <f>T90+T104</f>
        <v>1.3400000000000001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70</v>
      </c>
      <c r="AU89" s="17" t="s">
        <v>100</v>
      </c>
      <c r="BK89" s="195">
        <f>BK90+BK104</f>
        <v>0</v>
      </c>
    </row>
    <row r="90" s="12" customFormat="1" ht="25.92" customHeight="1">
      <c r="A90" s="12"/>
      <c r="B90" s="196"/>
      <c r="C90" s="197"/>
      <c r="D90" s="198" t="s">
        <v>70</v>
      </c>
      <c r="E90" s="199" t="s">
        <v>118</v>
      </c>
      <c r="F90" s="199" t="s">
        <v>119</v>
      </c>
      <c r="G90" s="197"/>
      <c r="H90" s="197"/>
      <c r="I90" s="200"/>
      <c r="J90" s="201">
        <f>BK90</f>
        <v>0</v>
      </c>
      <c r="K90" s="197"/>
      <c r="L90" s="202"/>
      <c r="M90" s="203"/>
      <c r="N90" s="204"/>
      <c r="O90" s="204"/>
      <c r="P90" s="205">
        <f>P91</f>
        <v>0</v>
      </c>
      <c r="Q90" s="204"/>
      <c r="R90" s="205">
        <f>R91</f>
        <v>0</v>
      </c>
      <c r="S90" s="204"/>
      <c r="T90" s="206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78</v>
      </c>
      <c r="AT90" s="208" t="s">
        <v>70</v>
      </c>
      <c r="AU90" s="208" t="s">
        <v>71</v>
      </c>
      <c r="AY90" s="207" t="s">
        <v>120</v>
      </c>
      <c r="BK90" s="209">
        <f>BK91</f>
        <v>0</v>
      </c>
    </row>
    <row r="91" s="12" customFormat="1" ht="22.8" customHeight="1">
      <c r="A91" s="12"/>
      <c r="B91" s="196"/>
      <c r="C91" s="197"/>
      <c r="D91" s="198" t="s">
        <v>70</v>
      </c>
      <c r="E91" s="210" t="s">
        <v>121</v>
      </c>
      <c r="F91" s="210" t="s">
        <v>122</v>
      </c>
      <c r="G91" s="197"/>
      <c r="H91" s="197"/>
      <c r="I91" s="200"/>
      <c r="J91" s="211">
        <f>BK91</f>
        <v>0</v>
      </c>
      <c r="K91" s="197"/>
      <c r="L91" s="202"/>
      <c r="M91" s="203"/>
      <c r="N91" s="204"/>
      <c r="O91" s="204"/>
      <c r="P91" s="205">
        <f>SUM(P92:P103)</f>
        <v>0</v>
      </c>
      <c r="Q91" s="204"/>
      <c r="R91" s="205">
        <f>SUM(R92:R103)</f>
        <v>0</v>
      </c>
      <c r="S91" s="204"/>
      <c r="T91" s="206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7" t="s">
        <v>78</v>
      </c>
      <c r="AT91" s="208" t="s">
        <v>70</v>
      </c>
      <c r="AU91" s="208" t="s">
        <v>78</v>
      </c>
      <c r="AY91" s="207" t="s">
        <v>120</v>
      </c>
      <c r="BK91" s="209">
        <f>SUM(BK92:BK103)</f>
        <v>0</v>
      </c>
    </row>
    <row r="92" s="2" customFormat="1" ht="37.8" customHeight="1">
      <c r="A92" s="38"/>
      <c r="B92" s="39"/>
      <c r="C92" s="212" t="s">
        <v>78</v>
      </c>
      <c r="D92" s="212" t="s">
        <v>123</v>
      </c>
      <c r="E92" s="213" t="s">
        <v>124</v>
      </c>
      <c r="F92" s="214" t="s">
        <v>125</v>
      </c>
      <c r="G92" s="215" t="s">
        <v>126</v>
      </c>
      <c r="H92" s="216">
        <v>1.3400000000000001</v>
      </c>
      <c r="I92" s="217"/>
      <c r="J92" s="218">
        <f>ROUND(I92*H92,2)</f>
        <v>0</v>
      </c>
      <c r="K92" s="214" t="s">
        <v>127</v>
      </c>
      <c r="L92" s="44"/>
      <c r="M92" s="219" t="s">
        <v>19</v>
      </c>
      <c r="N92" s="220" t="s">
        <v>42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128</v>
      </c>
      <c r="AT92" s="223" t="s">
        <v>123</v>
      </c>
      <c r="AU92" s="223" t="s">
        <v>80</v>
      </c>
      <c r="AY92" s="17" t="s">
        <v>120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128</v>
      </c>
      <c r="BM92" s="223" t="s">
        <v>129</v>
      </c>
    </row>
    <row r="93" s="2" customFormat="1">
      <c r="A93" s="38"/>
      <c r="B93" s="39"/>
      <c r="C93" s="40"/>
      <c r="D93" s="225" t="s">
        <v>130</v>
      </c>
      <c r="E93" s="40"/>
      <c r="F93" s="226" t="s">
        <v>131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130</v>
      </c>
      <c r="AU93" s="17" t="s">
        <v>80</v>
      </c>
    </row>
    <row r="94" s="2" customFormat="1" ht="62.7" customHeight="1">
      <c r="A94" s="38"/>
      <c r="B94" s="39"/>
      <c r="C94" s="212" t="s">
        <v>80</v>
      </c>
      <c r="D94" s="212" t="s">
        <v>123</v>
      </c>
      <c r="E94" s="213" t="s">
        <v>132</v>
      </c>
      <c r="F94" s="214" t="s">
        <v>133</v>
      </c>
      <c r="G94" s="215" t="s">
        <v>126</v>
      </c>
      <c r="H94" s="216">
        <v>6.7000000000000002</v>
      </c>
      <c r="I94" s="217"/>
      <c r="J94" s="218">
        <f>ROUND(I94*H94,2)</f>
        <v>0</v>
      </c>
      <c r="K94" s="214" t="s">
        <v>134</v>
      </c>
      <c r="L94" s="44"/>
      <c r="M94" s="219" t="s">
        <v>19</v>
      </c>
      <c r="N94" s="220" t="s">
        <v>42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128</v>
      </c>
      <c r="AT94" s="223" t="s">
        <v>123</v>
      </c>
      <c r="AU94" s="223" t="s">
        <v>80</v>
      </c>
      <c r="AY94" s="17" t="s">
        <v>120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128</v>
      </c>
      <c r="BM94" s="223" t="s">
        <v>135</v>
      </c>
    </row>
    <row r="95" s="2" customFormat="1">
      <c r="A95" s="38"/>
      <c r="B95" s="39"/>
      <c r="C95" s="40"/>
      <c r="D95" s="225" t="s">
        <v>130</v>
      </c>
      <c r="E95" s="40"/>
      <c r="F95" s="226" t="s">
        <v>136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130</v>
      </c>
      <c r="AU95" s="17" t="s">
        <v>80</v>
      </c>
    </row>
    <row r="96" s="13" customFormat="1">
      <c r="A96" s="13"/>
      <c r="B96" s="230"/>
      <c r="C96" s="231"/>
      <c r="D96" s="232" t="s">
        <v>137</v>
      </c>
      <c r="E96" s="231"/>
      <c r="F96" s="233" t="s">
        <v>138</v>
      </c>
      <c r="G96" s="231"/>
      <c r="H96" s="234">
        <v>6.7000000000000002</v>
      </c>
      <c r="I96" s="235"/>
      <c r="J96" s="231"/>
      <c r="K96" s="231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137</v>
      </c>
      <c r="AU96" s="240" t="s">
        <v>80</v>
      </c>
      <c r="AV96" s="13" t="s">
        <v>80</v>
      </c>
      <c r="AW96" s="13" t="s">
        <v>4</v>
      </c>
      <c r="AX96" s="13" t="s">
        <v>78</v>
      </c>
      <c r="AY96" s="240" t="s">
        <v>120</v>
      </c>
    </row>
    <row r="97" s="2" customFormat="1" ht="33" customHeight="1">
      <c r="A97" s="38"/>
      <c r="B97" s="39"/>
      <c r="C97" s="212" t="s">
        <v>139</v>
      </c>
      <c r="D97" s="212" t="s">
        <v>123</v>
      </c>
      <c r="E97" s="213" t="s">
        <v>140</v>
      </c>
      <c r="F97" s="214" t="s">
        <v>141</v>
      </c>
      <c r="G97" s="215" t="s">
        <v>126</v>
      </c>
      <c r="H97" s="216">
        <v>1.3400000000000001</v>
      </c>
      <c r="I97" s="217"/>
      <c r="J97" s="218">
        <f>ROUND(I97*H97,2)</f>
        <v>0</v>
      </c>
      <c r="K97" s="214" t="s">
        <v>134</v>
      </c>
      <c r="L97" s="44"/>
      <c r="M97" s="219" t="s">
        <v>19</v>
      </c>
      <c r="N97" s="220" t="s">
        <v>42</v>
      </c>
      <c r="O97" s="84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128</v>
      </c>
      <c r="AT97" s="223" t="s">
        <v>123</v>
      </c>
      <c r="AU97" s="223" t="s">
        <v>80</v>
      </c>
      <c r="AY97" s="17" t="s">
        <v>120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128</v>
      </c>
      <c r="BM97" s="223" t="s">
        <v>142</v>
      </c>
    </row>
    <row r="98" s="2" customFormat="1">
      <c r="A98" s="38"/>
      <c r="B98" s="39"/>
      <c r="C98" s="40"/>
      <c r="D98" s="225" t="s">
        <v>130</v>
      </c>
      <c r="E98" s="40"/>
      <c r="F98" s="226" t="s">
        <v>143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130</v>
      </c>
      <c r="AU98" s="17" t="s">
        <v>80</v>
      </c>
    </row>
    <row r="99" s="2" customFormat="1" ht="44.25" customHeight="1">
      <c r="A99" s="38"/>
      <c r="B99" s="39"/>
      <c r="C99" s="212" t="s">
        <v>128</v>
      </c>
      <c r="D99" s="212" t="s">
        <v>123</v>
      </c>
      <c r="E99" s="213" t="s">
        <v>144</v>
      </c>
      <c r="F99" s="214" t="s">
        <v>145</v>
      </c>
      <c r="G99" s="215" t="s">
        <v>126</v>
      </c>
      <c r="H99" s="216">
        <v>13.4</v>
      </c>
      <c r="I99" s="217"/>
      <c r="J99" s="218">
        <f>ROUND(I99*H99,2)</f>
        <v>0</v>
      </c>
      <c r="K99" s="214" t="s">
        <v>134</v>
      </c>
      <c r="L99" s="44"/>
      <c r="M99" s="219" t="s">
        <v>19</v>
      </c>
      <c r="N99" s="220" t="s">
        <v>42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128</v>
      </c>
      <c r="AT99" s="223" t="s">
        <v>123</v>
      </c>
      <c r="AU99" s="223" t="s">
        <v>80</v>
      </c>
      <c r="AY99" s="17" t="s">
        <v>120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128</v>
      </c>
      <c r="BM99" s="223" t="s">
        <v>146</v>
      </c>
    </row>
    <row r="100" s="2" customFormat="1">
      <c r="A100" s="38"/>
      <c r="B100" s="39"/>
      <c r="C100" s="40"/>
      <c r="D100" s="225" t="s">
        <v>130</v>
      </c>
      <c r="E100" s="40"/>
      <c r="F100" s="226" t="s">
        <v>147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130</v>
      </c>
      <c r="AU100" s="17" t="s">
        <v>80</v>
      </c>
    </row>
    <row r="101" s="13" customFormat="1">
      <c r="A101" s="13"/>
      <c r="B101" s="230"/>
      <c r="C101" s="231"/>
      <c r="D101" s="232" t="s">
        <v>137</v>
      </c>
      <c r="E101" s="231"/>
      <c r="F101" s="233" t="s">
        <v>148</v>
      </c>
      <c r="G101" s="231"/>
      <c r="H101" s="234">
        <v>13.4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137</v>
      </c>
      <c r="AU101" s="240" t="s">
        <v>80</v>
      </c>
      <c r="AV101" s="13" t="s">
        <v>80</v>
      </c>
      <c r="AW101" s="13" t="s">
        <v>4</v>
      </c>
      <c r="AX101" s="13" t="s">
        <v>78</v>
      </c>
      <c r="AY101" s="240" t="s">
        <v>120</v>
      </c>
    </row>
    <row r="102" s="2" customFormat="1" ht="44.25" customHeight="1">
      <c r="A102" s="38"/>
      <c r="B102" s="39"/>
      <c r="C102" s="212" t="s">
        <v>149</v>
      </c>
      <c r="D102" s="212" t="s">
        <v>123</v>
      </c>
      <c r="E102" s="213" t="s">
        <v>150</v>
      </c>
      <c r="F102" s="214" t="s">
        <v>151</v>
      </c>
      <c r="G102" s="215" t="s">
        <v>126</v>
      </c>
      <c r="H102" s="216">
        <v>1.3400000000000001</v>
      </c>
      <c r="I102" s="217"/>
      <c r="J102" s="218">
        <f>ROUND(I102*H102,2)</f>
        <v>0</v>
      </c>
      <c r="K102" s="214" t="s">
        <v>134</v>
      </c>
      <c r="L102" s="44"/>
      <c r="M102" s="219" t="s">
        <v>19</v>
      </c>
      <c r="N102" s="220" t="s">
        <v>42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128</v>
      </c>
      <c r="AT102" s="223" t="s">
        <v>123</v>
      </c>
      <c r="AU102" s="223" t="s">
        <v>80</v>
      </c>
      <c r="AY102" s="17" t="s">
        <v>120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78</v>
      </c>
      <c r="BK102" s="224">
        <f>ROUND(I102*H102,2)</f>
        <v>0</v>
      </c>
      <c r="BL102" s="17" t="s">
        <v>128</v>
      </c>
      <c r="BM102" s="223" t="s">
        <v>152</v>
      </c>
    </row>
    <row r="103" s="2" customFormat="1">
      <c r="A103" s="38"/>
      <c r="B103" s="39"/>
      <c r="C103" s="40"/>
      <c r="D103" s="225" t="s">
        <v>130</v>
      </c>
      <c r="E103" s="40"/>
      <c r="F103" s="226" t="s">
        <v>153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130</v>
      </c>
      <c r="AU103" s="17" t="s">
        <v>80</v>
      </c>
    </row>
    <row r="104" s="12" customFormat="1" ht="25.92" customHeight="1">
      <c r="A104" s="12"/>
      <c r="B104" s="196"/>
      <c r="C104" s="197"/>
      <c r="D104" s="198" t="s">
        <v>70</v>
      </c>
      <c r="E104" s="199" t="s">
        <v>154</v>
      </c>
      <c r="F104" s="199" t="s">
        <v>155</v>
      </c>
      <c r="G104" s="197"/>
      <c r="H104" s="197"/>
      <c r="I104" s="200"/>
      <c r="J104" s="201">
        <f>BK104</f>
        <v>0</v>
      </c>
      <c r="K104" s="197"/>
      <c r="L104" s="202"/>
      <c r="M104" s="203"/>
      <c r="N104" s="204"/>
      <c r="O104" s="204"/>
      <c r="P104" s="205">
        <f>P105</f>
        <v>0</v>
      </c>
      <c r="Q104" s="204"/>
      <c r="R104" s="205">
        <f>R105</f>
        <v>0</v>
      </c>
      <c r="S104" s="204"/>
      <c r="T104" s="206">
        <f>T105</f>
        <v>1.3400000000000001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7" t="s">
        <v>80</v>
      </c>
      <c r="AT104" s="208" t="s">
        <v>70</v>
      </c>
      <c r="AU104" s="208" t="s">
        <v>71</v>
      </c>
      <c r="AY104" s="207" t="s">
        <v>120</v>
      </c>
      <c r="BK104" s="209">
        <f>BK105</f>
        <v>0</v>
      </c>
    </row>
    <row r="105" s="12" customFormat="1" ht="22.8" customHeight="1">
      <c r="A105" s="12"/>
      <c r="B105" s="196"/>
      <c r="C105" s="197"/>
      <c r="D105" s="198" t="s">
        <v>70</v>
      </c>
      <c r="E105" s="210" t="s">
        <v>156</v>
      </c>
      <c r="F105" s="210" t="s">
        <v>157</v>
      </c>
      <c r="G105" s="197"/>
      <c r="H105" s="197"/>
      <c r="I105" s="200"/>
      <c r="J105" s="211">
        <f>BK105</f>
        <v>0</v>
      </c>
      <c r="K105" s="197"/>
      <c r="L105" s="202"/>
      <c r="M105" s="203"/>
      <c r="N105" s="204"/>
      <c r="O105" s="204"/>
      <c r="P105" s="205">
        <f>SUM(P106:P109)</f>
        <v>0</v>
      </c>
      <c r="Q105" s="204"/>
      <c r="R105" s="205">
        <f>SUM(R106:R109)</f>
        <v>0</v>
      </c>
      <c r="S105" s="204"/>
      <c r="T105" s="206">
        <f>SUM(T106:T109)</f>
        <v>1.3400000000000001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7" t="s">
        <v>80</v>
      </c>
      <c r="AT105" s="208" t="s">
        <v>70</v>
      </c>
      <c r="AU105" s="208" t="s">
        <v>78</v>
      </c>
      <c r="AY105" s="207" t="s">
        <v>120</v>
      </c>
      <c r="BK105" s="209">
        <f>SUM(BK106:BK109)</f>
        <v>0</v>
      </c>
    </row>
    <row r="106" s="2" customFormat="1" ht="24.15" customHeight="1">
      <c r="A106" s="38"/>
      <c r="B106" s="39"/>
      <c r="C106" s="212" t="s">
        <v>158</v>
      </c>
      <c r="D106" s="212" t="s">
        <v>123</v>
      </c>
      <c r="E106" s="213" t="s">
        <v>159</v>
      </c>
      <c r="F106" s="214" t="s">
        <v>160</v>
      </c>
      <c r="G106" s="215" t="s">
        <v>161</v>
      </c>
      <c r="H106" s="216">
        <v>36</v>
      </c>
      <c r="I106" s="217"/>
      <c r="J106" s="218">
        <f>ROUND(I106*H106,2)</f>
        <v>0</v>
      </c>
      <c r="K106" s="214" t="s">
        <v>134</v>
      </c>
      <c r="L106" s="44"/>
      <c r="M106" s="219" t="s">
        <v>19</v>
      </c>
      <c r="N106" s="220" t="s">
        <v>42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0.024</v>
      </c>
      <c r="T106" s="222">
        <f>S106*H106</f>
        <v>0.86399999999999999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162</v>
      </c>
      <c r="AT106" s="223" t="s">
        <v>123</v>
      </c>
      <c r="AU106" s="223" t="s">
        <v>80</v>
      </c>
      <c r="AY106" s="17" t="s">
        <v>120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162</v>
      </c>
      <c r="BM106" s="223" t="s">
        <v>163</v>
      </c>
    </row>
    <row r="107" s="2" customFormat="1">
      <c r="A107" s="38"/>
      <c r="B107" s="39"/>
      <c r="C107" s="40"/>
      <c r="D107" s="225" t="s">
        <v>130</v>
      </c>
      <c r="E107" s="40"/>
      <c r="F107" s="226" t="s">
        <v>164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130</v>
      </c>
      <c r="AU107" s="17" t="s">
        <v>80</v>
      </c>
    </row>
    <row r="108" s="2" customFormat="1" ht="24.15" customHeight="1">
      <c r="A108" s="38"/>
      <c r="B108" s="39"/>
      <c r="C108" s="212" t="s">
        <v>165</v>
      </c>
      <c r="D108" s="212" t="s">
        <v>123</v>
      </c>
      <c r="E108" s="213" t="s">
        <v>166</v>
      </c>
      <c r="F108" s="214" t="s">
        <v>167</v>
      </c>
      <c r="G108" s="215" t="s">
        <v>161</v>
      </c>
      <c r="H108" s="216">
        <v>17</v>
      </c>
      <c r="I108" s="217"/>
      <c r="J108" s="218">
        <f>ROUND(I108*H108,2)</f>
        <v>0</v>
      </c>
      <c r="K108" s="214" t="s">
        <v>134</v>
      </c>
      <c r="L108" s="44"/>
      <c r="M108" s="219" t="s">
        <v>19</v>
      </c>
      <c r="N108" s="220" t="s">
        <v>42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0.028000000000000001</v>
      </c>
      <c r="T108" s="222">
        <f>S108*H108</f>
        <v>0.47600000000000003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162</v>
      </c>
      <c r="AT108" s="223" t="s">
        <v>123</v>
      </c>
      <c r="AU108" s="223" t="s">
        <v>80</v>
      </c>
      <c r="AY108" s="17" t="s">
        <v>120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162</v>
      </c>
      <c r="BM108" s="223" t="s">
        <v>168</v>
      </c>
    </row>
    <row r="109" s="2" customFormat="1">
      <c r="A109" s="38"/>
      <c r="B109" s="39"/>
      <c r="C109" s="40"/>
      <c r="D109" s="225" t="s">
        <v>130</v>
      </c>
      <c r="E109" s="40"/>
      <c r="F109" s="226" t="s">
        <v>169</v>
      </c>
      <c r="G109" s="40"/>
      <c r="H109" s="40"/>
      <c r="I109" s="227"/>
      <c r="J109" s="40"/>
      <c r="K109" s="40"/>
      <c r="L109" s="44"/>
      <c r="M109" s="241"/>
      <c r="N109" s="242"/>
      <c r="O109" s="243"/>
      <c r="P109" s="243"/>
      <c r="Q109" s="243"/>
      <c r="R109" s="243"/>
      <c r="S109" s="243"/>
      <c r="T109" s="244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130</v>
      </c>
      <c r="AU109" s="17" t="s">
        <v>80</v>
      </c>
    </row>
    <row r="110" s="2" customFormat="1" ht="6.96" customHeight="1">
      <c r="A110" s="38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44"/>
      <c r="M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</sheetData>
  <sheetProtection sheet="1" autoFilter="0" formatColumns="0" formatRows="0" objects="1" scenarios="1" spinCount="100000" saltValue="qa2vhU06zWcaHQmpzgo4DduQ7iarsJVkcm4osD4OkTXrY9zLTYd2huFA5kqBGso1tMpoVtdEkH2p7ZBfRyBzww==" hashValue="z78BcPfTEeSFGENaYpZznBNqk6ArUpcAfBbxg+5CXEPfbp3k99E7cUblEkbgzhGf6C8EpeSkSsACSGEGKPl5UQ==" algorithmName="SHA-512" password="CC35"/>
  <autoFilter ref="C88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4_01/997013211"/>
    <hyperlink ref="F95" r:id="rId2" display="https://podminky.urs.cz/item/CS_URS_2024_02/997013219"/>
    <hyperlink ref="F98" r:id="rId3" display="https://podminky.urs.cz/item/CS_URS_2024_02/997013501"/>
    <hyperlink ref="F100" r:id="rId4" display="https://podminky.urs.cz/item/CS_URS_2024_02/997013509"/>
    <hyperlink ref="F103" r:id="rId5" display="https://podminky.urs.cz/item/CS_URS_2024_02/997013631"/>
    <hyperlink ref="F107" r:id="rId6" display="https://podminky.urs.cz/item/CS_URS_2024_02/766691914"/>
    <hyperlink ref="F109" r:id="rId7" display="https://podminky.urs.cz/item/CS_URS_2024_02/76669191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Výměna dveří v budově A ve 1.PP - Gastroenterologické oddělení</v>
      </c>
      <c r="F7" s="142"/>
      <c r="G7" s="142"/>
      <c r="H7" s="142"/>
      <c r="L7" s="20"/>
    </row>
    <row r="8" s="1" customFormat="1" ht="12" customHeight="1">
      <c r="B8" s="20"/>
      <c r="D8" s="142" t="s">
        <v>93</v>
      </c>
      <c r="L8" s="20"/>
    </row>
    <row r="9" s="2" customFormat="1" ht="16.5" customHeight="1">
      <c r="A9" s="38"/>
      <c r="B9" s="44"/>
      <c r="C9" s="38"/>
      <c r="D9" s="38"/>
      <c r="E9" s="143" t="s">
        <v>94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95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170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30. 7. 2024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/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 xml:space="preserve"> </v>
      </c>
      <c r="F17" s="38"/>
      <c r="G17" s="38"/>
      <c r="H17" s="38"/>
      <c r="I17" s="142" t="s">
        <v>28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29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28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31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28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33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34</v>
      </c>
      <c r="F26" s="38"/>
      <c r="G26" s="38"/>
      <c r="H26" s="38"/>
      <c r="I26" s="142" t="s">
        <v>28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35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37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39</v>
      </c>
      <c r="G34" s="38"/>
      <c r="H34" s="38"/>
      <c r="I34" s="154" t="s">
        <v>38</v>
      </c>
      <c r="J34" s="154" t="s">
        <v>40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41</v>
      </c>
      <c r="E35" s="142" t="s">
        <v>42</v>
      </c>
      <c r="F35" s="156">
        <f>ROUND((SUM(BE87:BE120)),  2)</f>
        <v>0</v>
      </c>
      <c r="G35" s="38"/>
      <c r="H35" s="38"/>
      <c r="I35" s="157">
        <v>0.20999999999999999</v>
      </c>
      <c r="J35" s="156">
        <f>ROUND(((SUM(BE87:BE120))*I35),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43</v>
      </c>
      <c r="F36" s="156">
        <f>ROUND((SUM(BF87:BF120)),  2)</f>
        <v>0</v>
      </c>
      <c r="G36" s="38"/>
      <c r="H36" s="38"/>
      <c r="I36" s="157">
        <v>0.12</v>
      </c>
      <c r="J36" s="156">
        <f>ROUND(((SUM(BF87:BF120))*I36),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44</v>
      </c>
      <c r="F37" s="156">
        <f>ROUND((SUM(BG87:BG120)),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45</v>
      </c>
      <c r="F38" s="156">
        <f>ROUND((SUM(BH87:BH120)),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46</v>
      </c>
      <c r="F39" s="156">
        <f>ROUND((SUM(BI87:BI120)),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47</v>
      </c>
      <c r="E41" s="160"/>
      <c r="F41" s="160"/>
      <c r="G41" s="161" t="s">
        <v>48</v>
      </c>
      <c r="H41" s="162" t="s">
        <v>49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97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Výměna dveří v budově A ve 1.PP - Gastroenterologické oddělení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93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94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95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D.1.1b - Architektonicko-stavební řešení - Stavební úpravy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Masarykova nemocnice Ústí nad Labem</v>
      </c>
      <c r="G56" s="40"/>
      <c r="H56" s="40"/>
      <c r="I56" s="32" t="s">
        <v>23</v>
      </c>
      <c r="J56" s="72" t="str">
        <f>IF(J14="","",J14)</f>
        <v>30. 7. 2024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 xml:space="preserve"> </v>
      </c>
      <c r="G58" s="40"/>
      <c r="H58" s="40"/>
      <c r="I58" s="32" t="s">
        <v>31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32" t="s">
        <v>33</v>
      </c>
      <c r="J59" s="36" t="str">
        <f>E26</f>
        <v>Milan Křehla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98</v>
      </c>
      <c r="D61" s="171"/>
      <c r="E61" s="171"/>
      <c r="F61" s="171"/>
      <c r="G61" s="171"/>
      <c r="H61" s="171"/>
      <c r="I61" s="171"/>
      <c r="J61" s="172" t="s">
        <v>99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69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100</v>
      </c>
    </row>
    <row r="64" s="9" customFormat="1" ht="24.96" customHeight="1">
      <c r="A64" s="9"/>
      <c r="B64" s="174"/>
      <c r="C64" s="175"/>
      <c r="D64" s="176" t="s">
        <v>103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104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105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Výměna dveří v budově A ve 1.PP - Gastroenterologické oddělení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93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94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95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D.1.1b - Architektonicko-stavební řešení - Stavební úpravy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>Masarykova nemocnice Ústí nad Labem</v>
      </c>
      <c r="G81" s="40"/>
      <c r="H81" s="40"/>
      <c r="I81" s="32" t="s">
        <v>23</v>
      </c>
      <c r="J81" s="72" t="str">
        <f>IF(J14="","",J14)</f>
        <v>30. 7. 2024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 xml:space="preserve"> </v>
      </c>
      <c r="G83" s="40"/>
      <c r="H83" s="40"/>
      <c r="I83" s="32" t="s">
        <v>31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29</v>
      </c>
      <c r="D84" s="40"/>
      <c r="E84" s="40"/>
      <c r="F84" s="27" t="str">
        <f>IF(E20="","",E20)</f>
        <v>Vyplň údaj</v>
      </c>
      <c r="G84" s="40"/>
      <c r="H84" s="40"/>
      <c r="I84" s="32" t="s">
        <v>33</v>
      </c>
      <c r="J84" s="36" t="str">
        <f>E26</f>
        <v>Milan Křehla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106</v>
      </c>
      <c r="D86" s="188" t="s">
        <v>56</v>
      </c>
      <c r="E86" s="188" t="s">
        <v>52</v>
      </c>
      <c r="F86" s="188" t="s">
        <v>53</v>
      </c>
      <c r="G86" s="188" t="s">
        <v>107</v>
      </c>
      <c r="H86" s="188" t="s">
        <v>108</v>
      </c>
      <c r="I86" s="188" t="s">
        <v>109</v>
      </c>
      <c r="J86" s="188" t="s">
        <v>99</v>
      </c>
      <c r="K86" s="189" t="s">
        <v>110</v>
      </c>
      <c r="L86" s="190"/>
      <c r="M86" s="92" t="s">
        <v>19</v>
      </c>
      <c r="N86" s="93" t="s">
        <v>41</v>
      </c>
      <c r="O86" s="93" t="s">
        <v>111</v>
      </c>
      <c r="P86" s="93" t="s">
        <v>112</v>
      </c>
      <c r="Q86" s="93" t="s">
        <v>113</v>
      </c>
      <c r="R86" s="93" t="s">
        <v>114</v>
      </c>
      <c r="S86" s="93" t="s">
        <v>115</v>
      </c>
      <c r="T86" s="94" t="s">
        <v>116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117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1.07375</v>
      </c>
      <c r="S87" s="96"/>
      <c r="T87" s="194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70</v>
      </c>
      <c r="AU87" s="17" t="s">
        <v>100</v>
      </c>
      <c r="BK87" s="195">
        <f>BK88</f>
        <v>0</v>
      </c>
    </row>
    <row r="88" s="12" customFormat="1" ht="25.92" customHeight="1">
      <c r="A88" s="12"/>
      <c r="B88" s="196"/>
      <c r="C88" s="197"/>
      <c r="D88" s="198" t="s">
        <v>70</v>
      </c>
      <c r="E88" s="199" t="s">
        <v>154</v>
      </c>
      <c r="F88" s="199" t="s">
        <v>155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</f>
        <v>0</v>
      </c>
      <c r="Q88" s="204"/>
      <c r="R88" s="205">
        <f>R89</f>
        <v>1.07375</v>
      </c>
      <c r="S88" s="204"/>
      <c r="T88" s="206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80</v>
      </c>
      <c r="AT88" s="208" t="s">
        <v>70</v>
      </c>
      <c r="AU88" s="208" t="s">
        <v>71</v>
      </c>
      <c r="AY88" s="207" t="s">
        <v>120</v>
      </c>
      <c r="BK88" s="209">
        <f>BK89</f>
        <v>0</v>
      </c>
    </row>
    <row r="89" s="12" customFormat="1" ht="22.8" customHeight="1">
      <c r="A89" s="12"/>
      <c r="B89" s="196"/>
      <c r="C89" s="197"/>
      <c r="D89" s="198" t="s">
        <v>70</v>
      </c>
      <c r="E89" s="210" t="s">
        <v>156</v>
      </c>
      <c r="F89" s="210" t="s">
        <v>157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SUM(P90:P120)</f>
        <v>0</v>
      </c>
      <c r="Q89" s="204"/>
      <c r="R89" s="205">
        <f>SUM(R90:R120)</f>
        <v>1.07375</v>
      </c>
      <c r="S89" s="204"/>
      <c r="T89" s="206">
        <f>SUM(T90:T120)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80</v>
      </c>
      <c r="AT89" s="208" t="s">
        <v>70</v>
      </c>
      <c r="AU89" s="208" t="s">
        <v>78</v>
      </c>
      <c r="AY89" s="207" t="s">
        <v>120</v>
      </c>
      <c r="BK89" s="209">
        <f>SUM(BK90:BK120)</f>
        <v>0</v>
      </c>
    </row>
    <row r="90" s="2" customFormat="1" ht="37.8" customHeight="1">
      <c r="A90" s="38"/>
      <c r="B90" s="39"/>
      <c r="C90" s="212" t="s">
        <v>78</v>
      </c>
      <c r="D90" s="212" t="s">
        <v>123</v>
      </c>
      <c r="E90" s="213" t="s">
        <v>171</v>
      </c>
      <c r="F90" s="214" t="s">
        <v>172</v>
      </c>
      <c r="G90" s="215" t="s">
        <v>161</v>
      </c>
      <c r="H90" s="216">
        <v>34</v>
      </c>
      <c r="I90" s="217"/>
      <c r="J90" s="218">
        <f>ROUND(I90*H90,2)</f>
        <v>0</v>
      </c>
      <c r="K90" s="214" t="s">
        <v>134</v>
      </c>
      <c r="L90" s="44"/>
      <c r="M90" s="219" t="s">
        <v>19</v>
      </c>
      <c r="N90" s="220" t="s">
        <v>42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162</v>
      </c>
      <c r="AT90" s="223" t="s">
        <v>123</v>
      </c>
      <c r="AU90" s="223" t="s">
        <v>80</v>
      </c>
      <c r="AY90" s="17" t="s">
        <v>120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78</v>
      </c>
      <c r="BK90" s="224">
        <f>ROUND(I90*H90,2)</f>
        <v>0</v>
      </c>
      <c r="BL90" s="17" t="s">
        <v>162</v>
      </c>
      <c r="BM90" s="223" t="s">
        <v>173</v>
      </c>
    </row>
    <row r="91" s="2" customFormat="1">
      <c r="A91" s="38"/>
      <c r="B91" s="39"/>
      <c r="C91" s="40"/>
      <c r="D91" s="225" t="s">
        <v>130</v>
      </c>
      <c r="E91" s="40"/>
      <c r="F91" s="226" t="s">
        <v>174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130</v>
      </c>
      <c r="AU91" s="17" t="s">
        <v>80</v>
      </c>
    </row>
    <row r="92" s="2" customFormat="1" ht="33" customHeight="1">
      <c r="A92" s="38"/>
      <c r="B92" s="39"/>
      <c r="C92" s="245" t="s">
        <v>80</v>
      </c>
      <c r="D92" s="245" t="s">
        <v>175</v>
      </c>
      <c r="E92" s="246" t="s">
        <v>176</v>
      </c>
      <c r="F92" s="247" t="s">
        <v>177</v>
      </c>
      <c r="G92" s="248" t="s">
        <v>161</v>
      </c>
      <c r="H92" s="249">
        <v>1</v>
      </c>
      <c r="I92" s="250"/>
      <c r="J92" s="251">
        <f>ROUND(I92*H92,2)</f>
        <v>0</v>
      </c>
      <c r="K92" s="247" t="s">
        <v>19</v>
      </c>
      <c r="L92" s="252"/>
      <c r="M92" s="253" t="s">
        <v>19</v>
      </c>
      <c r="N92" s="254" t="s">
        <v>42</v>
      </c>
      <c r="O92" s="84"/>
      <c r="P92" s="221">
        <f>O92*H92</f>
        <v>0</v>
      </c>
      <c r="Q92" s="221">
        <v>0.014</v>
      </c>
      <c r="R92" s="221">
        <f>Q92*H92</f>
        <v>0.014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178</v>
      </c>
      <c r="AT92" s="223" t="s">
        <v>175</v>
      </c>
      <c r="AU92" s="223" t="s">
        <v>80</v>
      </c>
      <c r="AY92" s="17" t="s">
        <v>120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78</v>
      </c>
      <c r="BK92" s="224">
        <f>ROUND(I92*H92,2)</f>
        <v>0</v>
      </c>
      <c r="BL92" s="17" t="s">
        <v>162</v>
      </c>
      <c r="BM92" s="223" t="s">
        <v>179</v>
      </c>
    </row>
    <row r="93" s="2" customFormat="1" ht="37.8" customHeight="1">
      <c r="A93" s="38"/>
      <c r="B93" s="39"/>
      <c r="C93" s="245" t="s">
        <v>139</v>
      </c>
      <c r="D93" s="245" t="s">
        <v>175</v>
      </c>
      <c r="E93" s="246" t="s">
        <v>180</v>
      </c>
      <c r="F93" s="247" t="s">
        <v>181</v>
      </c>
      <c r="G93" s="248" t="s">
        <v>161</v>
      </c>
      <c r="H93" s="249">
        <v>10</v>
      </c>
      <c r="I93" s="250"/>
      <c r="J93" s="251">
        <f>ROUND(I93*H93,2)</f>
        <v>0</v>
      </c>
      <c r="K93" s="247" t="s">
        <v>19</v>
      </c>
      <c r="L93" s="252"/>
      <c r="M93" s="253" t="s">
        <v>19</v>
      </c>
      <c r="N93" s="254" t="s">
        <v>42</v>
      </c>
      <c r="O93" s="84"/>
      <c r="P93" s="221">
        <f>O93*H93</f>
        <v>0</v>
      </c>
      <c r="Q93" s="221">
        <v>0.014</v>
      </c>
      <c r="R93" s="221">
        <f>Q93*H93</f>
        <v>0.14000000000000001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178</v>
      </c>
      <c r="AT93" s="223" t="s">
        <v>175</v>
      </c>
      <c r="AU93" s="223" t="s">
        <v>80</v>
      </c>
      <c r="AY93" s="17" t="s">
        <v>120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78</v>
      </c>
      <c r="BK93" s="224">
        <f>ROUND(I93*H93,2)</f>
        <v>0</v>
      </c>
      <c r="BL93" s="17" t="s">
        <v>162</v>
      </c>
      <c r="BM93" s="223" t="s">
        <v>182</v>
      </c>
    </row>
    <row r="94" s="2" customFormat="1" ht="37.8" customHeight="1">
      <c r="A94" s="38"/>
      <c r="B94" s="39"/>
      <c r="C94" s="245" t="s">
        <v>128</v>
      </c>
      <c r="D94" s="245" t="s">
        <v>175</v>
      </c>
      <c r="E94" s="246" t="s">
        <v>183</v>
      </c>
      <c r="F94" s="247" t="s">
        <v>184</v>
      </c>
      <c r="G94" s="248" t="s">
        <v>161</v>
      </c>
      <c r="H94" s="249">
        <v>23</v>
      </c>
      <c r="I94" s="250"/>
      <c r="J94" s="251">
        <f>ROUND(I94*H94,2)</f>
        <v>0</v>
      </c>
      <c r="K94" s="247" t="s">
        <v>19</v>
      </c>
      <c r="L94" s="252"/>
      <c r="M94" s="253" t="s">
        <v>19</v>
      </c>
      <c r="N94" s="254" t="s">
        <v>42</v>
      </c>
      <c r="O94" s="84"/>
      <c r="P94" s="221">
        <f>O94*H94</f>
        <v>0</v>
      </c>
      <c r="Q94" s="221">
        <v>0.014</v>
      </c>
      <c r="R94" s="221">
        <f>Q94*H94</f>
        <v>0.32200000000000001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178</v>
      </c>
      <c r="AT94" s="223" t="s">
        <v>175</v>
      </c>
      <c r="AU94" s="223" t="s">
        <v>80</v>
      </c>
      <c r="AY94" s="17" t="s">
        <v>120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78</v>
      </c>
      <c r="BK94" s="224">
        <f>ROUND(I94*H94,2)</f>
        <v>0</v>
      </c>
      <c r="BL94" s="17" t="s">
        <v>162</v>
      </c>
      <c r="BM94" s="223" t="s">
        <v>185</v>
      </c>
    </row>
    <row r="95" s="2" customFormat="1" ht="37.8" customHeight="1">
      <c r="A95" s="38"/>
      <c r="B95" s="39"/>
      <c r="C95" s="212" t="s">
        <v>149</v>
      </c>
      <c r="D95" s="212" t="s">
        <v>123</v>
      </c>
      <c r="E95" s="213" t="s">
        <v>186</v>
      </c>
      <c r="F95" s="214" t="s">
        <v>187</v>
      </c>
      <c r="G95" s="215" t="s">
        <v>161</v>
      </c>
      <c r="H95" s="216">
        <v>19</v>
      </c>
      <c r="I95" s="217"/>
      <c r="J95" s="218">
        <f>ROUND(I95*H95,2)</f>
        <v>0</v>
      </c>
      <c r="K95" s="214" t="s">
        <v>134</v>
      </c>
      <c r="L95" s="44"/>
      <c r="M95" s="219" t="s">
        <v>19</v>
      </c>
      <c r="N95" s="220" t="s">
        <v>42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162</v>
      </c>
      <c r="AT95" s="223" t="s">
        <v>123</v>
      </c>
      <c r="AU95" s="223" t="s">
        <v>80</v>
      </c>
      <c r="AY95" s="17" t="s">
        <v>120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78</v>
      </c>
      <c r="BK95" s="224">
        <f>ROUND(I95*H95,2)</f>
        <v>0</v>
      </c>
      <c r="BL95" s="17" t="s">
        <v>162</v>
      </c>
      <c r="BM95" s="223" t="s">
        <v>188</v>
      </c>
    </row>
    <row r="96" s="2" customFormat="1">
      <c r="A96" s="38"/>
      <c r="B96" s="39"/>
      <c r="C96" s="40"/>
      <c r="D96" s="225" t="s">
        <v>130</v>
      </c>
      <c r="E96" s="40"/>
      <c r="F96" s="226" t="s">
        <v>189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130</v>
      </c>
      <c r="AU96" s="17" t="s">
        <v>80</v>
      </c>
    </row>
    <row r="97" s="2" customFormat="1" ht="37.8" customHeight="1">
      <c r="A97" s="38"/>
      <c r="B97" s="39"/>
      <c r="C97" s="245" t="s">
        <v>158</v>
      </c>
      <c r="D97" s="245" t="s">
        <v>175</v>
      </c>
      <c r="E97" s="246" t="s">
        <v>190</v>
      </c>
      <c r="F97" s="247" t="s">
        <v>191</v>
      </c>
      <c r="G97" s="248" t="s">
        <v>161</v>
      </c>
      <c r="H97" s="249">
        <v>1</v>
      </c>
      <c r="I97" s="250"/>
      <c r="J97" s="251">
        <f>ROUND(I97*H97,2)</f>
        <v>0</v>
      </c>
      <c r="K97" s="247" t="s">
        <v>19</v>
      </c>
      <c r="L97" s="252"/>
      <c r="M97" s="253" t="s">
        <v>19</v>
      </c>
      <c r="N97" s="254" t="s">
        <v>42</v>
      </c>
      <c r="O97" s="84"/>
      <c r="P97" s="221">
        <f>O97*H97</f>
        <v>0</v>
      </c>
      <c r="Q97" s="221">
        <v>0.017000000000000001</v>
      </c>
      <c r="R97" s="221">
        <f>Q97*H97</f>
        <v>0.017000000000000001</v>
      </c>
      <c r="S97" s="221">
        <v>0</v>
      </c>
      <c r="T97" s="222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23" t="s">
        <v>178</v>
      </c>
      <c r="AT97" s="223" t="s">
        <v>175</v>
      </c>
      <c r="AU97" s="223" t="s">
        <v>80</v>
      </c>
      <c r="AY97" s="17" t="s">
        <v>120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78</v>
      </c>
      <c r="BK97" s="224">
        <f>ROUND(I97*H97,2)</f>
        <v>0</v>
      </c>
      <c r="BL97" s="17" t="s">
        <v>162</v>
      </c>
      <c r="BM97" s="223" t="s">
        <v>192</v>
      </c>
    </row>
    <row r="98" s="2" customFormat="1" ht="44.25" customHeight="1">
      <c r="A98" s="38"/>
      <c r="B98" s="39"/>
      <c r="C98" s="245" t="s">
        <v>165</v>
      </c>
      <c r="D98" s="245" t="s">
        <v>175</v>
      </c>
      <c r="E98" s="246" t="s">
        <v>193</v>
      </c>
      <c r="F98" s="247" t="s">
        <v>194</v>
      </c>
      <c r="G98" s="248" t="s">
        <v>161</v>
      </c>
      <c r="H98" s="249">
        <v>1</v>
      </c>
      <c r="I98" s="250"/>
      <c r="J98" s="251">
        <f>ROUND(I98*H98,2)</f>
        <v>0</v>
      </c>
      <c r="K98" s="247" t="s">
        <v>19</v>
      </c>
      <c r="L98" s="252"/>
      <c r="M98" s="253" t="s">
        <v>19</v>
      </c>
      <c r="N98" s="254" t="s">
        <v>42</v>
      </c>
      <c r="O98" s="84"/>
      <c r="P98" s="221">
        <f>O98*H98</f>
        <v>0</v>
      </c>
      <c r="Q98" s="221">
        <v>0.029999999999999999</v>
      </c>
      <c r="R98" s="221">
        <f>Q98*H98</f>
        <v>0.029999999999999999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178</v>
      </c>
      <c r="AT98" s="223" t="s">
        <v>175</v>
      </c>
      <c r="AU98" s="223" t="s">
        <v>80</v>
      </c>
      <c r="AY98" s="17" t="s">
        <v>120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78</v>
      </c>
      <c r="BK98" s="224">
        <f>ROUND(I98*H98,2)</f>
        <v>0</v>
      </c>
      <c r="BL98" s="17" t="s">
        <v>162</v>
      </c>
      <c r="BM98" s="223" t="s">
        <v>195</v>
      </c>
    </row>
    <row r="99" s="2" customFormat="1" ht="33" customHeight="1">
      <c r="A99" s="38"/>
      <c r="B99" s="39"/>
      <c r="C99" s="245" t="s">
        <v>196</v>
      </c>
      <c r="D99" s="245" t="s">
        <v>175</v>
      </c>
      <c r="E99" s="246" t="s">
        <v>197</v>
      </c>
      <c r="F99" s="247" t="s">
        <v>198</v>
      </c>
      <c r="G99" s="248" t="s">
        <v>161</v>
      </c>
      <c r="H99" s="249">
        <v>13</v>
      </c>
      <c r="I99" s="250"/>
      <c r="J99" s="251">
        <f>ROUND(I99*H99,2)</f>
        <v>0</v>
      </c>
      <c r="K99" s="247" t="s">
        <v>19</v>
      </c>
      <c r="L99" s="252"/>
      <c r="M99" s="253" t="s">
        <v>19</v>
      </c>
      <c r="N99" s="254" t="s">
        <v>42</v>
      </c>
      <c r="O99" s="84"/>
      <c r="P99" s="221">
        <f>O99*H99</f>
        <v>0</v>
      </c>
      <c r="Q99" s="221">
        <v>0.025000000000000001</v>
      </c>
      <c r="R99" s="221">
        <f>Q99*H99</f>
        <v>0.32500000000000001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178</v>
      </c>
      <c r="AT99" s="223" t="s">
        <v>175</v>
      </c>
      <c r="AU99" s="223" t="s">
        <v>80</v>
      </c>
      <c r="AY99" s="17" t="s">
        <v>120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78</v>
      </c>
      <c r="BK99" s="224">
        <f>ROUND(I99*H99,2)</f>
        <v>0</v>
      </c>
      <c r="BL99" s="17" t="s">
        <v>162</v>
      </c>
      <c r="BM99" s="223" t="s">
        <v>199</v>
      </c>
    </row>
    <row r="100" s="2" customFormat="1" ht="37.8" customHeight="1">
      <c r="A100" s="38"/>
      <c r="B100" s="39"/>
      <c r="C100" s="245" t="s">
        <v>200</v>
      </c>
      <c r="D100" s="245" t="s">
        <v>175</v>
      </c>
      <c r="E100" s="246" t="s">
        <v>201</v>
      </c>
      <c r="F100" s="247" t="s">
        <v>202</v>
      </c>
      <c r="G100" s="248" t="s">
        <v>161</v>
      </c>
      <c r="H100" s="249">
        <v>4</v>
      </c>
      <c r="I100" s="250"/>
      <c r="J100" s="251">
        <f>ROUND(I100*H100,2)</f>
        <v>0</v>
      </c>
      <c r="K100" s="247" t="s">
        <v>19</v>
      </c>
      <c r="L100" s="252"/>
      <c r="M100" s="253" t="s">
        <v>19</v>
      </c>
      <c r="N100" s="254" t="s">
        <v>42</v>
      </c>
      <c r="O100" s="84"/>
      <c r="P100" s="221">
        <f>O100*H100</f>
        <v>0</v>
      </c>
      <c r="Q100" s="221">
        <v>0.025000000000000001</v>
      </c>
      <c r="R100" s="221">
        <f>Q100*H100</f>
        <v>0.10000000000000001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178</v>
      </c>
      <c r="AT100" s="223" t="s">
        <v>175</v>
      </c>
      <c r="AU100" s="223" t="s">
        <v>80</v>
      </c>
      <c r="AY100" s="17" t="s">
        <v>120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78</v>
      </c>
      <c r="BK100" s="224">
        <f>ROUND(I100*H100,2)</f>
        <v>0</v>
      </c>
      <c r="BL100" s="17" t="s">
        <v>162</v>
      </c>
      <c r="BM100" s="223" t="s">
        <v>203</v>
      </c>
    </row>
    <row r="101" s="2" customFormat="1" ht="16.5" customHeight="1">
      <c r="A101" s="38"/>
      <c r="B101" s="39"/>
      <c r="C101" s="212" t="s">
        <v>204</v>
      </c>
      <c r="D101" s="212" t="s">
        <v>123</v>
      </c>
      <c r="E101" s="213" t="s">
        <v>205</v>
      </c>
      <c r="F101" s="214" t="s">
        <v>206</v>
      </c>
      <c r="G101" s="215" t="s">
        <v>161</v>
      </c>
      <c r="H101" s="216">
        <v>2</v>
      </c>
      <c r="I101" s="217"/>
      <c r="J101" s="218">
        <f>ROUND(I101*H101,2)</f>
        <v>0</v>
      </c>
      <c r="K101" s="214" t="s">
        <v>134</v>
      </c>
      <c r="L101" s="44"/>
      <c r="M101" s="219" t="s">
        <v>19</v>
      </c>
      <c r="N101" s="220" t="s">
        <v>42</v>
      </c>
      <c r="O101" s="84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162</v>
      </c>
      <c r="AT101" s="223" t="s">
        <v>123</v>
      </c>
      <c r="AU101" s="223" t="s">
        <v>80</v>
      </c>
      <c r="AY101" s="17" t="s">
        <v>120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78</v>
      </c>
      <c r="BK101" s="224">
        <f>ROUND(I101*H101,2)</f>
        <v>0</v>
      </c>
      <c r="BL101" s="17" t="s">
        <v>162</v>
      </c>
      <c r="BM101" s="223" t="s">
        <v>207</v>
      </c>
    </row>
    <row r="102" s="2" customFormat="1">
      <c r="A102" s="38"/>
      <c r="B102" s="39"/>
      <c r="C102" s="40"/>
      <c r="D102" s="225" t="s">
        <v>130</v>
      </c>
      <c r="E102" s="40"/>
      <c r="F102" s="226" t="s">
        <v>208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130</v>
      </c>
      <c r="AU102" s="17" t="s">
        <v>80</v>
      </c>
    </row>
    <row r="103" s="2" customFormat="1" ht="16.5" customHeight="1">
      <c r="A103" s="38"/>
      <c r="B103" s="39"/>
      <c r="C103" s="245" t="s">
        <v>209</v>
      </c>
      <c r="D103" s="245" t="s">
        <v>175</v>
      </c>
      <c r="E103" s="246" t="s">
        <v>210</v>
      </c>
      <c r="F103" s="247" t="s">
        <v>211</v>
      </c>
      <c r="G103" s="248" t="s">
        <v>161</v>
      </c>
      <c r="H103" s="249">
        <v>2</v>
      </c>
      <c r="I103" s="250"/>
      <c r="J103" s="251">
        <f>ROUND(I103*H103,2)</f>
        <v>0</v>
      </c>
      <c r="K103" s="247" t="s">
        <v>134</v>
      </c>
      <c r="L103" s="252"/>
      <c r="M103" s="253" t="s">
        <v>19</v>
      </c>
      <c r="N103" s="254" t="s">
        <v>42</v>
      </c>
      <c r="O103" s="84"/>
      <c r="P103" s="221">
        <f>O103*H103</f>
        <v>0</v>
      </c>
      <c r="Q103" s="221">
        <v>0.00059999999999999995</v>
      </c>
      <c r="R103" s="221">
        <f>Q103*H103</f>
        <v>0.0011999999999999999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178</v>
      </c>
      <c r="AT103" s="223" t="s">
        <v>175</v>
      </c>
      <c r="AU103" s="223" t="s">
        <v>80</v>
      </c>
      <c r="AY103" s="17" t="s">
        <v>120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78</v>
      </c>
      <c r="BK103" s="224">
        <f>ROUND(I103*H103,2)</f>
        <v>0</v>
      </c>
      <c r="BL103" s="17" t="s">
        <v>162</v>
      </c>
      <c r="BM103" s="223" t="s">
        <v>212</v>
      </c>
    </row>
    <row r="104" s="2" customFormat="1" ht="24.15" customHeight="1">
      <c r="A104" s="38"/>
      <c r="B104" s="39"/>
      <c r="C104" s="212" t="s">
        <v>8</v>
      </c>
      <c r="D104" s="212" t="s">
        <v>123</v>
      </c>
      <c r="E104" s="213" t="s">
        <v>213</v>
      </c>
      <c r="F104" s="214" t="s">
        <v>214</v>
      </c>
      <c r="G104" s="215" t="s">
        <v>161</v>
      </c>
      <c r="H104" s="216">
        <v>53</v>
      </c>
      <c r="I104" s="217"/>
      <c r="J104" s="218">
        <f>ROUND(I104*H104,2)</f>
        <v>0</v>
      </c>
      <c r="K104" s="214" t="s">
        <v>134</v>
      </c>
      <c r="L104" s="44"/>
      <c r="M104" s="219" t="s">
        <v>19</v>
      </c>
      <c r="N104" s="220" t="s">
        <v>42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162</v>
      </c>
      <c r="AT104" s="223" t="s">
        <v>123</v>
      </c>
      <c r="AU104" s="223" t="s">
        <v>80</v>
      </c>
      <c r="AY104" s="17" t="s">
        <v>120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78</v>
      </c>
      <c r="BK104" s="224">
        <f>ROUND(I104*H104,2)</f>
        <v>0</v>
      </c>
      <c r="BL104" s="17" t="s">
        <v>162</v>
      </c>
      <c r="BM104" s="223" t="s">
        <v>215</v>
      </c>
    </row>
    <row r="105" s="2" customFormat="1">
      <c r="A105" s="38"/>
      <c r="B105" s="39"/>
      <c r="C105" s="40"/>
      <c r="D105" s="225" t="s">
        <v>130</v>
      </c>
      <c r="E105" s="40"/>
      <c r="F105" s="226" t="s">
        <v>216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130</v>
      </c>
      <c r="AU105" s="17" t="s">
        <v>80</v>
      </c>
    </row>
    <row r="106" s="2" customFormat="1" ht="24.15" customHeight="1">
      <c r="A106" s="38"/>
      <c r="B106" s="39"/>
      <c r="C106" s="245" t="s">
        <v>217</v>
      </c>
      <c r="D106" s="245" t="s">
        <v>175</v>
      </c>
      <c r="E106" s="246" t="s">
        <v>218</v>
      </c>
      <c r="F106" s="247" t="s">
        <v>219</v>
      </c>
      <c r="G106" s="248" t="s">
        <v>161</v>
      </c>
      <c r="H106" s="249">
        <v>14</v>
      </c>
      <c r="I106" s="250"/>
      <c r="J106" s="251">
        <f>ROUND(I106*H106,2)</f>
        <v>0</v>
      </c>
      <c r="K106" s="247" t="s">
        <v>134</v>
      </c>
      <c r="L106" s="252"/>
      <c r="M106" s="253" t="s">
        <v>19</v>
      </c>
      <c r="N106" s="254" t="s">
        <v>42</v>
      </c>
      <c r="O106" s="84"/>
      <c r="P106" s="221">
        <f>O106*H106</f>
        <v>0</v>
      </c>
      <c r="Q106" s="221">
        <v>0.00014999999999999999</v>
      </c>
      <c r="R106" s="221">
        <f>Q106*H106</f>
        <v>0.0020999999999999999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178</v>
      </c>
      <c r="AT106" s="223" t="s">
        <v>175</v>
      </c>
      <c r="AU106" s="223" t="s">
        <v>80</v>
      </c>
      <c r="AY106" s="17" t="s">
        <v>120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78</v>
      </c>
      <c r="BK106" s="224">
        <f>ROUND(I106*H106,2)</f>
        <v>0</v>
      </c>
      <c r="BL106" s="17" t="s">
        <v>162</v>
      </c>
      <c r="BM106" s="223" t="s">
        <v>220</v>
      </c>
    </row>
    <row r="107" s="2" customFormat="1" ht="24.15" customHeight="1">
      <c r="A107" s="38"/>
      <c r="B107" s="39"/>
      <c r="C107" s="245" t="s">
        <v>221</v>
      </c>
      <c r="D107" s="245" t="s">
        <v>175</v>
      </c>
      <c r="E107" s="246" t="s">
        <v>222</v>
      </c>
      <c r="F107" s="247" t="s">
        <v>223</v>
      </c>
      <c r="G107" s="248" t="s">
        <v>161</v>
      </c>
      <c r="H107" s="249">
        <v>15</v>
      </c>
      <c r="I107" s="250"/>
      <c r="J107" s="251">
        <f>ROUND(I107*H107,2)</f>
        <v>0</v>
      </c>
      <c r="K107" s="247" t="s">
        <v>134</v>
      </c>
      <c r="L107" s="252"/>
      <c r="M107" s="253" t="s">
        <v>19</v>
      </c>
      <c r="N107" s="254" t="s">
        <v>42</v>
      </c>
      <c r="O107" s="84"/>
      <c r="P107" s="221">
        <f>O107*H107</f>
        <v>0</v>
      </c>
      <c r="Q107" s="221">
        <v>0.00014999999999999999</v>
      </c>
      <c r="R107" s="221">
        <f>Q107*H107</f>
        <v>0.0022499999999999998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178</v>
      </c>
      <c r="AT107" s="223" t="s">
        <v>175</v>
      </c>
      <c r="AU107" s="223" t="s">
        <v>80</v>
      </c>
      <c r="AY107" s="17" t="s">
        <v>120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78</v>
      </c>
      <c r="BK107" s="224">
        <f>ROUND(I107*H107,2)</f>
        <v>0</v>
      </c>
      <c r="BL107" s="17" t="s">
        <v>162</v>
      </c>
      <c r="BM107" s="223" t="s">
        <v>224</v>
      </c>
    </row>
    <row r="108" s="2" customFormat="1" ht="24.15" customHeight="1">
      <c r="A108" s="38"/>
      <c r="B108" s="39"/>
      <c r="C108" s="245" t="s">
        <v>225</v>
      </c>
      <c r="D108" s="245" t="s">
        <v>175</v>
      </c>
      <c r="E108" s="246" t="s">
        <v>226</v>
      </c>
      <c r="F108" s="247" t="s">
        <v>227</v>
      </c>
      <c r="G108" s="248" t="s">
        <v>161</v>
      </c>
      <c r="H108" s="249">
        <v>12</v>
      </c>
      <c r="I108" s="250"/>
      <c r="J108" s="251">
        <f>ROUND(I108*H108,2)</f>
        <v>0</v>
      </c>
      <c r="K108" s="247" t="s">
        <v>134</v>
      </c>
      <c r="L108" s="252"/>
      <c r="M108" s="253" t="s">
        <v>19</v>
      </c>
      <c r="N108" s="254" t="s">
        <v>42</v>
      </c>
      <c r="O108" s="84"/>
      <c r="P108" s="221">
        <f>O108*H108</f>
        <v>0</v>
      </c>
      <c r="Q108" s="221">
        <v>0.00014999999999999999</v>
      </c>
      <c r="R108" s="221">
        <f>Q108*H108</f>
        <v>0.0018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178</v>
      </c>
      <c r="AT108" s="223" t="s">
        <v>175</v>
      </c>
      <c r="AU108" s="223" t="s">
        <v>80</v>
      </c>
      <c r="AY108" s="17" t="s">
        <v>120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78</v>
      </c>
      <c r="BK108" s="224">
        <f>ROUND(I108*H108,2)</f>
        <v>0</v>
      </c>
      <c r="BL108" s="17" t="s">
        <v>162</v>
      </c>
      <c r="BM108" s="223" t="s">
        <v>228</v>
      </c>
    </row>
    <row r="109" s="2" customFormat="1" ht="24.15" customHeight="1">
      <c r="A109" s="38"/>
      <c r="B109" s="39"/>
      <c r="C109" s="245" t="s">
        <v>162</v>
      </c>
      <c r="D109" s="245" t="s">
        <v>175</v>
      </c>
      <c r="E109" s="246" t="s">
        <v>229</v>
      </c>
      <c r="F109" s="247" t="s">
        <v>230</v>
      </c>
      <c r="G109" s="248" t="s">
        <v>161</v>
      </c>
      <c r="H109" s="249">
        <v>12</v>
      </c>
      <c r="I109" s="250"/>
      <c r="J109" s="251">
        <f>ROUND(I109*H109,2)</f>
        <v>0</v>
      </c>
      <c r="K109" s="247" t="s">
        <v>134</v>
      </c>
      <c r="L109" s="252"/>
      <c r="M109" s="253" t="s">
        <v>19</v>
      </c>
      <c r="N109" s="254" t="s">
        <v>42</v>
      </c>
      <c r="O109" s="84"/>
      <c r="P109" s="221">
        <f>O109*H109</f>
        <v>0</v>
      </c>
      <c r="Q109" s="221">
        <v>0.00014999999999999999</v>
      </c>
      <c r="R109" s="221">
        <f>Q109*H109</f>
        <v>0.0018</v>
      </c>
      <c r="S109" s="221">
        <v>0</v>
      </c>
      <c r="T109" s="222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23" t="s">
        <v>178</v>
      </c>
      <c r="AT109" s="223" t="s">
        <v>175</v>
      </c>
      <c r="AU109" s="223" t="s">
        <v>80</v>
      </c>
      <c r="AY109" s="17" t="s">
        <v>120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78</v>
      </c>
      <c r="BK109" s="224">
        <f>ROUND(I109*H109,2)</f>
        <v>0</v>
      </c>
      <c r="BL109" s="17" t="s">
        <v>162</v>
      </c>
      <c r="BM109" s="223" t="s">
        <v>231</v>
      </c>
    </row>
    <row r="110" s="2" customFormat="1" ht="24.15" customHeight="1">
      <c r="A110" s="38"/>
      <c r="B110" s="39"/>
      <c r="C110" s="212" t="s">
        <v>232</v>
      </c>
      <c r="D110" s="212" t="s">
        <v>123</v>
      </c>
      <c r="E110" s="213" t="s">
        <v>233</v>
      </c>
      <c r="F110" s="214" t="s">
        <v>234</v>
      </c>
      <c r="G110" s="215" t="s">
        <v>161</v>
      </c>
      <c r="H110" s="216">
        <v>29</v>
      </c>
      <c r="I110" s="217"/>
      <c r="J110" s="218">
        <f>ROUND(I110*H110,2)</f>
        <v>0</v>
      </c>
      <c r="K110" s="214" t="s">
        <v>134</v>
      </c>
      <c r="L110" s="44"/>
      <c r="M110" s="219" t="s">
        <v>19</v>
      </c>
      <c r="N110" s="220" t="s">
        <v>42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162</v>
      </c>
      <c r="AT110" s="223" t="s">
        <v>123</v>
      </c>
      <c r="AU110" s="223" t="s">
        <v>80</v>
      </c>
      <c r="AY110" s="17" t="s">
        <v>120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78</v>
      </c>
      <c r="BK110" s="224">
        <f>ROUND(I110*H110,2)</f>
        <v>0</v>
      </c>
      <c r="BL110" s="17" t="s">
        <v>162</v>
      </c>
      <c r="BM110" s="223" t="s">
        <v>235</v>
      </c>
    </row>
    <row r="111" s="2" customFormat="1">
      <c r="A111" s="38"/>
      <c r="B111" s="39"/>
      <c r="C111" s="40"/>
      <c r="D111" s="225" t="s">
        <v>130</v>
      </c>
      <c r="E111" s="40"/>
      <c r="F111" s="226" t="s">
        <v>236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130</v>
      </c>
      <c r="AU111" s="17" t="s">
        <v>80</v>
      </c>
    </row>
    <row r="112" s="2" customFormat="1" ht="16.5" customHeight="1">
      <c r="A112" s="38"/>
      <c r="B112" s="39"/>
      <c r="C112" s="245" t="s">
        <v>237</v>
      </c>
      <c r="D112" s="245" t="s">
        <v>175</v>
      </c>
      <c r="E112" s="246" t="s">
        <v>238</v>
      </c>
      <c r="F112" s="247" t="s">
        <v>239</v>
      </c>
      <c r="G112" s="248" t="s">
        <v>161</v>
      </c>
      <c r="H112" s="249">
        <v>10</v>
      </c>
      <c r="I112" s="250"/>
      <c r="J112" s="251">
        <f>ROUND(I112*H112,2)</f>
        <v>0</v>
      </c>
      <c r="K112" s="247" t="s">
        <v>134</v>
      </c>
      <c r="L112" s="252"/>
      <c r="M112" s="253" t="s">
        <v>19</v>
      </c>
      <c r="N112" s="254" t="s">
        <v>42</v>
      </c>
      <c r="O112" s="84"/>
      <c r="P112" s="221">
        <f>O112*H112</f>
        <v>0</v>
      </c>
      <c r="Q112" s="221">
        <v>0.0022000000000000001</v>
      </c>
      <c r="R112" s="221">
        <f>Q112*H112</f>
        <v>0.022000000000000002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178</v>
      </c>
      <c r="AT112" s="223" t="s">
        <v>175</v>
      </c>
      <c r="AU112" s="223" t="s">
        <v>80</v>
      </c>
      <c r="AY112" s="17" t="s">
        <v>120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78</v>
      </c>
      <c r="BK112" s="224">
        <f>ROUND(I112*H112,2)</f>
        <v>0</v>
      </c>
      <c r="BL112" s="17" t="s">
        <v>162</v>
      </c>
      <c r="BM112" s="223" t="s">
        <v>240</v>
      </c>
    </row>
    <row r="113" s="2" customFormat="1" ht="16.5" customHeight="1">
      <c r="A113" s="38"/>
      <c r="B113" s="39"/>
      <c r="C113" s="245" t="s">
        <v>241</v>
      </c>
      <c r="D113" s="245" t="s">
        <v>175</v>
      </c>
      <c r="E113" s="246" t="s">
        <v>242</v>
      </c>
      <c r="F113" s="247" t="s">
        <v>243</v>
      </c>
      <c r="G113" s="248" t="s">
        <v>161</v>
      </c>
      <c r="H113" s="249">
        <v>19</v>
      </c>
      <c r="I113" s="250"/>
      <c r="J113" s="251">
        <f>ROUND(I113*H113,2)</f>
        <v>0</v>
      </c>
      <c r="K113" s="247" t="s">
        <v>134</v>
      </c>
      <c r="L113" s="252"/>
      <c r="M113" s="253" t="s">
        <v>19</v>
      </c>
      <c r="N113" s="254" t="s">
        <v>42</v>
      </c>
      <c r="O113" s="84"/>
      <c r="P113" s="221">
        <f>O113*H113</f>
        <v>0</v>
      </c>
      <c r="Q113" s="221">
        <v>0.0022000000000000001</v>
      </c>
      <c r="R113" s="221">
        <f>Q113*H113</f>
        <v>0.041800000000000004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178</v>
      </c>
      <c r="AT113" s="223" t="s">
        <v>175</v>
      </c>
      <c r="AU113" s="223" t="s">
        <v>80</v>
      </c>
      <c r="AY113" s="17" t="s">
        <v>120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78</v>
      </c>
      <c r="BK113" s="224">
        <f>ROUND(I113*H113,2)</f>
        <v>0</v>
      </c>
      <c r="BL113" s="17" t="s">
        <v>162</v>
      </c>
      <c r="BM113" s="223" t="s">
        <v>244</v>
      </c>
    </row>
    <row r="114" s="2" customFormat="1" ht="24.15" customHeight="1">
      <c r="A114" s="38"/>
      <c r="B114" s="39"/>
      <c r="C114" s="212" t="s">
        <v>245</v>
      </c>
      <c r="D114" s="212" t="s">
        <v>123</v>
      </c>
      <c r="E114" s="213" t="s">
        <v>246</v>
      </c>
      <c r="F114" s="214" t="s">
        <v>247</v>
      </c>
      <c r="G114" s="215" t="s">
        <v>161</v>
      </c>
      <c r="H114" s="216">
        <v>24</v>
      </c>
      <c r="I114" s="217"/>
      <c r="J114" s="218">
        <f>ROUND(I114*H114,2)</f>
        <v>0</v>
      </c>
      <c r="K114" s="214" t="s">
        <v>134</v>
      </c>
      <c r="L114" s="44"/>
      <c r="M114" s="219" t="s">
        <v>19</v>
      </c>
      <c r="N114" s="220" t="s">
        <v>42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162</v>
      </c>
      <c r="AT114" s="223" t="s">
        <v>123</v>
      </c>
      <c r="AU114" s="223" t="s">
        <v>80</v>
      </c>
      <c r="AY114" s="17" t="s">
        <v>120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78</v>
      </c>
      <c r="BK114" s="224">
        <f>ROUND(I114*H114,2)</f>
        <v>0</v>
      </c>
      <c r="BL114" s="17" t="s">
        <v>162</v>
      </c>
      <c r="BM114" s="223" t="s">
        <v>248</v>
      </c>
    </row>
    <row r="115" s="2" customFormat="1">
      <c r="A115" s="38"/>
      <c r="B115" s="39"/>
      <c r="C115" s="40"/>
      <c r="D115" s="225" t="s">
        <v>130</v>
      </c>
      <c r="E115" s="40"/>
      <c r="F115" s="226" t="s">
        <v>249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130</v>
      </c>
      <c r="AU115" s="17" t="s">
        <v>80</v>
      </c>
    </row>
    <row r="116" s="2" customFormat="1" ht="16.5" customHeight="1">
      <c r="A116" s="38"/>
      <c r="B116" s="39"/>
      <c r="C116" s="245" t="s">
        <v>7</v>
      </c>
      <c r="D116" s="245" t="s">
        <v>175</v>
      </c>
      <c r="E116" s="246" t="s">
        <v>250</v>
      </c>
      <c r="F116" s="247" t="s">
        <v>251</v>
      </c>
      <c r="G116" s="248" t="s">
        <v>161</v>
      </c>
      <c r="H116" s="249">
        <v>24</v>
      </c>
      <c r="I116" s="250"/>
      <c r="J116" s="251">
        <f>ROUND(I116*H116,2)</f>
        <v>0</v>
      </c>
      <c r="K116" s="247" t="s">
        <v>134</v>
      </c>
      <c r="L116" s="252"/>
      <c r="M116" s="253" t="s">
        <v>19</v>
      </c>
      <c r="N116" s="254" t="s">
        <v>42</v>
      </c>
      <c r="O116" s="84"/>
      <c r="P116" s="221">
        <f>O116*H116</f>
        <v>0</v>
      </c>
      <c r="Q116" s="221">
        <v>0.0022000000000000001</v>
      </c>
      <c r="R116" s="221">
        <f>Q116*H116</f>
        <v>0.0528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178</v>
      </c>
      <c r="AT116" s="223" t="s">
        <v>175</v>
      </c>
      <c r="AU116" s="223" t="s">
        <v>80</v>
      </c>
      <c r="AY116" s="17" t="s">
        <v>120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78</v>
      </c>
      <c r="BK116" s="224">
        <f>ROUND(I116*H116,2)</f>
        <v>0</v>
      </c>
      <c r="BL116" s="17" t="s">
        <v>162</v>
      </c>
      <c r="BM116" s="223" t="s">
        <v>252</v>
      </c>
    </row>
    <row r="117" s="2" customFormat="1" ht="49.05" customHeight="1">
      <c r="A117" s="38"/>
      <c r="B117" s="39"/>
      <c r="C117" s="212" t="s">
        <v>253</v>
      </c>
      <c r="D117" s="212" t="s">
        <v>123</v>
      </c>
      <c r="E117" s="213" t="s">
        <v>254</v>
      </c>
      <c r="F117" s="214" t="s">
        <v>255</v>
      </c>
      <c r="G117" s="215" t="s">
        <v>126</v>
      </c>
      <c r="H117" s="216">
        <v>1.0740000000000001</v>
      </c>
      <c r="I117" s="217"/>
      <c r="J117" s="218">
        <f>ROUND(I117*H117,2)</f>
        <v>0</v>
      </c>
      <c r="K117" s="214" t="s">
        <v>134</v>
      </c>
      <c r="L117" s="44"/>
      <c r="M117" s="219" t="s">
        <v>19</v>
      </c>
      <c r="N117" s="220" t="s">
        <v>42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162</v>
      </c>
      <c r="AT117" s="223" t="s">
        <v>123</v>
      </c>
      <c r="AU117" s="223" t="s">
        <v>80</v>
      </c>
      <c r="AY117" s="17" t="s">
        <v>120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78</v>
      </c>
      <c r="BK117" s="224">
        <f>ROUND(I117*H117,2)</f>
        <v>0</v>
      </c>
      <c r="BL117" s="17" t="s">
        <v>162</v>
      </c>
      <c r="BM117" s="223" t="s">
        <v>256</v>
      </c>
    </row>
    <row r="118" s="2" customFormat="1">
      <c r="A118" s="38"/>
      <c r="B118" s="39"/>
      <c r="C118" s="40"/>
      <c r="D118" s="225" t="s">
        <v>130</v>
      </c>
      <c r="E118" s="40"/>
      <c r="F118" s="226" t="s">
        <v>257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130</v>
      </c>
      <c r="AU118" s="17" t="s">
        <v>80</v>
      </c>
    </row>
    <row r="119" s="2" customFormat="1" ht="76.35" customHeight="1">
      <c r="A119" s="38"/>
      <c r="B119" s="39"/>
      <c r="C119" s="212" t="s">
        <v>258</v>
      </c>
      <c r="D119" s="212" t="s">
        <v>123</v>
      </c>
      <c r="E119" s="213" t="s">
        <v>259</v>
      </c>
      <c r="F119" s="214" t="s">
        <v>260</v>
      </c>
      <c r="G119" s="215" t="s">
        <v>126</v>
      </c>
      <c r="H119" s="216">
        <v>1.0740000000000001</v>
      </c>
      <c r="I119" s="217"/>
      <c r="J119" s="218">
        <f>ROUND(I119*H119,2)</f>
        <v>0</v>
      </c>
      <c r="K119" s="214" t="s">
        <v>134</v>
      </c>
      <c r="L119" s="44"/>
      <c r="M119" s="219" t="s">
        <v>19</v>
      </c>
      <c r="N119" s="220" t="s">
        <v>42</v>
      </c>
      <c r="O119" s="84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3" t="s">
        <v>162</v>
      </c>
      <c r="AT119" s="223" t="s">
        <v>123</v>
      </c>
      <c r="AU119" s="223" t="s">
        <v>80</v>
      </c>
      <c r="AY119" s="17" t="s">
        <v>120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78</v>
      </c>
      <c r="BK119" s="224">
        <f>ROUND(I119*H119,2)</f>
        <v>0</v>
      </c>
      <c r="BL119" s="17" t="s">
        <v>162</v>
      </c>
      <c r="BM119" s="223" t="s">
        <v>261</v>
      </c>
    </row>
    <row r="120" s="2" customFormat="1">
      <c r="A120" s="38"/>
      <c r="B120" s="39"/>
      <c r="C120" s="40"/>
      <c r="D120" s="225" t="s">
        <v>130</v>
      </c>
      <c r="E120" s="40"/>
      <c r="F120" s="226" t="s">
        <v>262</v>
      </c>
      <c r="G120" s="40"/>
      <c r="H120" s="40"/>
      <c r="I120" s="227"/>
      <c r="J120" s="40"/>
      <c r="K120" s="40"/>
      <c r="L120" s="44"/>
      <c r="M120" s="241"/>
      <c r="N120" s="242"/>
      <c r="O120" s="243"/>
      <c r="P120" s="243"/>
      <c r="Q120" s="243"/>
      <c r="R120" s="243"/>
      <c r="S120" s="243"/>
      <c r="T120" s="244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130</v>
      </c>
      <c r="AU120" s="17" t="s">
        <v>80</v>
      </c>
    </row>
    <row r="121" s="2" customFormat="1" ht="6.96" customHeight="1">
      <c r="A121" s="38"/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tz6IiCHONS7Nu0KRP7JUmcszJR6vByo8s63gh6rYK1roVJDkcb0Ph97/NqawPDkpweGiHm/ycuhf7leKetn8pQ==" hashValue="eJAbFdkD58zbWurzcZG4byPBosg8REGNsw/jvQ588YlFXDPKm+L4NIZlkGjqkbZjMh8cgBaO3ejORVPoMxjXRg==" algorithmName="SHA-512" password="CC35"/>
  <autoFilter ref="C86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4_02/766660001"/>
    <hyperlink ref="F96" r:id="rId2" display="https://podminky.urs.cz/item/CS_URS_2024_02/766660002"/>
    <hyperlink ref="F102" r:id="rId3" display="https://podminky.urs.cz/item/CS_URS_2024_02/766660713"/>
    <hyperlink ref="F105" r:id="rId4" display="https://podminky.urs.cz/item/CS_URS_2024_02/766660728"/>
    <hyperlink ref="F111" r:id="rId5" display="https://podminky.urs.cz/item/CS_URS_2024_02/766660729"/>
    <hyperlink ref="F115" r:id="rId6" display="https://podminky.urs.cz/item/CS_URS_2024_02/766660730"/>
    <hyperlink ref="F118" r:id="rId7" display="https://podminky.urs.cz/item/CS_URS_2024_02/998766121"/>
    <hyperlink ref="F120" r:id="rId8" display="https://podminky.urs.cz/item/CS_URS_2024_02/998766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80</v>
      </c>
    </row>
    <row r="4" s="1" customFormat="1" ht="24.96" customHeight="1">
      <c r="B4" s="20"/>
      <c r="D4" s="140" t="s">
        <v>92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Výměna dveří v budově A ve 1.PP - Gastroenterologické oddělení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93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263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30. 7. 2024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/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 xml:space="preserve"> </v>
      </c>
      <c r="F15" s="38"/>
      <c r="G15" s="38"/>
      <c r="H15" s="38"/>
      <c r="I15" s="142" t="s">
        <v>28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29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28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31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28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33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34</v>
      </c>
      <c r="F24" s="38"/>
      <c r="G24" s="38"/>
      <c r="H24" s="38"/>
      <c r="I24" s="142" t="s">
        <v>28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35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37</v>
      </c>
      <c r="E30" s="38"/>
      <c r="F30" s="38"/>
      <c r="G30" s="38"/>
      <c r="H30" s="38"/>
      <c r="I30" s="38"/>
      <c r="J30" s="153">
        <f>ROUND(J82,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39</v>
      </c>
      <c r="G32" s="38"/>
      <c r="H32" s="38"/>
      <c r="I32" s="154" t="s">
        <v>38</v>
      </c>
      <c r="J32" s="154" t="s">
        <v>40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41</v>
      </c>
      <c r="E33" s="142" t="s">
        <v>42</v>
      </c>
      <c r="F33" s="156">
        <f>ROUND((SUM(BE82:BE90)),  2)</f>
        <v>0</v>
      </c>
      <c r="G33" s="38"/>
      <c r="H33" s="38"/>
      <c r="I33" s="157">
        <v>0.20999999999999999</v>
      </c>
      <c r="J33" s="156">
        <f>ROUND(((SUM(BE82:BE90))*I33),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43</v>
      </c>
      <c r="F34" s="156">
        <f>ROUND((SUM(BF82:BF90)),  2)</f>
        <v>0</v>
      </c>
      <c r="G34" s="38"/>
      <c r="H34" s="38"/>
      <c r="I34" s="157">
        <v>0.12</v>
      </c>
      <c r="J34" s="156">
        <f>ROUND(((SUM(BF82:BF90))*I34),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44</v>
      </c>
      <c r="F35" s="156">
        <f>ROUND((SUM(BG82:BG90)),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45</v>
      </c>
      <c r="F36" s="156">
        <f>ROUND((SUM(BH82:BH90)),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ROUND((SUM(BI82:BI90)),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47</v>
      </c>
      <c r="E39" s="160"/>
      <c r="F39" s="160"/>
      <c r="G39" s="161" t="s">
        <v>48</v>
      </c>
      <c r="H39" s="162" t="s">
        <v>49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97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Výměna dveří v budově A ve 1.PP - Gastroenterologické oddělení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93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99 - Vedlejší a ostatní náklady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Masarykova nemocnice Ústí nad Labem</v>
      </c>
      <c r="G52" s="40"/>
      <c r="H52" s="40"/>
      <c r="I52" s="32" t="s">
        <v>23</v>
      </c>
      <c r="J52" s="72" t="str">
        <f>IF(J12="","",J12)</f>
        <v>30. 7. 2024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31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>Milan Křehla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98</v>
      </c>
      <c r="D57" s="171"/>
      <c r="E57" s="171"/>
      <c r="F57" s="171"/>
      <c r="G57" s="171"/>
      <c r="H57" s="171"/>
      <c r="I57" s="171"/>
      <c r="J57" s="172" t="s">
        <v>99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69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100</v>
      </c>
    </row>
    <row r="60" s="9" customFormat="1" ht="24.96" customHeight="1">
      <c r="A60" s="9"/>
      <c r="B60" s="174"/>
      <c r="C60" s="175"/>
      <c r="D60" s="176" t="s">
        <v>264</v>
      </c>
      <c r="E60" s="177"/>
      <c r="F60" s="177"/>
      <c r="G60" s="177"/>
      <c r="H60" s="177"/>
      <c r="I60" s="177"/>
      <c r="J60" s="178">
        <f>J83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265</v>
      </c>
      <c r="E61" s="182"/>
      <c r="F61" s="182"/>
      <c r="G61" s="182"/>
      <c r="H61" s="182"/>
      <c r="I61" s="182"/>
      <c r="J61" s="183">
        <f>J84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266</v>
      </c>
      <c r="E62" s="182"/>
      <c r="F62" s="182"/>
      <c r="G62" s="182"/>
      <c r="H62" s="182"/>
      <c r="I62" s="182"/>
      <c r="J62" s="183">
        <f>J88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4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105</v>
      </c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169" t="str">
        <f>E7</f>
        <v>Výměna dveří v budově A ve 1.PP - Gastroenterologické oddělení</v>
      </c>
      <c r="F72" s="32"/>
      <c r="G72" s="32"/>
      <c r="H72" s="32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93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69" t="str">
        <f>E9</f>
        <v>99 - Vedlejší a ostatní náklady</v>
      </c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>Masarykova nemocnice Ústí nad Labem</v>
      </c>
      <c r="G76" s="40"/>
      <c r="H76" s="40"/>
      <c r="I76" s="32" t="s">
        <v>23</v>
      </c>
      <c r="J76" s="72" t="str">
        <f>IF(J12="","",J12)</f>
        <v>30. 7. 2024</v>
      </c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25</v>
      </c>
      <c r="D78" s="40"/>
      <c r="E78" s="40"/>
      <c r="F78" s="27" t="str">
        <f>E15</f>
        <v xml:space="preserve"> </v>
      </c>
      <c r="G78" s="40"/>
      <c r="H78" s="40"/>
      <c r="I78" s="32" t="s">
        <v>31</v>
      </c>
      <c r="J78" s="36" t="str">
        <f>E21</f>
        <v xml:space="preserve"> 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33</v>
      </c>
      <c r="J79" s="36" t="str">
        <f>E24</f>
        <v>Milan Křehla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85"/>
      <c r="B81" s="186"/>
      <c r="C81" s="187" t="s">
        <v>106</v>
      </c>
      <c r="D81" s="188" t="s">
        <v>56</v>
      </c>
      <c r="E81" s="188" t="s">
        <v>52</v>
      </c>
      <c r="F81" s="188" t="s">
        <v>53</v>
      </c>
      <c r="G81" s="188" t="s">
        <v>107</v>
      </c>
      <c r="H81" s="188" t="s">
        <v>108</v>
      </c>
      <c r="I81" s="188" t="s">
        <v>109</v>
      </c>
      <c r="J81" s="188" t="s">
        <v>99</v>
      </c>
      <c r="K81" s="189" t="s">
        <v>110</v>
      </c>
      <c r="L81" s="190"/>
      <c r="M81" s="92" t="s">
        <v>19</v>
      </c>
      <c r="N81" s="93" t="s">
        <v>41</v>
      </c>
      <c r="O81" s="93" t="s">
        <v>111</v>
      </c>
      <c r="P81" s="93" t="s">
        <v>112</v>
      </c>
      <c r="Q81" s="93" t="s">
        <v>113</v>
      </c>
      <c r="R81" s="93" t="s">
        <v>114</v>
      </c>
      <c r="S81" s="93" t="s">
        <v>115</v>
      </c>
      <c r="T81" s="94" t="s">
        <v>116</v>
      </c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</row>
    <row r="82" s="2" customFormat="1" ht="22.8" customHeight="1">
      <c r="A82" s="38"/>
      <c r="B82" s="39"/>
      <c r="C82" s="99" t="s">
        <v>117</v>
      </c>
      <c r="D82" s="40"/>
      <c r="E82" s="40"/>
      <c r="F82" s="40"/>
      <c r="G82" s="40"/>
      <c r="H82" s="40"/>
      <c r="I82" s="40"/>
      <c r="J82" s="191">
        <f>BK82</f>
        <v>0</v>
      </c>
      <c r="K82" s="40"/>
      <c r="L82" s="44"/>
      <c r="M82" s="95"/>
      <c r="N82" s="192"/>
      <c r="O82" s="96"/>
      <c r="P82" s="193">
        <f>P83</f>
        <v>0</v>
      </c>
      <c r="Q82" s="96"/>
      <c r="R82" s="193">
        <f>R83</f>
        <v>0</v>
      </c>
      <c r="S82" s="96"/>
      <c r="T82" s="194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70</v>
      </c>
      <c r="AU82" s="17" t="s">
        <v>100</v>
      </c>
      <c r="BK82" s="195">
        <f>BK83</f>
        <v>0</v>
      </c>
    </row>
    <row r="83" s="12" customFormat="1" ht="25.92" customHeight="1">
      <c r="A83" s="12"/>
      <c r="B83" s="196"/>
      <c r="C83" s="197"/>
      <c r="D83" s="198" t="s">
        <v>70</v>
      </c>
      <c r="E83" s="199" t="s">
        <v>267</v>
      </c>
      <c r="F83" s="199" t="s">
        <v>268</v>
      </c>
      <c r="G83" s="197"/>
      <c r="H83" s="197"/>
      <c r="I83" s="200"/>
      <c r="J83" s="201">
        <f>BK83</f>
        <v>0</v>
      </c>
      <c r="K83" s="197"/>
      <c r="L83" s="202"/>
      <c r="M83" s="203"/>
      <c r="N83" s="204"/>
      <c r="O83" s="204"/>
      <c r="P83" s="205">
        <f>P84+P88</f>
        <v>0</v>
      </c>
      <c r="Q83" s="204"/>
      <c r="R83" s="205">
        <f>R84+R88</f>
        <v>0</v>
      </c>
      <c r="S83" s="204"/>
      <c r="T83" s="206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7" t="s">
        <v>149</v>
      </c>
      <c r="AT83" s="208" t="s">
        <v>70</v>
      </c>
      <c r="AU83" s="208" t="s">
        <v>71</v>
      </c>
      <c r="AY83" s="207" t="s">
        <v>120</v>
      </c>
      <c r="BK83" s="209">
        <f>BK84+BK88</f>
        <v>0</v>
      </c>
    </row>
    <row r="84" s="12" customFormat="1" ht="22.8" customHeight="1">
      <c r="A84" s="12"/>
      <c r="B84" s="196"/>
      <c r="C84" s="197"/>
      <c r="D84" s="198" t="s">
        <v>70</v>
      </c>
      <c r="E84" s="210" t="s">
        <v>269</v>
      </c>
      <c r="F84" s="210" t="s">
        <v>270</v>
      </c>
      <c r="G84" s="197"/>
      <c r="H84" s="197"/>
      <c r="I84" s="200"/>
      <c r="J84" s="211">
        <f>BK84</f>
        <v>0</v>
      </c>
      <c r="K84" s="197"/>
      <c r="L84" s="202"/>
      <c r="M84" s="203"/>
      <c r="N84" s="204"/>
      <c r="O84" s="204"/>
      <c r="P84" s="205">
        <f>SUM(P85:P87)</f>
        <v>0</v>
      </c>
      <c r="Q84" s="204"/>
      <c r="R84" s="205">
        <f>SUM(R85:R87)</f>
        <v>0</v>
      </c>
      <c r="S84" s="204"/>
      <c r="T84" s="206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7" t="s">
        <v>149</v>
      </c>
      <c r="AT84" s="208" t="s">
        <v>70</v>
      </c>
      <c r="AU84" s="208" t="s">
        <v>78</v>
      </c>
      <c r="AY84" s="207" t="s">
        <v>120</v>
      </c>
      <c r="BK84" s="209">
        <f>SUM(BK85:BK87)</f>
        <v>0</v>
      </c>
    </row>
    <row r="85" s="2" customFormat="1" ht="16.5" customHeight="1">
      <c r="A85" s="38"/>
      <c r="B85" s="39"/>
      <c r="C85" s="212" t="s">
        <v>78</v>
      </c>
      <c r="D85" s="212" t="s">
        <v>123</v>
      </c>
      <c r="E85" s="213" t="s">
        <v>271</v>
      </c>
      <c r="F85" s="214" t="s">
        <v>270</v>
      </c>
      <c r="G85" s="215" t="s">
        <v>272</v>
      </c>
      <c r="H85" s="216">
        <v>0.029999999999999999</v>
      </c>
      <c r="I85" s="217"/>
      <c r="J85" s="218">
        <f>ROUND(I85*H85,2)</f>
        <v>0</v>
      </c>
      <c r="K85" s="214" t="s">
        <v>127</v>
      </c>
      <c r="L85" s="44"/>
      <c r="M85" s="219" t="s">
        <v>19</v>
      </c>
      <c r="N85" s="220" t="s">
        <v>42</v>
      </c>
      <c r="O85" s="84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23" t="s">
        <v>273</v>
      </c>
      <c r="AT85" s="223" t="s">
        <v>123</v>
      </c>
      <c r="AU85" s="223" t="s">
        <v>80</v>
      </c>
      <c r="AY85" s="17" t="s">
        <v>120</v>
      </c>
      <c r="BE85" s="224">
        <f>IF(N85="základní",J85,0)</f>
        <v>0</v>
      </c>
      <c r="BF85" s="224">
        <f>IF(N85="snížená",J85,0)</f>
        <v>0</v>
      </c>
      <c r="BG85" s="224">
        <f>IF(N85="zákl. přenesená",J85,0)</f>
        <v>0</v>
      </c>
      <c r="BH85" s="224">
        <f>IF(N85="sníž. přenesená",J85,0)</f>
        <v>0</v>
      </c>
      <c r="BI85" s="224">
        <f>IF(N85="nulová",J85,0)</f>
        <v>0</v>
      </c>
      <c r="BJ85" s="17" t="s">
        <v>78</v>
      </c>
      <c r="BK85" s="224">
        <f>ROUND(I85*H85,2)</f>
        <v>0</v>
      </c>
      <c r="BL85" s="17" t="s">
        <v>273</v>
      </c>
      <c r="BM85" s="223" t="s">
        <v>274</v>
      </c>
    </row>
    <row r="86" s="2" customFormat="1">
      <c r="A86" s="38"/>
      <c r="B86" s="39"/>
      <c r="C86" s="40"/>
      <c r="D86" s="225" t="s">
        <v>130</v>
      </c>
      <c r="E86" s="40"/>
      <c r="F86" s="226" t="s">
        <v>275</v>
      </c>
      <c r="G86" s="40"/>
      <c r="H86" s="40"/>
      <c r="I86" s="227"/>
      <c r="J86" s="40"/>
      <c r="K86" s="40"/>
      <c r="L86" s="44"/>
      <c r="M86" s="228"/>
      <c r="N86" s="229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130</v>
      </c>
      <c r="AU86" s="17" t="s">
        <v>80</v>
      </c>
    </row>
    <row r="87" s="2" customFormat="1">
      <c r="A87" s="38"/>
      <c r="B87" s="39"/>
      <c r="C87" s="40"/>
      <c r="D87" s="232" t="s">
        <v>276</v>
      </c>
      <c r="E87" s="40"/>
      <c r="F87" s="255" t="s">
        <v>277</v>
      </c>
      <c r="G87" s="40"/>
      <c r="H87" s="40"/>
      <c r="I87" s="227"/>
      <c r="J87" s="40"/>
      <c r="K87" s="40"/>
      <c r="L87" s="44"/>
      <c r="M87" s="228"/>
      <c r="N87" s="229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276</v>
      </c>
      <c r="AU87" s="17" t="s">
        <v>80</v>
      </c>
    </row>
    <row r="88" s="12" customFormat="1" ht="22.8" customHeight="1">
      <c r="A88" s="12"/>
      <c r="B88" s="196"/>
      <c r="C88" s="197"/>
      <c r="D88" s="198" t="s">
        <v>70</v>
      </c>
      <c r="E88" s="210" t="s">
        <v>278</v>
      </c>
      <c r="F88" s="210" t="s">
        <v>279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SUM(P89:P90)</f>
        <v>0</v>
      </c>
      <c r="Q88" s="204"/>
      <c r="R88" s="205">
        <f>SUM(R89:R90)</f>
        <v>0</v>
      </c>
      <c r="S88" s="204"/>
      <c r="T88" s="206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149</v>
      </c>
      <c r="AT88" s="208" t="s">
        <v>70</v>
      </c>
      <c r="AU88" s="208" t="s">
        <v>78</v>
      </c>
      <c r="AY88" s="207" t="s">
        <v>120</v>
      </c>
      <c r="BK88" s="209">
        <f>SUM(BK89:BK90)</f>
        <v>0</v>
      </c>
    </row>
    <row r="89" s="2" customFormat="1" ht="16.5" customHeight="1">
      <c r="A89" s="38"/>
      <c r="B89" s="39"/>
      <c r="C89" s="212" t="s">
        <v>80</v>
      </c>
      <c r="D89" s="212" t="s">
        <v>123</v>
      </c>
      <c r="E89" s="213" t="s">
        <v>280</v>
      </c>
      <c r="F89" s="214" t="s">
        <v>279</v>
      </c>
      <c r="G89" s="215" t="s">
        <v>281</v>
      </c>
      <c r="H89" s="216">
        <v>0.014999999999999999</v>
      </c>
      <c r="I89" s="217"/>
      <c r="J89" s="218">
        <f>ROUND(I89*H89,2)</f>
        <v>0</v>
      </c>
      <c r="K89" s="214" t="s">
        <v>127</v>
      </c>
      <c r="L89" s="44"/>
      <c r="M89" s="219" t="s">
        <v>19</v>
      </c>
      <c r="N89" s="220" t="s">
        <v>42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273</v>
      </c>
      <c r="AT89" s="223" t="s">
        <v>123</v>
      </c>
      <c r="AU89" s="223" t="s">
        <v>80</v>
      </c>
      <c r="AY89" s="17" t="s">
        <v>120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78</v>
      </c>
      <c r="BK89" s="224">
        <f>ROUND(I89*H89,2)</f>
        <v>0</v>
      </c>
      <c r="BL89" s="17" t="s">
        <v>273</v>
      </c>
      <c r="BM89" s="223" t="s">
        <v>282</v>
      </c>
    </row>
    <row r="90" s="2" customFormat="1">
      <c r="A90" s="38"/>
      <c r="B90" s="39"/>
      <c r="C90" s="40"/>
      <c r="D90" s="225" t="s">
        <v>130</v>
      </c>
      <c r="E90" s="40"/>
      <c r="F90" s="226" t="s">
        <v>283</v>
      </c>
      <c r="G90" s="40"/>
      <c r="H90" s="40"/>
      <c r="I90" s="227"/>
      <c r="J90" s="40"/>
      <c r="K90" s="40"/>
      <c r="L90" s="44"/>
      <c r="M90" s="241"/>
      <c r="N90" s="242"/>
      <c r="O90" s="243"/>
      <c r="P90" s="243"/>
      <c r="Q90" s="243"/>
      <c r="R90" s="243"/>
      <c r="S90" s="243"/>
      <c r="T90" s="244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130</v>
      </c>
      <c r="AU90" s="17" t="s">
        <v>80</v>
      </c>
    </row>
    <row r="91" s="2" customFormat="1" ht="6.96" customHeight="1">
      <c r="A91" s="38"/>
      <c r="B91" s="59"/>
      <c r="C91" s="60"/>
      <c r="D91" s="60"/>
      <c r="E91" s="60"/>
      <c r="F91" s="60"/>
      <c r="G91" s="60"/>
      <c r="H91" s="60"/>
      <c r="I91" s="60"/>
      <c r="J91" s="60"/>
      <c r="K91" s="60"/>
      <c r="L91" s="44"/>
      <c r="M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</sheetData>
  <sheetProtection sheet="1" autoFilter="0" formatColumns="0" formatRows="0" objects="1" scenarios="1" spinCount="100000" saltValue="/Go165WwWG+dW3luzLXMrIssOUvYInv6YeLlkaZ/NGjGQILavReW/15NVRjXaEioTDyAC+Y8iXF3r4IGLep/ng==" hashValue="8lHDg+9X4H4EYDkg7LNdwevKEwDiHUMmgR7ivMj9d+e7Oa6i9CmiAdXluIZ3QqTt9B3A0ijIA04ocmlvCHbGTA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030001000"/>
    <hyperlink ref="F90" r:id="rId2" display="https://podminky.urs.cz/item/CS_URS_2024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4" customFormat="1" ht="45" customHeight="1">
      <c r="B3" s="260"/>
      <c r="C3" s="261" t="s">
        <v>284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285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286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287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288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289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290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291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292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293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294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77</v>
      </c>
      <c r="F18" s="267" t="s">
        <v>295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296</v>
      </c>
      <c r="F19" s="267" t="s">
        <v>297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298</v>
      </c>
      <c r="F20" s="267" t="s">
        <v>299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300</v>
      </c>
      <c r="F21" s="267" t="s">
        <v>90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301</v>
      </c>
      <c r="F22" s="267" t="s">
        <v>302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84</v>
      </c>
      <c r="F23" s="267" t="s">
        <v>303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304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305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306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307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308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309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310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311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312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106</v>
      </c>
      <c r="F36" s="267"/>
      <c r="G36" s="267" t="s">
        <v>313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314</v>
      </c>
      <c r="F37" s="267"/>
      <c r="G37" s="267" t="s">
        <v>315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52</v>
      </c>
      <c r="F38" s="267"/>
      <c r="G38" s="267" t="s">
        <v>316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53</v>
      </c>
      <c r="F39" s="267"/>
      <c r="G39" s="267" t="s">
        <v>317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107</v>
      </c>
      <c r="F40" s="267"/>
      <c r="G40" s="267" t="s">
        <v>318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108</v>
      </c>
      <c r="F41" s="267"/>
      <c r="G41" s="267" t="s">
        <v>319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320</v>
      </c>
      <c r="F42" s="267"/>
      <c r="G42" s="267" t="s">
        <v>321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322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323</v>
      </c>
      <c r="F44" s="267"/>
      <c r="G44" s="267" t="s">
        <v>324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110</v>
      </c>
      <c r="F45" s="267"/>
      <c r="G45" s="267" t="s">
        <v>325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326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327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328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329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330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331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332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333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334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335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336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337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338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339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340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341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342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343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344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345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346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347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348</v>
      </c>
      <c r="D76" s="285"/>
      <c r="E76" s="285"/>
      <c r="F76" s="285" t="s">
        <v>349</v>
      </c>
      <c r="G76" s="286"/>
      <c r="H76" s="285" t="s">
        <v>53</v>
      </c>
      <c r="I76" s="285" t="s">
        <v>56</v>
      </c>
      <c r="J76" s="285" t="s">
        <v>350</v>
      </c>
      <c r="K76" s="284"/>
    </row>
    <row r="77" s="1" customFormat="1" ht="17.25" customHeight="1">
      <c r="B77" s="282"/>
      <c r="C77" s="287" t="s">
        <v>351</v>
      </c>
      <c r="D77" s="287"/>
      <c r="E77" s="287"/>
      <c r="F77" s="288" t="s">
        <v>352</v>
      </c>
      <c r="G77" s="289"/>
      <c r="H77" s="287"/>
      <c r="I77" s="287"/>
      <c r="J77" s="287" t="s">
        <v>353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52</v>
      </c>
      <c r="D79" s="292"/>
      <c r="E79" s="292"/>
      <c r="F79" s="293" t="s">
        <v>354</v>
      </c>
      <c r="G79" s="294"/>
      <c r="H79" s="270" t="s">
        <v>355</v>
      </c>
      <c r="I79" s="270" t="s">
        <v>356</v>
      </c>
      <c r="J79" s="270">
        <v>20</v>
      </c>
      <c r="K79" s="284"/>
    </row>
    <row r="80" s="1" customFormat="1" ht="15" customHeight="1">
      <c r="B80" s="282"/>
      <c r="C80" s="270" t="s">
        <v>357</v>
      </c>
      <c r="D80" s="270"/>
      <c r="E80" s="270"/>
      <c r="F80" s="293" t="s">
        <v>354</v>
      </c>
      <c r="G80" s="294"/>
      <c r="H80" s="270" t="s">
        <v>358</v>
      </c>
      <c r="I80" s="270" t="s">
        <v>356</v>
      </c>
      <c r="J80" s="270">
        <v>120</v>
      </c>
      <c r="K80" s="284"/>
    </row>
    <row r="81" s="1" customFormat="1" ht="15" customHeight="1">
      <c r="B81" s="295"/>
      <c r="C81" s="270" t="s">
        <v>359</v>
      </c>
      <c r="D81" s="270"/>
      <c r="E81" s="270"/>
      <c r="F81" s="293" t="s">
        <v>360</v>
      </c>
      <c r="G81" s="294"/>
      <c r="H81" s="270" t="s">
        <v>361</v>
      </c>
      <c r="I81" s="270" t="s">
        <v>356</v>
      </c>
      <c r="J81" s="270">
        <v>50</v>
      </c>
      <c r="K81" s="284"/>
    </row>
    <row r="82" s="1" customFormat="1" ht="15" customHeight="1">
      <c r="B82" s="295"/>
      <c r="C82" s="270" t="s">
        <v>362</v>
      </c>
      <c r="D82" s="270"/>
      <c r="E82" s="270"/>
      <c r="F82" s="293" t="s">
        <v>354</v>
      </c>
      <c r="G82" s="294"/>
      <c r="H82" s="270" t="s">
        <v>363</v>
      </c>
      <c r="I82" s="270" t="s">
        <v>364</v>
      </c>
      <c r="J82" s="270"/>
      <c r="K82" s="284"/>
    </row>
    <row r="83" s="1" customFormat="1" ht="15" customHeight="1">
      <c r="B83" s="295"/>
      <c r="C83" s="296" t="s">
        <v>365</v>
      </c>
      <c r="D83" s="296"/>
      <c r="E83" s="296"/>
      <c r="F83" s="297" t="s">
        <v>360</v>
      </c>
      <c r="G83" s="296"/>
      <c r="H83" s="296" t="s">
        <v>366</v>
      </c>
      <c r="I83" s="296" t="s">
        <v>356</v>
      </c>
      <c r="J83" s="296">
        <v>15</v>
      </c>
      <c r="K83" s="284"/>
    </row>
    <row r="84" s="1" customFormat="1" ht="15" customHeight="1">
      <c r="B84" s="295"/>
      <c r="C84" s="296" t="s">
        <v>367</v>
      </c>
      <c r="D84" s="296"/>
      <c r="E84" s="296"/>
      <c r="F84" s="297" t="s">
        <v>360</v>
      </c>
      <c r="G84" s="296"/>
      <c r="H84" s="296" t="s">
        <v>368</v>
      </c>
      <c r="I84" s="296" t="s">
        <v>356</v>
      </c>
      <c r="J84" s="296">
        <v>15</v>
      </c>
      <c r="K84" s="284"/>
    </row>
    <row r="85" s="1" customFormat="1" ht="15" customHeight="1">
      <c r="B85" s="295"/>
      <c r="C85" s="296" t="s">
        <v>369</v>
      </c>
      <c r="D85" s="296"/>
      <c r="E85" s="296"/>
      <c r="F85" s="297" t="s">
        <v>360</v>
      </c>
      <c r="G85" s="296"/>
      <c r="H85" s="296" t="s">
        <v>370</v>
      </c>
      <c r="I85" s="296" t="s">
        <v>356</v>
      </c>
      <c r="J85" s="296">
        <v>20</v>
      </c>
      <c r="K85" s="284"/>
    </row>
    <row r="86" s="1" customFormat="1" ht="15" customHeight="1">
      <c r="B86" s="295"/>
      <c r="C86" s="296" t="s">
        <v>371</v>
      </c>
      <c r="D86" s="296"/>
      <c r="E86" s="296"/>
      <c r="F86" s="297" t="s">
        <v>360</v>
      </c>
      <c r="G86" s="296"/>
      <c r="H86" s="296" t="s">
        <v>372</v>
      </c>
      <c r="I86" s="296" t="s">
        <v>356</v>
      </c>
      <c r="J86" s="296">
        <v>20</v>
      </c>
      <c r="K86" s="284"/>
    </row>
    <row r="87" s="1" customFormat="1" ht="15" customHeight="1">
      <c r="B87" s="295"/>
      <c r="C87" s="270" t="s">
        <v>373</v>
      </c>
      <c r="D87" s="270"/>
      <c r="E87" s="270"/>
      <c r="F87" s="293" t="s">
        <v>360</v>
      </c>
      <c r="G87" s="294"/>
      <c r="H87" s="270" t="s">
        <v>374</v>
      </c>
      <c r="I87" s="270" t="s">
        <v>356</v>
      </c>
      <c r="J87" s="270">
        <v>50</v>
      </c>
      <c r="K87" s="284"/>
    </row>
    <row r="88" s="1" customFormat="1" ht="15" customHeight="1">
      <c r="B88" s="295"/>
      <c r="C88" s="270" t="s">
        <v>375</v>
      </c>
      <c r="D88" s="270"/>
      <c r="E88" s="270"/>
      <c r="F88" s="293" t="s">
        <v>360</v>
      </c>
      <c r="G88" s="294"/>
      <c r="H88" s="270" t="s">
        <v>376</v>
      </c>
      <c r="I88" s="270" t="s">
        <v>356</v>
      </c>
      <c r="J88" s="270">
        <v>20</v>
      </c>
      <c r="K88" s="284"/>
    </row>
    <row r="89" s="1" customFormat="1" ht="15" customHeight="1">
      <c r="B89" s="295"/>
      <c r="C89" s="270" t="s">
        <v>377</v>
      </c>
      <c r="D89" s="270"/>
      <c r="E89" s="270"/>
      <c r="F89" s="293" t="s">
        <v>360</v>
      </c>
      <c r="G89" s="294"/>
      <c r="H89" s="270" t="s">
        <v>378</v>
      </c>
      <c r="I89" s="270" t="s">
        <v>356</v>
      </c>
      <c r="J89" s="270">
        <v>20</v>
      </c>
      <c r="K89" s="284"/>
    </row>
    <row r="90" s="1" customFormat="1" ht="15" customHeight="1">
      <c r="B90" s="295"/>
      <c r="C90" s="270" t="s">
        <v>379</v>
      </c>
      <c r="D90" s="270"/>
      <c r="E90" s="270"/>
      <c r="F90" s="293" t="s">
        <v>360</v>
      </c>
      <c r="G90" s="294"/>
      <c r="H90" s="270" t="s">
        <v>380</v>
      </c>
      <c r="I90" s="270" t="s">
        <v>356</v>
      </c>
      <c r="J90" s="270">
        <v>50</v>
      </c>
      <c r="K90" s="284"/>
    </row>
    <row r="91" s="1" customFormat="1" ht="15" customHeight="1">
      <c r="B91" s="295"/>
      <c r="C91" s="270" t="s">
        <v>381</v>
      </c>
      <c r="D91" s="270"/>
      <c r="E91" s="270"/>
      <c r="F91" s="293" t="s">
        <v>360</v>
      </c>
      <c r="G91" s="294"/>
      <c r="H91" s="270" t="s">
        <v>381</v>
      </c>
      <c r="I91" s="270" t="s">
        <v>356</v>
      </c>
      <c r="J91" s="270">
        <v>50</v>
      </c>
      <c r="K91" s="284"/>
    </row>
    <row r="92" s="1" customFormat="1" ht="15" customHeight="1">
      <c r="B92" s="295"/>
      <c r="C92" s="270" t="s">
        <v>382</v>
      </c>
      <c r="D92" s="270"/>
      <c r="E92" s="270"/>
      <c r="F92" s="293" t="s">
        <v>360</v>
      </c>
      <c r="G92" s="294"/>
      <c r="H92" s="270" t="s">
        <v>383</v>
      </c>
      <c r="I92" s="270" t="s">
        <v>356</v>
      </c>
      <c r="J92" s="270">
        <v>255</v>
      </c>
      <c r="K92" s="284"/>
    </row>
    <row r="93" s="1" customFormat="1" ht="15" customHeight="1">
      <c r="B93" s="295"/>
      <c r="C93" s="270" t="s">
        <v>384</v>
      </c>
      <c r="D93" s="270"/>
      <c r="E93" s="270"/>
      <c r="F93" s="293" t="s">
        <v>354</v>
      </c>
      <c r="G93" s="294"/>
      <c r="H93" s="270" t="s">
        <v>385</v>
      </c>
      <c r="I93" s="270" t="s">
        <v>386</v>
      </c>
      <c r="J93" s="270"/>
      <c r="K93" s="284"/>
    </row>
    <row r="94" s="1" customFormat="1" ht="15" customHeight="1">
      <c r="B94" s="295"/>
      <c r="C94" s="270" t="s">
        <v>387</v>
      </c>
      <c r="D94" s="270"/>
      <c r="E94" s="270"/>
      <c r="F94" s="293" t="s">
        <v>354</v>
      </c>
      <c r="G94" s="294"/>
      <c r="H94" s="270" t="s">
        <v>388</v>
      </c>
      <c r="I94" s="270" t="s">
        <v>389</v>
      </c>
      <c r="J94" s="270"/>
      <c r="K94" s="284"/>
    </row>
    <row r="95" s="1" customFormat="1" ht="15" customHeight="1">
      <c r="B95" s="295"/>
      <c r="C95" s="270" t="s">
        <v>390</v>
      </c>
      <c r="D95" s="270"/>
      <c r="E95" s="270"/>
      <c r="F95" s="293" t="s">
        <v>354</v>
      </c>
      <c r="G95" s="294"/>
      <c r="H95" s="270" t="s">
        <v>390</v>
      </c>
      <c r="I95" s="270" t="s">
        <v>389</v>
      </c>
      <c r="J95" s="270"/>
      <c r="K95" s="284"/>
    </row>
    <row r="96" s="1" customFormat="1" ht="15" customHeight="1">
      <c r="B96" s="295"/>
      <c r="C96" s="270" t="s">
        <v>37</v>
      </c>
      <c r="D96" s="270"/>
      <c r="E96" s="270"/>
      <c r="F96" s="293" t="s">
        <v>354</v>
      </c>
      <c r="G96" s="294"/>
      <c r="H96" s="270" t="s">
        <v>391</v>
      </c>
      <c r="I96" s="270" t="s">
        <v>389</v>
      </c>
      <c r="J96" s="270"/>
      <c r="K96" s="284"/>
    </row>
    <row r="97" s="1" customFormat="1" ht="15" customHeight="1">
      <c r="B97" s="295"/>
      <c r="C97" s="270" t="s">
        <v>47</v>
      </c>
      <c r="D97" s="270"/>
      <c r="E97" s="270"/>
      <c r="F97" s="293" t="s">
        <v>354</v>
      </c>
      <c r="G97" s="294"/>
      <c r="H97" s="270" t="s">
        <v>392</v>
      </c>
      <c r="I97" s="270" t="s">
        <v>389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393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348</v>
      </c>
      <c r="D103" s="285"/>
      <c r="E103" s="285"/>
      <c r="F103" s="285" t="s">
        <v>349</v>
      </c>
      <c r="G103" s="286"/>
      <c r="H103" s="285" t="s">
        <v>53</v>
      </c>
      <c r="I103" s="285" t="s">
        <v>56</v>
      </c>
      <c r="J103" s="285" t="s">
        <v>350</v>
      </c>
      <c r="K103" s="284"/>
    </row>
    <row r="104" s="1" customFormat="1" ht="17.25" customHeight="1">
      <c r="B104" s="282"/>
      <c r="C104" s="287" t="s">
        <v>351</v>
      </c>
      <c r="D104" s="287"/>
      <c r="E104" s="287"/>
      <c r="F104" s="288" t="s">
        <v>352</v>
      </c>
      <c r="G104" s="289"/>
      <c r="H104" s="287"/>
      <c r="I104" s="287"/>
      <c r="J104" s="287" t="s">
        <v>353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52</v>
      </c>
      <c r="D106" s="292"/>
      <c r="E106" s="292"/>
      <c r="F106" s="293" t="s">
        <v>354</v>
      </c>
      <c r="G106" s="270"/>
      <c r="H106" s="270" t="s">
        <v>394</v>
      </c>
      <c r="I106" s="270" t="s">
        <v>356</v>
      </c>
      <c r="J106" s="270">
        <v>20</v>
      </c>
      <c r="K106" s="284"/>
    </row>
    <row r="107" s="1" customFormat="1" ht="15" customHeight="1">
      <c r="B107" s="282"/>
      <c r="C107" s="270" t="s">
        <v>357</v>
      </c>
      <c r="D107" s="270"/>
      <c r="E107" s="270"/>
      <c r="F107" s="293" t="s">
        <v>354</v>
      </c>
      <c r="G107" s="270"/>
      <c r="H107" s="270" t="s">
        <v>394</v>
      </c>
      <c r="I107" s="270" t="s">
        <v>356</v>
      </c>
      <c r="J107" s="270">
        <v>120</v>
      </c>
      <c r="K107" s="284"/>
    </row>
    <row r="108" s="1" customFormat="1" ht="15" customHeight="1">
      <c r="B108" s="295"/>
      <c r="C108" s="270" t="s">
        <v>359</v>
      </c>
      <c r="D108" s="270"/>
      <c r="E108" s="270"/>
      <c r="F108" s="293" t="s">
        <v>360</v>
      </c>
      <c r="G108" s="270"/>
      <c r="H108" s="270" t="s">
        <v>394</v>
      </c>
      <c r="I108" s="270" t="s">
        <v>356</v>
      </c>
      <c r="J108" s="270">
        <v>50</v>
      </c>
      <c r="K108" s="284"/>
    </row>
    <row r="109" s="1" customFormat="1" ht="15" customHeight="1">
      <c r="B109" s="295"/>
      <c r="C109" s="270" t="s">
        <v>362</v>
      </c>
      <c r="D109" s="270"/>
      <c r="E109" s="270"/>
      <c r="F109" s="293" t="s">
        <v>354</v>
      </c>
      <c r="G109" s="270"/>
      <c r="H109" s="270" t="s">
        <v>394</v>
      </c>
      <c r="I109" s="270" t="s">
        <v>364</v>
      </c>
      <c r="J109" s="270"/>
      <c r="K109" s="284"/>
    </row>
    <row r="110" s="1" customFormat="1" ht="15" customHeight="1">
      <c r="B110" s="295"/>
      <c r="C110" s="270" t="s">
        <v>373</v>
      </c>
      <c r="D110" s="270"/>
      <c r="E110" s="270"/>
      <c r="F110" s="293" t="s">
        <v>360</v>
      </c>
      <c r="G110" s="270"/>
      <c r="H110" s="270" t="s">
        <v>394</v>
      </c>
      <c r="I110" s="270" t="s">
        <v>356</v>
      </c>
      <c r="J110" s="270">
        <v>50</v>
      </c>
      <c r="K110" s="284"/>
    </row>
    <row r="111" s="1" customFormat="1" ht="15" customHeight="1">
      <c r="B111" s="295"/>
      <c r="C111" s="270" t="s">
        <v>381</v>
      </c>
      <c r="D111" s="270"/>
      <c r="E111" s="270"/>
      <c r="F111" s="293" t="s">
        <v>360</v>
      </c>
      <c r="G111" s="270"/>
      <c r="H111" s="270" t="s">
        <v>394</v>
      </c>
      <c r="I111" s="270" t="s">
        <v>356</v>
      </c>
      <c r="J111" s="270">
        <v>50</v>
      </c>
      <c r="K111" s="284"/>
    </row>
    <row r="112" s="1" customFormat="1" ht="15" customHeight="1">
      <c r="B112" s="295"/>
      <c r="C112" s="270" t="s">
        <v>379</v>
      </c>
      <c r="D112" s="270"/>
      <c r="E112" s="270"/>
      <c r="F112" s="293" t="s">
        <v>360</v>
      </c>
      <c r="G112" s="270"/>
      <c r="H112" s="270" t="s">
        <v>394</v>
      </c>
      <c r="I112" s="270" t="s">
        <v>356</v>
      </c>
      <c r="J112" s="270">
        <v>50</v>
      </c>
      <c r="K112" s="284"/>
    </row>
    <row r="113" s="1" customFormat="1" ht="15" customHeight="1">
      <c r="B113" s="295"/>
      <c r="C113" s="270" t="s">
        <v>52</v>
      </c>
      <c r="D113" s="270"/>
      <c r="E113" s="270"/>
      <c r="F113" s="293" t="s">
        <v>354</v>
      </c>
      <c r="G113" s="270"/>
      <c r="H113" s="270" t="s">
        <v>395</v>
      </c>
      <c r="I113" s="270" t="s">
        <v>356</v>
      </c>
      <c r="J113" s="270">
        <v>20</v>
      </c>
      <c r="K113" s="284"/>
    </row>
    <row r="114" s="1" customFormat="1" ht="15" customHeight="1">
      <c r="B114" s="295"/>
      <c r="C114" s="270" t="s">
        <v>396</v>
      </c>
      <c r="D114" s="270"/>
      <c r="E114" s="270"/>
      <c r="F114" s="293" t="s">
        <v>354</v>
      </c>
      <c r="G114" s="270"/>
      <c r="H114" s="270" t="s">
        <v>397</v>
      </c>
      <c r="I114" s="270" t="s">
        <v>356</v>
      </c>
      <c r="J114" s="270">
        <v>120</v>
      </c>
      <c r="K114" s="284"/>
    </row>
    <row r="115" s="1" customFormat="1" ht="15" customHeight="1">
      <c r="B115" s="295"/>
      <c r="C115" s="270" t="s">
        <v>37</v>
      </c>
      <c r="D115" s="270"/>
      <c r="E115" s="270"/>
      <c r="F115" s="293" t="s">
        <v>354</v>
      </c>
      <c r="G115" s="270"/>
      <c r="H115" s="270" t="s">
        <v>398</v>
      </c>
      <c r="I115" s="270" t="s">
        <v>389</v>
      </c>
      <c r="J115" s="270"/>
      <c r="K115" s="284"/>
    </row>
    <row r="116" s="1" customFormat="1" ht="15" customHeight="1">
      <c r="B116" s="295"/>
      <c r="C116" s="270" t="s">
        <v>47</v>
      </c>
      <c r="D116" s="270"/>
      <c r="E116" s="270"/>
      <c r="F116" s="293" t="s">
        <v>354</v>
      </c>
      <c r="G116" s="270"/>
      <c r="H116" s="270" t="s">
        <v>399</v>
      </c>
      <c r="I116" s="270" t="s">
        <v>389</v>
      </c>
      <c r="J116" s="270"/>
      <c r="K116" s="284"/>
    </row>
    <row r="117" s="1" customFormat="1" ht="15" customHeight="1">
      <c r="B117" s="295"/>
      <c r="C117" s="270" t="s">
        <v>56</v>
      </c>
      <c r="D117" s="270"/>
      <c r="E117" s="270"/>
      <c r="F117" s="293" t="s">
        <v>354</v>
      </c>
      <c r="G117" s="270"/>
      <c r="H117" s="270" t="s">
        <v>400</v>
      </c>
      <c r="I117" s="270" t="s">
        <v>401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402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348</v>
      </c>
      <c r="D123" s="285"/>
      <c r="E123" s="285"/>
      <c r="F123" s="285" t="s">
        <v>349</v>
      </c>
      <c r="G123" s="286"/>
      <c r="H123" s="285" t="s">
        <v>53</v>
      </c>
      <c r="I123" s="285" t="s">
        <v>56</v>
      </c>
      <c r="J123" s="285" t="s">
        <v>350</v>
      </c>
      <c r="K123" s="314"/>
    </row>
    <row r="124" s="1" customFormat="1" ht="17.25" customHeight="1">
      <c r="B124" s="313"/>
      <c r="C124" s="287" t="s">
        <v>351</v>
      </c>
      <c r="D124" s="287"/>
      <c r="E124" s="287"/>
      <c r="F124" s="288" t="s">
        <v>352</v>
      </c>
      <c r="G124" s="289"/>
      <c r="H124" s="287"/>
      <c r="I124" s="287"/>
      <c r="J124" s="287" t="s">
        <v>353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357</v>
      </c>
      <c r="D126" s="292"/>
      <c r="E126" s="292"/>
      <c r="F126" s="293" t="s">
        <v>354</v>
      </c>
      <c r="G126" s="270"/>
      <c r="H126" s="270" t="s">
        <v>394</v>
      </c>
      <c r="I126" s="270" t="s">
        <v>356</v>
      </c>
      <c r="J126" s="270">
        <v>120</v>
      </c>
      <c r="K126" s="318"/>
    </row>
    <row r="127" s="1" customFormat="1" ht="15" customHeight="1">
      <c r="B127" s="315"/>
      <c r="C127" s="270" t="s">
        <v>403</v>
      </c>
      <c r="D127" s="270"/>
      <c r="E127" s="270"/>
      <c r="F127" s="293" t="s">
        <v>354</v>
      </c>
      <c r="G127" s="270"/>
      <c r="H127" s="270" t="s">
        <v>404</v>
      </c>
      <c r="I127" s="270" t="s">
        <v>356</v>
      </c>
      <c r="J127" s="270" t="s">
        <v>405</v>
      </c>
      <c r="K127" s="318"/>
    </row>
    <row r="128" s="1" customFormat="1" ht="15" customHeight="1">
      <c r="B128" s="315"/>
      <c r="C128" s="270" t="s">
        <v>84</v>
      </c>
      <c r="D128" s="270"/>
      <c r="E128" s="270"/>
      <c r="F128" s="293" t="s">
        <v>354</v>
      </c>
      <c r="G128" s="270"/>
      <c r="H128" s="270" t="s">
        <v>406</v>
      </c>
      <c r="I128" s="270" t="s">
        <v>356</v>
      </c>
      <c r="J128" s="270" t="s">
        <v>405</v>
      </c>
      <c r="K128" s="318"/>
    </row>
    <row r="129" s="1" customFormat="1" ht="15" customHeight="1">
      <c r="B129" s="315"/>
      <c r="C129" s="270" t="s">
        <v>365</v>
      </c>
      <c r="D129" s="270"/>
      <c r="E129" s="270"/>
      <c r="F129" s="293" t="s">
        <v>360</v>
      </c>
      <c r="G129" s="270"/>
      <c r="H129" s="270" t="s">
        <v>366</v>
      </c>
      <c r="I129" s="270" t="s">
        <v>356</v>
      </c>
      <c r="J129" s="270">
        <v>15</v>
      </c>
      <c r="K129" s="318"/>
    </row>
    <row r="130" s="1" customFormat="1" ht="15" customHeight="1">
      <c r="B130" s="315"/>
      <c r="C130" s="296" t="s">
        <v>367</v>
      </c>
      <c r="D130" s="296"/>
      <c r="E130" s="296"/>
      <c r="F130" s="297" t="s">
        <v>360</v>
      </c>
      <c r="G130" s="296"/>
      <c r="H130" s="296" t="s">
        <v>368</v>
      </c>
      <c r="I130" s="296" t="s">
        <v>356</v>
      </c>
      <c r="J130" s="296">
        <v>15</v>
      </c>
      <c r="K130" s="318"/>
    </row>
    <row r="131" s="1" customFormat="1" ht="15" customHeight="1">
      <c r="B131" s="315"/>
      <c r="C131" s="296" t="s">
        <v>369</v>
      </c>
      <c r="D131" s="296"/>
      <c r="E131" s="296"/>
      <c r="F131" s="297" t="s">
        <v>360</v>
      </c>
      <c r="G131" s="296"/>
      <c r="H131" s="296" t="s">
        <v>370</v>
      </c>
      <c r="I131" s="296" t="s">
        <v>356</v>
      </c>
      <c r="J131" s="296">
        <v>20</v>
      </c>
      <c r="K131" s="318"/>
    </row>
    <row r="132" s="1" customFormat="1" ht="15" customHeight="1">
      <c r="B132" s="315"/>
      <c r="C132" s="296" t="s">
        <v>371</v>
      </c>
      <c r="D132" s="296"/>
      <c r="E132" s="296"/>
      <c r="F132" s="297" t="s">
        <v>360</v>
      </c>
      <c r="G132" s="296"/>
      <c r="H132" s="296" t="s">
        <v>372</v>
      </c>
      <c r="I132" s="296" t="s">
        <v>356</v>
      </c>
      <c r="J132" s="296">
        <v>20</v>
      </c>
      <c r="K132" s="318"/>
    </row>
    <row r="133" s="1" customFormat="1" ht="15" customHeight="1">
      <c r="B133" s="315"/>
      <c r="C133" s="270" t="s">
        <v>359</v>
      </c>
      <c r="D133" s="270"/>
      <c r="E133" s="270"/>
      <c r="F133" s="293" t="s">
        <v>360</v>
      </c>
      <c r="G133" s="270"/>
      <c r="H133" s="270" t="s">
        <v>394</v>
      </c>
      <c r="I133" s="270" t="s">
        <v>356</v>
      </c>
      <c r="J133" s="270">
        <v>50</v>
      </c>
      <c r="K133" s="318"/>
    </row>
    <row r="134" s="1" customFormat="1" ht="15" customHeight="1">
      <c r="B134" s="315"/>
      <c r="C134" s="270" t="s">
        <v>373</v>
      </c>
      <c r="D134" s="270"/>
      <c r="E134" s="270"/>
      <c r="F134" s="293" t="s">
        <v>360</v>
      </c>
      <c r="G134" s="270"/>
      <c r="H134" s="270" t="s">
        <v>394</v>
      </c>
      <c r="I134" s="270" t="s">
        <v>356</v>
      </c>
      <c r="J134" s="270">
        <v>50</v>
      </c>
      <c r="K134" s="318"/>
    </row>
    <row r="135" s="1" customFormat="1" ht="15" customHeight="1">
      <c r="B135" s="315"/>
      <c r="C135" s="270" t="s">
        <v>379</v>
      </c>
      <c r="D135" s="270"/>
      <c r="E135" s="270"/>
      <c r="F135" s="293" t="s">
        <v>360</v>
      </c>
      <c r="G135" s="270"/>
      <c r="H135" s="270" t="s">
        <v>394</v>
      </c>
      <c r="I135" s="270" t="s">
        <v>356</v>
      </c>
      <c r="J135" s="270">
        <v>50</v>
      </c>
      <c r="K135" s="318"/>
    </row>
    <row r="136" s="1" customFormat="1" ht="15" customHeight="1">
      <c r="B136" s="315"/>
      <c r="C136" s="270" t="s">
        <v>381</v>
      </c>
      <c r="D136" s="270"/>
      <c r="E136" s="270"/>
      <c r="F136" s="293" t="s">
        <v>360</v>
      </c>
      <c r="G136" s="270"/>
      <c r="H136" s="270" t="s">
        <v>394</v>
      </c>
      <c r="I136" s="270" t="s">
        <v>356</v>
      </c>
      <c r="J136" s="270">
        <v>50</v>
      </c>
      <c r="K136" s="318"/>
    </row>
    <row r="137" s="1" customFormat="1" ht="15" customHeight="1">
      <c r="B137" s="315"/>
      <c r="C137" s="270" t="s">
        <v>382</v>
      </c>
      <c r="D137" s="270"/>
      <c r="E137" s="270"/>
      <c r="F137" s="293" t="s">
        <v>360</v>
      </c>
      <c r="G137" s="270"/>
      <c r="H137" s="270" t="s">
        <v>407</v>
      </c>
      <c r="I137" s="270" t="s">
        <v>356</v>
      </c>
      <c r="J137" s="270">
        <v>255</v>
      </c>
      <c r="K137" s="318"/>
    </row>
    <row r="138" s="1" customFormat="1" ht="15" customHeight="1">
      <c r="B138" s="315"/>
      <c r="C138" s="270" t="s">
        <v>384</v>
      </c>
      <c r="D138" s="270"/>
      <c r="E138" s="270"/>
      <c r="F138" s="293" t="s">
        <v>354</v>
      </c>
      <c r="G138" s="270"/>
      <c r="H138" s="270" t="s">
        <v>408</v>
      </c>
      <c r="I138" s="270" t="s">
        <v>386</v>
      </c>
      <c r="J138" s="270"/>
      <c r="K138" s="318"/>
    </row>
    <row r="139" s="1" customFormat="1" ht="15" customHeight="1">
      <c r="B139" s="315"/>
      <c r="C139" s="270" t="s">
        <v>387</v>
      </c>
      <c r="D139" s="270"/>
      <c r="E139" s="270"/>
      <c r="F139" s="293" t="s">
        <v>354</v>
      </c>
      <c r="G139" s="270"/>
      <c r="H139" s="270" t="s">
        <v>409</v>
      </c>
      <c r="I139" s="270" t="s">
        <v>389</v>
      </c>
      <c r="J139" s="270"/>
      <c r="K139" s="318"/>
    </row>
    <row r="140" s="1" customFormat="1" ht="15" customHeight="1">
      <c r="B140" s="315"/>
      <c r="C140" s="270" t="s">
        <v>390</v>
      </c>
      <c r="D140" s="270"/>
      <c r="E140" s="270"/>
      <c r="F140" s="293" t="s">
        <v>354</v>
      </c>
      <c r="G140" s="270"/>
      <c r="H140" s="270" t="s">
        <v>390</v>
      </c>
      <c r="I140" s="270" t="s">
        <v>389</v>
      </c>
      <c r="J140" s="270"/>
      <c r="K140" s="318"/>
    </row>
    <row r="141" s="1" customFormat="1" ht="15" customHeight="1">
      <c r="B141" s="315"/>
      <c r="C141" s="270" t="s">
        <v>37</v>
      </c>
      <c r="D141" s="270"/>
      <c r="E141" s="270"/>
      <c r="F141" s="293" t="s">
        <v>354</v>
      </c>
      <c r="G141" s="270"/>
      <c r="H141" s="270" t="s">
        <v>410</v>
      </c>
      <c r="I141" s="270" t="s">
        <v>389</v>
      </c>
      <c r="J141" s="270"/>
      <c r="K141" s="318"/>
    </row>
    <row r="142" s="1" customFormat="1" ht="15" customHeight="1">
      <c r="B142" s="315"/>
      <c r="C142" s="270" t="s">
        <v>411</v>
      </c>
      <c r="D142" s="270"/>
      <c r="E142" s="270"/>
      <c r="F142" s="293" t="s">
        <v>354</v>
      </c>
      <c r="G142" s="270"/>
      <c r="H142" s="270" t="s">
        <v>412</v>
      </c>
      <c r="I142" s="270" t="s">
        <v>389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413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348</v>
      </c>
      <c r="D148" s="285"/>
      <c r="E148" s="285"/>
      <c r="F148" s="285" t="s">
        <v>349</v>
      </c>
      <c r="G148" s="286"/>
      <c r="H148" s="285" t="s">
        <v>53</v>
      </c>
      <c r="I148" s="285" t="s">
        <v>56</v>
      </c>
      <c r="J148" s="285" t="s">
        <v>350</v>
      </c>
      <c r="K148" s="284"/>
    </row>
    <row r="149" s="1" customFormat="1" ht="17.25" customHeight="1">
      <c r="B149" s="282"/>
      <c r="C149" s="287" t="s">
        <v>351</v>
      </c>
      <c r="D149" s="287"/>
      <c r="E149" s="287"/>
      <c r="F149" s="288" t="s">
        <v>352</v>
      </c>
      <c r="G149" s="289"/>
      <c r="H149" s="287"/>
      <c r="I149" s="287"/>
      <c r="J149" s="287" t="s">
        <v>353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357</v>
      </c>
      <c r="D151" s="270"/>
      <c r="E151" s="270"/>
      <c r="F151" s="323" t="s">
        <v>354</v>
      </c>
      <c r="G151" s="270"/>
      <c r="H151" s="322" t="s">
        <v>394</v>
      </c>
      <c r="I151" s="322" t="s">
        <v>356</v>
      </c>
      <c r="J151" s="322">
        <v>120</v>
      </c>
      <c r="K151" s="318"/>
    </row>
    <row r="152" s="1" customFormat="1" ht="15" customHeight="1">
      <c r="B152" s="295"/>
      <c r="C152" s="322" t="s">
        <v>403</v>
      </c>
      <c r="D152" s="270"/>
      <c r="E152" s="270"/>
      <c r="F152" s="323" t="s">
        <v>354</v>
      </c>
      <c r="G152" s="270"/>
      <c r="H152" s="322" t="s">
        <v>414</v>
      </c>
      <c r="I152" s="322" t="s">
        <v>356</v>
      </c>
      <c r="J152" s="322" t="s">
        <v>405</v>
      </c>
      <c r="K152" s="318"/>
    </row>
    <row r="153" s="1" customFormat="1" ht="15" customHeight="1">
      <c r="B153" s="295"/>
      <c r="C153" s="322" t="s">
        <v>84</v>
      </c>
      <c r="D153" s="270"/>
      <c r="E153" s="270"/>
      <c r="F153" s="323" t="s">
        <v>354</v>
      </c>
      <c r="G153" s="270"/>
      <c r="H153" s="322" t="s">
        <v>415</v>
      </c>
      <c r="I153" s="322" t="s">
        <v>356</v>
      </c>
      <c r="J153" s="322" t="s">
        <v>405</v>
      </c>
      <c r="K153" s="318"/>
    </row>
    <row r="154" s="1" customFormat="1" ht="15" customHeight="1">
      <c r="B154" s="295"/>
      <c r="C154" s="322" t="s">
        <v>359</v>
      </c>
      <c r="D154" s="270"/>
      <c r="E154" s="270"/>
      <c r="F154" s="323" t="s">
        <v>360</v>
      </c>
      <c r="G154" s="270"/>
      <c r="H154" s="322" t="s">
        <v>394</v>
      </c>
      <c r="I154" s="322" t="s">
        <v>356</v>
      </c>
      <c r="J154" s="322">
        <v>50</v>
      </c>
      <c r="K154" s="318"/>
    </row>
    <row r="155" s="1" customFormat="1" ht="15" customHeight="1">
      <c r="B155" s="295"/>
      <c r="C155" s="322" t="s">
        <v>362</v>
      </c>
      <c r="D155" s="270"/>
      <c r="E155" s="270"/>
      <c r="F155" s="323" t="s">
        <v>354</v>
      </c>
      <c r="G155" s="270"/>
      <c r="H155" s="322" t="s">
        <v>394</v>
      </c>
      <c r="I155" s="322" t="s">
        <v>364</v>
      </c>
      <c r="J155" s="322"/>
      <c r="K155" s="318"/>
    </row>
    <row r="156" s="1" customFormat="1" ht="15" customHeight="1">
      <c r="B156" s="295"/>
      <c r="C156" s="322" t="s">
        <v>373</v>
      </c>
      <c r="D156" s="270"/>
      <c r="E156" s="270"/>
      <c r="F156" s="323" t="s">
        <v>360</v>
      </c>
      <c r="G156" s="270"/>
      <c r="H156" s="322" t="s">
        <v>394</v>
      </c>
      <c r="I156" s="322" t="s">
        <v>356</v>
      </c>
      <c r="J156" s="322">
        <v>50</v>
      </c>
      <c r="K156" s="318"/>
    </row>
    <row r="157" s="1" customFormat="1" ht="15" customHeight="1">
      <c r="B157" s="295"/>
      <c r="C157" s="322" t="s">
        <v>381</v>
      </c>
      <c r="D157" s="270"/>
      <c r="E157" s="270"/>
      <c r="F157" s="323" t="s">
        <v>360</v>
      </c>
      <c r="G157" s="270"/>
      <c r="H157" s="322" t="s">
        <v>394</v>
      </c>
      <c r="I157" s="322" t="s">
        <v>356</v>
      </c>
      <c r="J157" s="322">
        <v>50</v>
      </c>
      <c r="K157" s="318"/>
    </row>
    <row r="158" s="1" customFormat="1" ht="15" customHeight="1">
      <c r="B158" s="295"/>
      <c r="C158" s="322" t="s">
        <v>379</v>
      </c>
      <c r="D158" s="270"/>
      <c r="E158" s="270"/>
      <c r="F158" s="323" t="s">
        <v>360</v>
      </c>
      <c r="G158" s="270"/>
      <c r="H158" s="322" t="s">
        <v>394</v>
      </c>
      <c r="I158" s="322" t="s">
        <v>356</v>
      </c>
      <c r="J158" s="322">
        <v>50</v>
      </c>
      <c r="K158" s="318"/>
    </row>
    <row r="159" s="1" customFormat="1" ht="15" customHeight="1">
      <c r="B159" s="295"/>
      <c r="C159" s="322" t="s">
        <v>98</v>
      </c>
      <c r="D159" s="270"/>
      <c r="E159" s="270"/>
      <c r="F159" s="323" t="s">
        <v>354</v>
      </c>
      <c r="G159" s="270"/>
      <c r="H159" s="322" t="s">
        <v>416</v>
      </c>
      <c r="I159" s="322" t="s">
        <v>356</v>
      </c>
      <c r="J159" s="322" t="s">
        <v>417</v>
      </c>
      <c r="K159" s="318"/>
    </row>
    <row r="160" s="1" customFormat="1" ht="15" customHeight="1">
      <c r="B160" s="295"/>
      <c r="C160" s="322" t="s">
        <v>418</v>
      </c>
      <c r="D160" s="270"/>
      <c r="E160" s="270"/>
      <c r="F160" s="323" t="s">
        <v>354</v>
      </c>
      <c r="G160" s="270"/>
      <c r="H160" s="322" t="s">
        <v>419</v>
      </c>
      <c r="I160" s="322" t="s">
        <v>389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420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348</v>
      </c>
      <c r="D166" s="285"/>
      <c r="E166" s="285"/>
      <c r="F166" s="285" t="s">
        <v>349</v>
      </c>
      <c r="G166" s="327"/>
      <c r="H166" s="328" t="s">
        <v>53</v>
      </c>
      <c r="I166" s="328" t="s">
        <v>56</v>
      </c>
      <c r="J166" s="285" t="s">
        <v>350</v>
      </c>
      <c r="K166" s="262"/>
    </row>
    <row r="167" s="1" customFormat="1" ht="17.25" customHeight="1">
      <c r="B167" s="263"/>
      <c r="C167" s="287" t="s">
        <v>351</v>
      </c>
      <c r="D167" s="287"/>
      <c r="E167" s="287"/>
      <c r="F167" s="288" t="s">
        <v>352</v>
      </c>
      <c r="G167" s="329"/>
      <c r="H167" s="330"/>
      <c r="I167" s="330"/>
      <c r="J167" s="287" t="s">
        <v>353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357</v>
      </c>
      <c r="D169" s="270"/>
      <c r="E169" s="270"/>
      <c r="F169" s="293" t="s">
        <v>354</v>
      </c>
      <c r="G169" s="270"/>
      <c r="H169" s="270" t="s">
        <v>394</v>
      </c>
      <c r="I169" s="270" t="s">
        <v>356</v>
      </c>
      <c r="J169" s="270">
        <v>120</v>
      </c>
      <c r="K169" s="318"/>
    </row>
    <row r="170" s="1" customFormat="1" ht="15" customHeight="1">
      <c r="B170" s="295"/>
      <c r="C170" s="270" t="s">
        <v>403</v>
      </c>
      <c r="D170" s="270"/>
      <c r="E170" s="270"/>
      <c r="F170" s="293" t="s">
        <v>354</v>
      </c>
      <c r="G170" s="270"/>
      <c r="H170" s="270" t="s">
        <v>404</v>
      </c>
      <c r="I170" s="270" t="s">
        <v>356</v>
      </c>
      <c r="J170" s="270" t="s">
        <v>405</v>
      </c>
      <c r="K170" s="318"/>
    </row>
    <row r="171" s="1" customFormat="1" ht="15" customHeight="1">
      <c r="B171" s="295"/>
      <c r="C171" s="270" t="s">
        <v>84</v>
      </c>
      <c r="D171" s="270"/>
      <c r="E171" s="270"/>
      <c r="F171" s="293" t="s">
        <v>354</v>
      </c>
      <c r="G171" s="270"/>
      <c r="H171" s="270" t="s">
        <v>421</v>
      </c>
      <c r="I171" s="270" t="s">
        <v>356</v>
      </c>
      <c r="J171" s="270" t="s">
        <v>405</v>
      </c>
      <c r="K171" s="318"/>
    </row>
    <row r="172" s="1" customFormat="1" ht="15" customHeight="1">
      <c r="B172" s="295"/>
      <c r="C172" s="270" t="s">
        <v>359</v>
      </c>
      <c r="D172" s="270"/>
      <c r="E172" s="270"/>
      <c r="F172" s="293" t="s">
        <v>360</v>
      </c>
      <c r="G172" s="270"/>
      <c r="H172" s="270" t="s">
        <v>421</v>
      </c>
      <c r="I172" s="270" t="s">
        <v>356</v>
      </c>
      <c r="J172" s="270">
        <v>50</v>
      </c>
      <c r="K172" s="318"/>
    </row>
    <row r="173" s="1" customFormat="1" ht="15" customHeight="1">
      <c r="B173" s="295"/>
      <c r="C173" s="270" t="s">
        <v>362</v>
      </c>
      <c r="D173" s="270"/>
      <c r="E173" s="270"/>
      <c r="F173" s="293" t="s">
        <v>354</v>
      </c>
      <c r="G173" s="270"/>
      <c r="H173" s="270" t="s">
        <v>421</v>
      </c>
      <c r="I173" s="270" t="s">
        <v>364</v>
      </c>
      <c r="J173" s="270"/>
      <c r="K173" s="318"/>
    </row>
    <row r="174" s="1" customFormat="1" ht="15" customHeight="1">
      <c r="B174" s="295"/>
      <c r="C174" s="270" t="s">
        <v>373</v>
      </c>
      <c r="D174" s="270"/>
      <c r="E174" s="270"/>
      <c r="F174" s="293" t="s">
        <v>360</v>
      </c>
      <c r="G174" s="270"/>
      <c r="H174" s="270" t="s">
        <v>421</v>
      </c>
      <c r="I174" s="270" t="s">
        <v>356</v>
      </c>
      <c r="J174" s="270">
        <v>50</v>
      </c>
      <c r="K174" s="318"/>
    </row>
    <row r="175" s="1" customFormat="1" ht="15" customHeight="1">
      <c r="B175" s="295"/>
      <c r="C175" s="270" t="s">
        <v>381</v>
      </c>
      <c r="D175" s="270"/>
      <c r="E175" s="270"/>
      <c r="F175" s="293" t="s">
        <v>360</v>
      </c>
      <c r="G175" s="270"/>
      <c r="H175" s="270" t="s">
        <v>421</v>
      </c>
      <c r="I175" s="270" t="s">
        <v>356</v>
      </c>
      <c r="J175" s="270">
        <v>50</v>
      </c>
      <c r="K175" s="318"/>
    </row>
    <row r="176" s="1" customFormat="1" ht="15" customHeight="1">
      <c r="B176" s="295"/>
      <c r="C176" s="270" t="s">
        <v>379</v>
      </c>
      <c r="D176" s="270"/>
      <c r="E176" s="270"/>
      <c r="F176" s="293" t="s">
        <v>360</v>
      </c>
      <c r="G176" s="270"/>
      <c r="H176" s="270" t="s">
        <v>421</v>
      </c>
      <c r="I176" s="270" t="s">
        <v>356</v>
      </c>
      <c r="J176" s="270">
        <v>50</v>
      </c>
      <c r="K176" s="318"/>
    </row>
    <row r="177" s="1" customFormat="1" ht="15" customHeight="1">
      <c r="B177" s="295"/>
      <c r="C177" s="270" t="s">
        <v>106</v>
      </c>
      <c r="D177" s="270"/>
      <c r="E177" s="270"/>
      <c r="F177" s="293" t="s">
        <v>354</v>
      </c>
      <c r="G177" s="270"/>
      <c r="H177" s="270" t="s">
        <v>422</v>
      </c>
      <c r="I177" s="270" t="s">
        <v>423</v>
      </c>
      <c r="J177" s="270"/>
      <c r="K177" s="318"/>
    </row>
    <row r="178" s="1" customFormat="1" ht="15" customHeight="1">
      <c r="B178" s="295"/>
      <c r="C178" s="270" t="s">
        <v>56</v>
      </c>
      <c r="D178" s="270"/>
      <c r="E178" s="270"/>
      <c r="F178" s="293" t="s">
        <v>354</v>
      </c>
      <c r="G178" s="270"/>
      <c r="H178" s="270" t="s">
        <v>424</v>
      </c>
      <c r="I178" s="270" t="s">
        <v>425</v>
      </c>
      <c r="J178" s="270">
        <v>1</v>
      </c>
      <c r="K178" s="318"/>
    </row>
    <row r="179" s="1" customFormat="1" ht="15" customHeight="1">
      <c r="B179" s="295"/>
      <c r="C179" s="270" t="s">
        <v>52</v>
      </c>
      <c r="D179" s="270"/>
      <c r="E179" s="270"/>
      <c r="F179" s="293" t="s">
        <v>354</v>
      </c>
      <c r="G179" s="270"/>
      <c r="H179" s="270" t="s">
        <v>426</v>
      </c>
      <c r="I179" s="270" t="s">
        <v>356</v>
      </c>
      <c r="J179" s="270">
        <v>20</v>
      </c>
      <c r="K179" s="318"/>
    </row>
    <row r="180" s="1" customFormat="1" ht="15" customHeight="1">
      <c r="B180" s="295"/>
      <c r="C180" s="270" t="s">
        <v>53</v>
      </c>
      <c r="D180" s="270"/>
      <c r="E180" s="270"/>
      <c r="F180" s="293" t="s">
        <v>354</v>
      </c>
      <c r="G180" s="270"/>
      <c r="H180" s="270" t="s">
        <v>427</v>
      </c>
      <c r="I180" s="270" t="s">
        <v>356</v>
      </c>
      <c r="J180" s="270">
        <v>255</v>
      </c>
      <c r="K180" s="318"/>
    </row>
    <row r="181" s="1" customFormat="1" ht="15" customHeight="1">
      <c r="B181" s="295"/>
      <c r="C181" s="270" t="s">
        <v>107</v>
      </c>
      <c r="D181" s="270"/>
      <c r="E181" s="270"/>
      <c r="F181" s="293" t="s">
        <v>354</v>
      </c>
      <c r="G181" s="270"/>
      <c r="H181" s="270" t="s">
        <v>318</v>
      </c>
      <c r="I181" s="270" t="s">
        <v>356</v>
      </c>
      <c r="J181" s="270">
        <v>10</v>
      </c>
      <c r="K181" s="318"/>
    </row>
    <row r="182" s="1" customFormat="1" ht="15" customHeight="1">
      <c r="B182" s="295"/>
      <c r="C182" s="270" t="s">
        <v>108</v>
      </c>
      <c r="D182" s="270"/>
      <c r="E182" s="270"/>
      <c r="F182" s="293" t="s">
        <v>354</v>
      </c>
      <c r="G182" s="270"/>
      <c r="H182" s="270" t="s">
        <v>428</v>
      </c>
      <c r="I182" s="270" t="s">
        <v>389</v>
      </c>
      <c r="J182" s="270"/>
      <c r="K182" s="318"/>
    </row>
    <row r="183" s="1" customFormat="1" ht="15" customHeight="1">
      <c r="B183" s="295"/>
      <c r="C183" s="270" t="s">
        <v>429</v>
      </c>
      <c r="D183" s="270"/>
      <c r="E183" s="270"/>
      <c r="F183" s="293" t="s">
        <v>354</v>
      </c>
      <c r="G183" s="270"/>
      <c r="H183" s="270" t="s">
        <v>430</v>
      </c>
      <c r="I183" s="270" t="s">
        <v>389</v>
      </c>
      <c r="J183" s="270"/>
      <c r="K183" s="318"/>
    </row>
    <row r="184" s="1" customFormat="1" ht="15" customHeight="1">
      <c r="B184" s="295"/>
      <c r="C184" s="270" t="s">
        <v>418</v>
      </c>
      <c r="D184" s="270"/>
      <c r="E184" s="270"/>
      <c r="F184" s="293" t="s">
        <v>354</v>
      </c>
      <c r="G184" s="270"/>
      <c r="H184" s="270" t="s">
        <v>431</v>
      </c>
      <c r="I184" s="270" t="s">
        <v>389</v>
      </c>
      <c r="J184" s="270"/>
      <c r="K184" s="318"/>
    </row>
    <row r="185" s="1" customFormat="1" ht="15" customHeight="1">
      <c r="B185" s="295"/>
      <c r="C185" s="270" t="s">
        <v>110</v>
      </c>
      <c r="D185" s="270"/>
      <c r="E185" s="270"/>
      <c r="F185" s="293" t="s">
        <v>360</v>
      </c>
      <c r="G185" s="270"/>
      <c r="H185" s="270" t="s">
        <v>432</v>
      </c>
      <c r="I185" s="270" t="s">
        <v>356</v>
      </c>
      <c r="J185" s="270">
        <v>50</v>
      </c>
      <c r="K185" s="318"/>
    </row>
    <row r="186" s="1" customFormat="1" ht="15" customHeight="1">
      <c r="B186" s="295"/>
      <c r="C186" s="270" t="s">
        <v>433</v>
      </c>
      <c r="D186" s="270"/>
      <c r="E186" s="270"/>
      <c r="F186" s="293" t="s">
        <v>360</v>
      </c>
      <c r="G186" s="270"/>
      <c r="H186" s="270" t="s">
        <v>434</v>
      </c>
      <c r="I186" s="270" t="s">
        <v>435</v>
      </c>
      <c r="J186" s="270"/>
      <c r="K186" s="318"/>
    </row>
    <row r="187" s="1" customFormat="1" ht="15" customHeight="1">
      <c r="B187" s="295"/>
      <c r="C187" s="270" t="s">
        <v>436</v>
      </c>
      <c r="D187" s="270"/>
      <c r="E187" s="270"/>
      <c r="F187" s="293" t="s">
        <v>360</v>
      </c>
      <c r="G187" s="270"/>
      <c r="H187" s="270" t="s">
        <v>437</v>
      </c>
      <c r="I187" s="270" t="s">
        <v>435</v>
      </c>
      <c r="J187" s="270"/>
      <c r="K187" s="318"/>
    </row>
    <row r="188" s="1" customFormat="1" ht="15" customHeight="1">
      <c r="B188" s="295"/>
      <c r="C188" s="270" t="s">
        <v>438</v>
      </c>
      <c r="D188" s="270"/>
      <c r="E188" s="270"/>
      <c r="F188" s="293" t="s">
        <v>360</v>
      </c>
      <c r="G188" s="270"/>
      <c r="H188" s="270" t="s">
        <v>439</v>
      </c>
      <c r="I188" s="270" t="s">
        <v>435</v>
      </c>
      <c r="J188" s="270"/>
      <c r="K188" s="318"/>
    </row>
    <row r="189" s="1" customFormat="1" ht="15" customHeight="1">
      <c r="B189" s="295"/>
      <c r="C189" s="331" t="s">
        <v>440</v>
      </c>
      <c r="D189" s="270"/>
      <c r="E189" s="270"/>
      <c r="F189" s="293" t="s">
        <v>360</v>
      </c>
      <c r="G189" s="270"/>
      <c r="H189" s="270" t="s">
        <v>441</v>
      </c>
      <c r="I189" s="270" t="s">
        <v>442</v>
      </c>
      <c r="J189" s="332" t="s">
        <v>443</v>
      </c>
      <c r="K189" s="318"/>
    </row>
    <row r="190" s="15" customFormat="1" ht="15" customHeight="1">
      <c r="B190" s="333"/>
      <c r="C190" s="334" t="s">
        <v>444</v>
      </c>
      <c r="D190" s="335"/>
      <c r="E190" s="335"/>
      <c r="F190" s="336" t="s">
        <v>360</v>
      </c>
      <c r="G190" s="335"/>
      <c r="H190" s="335" t="s">
        <v>445</v>
      </c>
      <c r="I190" s="335" t="s">
        <v>442</v>
      </c>
      <c r="J190" s="337" t="s">
        <v>443</v>
      </c>
      <c r="K190" s="338"/>
    </row>
    <row r="191" s="1" customFormat="1" ht="15" customHeight="1">
      <c r="B191" s="295"/>
      <c r="C191" s="331" t="s">
        <v>41</v>
      </c>
      <c r="D191" s="270"/>
      <c r="E191" s="270"/>
      <c r="F191" s="293" t="s">
        <v>354</v>
      </c>
      <c r="G191" s="270"/>
      <c r="H191" s="267" t="s">
        <v>446</v>
      </c>
      <c r="I191" s="270" t="s">
        <v>447</v>
      </c>
      <c r="J191" s="270"/>
      <c r="K191" s="318"/>
    </row>
    <row r="192" s="1" customFormat="1" ht="15" customHeight="1">
      <c r="B192" s="295"/>
      <c r="C192" s="331" t="s">
        <v>448</v>
      </c>
      <c r="D192" s="270"/>
      <c r="E192" s="270"/>
      <c r="F192" s="293" t="s">
        <v>354</v>
      </c>
      <c r="G192" s="270"/>
      <c r="H192" s="270" t="s">
        <v>449</v>
      </c>
      <c r="I192" s="270" t="s">
        <v>389</v>
      </c>
      <c r="J192" s="270"/>
      <c r="K192" s="318"/>
    </row>
    <row r="193" s="1" customFormat="1" ht="15" customHeight="1">
      <c r="B193" s="295"/>
      <c r="C193" s="331" t="s">
        <v>450</v>
      </c>
      <c r="D193" s="270"/>
      <c r="E193" s="270"/>
      <c r="F193" s="293" t="s">
        <v>354</v>
      </c>
      <c r="G193" s="270"/>
      <c r="H193" s="270" t="s">
        <v>451</v>
      </c>
      <c r="I193" s="270" t="s">
        <v>389</v>
      </c>
      <c r="J193" s="270"/>
      <c r="K193" s="318"/>
    </row>
    <row r="194" s="1" customFormat="1" ht="15" customHeight="1">
      <c r="B194" s="295"/>
      <c r="C194" s="331" t="s">
        <v>452</v>
      </c>
      <c r="D194" s="270"/>
      <c r="E194" s="270"/>
      <c r="F194" s="293" t="s">
        <v>360</v>
      </c>
      <c r="G194" s="270"/>
      <c r="H194" s="270" t="s">
        <v>453</v>
      </c>
      <c r="I194" s="270" t="s">
        <v>389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454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455</v>
      </c>
      <c r="D201" s="340"/>
      <c r="E201" s="340"/>
      <c r="F201" s="340" t="s">
        <v>456</v>
      </c>
      <c r="G201" s="341"/>
      <c r="H201" s="340" t="s">
        <v>457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447</v>
      </c>
      <c r="D203" s="270"/>
      <c r="E203" s="270"/>
      <c r="F203" s="293" t="s">
        <v>42</v>
      </c>
      <c r="G203" s="270"/>
      <c r="H203" s="270" t="s">
        <v>458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43</v>
      </c>
      <c r="G204" s="270"/>
      <c r="H204" s="270" t="s">
        <v>459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46</v>
      </c>
      <c r="G205" s="270"/>
      <c r="H205" s="270" t="s">
        <v>460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44</v>
      </c>
      <c r="G206" s="270"/>
      <c r="H206" s="270" t="s">
        <v>461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45</v>
      </c>
      <c r="G207" s="270"/>
      <c r="H207" s="270" t="s">
        <v>462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401</v>
      </c>
      <c r="D209" s="270"/>
      <c r="E209" s="270"/>
      <c r="F209" s="293" t="s">
        <v>77</v>
      </c>
      <c r="G209" s="270"/>
      <c r="H209" s="270" t="s">
        <v>463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298</v>
      </c>
      <c r="G210" s="270"/>
      <c r="H210" s="270" t="s">
        <v>299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296</v>
      </c>
      <c r="G211" s="270"/>
      <c r="H211" s="270" t="s">
        <v>464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300</v>
      </c>
      <c r="G212" s="331"/>
      <c r="H212" s="322" t="s">
        <v>90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301</v>
      </c>
      <c r="G213" s="331"/>
      <c r="H213" s="322" t="s">
        <v>465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425</v>
      </c>
      <c r="D215" s="270"/>
      <c r="E215" s="270"/>
      <c r="F215" s="293">
        <v>1</v>
      </c>
      <c r="G215" s="331"/>
      <c r="H215" s="322" t="s">
        <v>466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467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468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469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2024-07-30T06:08:34Z</dcterms:created>
  <dcterms:modified xsi:type="dcterms:W3CDTF">2024-07-30T06:08:38Z</dcterms:modified>
</cp:coreProperties>
</file>