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a - Architektonicko-..." sheetId="2" r:id="rId2"/>
    <sheet name="D.1.1b - Architektonicko-..." sheetId="3" r:id="rId3"/>
    <sheet name="99 - Vedlejší a ostatní n..." sheetId="4" r:id="rId4"/>
    <sheet name="Seznam figur" sheetId="5" r:id="rId5"/>
    <sheet name="Pokyny pro vyplnění" sheetId="6" r:id="rId6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'D.1.1a - Architektonicko-...'!$C$101:$K$182</definedName>
    <definedName name="_xlnm.Print_Area" localSheetId="1">'D.1.1a - Architektonicko-...'!$C$4:$J$43,'D.1.1a - Architektonicko-...'!$C$49:$J$79,'D.1.1a - Architektonicko-...'!$C$85:$K$182</definedName>
    <definedName name="_xlnm.Print_Titles" localSheetId="1">'D.1.1a - Architektonicko-...'!$101:$101</definedName>
    <definedName name="_xlnm._FilterDatabase" localSheetId="2" hidden="1">'D.1.1b - Architektonicko-...'!$C$107:$K$498</definedName>
    <definedName name="_xlnm.Print_Area" localSheetId="2">'D.1.1b - Architektonicko-...'!$C$4:$J$43,'D.1.1b - Architektonicko-...'!$C$49:$J$85,'D.1.1b - Architektonicko-...'!$C$91:$K$498</definedName>
    <definedName name="_xlnm.Print_Titles" localSheetId="2">'D.1.1b - Architektonicko-...'!$107:$107</definedName>
    <definedName name="_xlnm._FilterDatabase" localSheetId="3" hidden="1">'99 - Vedlejší a ostatní n...'!$C$81:$K$90</definedName>
    <definedName name="_xlnm.Print_Area" localSheetId="3">'99 - Vedlejší a ostatní n...'!$C$4:$J$39,'99 - Vedlejší a ostatní n...'!$C$45:$J$63,'99 - Vedlejší a ostatní n...'!$C$69:$K$90</definedName>
    <definedName name="_xlnm.Print_Titles" localSheetId="3">'99 - Vedlejší a ostatní n...'!$81:$81</definedName>
    <definedName name="_xlnm.Print_Area" localSheetId="4">'Seznam figur'!$C$4:$G$62</definedName>
    <definedName name="_xlnm.Print_Titles" localSheetId="4">'Seznam figur'!$9:$9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59"/>
  <c i="4" r="J35"/>
  <c i="1" r="AX59"/>
  <c i="4" r="BI89"/>
  <c r="BH89"/>
  <c r="BG89"/>
  <c r="BF89"/>
  <c r="T89"/>
  <c r="T88"/>
  <c r="R89"/>
  <c r="R88"/>
  <c r="P89"/>
  <c r="P88"/>
  <c r="BI85"/>
  <c r="BH85"/>
  <c r="BG85"/>
  <c r="BF85"/>
  <c r="T85"/>
  <c r="T84"/>
  <c r="T83"/>
  <c r="T82"/>
  <c r="R85"/>
  <c r="R84"/>
  <c r="R83"/>
  <c r="R82"/>
  <c r="P85"/>
  <c r="P84"/>
  <c r="P83"/>
  <c r="P82"/>
  <c i="1" r="AU59"/>
  <c i="4" r="J79"/>
  <c r="F78"/>
  <c r="F76"/>
  <c r="E74"/>
  <c r="J55"/>
  <c r="F54"/>
  <c r="F52"/>
  <c r="E50"/>
  <c r="J21"/>
  <c r="E21"/>
  <c r="J78"/>
  <c r="J20"/>
  <c r="J18"/>
  <c r="E18"/>
  <c r="F79"/>
  <c r="J17"/>
  <c r="J12"/>
  <c r="J76"/>
  <c r="E7"/>
  <c r="E72"/>
  <c i="3" r="J41"/>
  <c r="J40"/>
  <c i="1" r="AY58"/>
  <c i="3" r="J39"/>
  <c i="1" r="AX58"/>
  <c i="3" r="BI490"/>
  <c r="BH490"/>
  <c r="BG490"/>
  <c r="BF490"/>
  <c r="T490"/>
  <c r="R490"/>
  <c r="P490"/>
  <c r="BI481"/>
  <c r="BH481"/>
  <c r="BG481"/>
  <c r="BF481"/>
  <c r="T481"/>
  <c r="R481"/>
  <c r="P481"/>
  <c r="BI473"/>
  <c r="BH473"/>
  <c r="BG473"/>
  <c r="BF473"/>
  <c r="T473"/>
  <c r="R473"/>
  <c r="P473"/>
  <c r="BI466"/>
  <c r="BH466"/>
  <c r="BG466"/>
  <c r="BF466"/>
  <c r="T466"/>
  <c r="R466"/>
  <c r="P466"/>
  <c r="BI457"/>
  <c r="BH457"/>
  <c r="BG457"/>
  <c r="BF457"/>
  <c r="T457"/>
  <c r="R457"/>
  <c r="P457"/>
  <c r="BI448"/>
  <c r="BH448"/>
  <c r="BG448"/>
  <c r="BF448"/>
  <c r="T448"/>
  <c r="R448"/>
  <c r="P448"/>
  <c r="BI445"/>
  <c r="BH445"/>
  <c r="BG445"/>
  <c r="BF445"/>
  <c r="T445"/>
  <c r="R445"/>
  <c r="P445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1"/>
  <c r="BH431"/>
  <c r="BG431"/>
  <c r="BF431"/>
  <c r="T431"/>
  <c r="R431"/>
  <c r="P431"/>
  <c r="BI426"/>
  <c r="BH426"/>
  <c r="BG426"/>
  <c r="BF426"/>
  <c r="T426"/>
  <c r="R426"/>
  <c r="P426"/>
  <c r="BI423"/>
  <c r="BH423"/>
  <c r="BG423"/>
  <c r="BF423"/>
  <c r="T423"/>
  <c r="R423"/>
  <c r="P423"/>
  <c r="BI420"/>
  <c r="BH420"/>
  <c r="BG420"/>
  <c r="BF420"/>
  <c r="T420"/>
  <c r="R420"/>
  <c r="P420"/>
  <c r="BI413"/>
  <c r="BH413"/>
  <c r="BG413"/>
  <c r="BF413"/>
  <c r="T413"/>
  <c r="R413"/>
  <c r="P413"/>
  <c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89"/>
  <c r="BH389"/>
  <c r="BG389"/>
  <c r="BF389"/>
  <c r="T389"/>
  <c r="R389"/>
  <c r="P389"/>
  <c r="BI381"/>
  <c r="BH381"/>
  <c r="BG381"/>
  <c r="BF381"/>
  <c r="T381"/>
  <c r="R381"/>
  <c r="P381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2"/>
  <c r="BH332"/>
  <c r="BG332"/>
  <c r="BF332"/>
  <c r="T332"/>
  <c r="R332"/>
  <c r="P332"/>
  <c r="BI328"/>
  <c r="BH328"/>
  <c r="BG328"/>
  <c r="BF328"/>
  <c r="T328"/>
  <c r="R328"/>
  <c r="P328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38"/>
  <c r="BH238"/>
  <c r="BG238"/>
  <c r="BF238"/>
  <c r="T238"/>
  <c r="R238"/>
  <c r="P238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T184"/>
  <c r="R185"/>
  <c r="R184"/>
  <c r="P185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49"/>
  <c r="BH149"/>
  <c r="BG149"/>
  <c r="BF149"/>
  <c r="T149"/>
  <c r="R149"/>
  <c r="P149"/>
  <c r="BI142"/>
  <c r="BH142"/>
  <c r="BG142"/>
  <c r="BF142"/>
  <c r="T142"/>
  <c r="R142"/>
  <c r="P142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19"/>
  <c r="BH119"/>
  <c r="BG119"/>
  <c r="BF119"/>
  <c r="T119"/>
  <c r="R119"/>
  <c r="P119"/>
  <c r="BI116"/>
  <c r="BH116"/>
  <c r="BG116"/>
  <c r="BF116"/>
  <c r="T116"/>
  <c r="R116"/>
  <c r="P116"/>
  <c r="BI111"/>
  <c r="BH111"/>
  <c r="BG111"/>
  <c r="BF111"/>
  <c r="T111"/>
  <c r="R111"/>
  <c r="P111"/>
  <c r="J105"/>
  <c r="F104"/>
  <c r="F102"/>
  <c r="E100"/>
  <c r="J63"/>
  <c r="F62"/>
  <c r="F60"/>
  <c r="E58"/>
  <c r="J25"/>
  <c r="E25"/>
  <c r="J104"/>
  <c r="J24"/>
  <c r="J22"/>
  <c r="E22"/>
  <c r="F63"/>
  <c r="J21"/>
  <c r="J16"/>
  <c r="J102"/>
  <c r="E7"/>
  <c r="E94"/>
  <c i="2" r="J41"/>
  <c r="J40"/>
  <c i="1" r="AY57"/>
  <c i="2" r="J39"/>
  <c i="1" r="AX57"/>
  <c i="2" r="BI180"/>
  <c r="BH180"/>
  <c r="BG180"/>
  <c r="BF180"/>
  <c r="T180"/>
  <c r="T179"/>
  <c r="R180"/>
  <c r="R179"/>
  <c r="P180"/>
  <c r="P179"/>
  <c r="BI173"/>
  <c r="BH173"/>
  <c r="BG173"/>
  <c r="BF173"/>
  <c r="T173"/>
  <c r="R173"/>
  <c r="R166"/>
  <c r="P173"/>
  <c r="P166"/>
  <c r="BI167"/>
  <c r="BH167"/>
  <c r="BG167"/>
  <c r="BF167"/>
  <c r="T167"/>
  <c r="R167"/>
  <c r="P167"/>
  <c r="BI161"/>
  <c r="BH161"/>
  <c r="BG161"/>
  <c r="BF161"/>
  <c r="T161"/>
  <c r="T160"/>
  <c r="R161"/>
  <c r="R160"/>
  <c r="P161"/>
  <c r="P160"/>
  <c r="BI155"/>
  <c r="BH155"/>
  <c r="BG155"/>
  <c r="BF155"/>
  <c r="T155"/>
  <c r="T154"/>
  <c r="R155"/>
  <c r="R154"/>
  <c r="P155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4"/>
  <c r="BH124"/>
  <c r="BG124"/>
  <c r="BF124"/>
  <c r="T124"/>
  <c r="R124"/>
  <c r="P124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5"/>
  <c r="BH105"/>
  <c r="BG105"/>
  <c r="BF105"/>
  <c r="T105"/>
  <c r="T104"/>
  <c r="R105"/>
  <c r="R104"/>
  <c r="P105"/>
  <c r="P104"/>
  <c r="J99"/>
  <c r="F98"/>
  <c r="F96"/>
  <c r="E94"/>
  <c r="J63"/>
  <c r="F62"/>
  <c r="F60"/>
  <c r="E58"/>
  <c r="J25"/>
  <c r="E25"/>
  <c r="J98"/>
  <c r="J24"/>
  <c r="J22"/>
  <c r="E22"/>
  <c r="F99"/>
  <c r="J21"/>
  <c r="J16"/>
  <c r="J60"/>
  <c r="E7"/>
  <c r="E88"/>
  <c i="1" r="L50"/>
  <c r="AM50"/>
  <c r="AM49"/>
  <c r="L49"/>
  <c r="AM47"/>
  <c r="L47"/>
  <c r="L45"/>
  <c r="L44"/>
  <c i="3" r="J406"/>
  <c r="J323"/>
  <c r="BK238"/>
  <c r="BK200"/>
  <c r="BK171"/>
  <c i="2" r="J180"/>
  <c r="BK116"/>
  <c i="3" r="BK466"/>
  <c r="J370"/>
  <c r="BK334"/>
  <c r="J303"/>
  <c r="J277"/>
  <c r="J238"/>
  <c i="2" r="BK121"/>
  <c i="3" r="J347"/>
  <c r="BK289"/>
  <c r="J207"/>
  <c r="BK149"/>
  <c i="2" r="J124"/>
  <c i="3" r="J438"/>
  <c r="J332"/>
  <c r="J282"/>
  <c r="J142"/>
  <c r="J423"/>
  <c r="BK347"/>
  <c r="BK308"/>
  <c r="J257"/>
  <c r="J205"/>
  <c i="2" r="J145"/>
  <c r="BK124"/>
  <c i="3" r="BK328"/>
  <c r="BK274"/>
  <c r="BK247"/>
  <c r="BK207"/>
  <c i="2" r="J111"/>
  <c i="3" r="BK448"/>
  <c r="BK364"/>
  <c r="J344"/>
  <c r="BK310"/>
  <c r="J271"/>
  <c r="BK260"/>
  <c r="J247"/>
  <c r="J210"/>
  <c r="J192"/>
  <c r="BK179"/>
  <c r="BK134"/>
  <c r="BK111"/>
  <c i="2" r="J148"/>
  <c r="BK132"/>
  <c i="4" r="J89"/>
  <c i="3" r="J457"/>
  <c r="BK413"/>
  <c r="BK389"/>
  <c r="J339"/>
  <c r="BK323"/>
  <c r="BK306"/>
  <c r="J295"/>
  <c r="BK287"/>
  <c r="BK269"/>
  <c r="BK222"/>
  <c r="J175"/>
  <c r="J165"/>
  <c i="2" r="BK161"/>
  <c r="BK105"/>
  <c i="3" r="BK426"/>
  <c r="BK403"/>
  <c r="J341"/>
  <c r="J340"/>
  <c r="BK292"/>
  <c r="J279"/>
  <c r="J260"/>
  <c r="J203"/>
  <c r="J171"/>
  <c r="BK116"/>
  <c i="2" r="BK155"/>
  <c r="J151"/>
  <c i="1" r="AS56"/>
  <c i="3" r="BK431"/>
  <c r="J413"/>
  <c r="J367"/>
  <c r="BK321"/>
  <c r="J308"/>
  <c r="J179"/>
  <c r="BK160"/>
  <c r="J127"/>
  <c i="2" r="J155"/>
  <c r="J128"/>
  <c r="J116"/>
  <c i="3" r="BK420"/>
  <c r="J361"/>
  <c r="BK341"/>
  <c r="J335"/>
  <c r="J319"/>
  <c r="J274"/>
  <c r="J263"/>
  <c r="BK227"/>
  <c r="BK198"/>
  <c r="BK192"/>
  <c r="BK127"/>
  <c i="2" r="J173"/>
  <c r="BK138"/>
  <c i="4" r="J85"/>
  <c i="3" r="J466"/>
  <c r="BK438"/>
  <c r="J373"/>
  <c r="BK314"/>
  <c r="J292"/>
  <c r="J269"/>
  <c r="BK252"/>
  <c r="J231"/>
  <c r="BK217"/>
  <c r="BK210"/>
  <c r="J198"/>
  <c r="BK182"/>
  <c i="2" r="BK135"/>
  <c i="3" r="J473"/>
  <c r="BK350"/>
  <c r="BK284"/>
  <c r="BK259"/>
  <c r="BK205"/>
  <c r="BK175"/>
  <c r="BK129"/>
  <c i="2" r="BK142"/>
  <c i="3" r="J481"/>
  <c r="BK400"/>
  <c r="BK361"/>
  <c r="J314"/>
  <c r="J289"/>
  <c r="BK271"/>
  <c r="BK230"/>
  <c r="J168"/>
  <c i="2" r="J132"/>
  <c i="3" r="J420"/>
  <c r="J284"/>
  <c r="J227"/>
  <c r="BK185"/>
  <c r="J119"/>
  <c i="2" r="J142"/>
  <c i="3" r="BK473"/>
  <c r="BK423"/>
  <c r="BK340"/>
  <c r="BK303"/>
  <c r="J273"/>
  <c i="2" r="BK173"/>
  <c r="J121"/>
  <c i="3" r="BK373"/>
  <c r="BK339"/>
  <c r="BK282"/>
  <c r="BK231"/>
  <c r="BK156"/>
  <c i="2" r="BK151"/>
  <c r="J130"/>
  <c i="3" r="BK481"/>
  <c r="J403"/>
  <c r="J364"/>
  <c r="BK265"/>
  <c r="J220"/>
  <c r="BK203"/>
  <c r="J185"/>
  <c i="2" r="J105"/>
  <c i="3" r="J397"/>
  <c r="BK266"/>
  <c r="J222"/>
  <c r="BK189"/>
  <c r="BK132"/>
  <c i="2" r="BK167"/>
  <c i="4" r="BK89"/>
  <c i="3" r="J431"/>
  <c r="BK367"/>
  <c r="J310"/>
  <c r="BK257"/>
  <c r="J111"/>
  <c r="BK445"/>
  <c r="BK358"/>
  <c r="BK319"/>
  <c r="J265"/>
  <c r="J200"/>
  <c i="2" r="BK148"/>
  <c i="3" r="J448"/>
  <c r="J389"/>
  <c r="J312"/>
  <c r="BK168"/>
  <c i="2" r="BK111"/>
  <c i="3" r="BK370"/>
  <c r="J328"/>
  <c r="J217"/>
  <c r="BK142"/>
  <c i="2" r="BK128"/>
  <c i="3" r="BK406"/>
  <c r="BK295"/>
  <c r="J244"/>
  <c r="J156"/>
  <c r="J381"/>
  <c r="J306"/>
  <c r="J215"/>
  <c r="J182"/>
  <c r="BK119"/>
  <c r="BK490"/>
  <c r="J426"/>
  <c r="BK336"/>
  <c r="BK300"/>
  <c r="BK279"/>
  <c r="BK244"/>
  <c r="J195"/>
  <c r="J132"/>
  <c r="J400"/>
  <c r="BK298"/>
  <c r="BK273"/>
  <c r="J134"/>
  <c i="2" r="BK130"/>
  <c i="3" r="BK457"/>
  <c r="J334"/>
  <c r="BK165"/>
  <c i="2" r="J167"/>
  <c i="3" r="J358"/>
  <c r="J321"/>
  <c r="J252"/>
  <c i="2" r="BK180"/>
  <c i="4" r="BK85"/>
  <c i="3" r="BK436"/>
  <c r="J287"/>
  <c r="BK177"/>
  <c r="J436"/>
  <c r="J336"/>
  <c r="BK263"/>
  <c r="BK440"/>
  <c r="BK344"/>
  <c r="BK312"/>
  <c r="BK277"/>
  <c r="BK220"/>
  <c r="J160"/>
  <c i="2" r="J161"/>
  <c r="J138"/>
  <c i="3" r="J490"/>
  <c r="J445"/>
  <c r="BK335"/>
  <c r="J298"/>
  <c r="J177"/>
  <c r="J129"/>
  <c i="2" r="BK145"/>
  <c i="3" r="BK381"/>
  <c r="J350"/>
  <c r="BK332"/>
  <c r="J266"/>
  <c r="J230"/>
  <c r="BK195"/>
  <c r="J116"/>
  <c i="2" r="J135"/>
  <c i="3" r="J440"/>
  <c r="BK397"/>
  <c r="J300"/>
  <c r="J259"/>
  <c r="BK215"/>
  <c r="J189"/>
  <c r="J149"/>
  <c i="2" l="1" r="T166"/>
  <c r="R110"/>
  <c r="R141"/>
  <c r="R140"/>
  <c i="3" r="R110"/>
  <c r="BK174"/>
  <c r="J174"/>
  <c r="J71"/>
  <c r="BK188"/>
  <c r="BK202"/>
  <c r="J202"/>
  <c r="J76"/>
  <c r="R202"/>
  <c r="T209"/>
  <c r="BK246"/>
  <c r="J246"/>
  <c r="J79"/>
  <c r="R262"/>
  <c r="BK343"/>
  <c r="J343"/>
  <c r="J81"/>
  <c r="P343"/>
  <c r="R343"/>
  <c r="BK447"/>
  <c r="J447"/>
  <c r="J83"/>
  <c r="P447"/>
  <c r="T472"/>
  <c i="2" r="T110"/>
  <c i="3" r="P110"/>
  <c r="R164"/>
  <c r="T188"/>
  <c r="T197"/>
  <c r="R209"/>
  <c r="T229"/>
  <c r="T343"/>
  <c r="BK425"/>
  <c r="J425"/>
  <c r="J82"/>
  <c r="P425"/>
  <c r="T425"/>
  <c r="R472"/>
  <c i="2" r="BK127"/>
  <c r="J127"/>
  <c r="J71"/>
  <c r="P141"/>
  <c r="P140"/>
  <c i="3" r="P164"/>
  <c r="T174"/>
  <c r="BK197"/>
  <c r="J197"/>
  <c r="J75"/>
  <c r="BK209"/>
  <c r="J209"/>
  <c r="J77"/>
  <c r="BK229"/>
  <c r="J229"/>
  <c r="J78"/>
  <c r="P246"/>
  <c r="R246"/>
  <c r="T246"/>
  <c r="T447"/>
  <c i="2" r="BK110"/>
  <c r="J110"/>
  <c r="J70"/>
  <c r="P127"/>
  <c r="BK141"/>
  <c r="J141"/>
  <c r="J74"/>
  <c i="3" r="BK110"/>
  <c r="T164"/>
  <c r="R188"/>
  <c r="P197"/>
  <c r="T202"/>
  <c r="BK262"/>
  <c r="J262"/>
  <c r="J80"/>
  <c r="R447"/>
  <c i="2" r="R127"/>
  <c r="T141"/>
  <c r="T140"/>
  <c i="3" r="T110"/>
  <c r="T109"/>
  <c r="P174"/>
  <c r="R197"/>
  <c r="P202"/>
  <c r="P229"/>
  <c r="T262"/>
  <c r="BK472"/>
  <c r="J472"/>
  <c r="J84"/>
  <c i="2" r="P110"/>
  <c r="P103"/>
  <c r="P102"/>
  <c i="1" r="AU57"/>
  <c i="2" r="T127"/>
  <c i="3" r="BK164"/>
  <c r="J164"/>
  <c r="J70"/>
  <c r="R174"/>
  <c r="P188"/>
  <c r="P209"/>
  <c r="R229"/>
  <c r="P262"/>
  <c r="R425"/>
  <c r="P472"/>
  <c i="2" r="E52"/>
  <c r="J62"/>
  <c r="BE180"/>
  <c i="3" r="J62"/>
  <c r="BE207"/>
  <c r="BE257"/>
  <c r="BE263"/>
  <c r="BE266"/>
  <c r="BE273"/>
  <c r="BE277"/>
  <c r="BE308"/>
  <c r="BE347"/>
  <c r="BE370"/>
  <c r="BE431"/>
  <c r="BE473"/>
  <c r="BK184"/>
  <c r="J184"/>
  <c r="J72"/>
  <c i="4" r="E48"/>
  <c r="J52"/>
  <c r="J54"/>
  <c r="F55"/>
  <c r="BE85"/>
  <c i="2" r="BE135"/>
  <c r="BE148"/>
  <c r="BE167"/>
  <c r="BK104"/>
  <c r="BK137"/>
  <c r="J137"/>
  <c r="J72"/>
  <c r="BK166"/>
  <c r="J166"/>
  <c r="J77"/>
  <c i="3" r="J60"/>
  <c r="F105"/>
  <c r="BE132"/>
  <c r="BE203"/>
  <c r="BE215"/>
  <c r="BE220"/>
  <c r="BE222"/>
  <c r="BE238"/>
  <c r="BE244"/>
  <c r="BE259"/>
  <c r="BE265"/>
  <c r="BE269"/>
  <c r="BE271"/>
  <c r="BE279"/>
  <c r="BE300"/>
  <c r="BE310"/>
  <c r="BE323"/>
  <c r="BE336"/>
  <c r="BE340"/>
  <c r="BE344"/>
  <c r="BE389"/>
  <c r="BE400"/>
  <c r="BE403"/>
  <c r="BE413"/>
  <c i="4" r="BK88"/>
  <c r="J88"/>
  <c r="J62"/>
  <c i="2" r="F63"/>
  <c r="J96"/>
  <c r="BE124"/>
  <c r="BE128"/>
  <c r="BE142"/>
  <c r="BE161"/>
  <c i="3" r="E52"/>
  <c r="BE111"/>
  <c r="BE119"/>
  <c r="BE127"/>
  <c r="BE134"/>
  <c r="BE149"/>
  <c r="BE175"/>
  <c r="BE182"/>
  <c r="BE306"/>
  <c r="BE314"/>
  <c r="BE339"/>
  <c r="BE364"/>
  <c r="BE420"/>
  <c r="BE445"/>
  <c i="4" r="BK84"/>
  <c r="J84"/>
  <c r="J61"/>
  <c i="2" r="BE105"/>
  <c r="BE116"/>
  <c r="BE132"/>
  <c r="BK179"/>
  <c r="J179"/>
  <c r="J78"/>
  <c i="3" r="BE142"/>
  <c r="BE168"/>
  <c r="BE171"/>
  <c r="BE179"/>
  <c r="BE192"/>
  <c r="BE198"/>
  <c r="BE200"/>
  <c r="BE205"/>
  <c r="BE217"/>
  <c r="BE274"/>
  <c r="BE295"/>
  <c r="BE328"/>
  <c r="BE350"/>
  <c r="BE361"/>
  <c r="BE367"/>
  <c r="BE423"/>
  <c r="BE436"/>
  <c r="BE438"/>
  <c r="BE457"/>
  <c r="BE481"/>
  <c i="2" r="BE138"/>
  <c r="BE151"/>
  <c r="BK160"/>
  <c r="J160"/>
  <c r="J76"/>
  <c i="3" r="BE129"/>
  <c r="BE160"/>
  <c r="BE177"/>
  <c r="BE185"/>
  <c r="BE189"/>
  <c r="BE227"/>
  <c r="BE247"/>
  <c r="BE260"/>
  <c r="BE284"/>
  <c r="BE289"/>
  <c r="BE292"/>
  <c r="BE298"/>
  <c r="BE312"/>
  <c r="BE319"/>
  <c r="BE335"/>
  <c r="BE358"/>
  <c r="BE381"/>
  <c r="BE397"/>
  <c r="BE406"/>
  <c r="BE440"/>
  <c r="BE448"/>
  <c i="2" r="BE111"/>
  <c r="BE121"/>
  <c r="BE130"/>
  <c r="BE145"/>
  <c r="BE155"/>
  <c r="BE173"/>
  <c r="BK154"/>
  <c r="J154"/>
  <c r="J75"/>
  <c i="3" r="BE116"/>
  <c r="BE156"/>
  <c r="BE165"/>
  <c r="BE195"/>
  <c r="BE210"/>
  <c r="BE230"/>
  <c r="BE231"/>
  <c r="BE252"/>
  <c r="BE282"/>
  <c r="BE287"/>
  <c r="BE303"/>
  <c r="BE321"/>
  <c r="BE332"/>
  <c r="BE334"/>
  <c r="BE341"/>
  <c r="BE373"/>
  <c r="BE426"/>
  <c r="BE466"/>
  <c r="BE490"/>
  <c i="4" r="BE89"/>
  <c i="2" r="F39"/>
  <c i="1" r="BB57"/>
  <c i="3" r="F39"/>
  <c i="1" r="BB58"/>
  <c i="2" r="J38"/>
  <c i="1" r="AW57"/>
  <c i="4" r="F35"/>
  <c i="1" r="BB59"/>
  <c i="3" r="F41"/>
  <c i="1" r="BD58"/>
  <c i="3" r="F40"/>
  <c i="1" r="BC58"/>
  <c i="4" r="F37"/>
  <c i="1" r="BD59"/>
  <c i="4" r="J34"/>
  <c i="1" r="AW59"/>
  <c i="2" r="F38"/>
  <c i="1" r="BA57"/>
  <c i="4" r="F34"/>
  <c i="1" r="BA59"/>
  <c i="4" r="F36"/>
  <c i="1" r="BC59"/>
  <c r="AS55"/>
  <c r="AS54"/>
  <c i="2" r="F41"/>
  <c i="1" r="BD57"/>
  <c i="3" r="F38"/>
  <c i="1" r="BA58"/>
  <c i="2" r="F40"/>
  <c i="1" r="BC57"/>
  <c i="3" r="J38"/>
  <c i="1" r="AW58"/>
  <c i="2" l="1" r="T103"/>
  <c r="T102"/>
  <c r="R103"/>
  <c r="R102"/>
  <c r="BK103"/>
  <c i="3" r="R187"/>
  <c r="BK109"/>
  <c r="T187"/>
  <c r="T108"/>
  <c r="P109"/>
  <c r="P187"/>
  <c r="R109"/>
  <c r="R108"/>
  <c r="BK187"/>
  <c r="J187"/>
  <c r="J73"/>
  <c i="2" r="J104"/>
  <c r="J69"/>
  <c r="BK140"/>
  <c r="J140"/>
  <c r="J73"/>
  <c i="3" r="J110"/>
  <c r="J69"/>
  <c i="4" r="BK83"/>
  <c r="J83"/>
  <c r="J60"/>
  <c i="3" r="J188"/>
  <c r="J74"/>
  <c i="1" r="BB56"/>
  <c r="AX56"/>
  <c r="BC56"/>
  <c r="BC55"/>
  <c r="AY55"/>
  <c r="BD56"/>
  <c r="BD55"/>
  <c r="BD54"/>
  <c r="W33"/>
  <c i="4" r="F33"/>
  <c i="1" r="AZ59"/>
  <c i="2" r="J37"/>
  <c i="1" r="AV57"/>
  <c r="AT57"/>
  <c r="BA56"/>
  <c r="BA55"/>
  <c r="BA54"/>
  <c r="AW54"/>
  <c r="AK30"/>
  <c i="4" r="J33"/>
  <c i="1" r="AV59"/>
  <c r="AT59"/>
  <c i="3" r="F37"/>
  <c i="1" r="AZ58"/>
  <c i="2" r="F37"/>
  <c i="1" r="AZ57"/>
  <c i="3" r="J37"/>
  <c i="1" r="AV58"/>
  <c r="AT58"/>
  <c i="3" l="1" r="P108"/>
  <c i="1" r="AU58"/>
  <c i="3" r="BK108"/>
  <c r="J108"/>
  <c i="2" r="BK102"/>
  <c r="J102"/>
  <c r="J67"/>
  <c i="3" r="J109"/>
  <c r="J68"/>
  <c i="4" r="BK82"/>
  <c r="J82"/>
  <c r="J59"/>
  <c i="2" r="J103"/>
  <c r="J68"/>
  <c i="1" r="AU56"/>
  <c r="AU55"/>
  <c r="AU54"/>
  <c r="AW56"/>
  <c r="AW55"/>
  <c r="AZ56"/>
  <c r="AV56"/>
  <c i="3" r="J34"/>
  <c i="1" r="AG58"/>
  <c r="AN58"/>
  <c r="BB55"/>
  <c r="AX55"/>
  <c r="AY56"/>
  <c r="W30"/>
  <c r="BC54"/>
  <c r="AY54"/>
  <c i="3" l="1" r="J67"/>
  <c r="J43"/>
  <c i="1" r="BB54"/>
  <c r="W31"/>
  <c i="4" r="J30"/>
  <c i="1" r="AG59"/>
  <c r="AN59"/>
  <c r="AT56"/>
  <c r="AZ55"/>
  <c r="AV55"/>
  <c r="AT55"/>
  <c r="W32"/>
  <c i="2" r="J34"/>
  <c i="1" r="AG57"/>
  <c r="AN57"/>
  <c i="4" l="1" r="J39"/>
  <c i="2" r="J43"/>
  <c i="1" r="AX54"/>
  <c r="AG56"/>
  <c r="AN56"/>
  <c r="AZ54"/>
  <c r="AV54"/>
  <c r="AK29"/>
  <c l="1" r="AT54"/>
  <c r="AG55"/>
  <c r="AG54"/>
  <c r="AK26"/>
  <c r="AK35"/>
  <c r="W29"/>
  <c l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<sst xmlns="http://schemas.openxmlformats.org/spreadsheetml/2006/main">
  <si>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</si>
  <si>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</si>
  <si>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</si>
  <si>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</si>
  <si>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</si>
  <si>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{8477db8d-e426-49df-90c8-bdce8ef741f5}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</si>
  <si>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</si>
  <si>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</si>
  <si>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</si>
  <si>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</si>
  <si>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</si>
  <si>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</si>
  <si>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</si>
  <si>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</si>
  <si>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</si>
  <si>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</si>
  <si>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</si>
  <si>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Budova A - Oddělení jednodenní chirurgie</t>
  </si>
  <si>
    <t>KSO:</t>
  </si>
  <si>
    <t/>
  </si>
  <si>
    <t>CC-CZ:</t>
  </si>
  <si>
    <t>Místo:</t>
  </si>
  <si>
    <t>Masarykova nemocnice</t>
  </si>
  <si>
    <t>Datum:</t>
  </si>
  <si>
    <t>15. 1. 2026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</si>
  <si>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</si>
  <si>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</si>
  <si>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</si>
  <si>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</si>
  <si>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</si>
  <si>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</si>
  <si>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</si>
  <si>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</si>
  <si>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</si>
  <si>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</si>
  <si>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</si>
  <si>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</si>
  <si>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</si>
  <si>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</si>
  <si>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</si>
  <si>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</si>
  <si>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</si>
  <si>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</si>
  <si>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</si>
  <si>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</si>
  <si>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</si>
  <si>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</si>
  <si>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</si>
  <si>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</si>
  <si>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</si>
  <si>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</si>
  <si>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</si>
  <si>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</si>
  <si>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</si>
  <si>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</si>
  <si>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</si>
  <si>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</si>
  <si>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</si>
  <si>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</si>
  <si>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</si>
  <si>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</si>
  <si>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</si>
  <si>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</si>
  <si>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</si>
  <si>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</si>
  <si>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</si>
  <si>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</si>
  <si>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</si>
  <si>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</si>
  <si>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</si>
  <si>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</si>
  <si>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</si>
  <si>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</si>
  <si>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</si>
  <si>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</si>
  <si>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</si>
  <si>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</si>
  <si>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</si>
  <si>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Stavební objekty</t>
  </si>
  <si>
    <t>STA</t>
  </si>
  <si>
    <t>1</t>
  </si>
  <si>
    <t>{00ac5ba0-f3cb-46bb-aa08-3100c0864979}</t>
  </si>
  <si>
    <t>2</t>
  </si>
  <si>
    <t>D.1.1</t>
  </si>
  <si>
    <t>Architektonicko-stavební řešení</t>
  </si>
  <si>
    <t>Soupis</t>
  </si>
  <si>
    <t>{09924183-7ae6-4471-9d2e-64783415b95a}</t>
  </si>
  <si>
    <t>/</t>
  </si>
  <si>
    <t>D.1.1a</t>
  </si>
  <si>
    <t>Architektonicko-stavební řešení - Bourací práce</t>
  </si>
  <si>
    <t>3</t>
  </si>
  <si>
    <t>{fb40ec0a-c0d8-4694-9620-04d5043bef24}</t>
  </si>
  <si>
    <t>D.1.1b</t>
  </si>
  <si>
    <t>Architektonicko-stavební řešení - Stavební úpravy</t>
  </si>
  <si>
    <t>{f208c245-0ec0-421f-a975-1dd34bac957a}</t>
  </si>
  <si>
    <t>99</t>
  </si>
  <si>
    <t>Vedlejší a ostatní náklady</t>
  </si>
  <si>
    <t>{80577951-323c-4b0b-9e88-c94b806714b6}</t>
  </si>
  <si>
    <t>KRYCÍ LIST SOUPISU PRACÍ</t>
  </si>
  <si>
    <t>Objekt:</t>
  </si>
  <si>
    <t>D - Stavební objekty</t>
  </si>
  <si>
    <t>Soupis:</t>
  </si>
  <si>
    <t>D.1.1 - Architektonicko-stavební řešení</t>
  </si>
  <si>
    <t>Úroveň 3:</t>
  </si>
  <si>
    <t>D.1.1a - Architektonicko-stavební řešení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</si>
  <si>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</si>
  <si>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</si>
  <si>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</si>
  <si>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</si>
  <si>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</si>
  <si>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</si>
  <si>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</si>
  <si>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</si>
  <si>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</si>
  <si>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</si>
  <si>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725 - Zdravotechnika - zařizovací předměty</t>
  </si>
  <si>
    <t xml:space="preserve">    741 - Elektroinstalace - silnoproud</t>
  </si>
  <si>
    <t xml:space="preserve">    766 - Konstrukce truhlářské</t>
  </si>
  <si>
    <t xml:space="preserve">    776 - Podlahy povlakové</t>
  </si>
  <si>
    <t xml:space="preserve">    781 - Dokončovací práce - obklady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</si>
  <si>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</si>
  <si>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</si>
  <si>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</si>
  <si>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</si>
  <si>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</si>
  <si>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</si>
  <si>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</si>
  <si>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</si>
  <si>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</si>
  <si>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</si>
  <si>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</si>
  <si>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</si>
  <si>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</si>
  <si>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</si>
  <si>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</si>
  <si>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</si>
  <si>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</si>
  <si>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</si>
  <si>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317944321</t>
  </si>
  <si>
    <t>Válcované nosníky dodatečně osazované do připravených otvorů bez zazdění hlav, výšky do 120 mm</t>
  </si>
  <si>
    <t>t</t>
  </si>
  <si>
    <t>CS ÚRS 2026 01</t>
  </si>
  <si>
    <t>4</t>
  </si>
  <si>
    <t>-272639093</t>
  </si>
  <si>
    <t>Online PSC</t>
  </si>
  <si>
    <t>https://podminky.urs.cz/item/CS_URS_2026_01/317944321</t>
  </si>
  <si>
    <t>VV</t>
  </si>
  <si>
    <t xml:space="preserve">"denní místnost"     ((1,6*3,76)*2+(1,3*3,76)*2)/1000</t>
  </si>
  <si>
    <t xml:space="preserve">"kancelář"     ((1,6*3,76)*2+(1,3*3,76)*2)/1000</t>
  </si>
  <si>
    <t>Součet</t>
  </si>
  <si>
    <t>9</t>
  </si>
  <si>
    <t>Ostatní konstrukce a práce, bourání</t>
  </si>
  <si>
    <t>968072456</t>
  </si>
  <si>
    <t>Vybourání kovových rámů oken s křídly, dveřních zárubní, vrat, stěn, ostění nebo obkladů dveřních zárubní, plochy přes 2 m2</t>
  </si>
  <si>
    <t>m2</t>
  </si>
  <si>
    <t>407805509</t>
  </si>
  <si>
    <t>https://podminky.urs.cz/item/CS_URS_2026_01/968072456</t>
  </si>
  <si>
    <t xml:space="preserve">"denní místnost"     1,55*2,02</t>
  </si>
  <si>
    <t xml:space="preserve">"kancelář"     1,55*2,02</t>
  </si>
  <si>
    <t>971033631</t>
  </si>
  <si>
    <t>Vybourání otvorů ve zdivu a příčkách z cihel, tvárnic, lehkých betonů z cihel pálených na maltu vápennou nebo vápenocementovou plochy do 4 m2, tl. do 150 mm</t>
  </si>
  <si>
    <t>7996542</t>
  </si>
  <si>
    <t>https://podminky.urs.cz/item/CS_URS_2026_01/971033631</t>
  </si>
  <si>
    <t xml:space="preserve">"denní místnost"     (1,2*2,05)+(0,9*2,05)</t>
  </si>
  <si>
    <t xml:space="preserve">"kancelář"     (1,2*2,05)+(0,9*2,05)</t>
  </si>
  <si>
    <t>974031132</t>
  </si>
  <si>
    <t>Vysekání rýh ve zdivu cihelném na maltu vápennou nebo vápenocementovou do hl. 50 mm a šířky do 70 mm</t>
  </si>
  <si>
    <t>m</t>
  </si>
  <si>
    <t>-1586525310</t>
  </si>
  <si>
    <t>https://podminky.urs.cz/item/CS_URS_2026_01/974031132</t>
  </si>
  <si>
    <t xml:space="preserve">"pro vodu"    3,0</t>
  </si>
  <si>
    <t>5</t>
  </si>
  <si>
    <t>974031142</t>
  </si>
  <si>
    <t>Vysekání rýh ve zdivu cihelném na maltu vápennou nebo vápenocementovou do hl. 70 mm a šířky do 70 mm</t>
  </si>
  <si>
    <t>116498844</t>
  </si>
  <si>
    <t>https://podminky.urs.cz/item/CS_URS_2026_01/974031142</t>
  </si>
  <si>
    <t xml:space="preserve">"pro kanalizaci"   3,0</t>
  </si>
  <si>
    <t>997</t>
  </si>
  <si>
    <t>Doprava suti a vybouraných hmot</t>
  </si>
  <si>
    <t>6</t>
  </si>
  <si>
    <t>997013214</t>
  </si>
  <si>
    <t>Vnitrostaveništní doprava suti a vybouraných hmot vodorovně do 50 m s naložením ručně pro budovy a haly výšky přes 12 do 15 m</t>
  </si>
  <si>
    <t>1683016073</t>
  </si>
  <si>
    <t>https://podminky.urs.cz/item/CS_URS_2026_01/997013214</t>
  </si>
  <si>
    <t>7</t>
  </si>
  <si>
    <t>997013501</t>
  </si>
  <si>
    <t>Odvoz suti a vybouraných hmot na skládku nebo meziskládku se složením, na vzdálenost do 1 km</t>
  </si>
  <si>
    <t>-225307185</t>
  </si>
  <si>
    <t>https://podminky.urs.cz/item/CS_URS_2026_01/997013501</t>
  </si>
  <si>
    <t>8</t>
  </si>
  <si>
    <t>997013509</t>
  </si>
  <si>
    <t>Odvoz suti a vybouraných hmot na skládku nebo meziskládku se složením, na vzdálenost Příplatek k ceně za každý další započatý 1 km přes 1 km</t>
  </si>
  <si>
    <t>-1958458564</t>
  </si>
  <si>
    <t>https://podminky.urs.cz/item/CS_URS_2026_01/997013509</t>
  </si>
  <si>
    <t>3,557*10</t>
  </si>
  <si>
    <t>997013631</t>
  </si>
  <si>
    <t>Poplatek za uložení stavebního odpadu na skládce (skládkovné) směsného stavebního a demoličního zatříděného do Katalogu odpadů pod kódem 17 09 04</t>
  </si>
  <si>
    <t>679275004</t>
  </si>
  <si>
    <t>https://podminky.urs.cz/item/CS_URS_2026_01/997013631</t>
  </si>
  <si>
    <t>998</t>
  </si>
  <si>
    <t>Přesun hmot</t>
  </si>
  <si>
    <t>10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</si>
  <si>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</si>
  <si>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</si>
  <si>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-452531247</t>
  </si>
  <si>
    <t>https://podminky.urs.cz/item/CS_URS_2026_01/998011001</t>
  </si>
  <si>
    <t>PSV</t>
  </si>
  <si>
    <t>Práce a dodávky PSV</t>
  </si>
  <si>
    <t>725</t>
  </si>
  <si>
    <t>Zdravotechnika - zařizovací předměty</t>
  </si>
  <si>
    <t>11</t>
  </si>
  <si>
    <t>725210821</t>
  </si>
  <si>
    <t>Demontáž umyvadel bez výtokových armatur umyvadel</t>
  </si>
  <si>
    <t>soubor</t>
  </si>
  <si>
    <t>16</t>
  </si>
  <si>
    <t>438484358</t>
  </si>
  <si>
    <t>https://podminky.urs.cz/item/CS_URS_2026_01/725210821</t>
  </si>
  <si>
    <t xml:space="preserve">"denní místnost"     1</t>
  </si>
  <si>
    <t>725820802</t>
  </si>
  <si>
    <t>Demontáž baterií stojánkových do 1 otvoru</t>
  </si>
  <si>
    <t>-710087559</t>
  </si>
  <si>
    <t>https://podminky.urs.cz/item/CS_URS_2026_01/725820802</t>
  </si>
  <si>
    <t>13</t>
  </si>
  <si>
    <t>725850800</t>
  </si>
  <si>
    <t>Demontáž odpadních ventilů všech připojovacích dimenzí</t>
  </si>
  <si>
    <t>kus</t>
  </si>
  <si>
    <t>-1384437884</t>
  </si>
  <si>
    <t>https://podminky.urs.cz/item/CS_URS_2026_01/725850800</t>
  </si>
  <si>
    <t xml:space="preserve">"denní místnost"     3</t>
  </si>
  <si>
    <t>14</t>
  </si>
  <si>
    <t>725860811</t>
  </si>
  <si>
    <t>Demontáž zápachových uzávěrek pro zařizovací předměty jednoduchých</t>
  </si>
  <si>
    <t>372386527</t>
  </si>
  <si>
    <t>https://podminky.urs.cz/item/CS_URS_2026_01/725860811</t>
  </si>
  <si>
    <t>741</t>
  </si>
  <si>
    <t>Elektroinstalace - silnoproud</t>
  </si>
  <si>
    <t>15</t>
  </si>
  <si>
    <t>741371823</t>
  </si>
  <si>
    <t>Demontáž svítidel bez zachování funkčnosti (do suti) interiérových modulového systému zářivkových, délky přes 1100 mm</t>
  </si>
  <si>
    <t>1587976096</t>
  </si>
  <si>
    <t>https://podminky.urs.cz/item/CS_URS_2026_01/741371823</t>
  </si>
  <si>
    <t xml:space="preserve">"denní místnost"     9</t>
  </si>
  <si>
    <t xml:space="preserve">"kancelář"     6</t>
  </si>
  <si>
    <t>766</t>
  </si>
  <si>
    <t>Konstrukce truhlářské</t>
  </si>
  <si>
    <t>766691914</t>
  </si>
  <si>
    <t>Ostatní práce vyvěšení nebo zavěšení křídel dřevěných dveřních, plochy do 2 m2</t>
  </si>
  <si>
    <t>-1056965940</t>
  </si>
  <si>
    <t>https://podminky.urs.cz/item/CS_URS_2026_01/766691914</t>
  </si>
  <si>
    <t xml:space="preserve">"denní místnost"    2</t>
  </si>
  <si>
    <t xml:space="preserve">"kancelář"     2</t>
  </si>
  <si>
    <t>776</t>
  </si>
  <si>
    <t>Podlahy povlakové</t>
  </si>
  <si>
    <t>17</t>
  </si>
  <si>
    <t>776201811</t>
  </si>
  <si>
    <t>Demontáž povlakových podlahovin lepených ručně bez podložky</t>
  </si>
  <si>
    <t>257387019</t>
  </si>
  <si>
    <t>https://podminky.urs.cz/item/CS_URS_2026_01/776201811</t>
  </si>
  <si>
    <t xml:space="preserve">"denní místnost"    5,83*6,22</t>
  </si>
  <si>
    <t xml:space="preserve">"kancelář"     6,07*7,07</t>
  </si>
  <si>
    <t xml:space="preserve">"ambulance"    25,0</t>
  </si>
  <si>
    <t>18</t>
  </si>
  <si>
    <t>776410811</t>
  </si>
  <si>
    <t>Demontáž soklíků nebo lišt pryžových nebo plastových</t>
  </si>
  <si>
    <t>-826029458</t>
  </si>
  <si>
    <t>https://podminky.urs.cz/item/CS_URS_2026_01/776410811</t>
  </si>
  <si>
    <t xml:space="preserve">"denní místnost"    2*(5,83+6,22)</t>
  </si>
  <si>
    <t xml:space="preserve">"kancelář"     2*(6,07+7,07)</t>
  </si>
  <si>
    <t xml:space="preserve">"ambulance"    2*(5,54+6,15)</t>
  </si>
  <si>
    <t>781</t>
  </si>
  <si>
    <t>Dokončovací práce - obklady</t>
  </si>
  <si>
    <t>19</t>
  </si>
  <si>
    <t>781471810</t>
  </si>
  <si>
    <t>Demontáž obkladů z dlaždic keramických kladených do malty</t>
  </si>
  <si>
    <t>-370856483</t>
  </si>
  <si>
    <t>https://podminky.urs.cz/item/CS_URS_2026_01/781471810</t>
  </si>
  <si>
    <t xml:space="preserve">"denní místnost"    (1,9+0,52+0,26)*1,7</t>
  </si>
  <si>
    <t>F01</t>
  </si>
  <si>
    <t>Plocha PVC</t>
  </si>
  <si>
    <t>102,848</t>
  </si>
  <si>
    <t>F02</t>
  </si>
  <si>
    <t>Délka soklu PVC</t>
  </si>
  <si>
    <t>99,94</t>
  </si>
  <si>
    <t>F03</t>
  </si>
  <si>
    <t>Plocha perlinky</t>
  </si>
  <si>
    <t>165,661</t>
  </si>
  <si>
    <t>F04</t>
  </si>
  <si>
    <t>Plocha emailu stěn</t>
  </si>
  <si>
    <t>114,12</t>
  </si>
  <si>
    <t>D.1.1b - Architektonicko-stavební řešení - Stavební úpravy</t>
  </si>
  <si>
    <t xml:space="preserve">    6 - Úpravy povrchů, podlahy a osazování výplní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</si>
  <si>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</si>
  <si>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</si>
  <si>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</si>
  <si>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763 - Konstrukce suché výstavby</t>
  </si>
  <si>
    <t xml:space="preserve">    783 - Dokončovací práce - nátěry </t>
  </si>
  <si>
    <t xml:space="preserve">    784 - Dokončovací práce - malby a tapety</t>
  </si>
  <si>
    <t>Úpravy povrchů, podlahy a osazování výplní</t>
  </si>
  <si>
    <t>612135101</t>
  </si>
  <si>
    <t>Hrubá výplň rýh maltou jakékoli šířky rýhy ve stěnách</t>
  </si>
  <si>
    <t>-1919033551</t>
  </si>
  <si>
    <t>https://podminky.urs.cz/item/CS_URS_2026_01/612135101</t>
  </si>
  <si>
    <t xml:space="preserve">"pro vodu"    3,0*0,1</t>
  </si>
  <si>
    <t xml:space="preserve">"pro kanalizaci"    3,0*0,1</t>
  </si>
  <si>
    <t>612311131</t>
  </si>
  <si>
    <t>Vápenný štuk vnitřních ploch tloušťky do 3 mm svislých konstrukcí stěn</t>
  </si>
  <si>
    <t>-44017381</t>
  </si>
  <si>
    <t>https://podminky.urs.cz/item/CS_URS_2026_01/612311131</t>
  </si>
  <si>
    <t>612142001</t>
  </si>
  <si>
    <t>Pletivo vnitřních ploch v ploše nebo pruzích, na plném podkladu sklovláknité vtlačené do tmelu včetně tmelu stěn</t>
  </si>
  <si>
    <t>879904424</t>
  </si>
  <si>
    <t>https://podminky.urs.cz/item/CS_URS_2026_01/612142001</t>
  </si>
  <si>
    <t xml:space="preserve">"denní místnost"    (2*3,24*(2,87+6,22))-(0,9*2,02)-(6,22*3,24)-(2,32*1,8)</t>
  </si>
  <si>
    <t xml:space="preserve">"sesterna"    (2*3,24*(2,86+6,22))-(1,2*2,02)-(6,22*3,24)-(2,32*1,8)</t>
  </si>
  <si>
    <t xml:space="preserve">"kancelář"     (2*3,24*(2,68+7,07))-(0,9*2,02)-(7,07*3,24)-(1,5*2,2)</t>
  </si>
  <si>
    <t xml:space="preserve">"odpočinková místnost"     (2*3,24*(3,29+7,07))-(1,2*2,02)-(7,07*3,24)-(1,5*2,2)</t>
  </si>
  <si>
    <t xml:space="preserve">"ambulance"    (6,15+2,01+1,0+0,5)*3,0-(0,9*2,02)</t>
  </si>
  <si>
    <t>622_R01</t>
  </si>
  <si>
    <t>Montáž PVC rohové lišty lepené</t>
  </si>
  <si>
    <t>-1661690669</t>
  </si>
  <si>
    <t xml:space="preserve">"chodba"   2,0*9</t>
  </si>
  <si>
    <t>M</t>
  </si>
  <si>
    <t>622_R02</t>
  </si>
  <si>
    <t>PVC rohová lišta 50x50mm</t>
  </si>
  <si>
    <t>1566831067</t>
  </si>
  <si>
    <t>18*1,05 'Přepočtené koeficientem množství</t>
  </si>
  <si>
    <t>622_R03</t>
  </si>
  <si>
    <t>Demontáž PVC rohové lišty lepené</t>
  </si>
  <si>
    <t>-1367130567</t>
  </si>
  <si>
    <t>2,0*6</t>
  </si>
  <si>
    <t>622143003</t>
  </si>
  <si>
    <t>Montáž omítkových profilů plastových, pozinkovaných nebo dřevěných upevněných vtlačením do podkladní vrstvy nebo přibitím rohových s tkaninou</t>
  </si>
  <si>
    <t>1562943717</t>
  </si>
  <si>
    <t>https://podminky.urs.cz/item/CS_URS_2026_01/622143003</t>
  </si>
  <si>
    <t xml:space="preserve">"denní místnost"    3,24+1,8+2,32</t>
  </si>
  <si>
    <t xml:space="preserve">"sesterna"    3,24+1,8+2,32</t>
  </si>
  <si>
    <t xml:space="preserve">"kancelář"     3,24*2+2,2+2,2</t>
  </si>
  <si>
    <t xml:space="preserve">"odpočinková místnost"     3,24*4+2,2+2,6</t>
  </si>
  <si>
    <t xml:space="preserve">"ambulance"    3,0*2</t>
  </si>
  <si>
    <t>63127464</t>
  </si>
  <si>
    <t>profil rohový Al s výztužnou tkaninou š 100/100mm</t>
  </si>
  <si>
    <t>-409091531</t>
  </si>
  <si>
    <t>642944121</t>
  </si>
  <si>
    <t>Osazení ocelových dveřních zárubní lisovaných nebo z úhelníků dodatečně s vybetonováním prahu, plochy do 2,5 m2</t>
  </si>
  <si>
    <t>1346713864</t>
  </si>
  <si>
    <t>https://podminky.urs.cz/item/CS_URS_2026_01/642944121</t>
  </si>
  <si>
    <t xml:space="preserve">"denní místnost"    1</t>
  </si>
  <si>
    <t xml:space="preserve">"sesterna"    1</t>
  </si>
  <si>
    <t xml:space="preserve">"kancelář"     1</t>
  </si>
  <si>
    <t xml:space="preserve">"odpočinková místnost"     1</t>
  </si>
  <si>
    <t>55331439</t>
  </si>
  <si>
    <t>zárubeň jednokřídlá ocelová pro dodatečnou montáž tl stěny 110-150mm rozměru 1100/1970, 2100mm</t>
  </si>
  <si>
    <t>-895310516</t>
  </si>
  <si>
    <t>55331437</t>
  </si>
  <si>
    <t>zárubeň jednokřídlá ocelová pro dodatečnou montáž tl stěny 110-150mm rozměru 800/1970, 2100mm</t>
  </si>
  <si>
    <t>-617954523</t>
  </si>
  <si>
    <t>953966121</t>
  </si>
  <si>
    <t>Montáž ochranných prvků stěn do zdravotnických zařízení antibakteriálních pomocí hmoždinek madlo a svodidlo</t>
  </si>
  <si>
    <t>-1540908368</t>
  </si>
  <si>
    <t>https://podminky.urs.cz/item/CS_URS_2026_01/953966121</t>
  </si>
  <si>
    <t xml:space="preserve">"chodba"    75,0</t>
  </si>
  <si>
    <t>28355007</t>
  </si>
  <si>
    <t>pás plastový samolepicí na ochranu stěn š 220mm</t>
  </si>
  <si>
    <t>1039008773</t>
  </si>
  <si>
    <t>75*1,1 'Přepočtené koeficientem množství</t>
  </si>
  <si>
    <t>28355005</t>
  </si>
  <si>
    <t>pás plastový samolepicí na ochranu stěn š 110mm</t>
  </si>
  <si>
    <t>-1862782709</t>
  </si>
  <si>
    <t>-1820059361</t>
  </si>
  <si>
    <t>-516190225</t>
  </si>
  <si>
    <t>1173219994</t>
  </si>
  <si>
    <t>0,351*10</t>
  </si>
  <si>
    <t>-2023042569</t>
  </si>
  <si>
    <t>763694560</t>
  </si>
  <si>
    <t>711</t>
  </si>
  <si>
    <t>Izolace proti vodě, vlhkosti a plynům</t>
  </si>
  <si>
    <t>20</t>
  </si>
  <si>
    <t>711191011</t>
  </si>
  <si>
    <t>Provedení nátěru adhezního můstku na ploše svislé S</t>
  </si>
  <si>
    <t>-793396607</t>
  </si>
  <si>
    <t>https://podminky.urs.cz/item/CS_URS_2026_01/711191011</t>
  </si>
  <si>
    <t>58585000</t>
  </si>
  <si>
    <t>adhezní můstek pro savé i nesavé podklady</t>
  </si>
  <si>
    <t>kg</t>
  </si>
  <si>
    <t>32</t>
  </si>
  <si>
    <t>-336647268</t>
  </si>
  <si>
    <t>165,661*0,1265 'Přepočtené koeficientem množství</t>
  </si>
  <si>
    <t>22</t>
  </si>
  <si>
    <t>998711101</t>
  </si>
  <si>
    <t>Přesun hmot pro izolace proti vodě, vlhkosti a plynům stanovený z hmotnosti přesunovaného materiálu vodorovná dopravní vzdálenost do 50 m základní v objektech výšky do 6 m</t>
  </si>
  <si>
    <t>-1026621649</t>
  </si>
  <si>
    <t>https://podminky.urs.cz/item/CS_URS_2026_01/998711101</t>
  </si>
  <si>
    <t>721</t>
  </si>
  <si>
    <t>Zdravotechnika - vnitřní kanalizace</t>
  </si>
  <si>
    <t>23</t>
  </si>
  <si>
    <t>721174042</t>
  </si>
  <si>
    <t>Potrubí z trub polypropylenových připojovací DN 40</t>
  </si>
  <si>
    <t>-1036793397</t>
  </si>
  <si>
    <t>https://podminky.urs.cz/item/CS_URS_2026_01/721174042</t>
  </si>
  <si>
    <t>24</t>
  </si>
  <si>
    <t>998721101</t>
  </si>
  <si>
    <t>Přesun hmot pro vnitřní kanalizaci stanovený z hmotnosti přesunovaného materiálu vodorovná dopravní vzdálenost do 50 m základní v objektech výšky do 6 m</t>
  </si>
  <si>
    <t>-940311591</t>
  </si>
  <si>
    <t>https://podminky.urs.cz/item/CS_URS_2026_01/998721101</t>
  </si>
  <si>
    <t>722</t>
  </si>
  <si>
    <t>Zdravotechnika - vnitřní vodovod</t>
  </si>
  <si>
    <t>25</t>
  </si>
  <si>
    <t>722174021</t>
  </si>
  <si>
    <t>Potrubí z trubek polypropylenových spojovaných svařováním z jednovrstvého PP-R S2,5 (PN 20) D 16/2,7</t>
  </si>
  <si>
    <t>1016204021</t>
  </si>
  <si>
    <t>https://podminky.urs.cz/item/CS_URS_2026_01/722174021</t>
  </si>
  <si>
    <t>26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</si>
  <si>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</si>
  <si>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</si>
  <si>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673202586</t>
  </si>
  <si>
    <t>https://podminky.urs.cz/item/CS_URS_2026_01/722181221</t>
  </si>
  <si>
    <t>27</t>
  </si>
  <si>
    <t>998722101</t>
  </si>
  <si>
    <t>Přesun hmot pro vnitřní vodovod stanovený z hmotnosti přesunovaného materiálu vodorovná dopravní vzdálenost do 50 m základní v objektech výšky do 6 m</t>
  </si>
  <si>
    <t>-1785513938</t>
  </si>
  <si>
    <t>https://podminky.urs.cz/item/CS_URS_2026_01/998722101</t>
  </si>
  <si>
    <t>28</t>
  </si>
  <si>
    <t>725211617</t>
  </si>
  <si>
    <t>Umyvadla keramická bílá bez výtokových armatur připevněná na stěnu šrouby s krytem na sifon (polosloupem), šířka umyvadla 600 mm</t>
  </si>
  <si>
    <t>-6253765</t>
  </si>
  <si>
    <t>https://podminky.urs.cz/item/CS_URS_2026_01/725211617</t>
  </si>
  <si>
    <t>29</t>
  </si>
  <si>
    <t>725311121</t>
  </si>
  <si>
    <t>Dřezy bez výtokových armatur jednoduché se zápachovou uzávěrkou nerezové s odkapávací plochou 580x480 mm</t>
  </si>
  <si>
    <t>866857634</t>
  </si>
  <si>
    <t>https://podminky.urs.cz/item/CS_URS_2026_01/725311121</t>
  </si>
  <si>
    <t>30</t>
  </si>
  <si>
    <t>725813111</t>
  </si>
  <si>
    <t>Ventily rohové bez připojovací trubičky nebo flexi hadičky G 1/2"</t>
  </si>
  <si>
    <t>1653128216</t>
  </si>
  <si>
    <t>https://podminky.urs.cz/item/CS_URS_2026_01/725813111</t>
  </si>
  <si>
    <t xml:space="preserve">"pro dřez"   2*2</t>
  </si>
  <si>
    <t>31</t>
  </si>
  <si>
    <t>725821325</t>
  </si>
  <si>
    <t>Baterie dřezové stojánkové pákové s otáčivým ústím a délkou ramínka 220 mm</t>
  </si>
  <si>
    <t>1277649565</t>
  </si>
  <si>
    <t>https://podminky.urs.cz/item/CS_URS_2026_01/725821325</t>
  </si>
  <si>
    <t>725822613</t>
  </si>
  <si>
    <t>Baterie umyvadlové stojánkové pákové s výpustí</t>
  </si>
  <si>
    <t>876847574</t>
  </si>
  <si>
    <t>https://podminky.urs.cz/item/CS_URS_2026_01/725822613</t>
  </si>
  <si>
    <t>33</t>
  </si>
  <si>
    <t>998725101</t>
  </si>
  <si>
    <t>Přesun hmot pro zařizovací předměty stanovený z hmotnosti přesunovaného materiálu vodorovná dopravní vzdálenost do 50 m základní v objektech výšky do 6 m</t>
  </si>
  <si>
    <t>-946542304</t>
  </si>
  <si>
    <t>https://podminky.urs.cz/item/CS_URS_2026_01/998725101</t>
  </si>
  <si>
    <t>34</t>
  </si>
  <si>
    <t>741_R01</t>
  </si>
  <si>
    <t>Dodávka a montáž kabelů měděných pro osvětlení a zásuvkový rozvod, vč. lišt, koncových prvků zásuvek, vysekání a zahození rýh. Úprava stávající elektroinstalace ohledně bourání nových dveří (přesunutí vypínače, požárního hlásiče) UCHAZEČ VYPLNÍ ČÁSTKU 50.000,- Kč</t>
  </si>
  <si>
    <t>-48185766</t>
  </si>
  <si>
    <t>35</t>
  </si>
  <si>
    <t>741372062</t>
  </si>
  <si>
    <t>Montáž svítidel s integrovaným zdrojem LED se zapojením vodičů interiérových přisazených stropních hranatých nebo kruhových plochy přes 0,09 do 0,36 m2</t>
  </si>
  <si>
    <t>-269388881</t>
  </si>
  <si>
    <t>https://podminky.urs.cz/item/CS_URS_2026_01/741372062</t>
  </si>
  <si>
    <t xml:space="preserve">"denní místnost"    3</t>
  </si>
  <si>
    <t xml:space="preserve">"sesterna"    3</t>
  </si>
  <si>
    <t xml:space="preserve">"kancelář"     3</t>
  </si>
  <si>
    <t xml:space="preserve">"odpočinková místnost"     3</t>
  </si>
  <si>
    <t>36</t>
  </si>
  <si>
    <t>34825006</t>
  </si>
  <si>
    <t>svítidlo interiérové přisazené obdélníkové/čtvercové přes 0,09 do 0,36m2 1900-4000lm</t>
  </si>
  <si>
    <t>-1780116231</t>
  </si>
  <si>
    <t>37</t>
  </si>
  <si>
    <t>998741101</t>
  </si>
  <si>
    <t>Přesun hmot pro silnoproud stanovený z hmotnosti přesunovaného materiálu vodorovná dopravní vzdálenost do 50 m základní v objektech výšky do 6 m</t>
  </si>
  <si>
    <t>-1294898359</t>
  </si>
  <si>
    <t>https://podminky.urs.cz/item/CS_URS_2026_01/998741101</t>
  </si>
  <si>
    <t>763</t>
  </si>
  <si>
    <t>Konstrukce suché výstavby</t>
  </si>
  <si>
    <t>38</t>
  </si>
  <si>
    <t>763111314</t>
  </si>
  <si>
    <t>Příčka ze sádrokartonových desek s nosnou konstrukcí z jednoduchých ocelových profilů UW, CW jednoduše opláštěná deskou standardní A tl. 12,5 mm, příčka tl. 100 mm, profil 75, s izolací, EI 30, Rw do 45 dB</t>
  </si>
  <si>
    <t>-497520500</t>
  </si>
  <si>
    <t>https://podminky.urs.cz/item/CS_URS_2026_01/763111314</t>
  </si>
  <si>
    <t xml:space="preserve">"denní místnost"    6,4*3,24</t>
  </si>
  <si>
    <t xml:space="preserve">"kancelář"     7,3*3,24</t>
  </si>
  <si>
    <t>39</t>
  </si>
  <si>
    <t>763111717</t>
  </si>
  <si>
    <t>Příčka ze sádrokartonových desek ostatní konstrukce a práce na příčkách ze sádrokartonových desek základní penetrační nátěr (oboustranný)</t>
  </si>
  <si>
    <t>1317508002</t>
  </si>
  <si>
    <t>https://podminky.urs.cz/item/CS_URS_2026_01/763111717</t>
  </si>
  <si>
    <t>40</t>
  </si>
  <si>
    <t>763183111</t>
  </si>
  <si>
    <t>Výplně otvorů konstrukcí ze sádrokartonových desek montáž stavebního pouzdra posuvných dveří do sádrokartonové příčky s jednou kapsou pro jedno dveřní křídlo, průchozí šířky do 800 mm</t>
  </si>
  <si>
    <t>55347870</t>
  </si>
  <si>
    <t>https://podminky.urs.cz/item/CS_URS_2026_01/763183111</t>
  </si>
  <si>
    <t>41</t>
  </si>
  <si>
    <t>55331691</t>
  </si>
  <si>
    <t>pouzdro stavební do SDK pro 1 křídlo posuvných dveří š 700mm v do 2100mm</t>
  </si>
  <si>
    <t>-71150860</t>
  </si>
  <si>
    <t>42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</si>
  <si>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</si>
  <si>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</si>
  <si>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-899263680</t>
  </si>
  <si>
    <t>https://podminky.urs.cz/item/CS_URS_2026_01/998763301</t>
  </si>
  <si>
    <t>43</t>
  </si>
  <si>
    <t>766682111</t>
  </si>
  <si>
    <t>Montáž zárubní dřevěných nebo plastových obložkových, pro dveře jednokřídlové, tloušťky stěny do 170 mm</t>
  </si>
  <si>
    <t>1790660225</t>
  </si>
  <si>
    <t>https://podminky.urs.cz/item/CS_URS_2026_01/766682111</t>
  </si>
  <si>
    <t>44</t>
  </si>
  <si>
    <t>61182307</t>
  </si>
  <si>
    <t>zárubeň jednokřídlá obložková s laminátovým povrchem tl stěny 60-150mm rozměru 600-1100/1970, 2100mm</t>
  </si>
  <si>
    <t>-1812098235</t>
  </si>
  <si>
    <t>45</t>
  </si>
  <si>
    <t>766694116</t>
  </si>
  <si>
    <t>Montáž ostatních truhlářských konstrukcí parapetních desek dřevěných nebo plastových šířky do 300 mm</t>
  </si>
  <si>
    <t>-164808226</t>
  </si>
  <si>
    <t>https://podminky.urs.cz/item/CS_URS_2026_01/766694116</t>
  </si>
  <si>
    <t xml:space="preserve">"recepce"     1,10</t>
  </si>
  <si>
    <t>46</t>
  </si>
  <si>
    <t>60794102</t>
  </si>
  <si>
    <t>parapet dřevotřískový vnitřní povrch laminátový š 250mm</t>
  </si>
  <si>
    <t>-1398873097</t>
  </si>
  <si>
    <t>47</t>
  </si>
  <si>
    <t>766811115</t>
  </si>
  <si>
    <t>Montáž kuchyňských linek korpusu spodních skříněk na nožičky (včetně vyrovnání), šířky jednoho dílu do 600 mm</t>
  </si>
  <si>
    <t>2108276951</t>
  </si>
  <si>
    <t>https://podminky.urs.cz/item/CS_URS_2026_01/766811115</t>
  </si>
  <si>
    <t>48</t>
  </si>
  <si>
    <t>76602R</t>
  </si>
  <si>
    <t xml:space="preserve">Kuchyňská skříňka spodní  40x87x56 cm bílý korpus</t>
  </si>
  <si>
    <t>2005710601</t>
  </si>
  <si>
    <t>49</t>
  </si>
  <si>
    <t>766811116</t>
  </si>
  <si>
    <t>Montáž kuchyňských linek korpusu spodních skříněk na nožičky (včetně vyrovnání), šířky jednoho dílu přes 600 do 1200 mm</t>
  </si>
  <si>
    <t>130118223</t>
  </si>
  <si>
    <t>https://podminky.urs.cz/item/CS_URS_2026_01/766811116</t>
  </si>
  <si>
    <t xml:space="preserve">"pod dřez"    2</t>
  </si>
  <si>
    <t>50</t>
  </si>
  <si>
    <t>76601R</t>
  </si>
  <si>
    <t xml:space="preserve">Kuchyňská skříňka spodní  90x87x56 cm bílý korpus</t>
  </si>
  <si>
    <t>896769482</t>
  </si>
  <si>
    <t>51</t>
  </si>
  <si>
    <t>766811151</t>
  </si>
  <si>
    <t>Montáž kuchyňských linek korpusu horních skříněk šroubovaných na stěnu, šířky jednoho dílu do 600 mm</t>
  </si>
  <si>
    <t>723859173</t>
  </si>
  <si>
    <t>https://podminky.urs.cz/item/CS_URS_2026_01/766811151</t>
  </si>
  <si>
    <t>4*2</t>
  </si>
  <si>
    <t>52</t>
  </si>
  <si>
    <t>76608R</t>
  </si>
  <si>
    <t xml:space="preserve">Kuchyňská skříňka horní  40x60x30 cm bílý korpus</t>
  </si>
  <si>
    <t>-717178365</t>
  </si>
  <si>
    <t>53</t>
  </si>
  <si>
    <t>766811212</t>
  </si>
  <si>
    <t>Montáž kuchyňských linek pracovní desky bez výřezu, délky jednoho dílu přes 1000 do 2000 mm</t>
  </si>
  <si>
    <t>-1203311415</t>
  </si>
  <si>
    <t>https://podminky.urs.cz/item/CS_URS_2026_01/766811212</t>
  </si>
  <si>
    <t>54</t>
  </si>
  <si>
    <t>60722286</t>
  </si>
  <si>
    <t>deska dřevotřísková laminovaná 2070x2800mm tl 25mm</t>
  </si>
  <si>
    <t>639932929</t>
  </si>
  <si>
    <t>(1,7*0,6)*2</t>
  </si>
  <si>
    <t>55</t>
  </si>
  <si>
    <t>766811221</t>
  </si>
  <si>
    <t>Montáž kuchyňských linek pracovní desky Příplatek k ceně za vyřezání otvoru (včetně zaměření)</t>
  </si>
  <si>
    <t>32661708</t>
  </si>
  <si>
    <t>https://podminky.urs.cz/item/CS_URS_2026_01/766811221</t>
  </si>
  <si>
    <t xml:space="preserve">"pro dřez"    2</t>
  </si>
  <si>
    <t>56</t>
  </si>
  <si>
    <t>766811223</t>
  </si>
  <si>
    <t>Montáž kuchyňských linek pracovní desky Příplatek k ceně za usazení dřezu (včetně silikonu)</t>
  </si>
  <si>
    <t>1323434315</t>
  </si>
  <si>
    <t>https://podminky.urs.cz/item/CS_URS_2026_01/766811223</t>
  </si>
  <si>
    <t>57</t>
  </si>
  <si>
    <t>766811232</t>
  </si>
  <si>
    <t>Montáž kuchyňských linek zádové desky bez výřezu, délky jednoho dílu přes 1000 do 2000 mm</t>
  </si>
  <si>
    <t>-2007288569</t>
  </si>
  <si>
    <t>https://podminky.urs.cz/item/CS_URS_2026_01/766811232</t>
  </si>
  <si>
    <t>1+1</t>
  </si>
  <si>
    <t>58</t>
  </si>
  <si>
    <t>60722278</t>
  </si>
  <si>
    <t>deska dřevotřísková laminovaná 2070x2800mm tl 8mm</t>
  </si>
  <si>
    <t>-1582818848</t>
  </si>
  <si>
    <t>59</t>
  </si>
  <si>
    <t>766811239</t>
  </si>
  <si>
    <t>Montáž kuchyňských linek zádové desky Příplatek k ceně za vyřezání otvoru (včetně zaměření) např. na zásuvku</t>
  </si>
  <si>
    <t>-1002714572</t>
  </si>
  <si>
    <t>https://podminky.urs.cz/item/CS_URS_2026_01/766811239</t>
  </si>
  <si>
    <t>1*2</t>
  </si>
  <si>
    <t>60</t>
  </si>
  <si>
    <t>766811311</t>
  </si>
  <si>
    <t>Montáž kuchyňských linek dvířek spodních skříněk plných</t>
  </si>
  <si>
    <t>-1912098450</t>
  </si>
  <si>
    <t>https://podminky.urs.cz/item/CS_URS_2026_01/766811311</t>
  </si>
  <si>
    <t>61</t>
  </si>
  <si>
    <t>766_03R</t>
  </si>
  <si>
    <t>kuchyňská dvířka spodních skříněk plná 450x800mm vč. madel</t>
  </si>
  <si>
    <t>-397126671</t>
  </si>
  <si>
    <t>2*2</t>
  </si>
  <si>
    <t>62</t>
  </si>
  <si>
    <t>766_04R</t>
  </si>
  <si>
    <t>kuchyňská dvířka spodních skříněk plná 400x800mm vč. madel</t>
  </si>
  <si>
    <t>1799497999</t>
  </si>
  <si>
    <t>63</t>
  </si>
  <si>
    <t>766_09R</t>
  </si>
  <si>
    <t>kuchyňská dvířka horních skříněk plná 400x600mm vč. madel</t>
  </si>
  <si>
    <t>347623626</t>
  </si>
  <si>
    <t>64</t>
  </si>
  <si>
    <t>766R01</t>
  </si>
  <si>
    <t>Úprava madel kotvených do stěny nerezových - zkrácení, prodloužení (úpravy pro osazení nových dveřních otvorů na chodbě) vč. dodávky materiálu</t>
  </si>
  <si>
    <t>1469817022</t>
  </si>
  <si>
    <t xml:space="preserve">"Chodba"   6,0</t>
  </si>
  <si>
    <t>65</t>
  </si>
  <si>
    <t>766660001</t>
  </si>
  <si>
    <t>Montáž dveřních křídel dřevěných nebo plastových otevíravých do ocelové zárubně povrchově upravených jednokřídlových, šířky do 800 mm</t>
  </si>
  <si>
    <t>-478791054</t>
  </si>
  <si>
    <t>https://podminky.urs.cz/item/CS_URS_2026_01/766660001</t>
  </si>
  <si>
    <t xml:space="preserve">"denní místnost"   1</t>
  </si>
  <si>
    <t>66</t>
  </si>
  <si>
    <t>766R02</t>
  </si>
  <si>
    <t>dveře jednokřídlé 800x1970mm, rám z masivního dřeva, výplň odlehčená DTD deska, povrch CPL</t>
  </si>
  <si>
    <t>1817840550</t>
  </si>
  <si>
    <t>67</t>
  </si>
  <si>
    <t>766R03</t>
  </si>
  <si>
    <t>dveře jednokřídlé 800x1970mm, rám z masivního dřeva, výplň plná DTD deska, povrch CPL, útlum 37dB</t>
  </si>
  <si>
    <t>-2080200990</t>
  </si>
  <si>
    <t>68</t>
  </si>
  <si>
    <t>766660002</t>
  </si>
  <si>
    <t>Montáž dveřních křídel dřevěných nebo plastových otevíravých do ocelové zárubně povrchově upravených jednokřídlových, šířky přes 800 mm</t>
  </si>
  <si>
    <t>-670449686</t>
  </si>
  <si>
    <t>https://podminky.urs.cz/item/CS_URS_2026_01/766660002</t>
  </si>
  <si>
    <t>69</t>
  </si>
  <si>
    <t>766R06</t>
  </si>
  <si>
    <t>dveře jednokřídlé 1100x1970mm, rám z masivního dřeva, výplň odlehčená DTD deska, povrch CPL</t>
  </si>
  <si>
    <t>766391030</t>
  </si>
  <si>
    <t>70</t>
  </si>
  <si>
    <t>766660728</t>
  </si>
  <si>
    <t>Montáž dveřních doplňků dveřního kování interiérového zámku</t>
  </si>
  <si>
    <t>470190889</t>
  </si>
  <si>
    <t>https://podminky.urs.cz/item/CS_URS_2026_01/766660728</t>
  </si>
  <si>
    <t>71</t>
  </si>
  <si>
    <t>54924004</t>
  </si>
  <si>
    <t>zámek zadlabací mezipokojový levý pro cylindrickou vložku rozteč 72x55mm</t>
  </si>
  <si>
    <t>-1541180339</t>
  </si>
  <si>
    <t>72</t>
  </si>
  <si>
    <t>54924006</t>
  </si>
  <si>
    <t>zámek zadlabací mezipokojový pravý pro cylindrickou vložku rozteč 72x55mm</t>
  </si>
  <si>
    <t>-1850816611</t>
  </si>
  <si>
    <t>73</t>
  </si>
  <si>
    <t>766660729</t>
  </si>
  <si>
    <t>Montáž dveřních doplňků dveřního kování interiérového štítku s klikou</t>
  </si>
  <si>
    <t>-1756224609</t>
  </si>
  <si>
    <t>https://podminky.urs.cz/item/CS_URS_2026_01/766660729</t>
  </si>
  <si>
    <t>74</t>
  </si>
  <si>
    <t>54914124</t>
  </si>
  <si>
    <t>dveřní kování interiérové rozetové koule/klika</t>
  </si>
  <si>
    <t>655559196</t>
  </si>
  <si>
    <t>75</t>
  </si>
  <si>
    <t>54914125</t>
  </si>
  <si>
    <t>dveřní kování interiérové rozetové spodní pro cylindrickou vložku</t>
  </si>
  <si>
    <t>-82364316</t>
  </si>
  <si>
    <t>76</t>
  </si>
  <si>
    <t>998766101</t>
  </si>
  <si>
    <t>Přesun hmot pro konstrukce truhlářské stanovený z hmotnosti přesunovaného materiálu vodorovná dopravní vzdálenost do 50 m základní v objektech výšky do 6 m</t>
  </si>
  <si>
    <t>-281260965</t>
  </si>
  <si>
    <t>https://podminky.urs.cz/item/CS_URS_2026_01/998766101</t>
  </si>
  <si>
    <t>77</t>
  </si>
  <si>
    <t>776111111</t>
  </si>
  <si>
    <t>Příprava podkladu povlakových podlah a stěn broušení podlah nového podkladu anhydritového</t>
  </si>
  <si>
    <t>390507015</t>
  </si>
  <si>
    <t>https://podminky.urs.cz/item/CS_URS_2026_01/776111111</t>
  </si>
  <si>
    <t>78</t>
  </si>
  <si>
    <t>776111115</t>
  </si>
  <si>
    <t>Příprava podkladu povlakových podlah a stěn broušení podlah stávajícího podkladu před litím stěrky</t>
  </si>
  <si>
    <t>1755281539</t>
  </si>
  <si>
    <t>https://podminky.urs.cz/item/CS_URS_2026_01/776111115</t>
  </si>
  <si>
    <t>79</t>
  </si>
  <si>
    <t>776111311</t>
  </si>
  <si>
    <t>Příprava podkladu povlakových podlah a stěn vysátí podlah</t>
  </si>
  <si>
    <t>-814732264</t>
  </si>
  <si>
    <t>https://podminky.urs.cz/item/CS_URS_2026_01/776111311</t>
  </si>
  <si>
    <t xml:space="preserve">"denní místnost"    2,87*6,22</t>
  </si>
  <si>
    <t xml:space="preserve">"sesterna"    2,86*6,22</t>
  </si>
  <si>
    <t xml:space="preserve">"kancelář"     2,68*7,07</t>
  </si>
  <si>
    <t xml:space="preserve">"odpočinková místnost"     3,29*7,07</t>
  </si>
  <si>
    <t>80</t>
  </si>
  <si>
    <t>776121112</t>
  </si>
  <si>
    <t>Příprava podkladu povlakových podlah a stěn penetrace vodou ředitelná podlah</t>
  </si>
  <si>
    <t>1712075616</t>
  </si>
  <si>
    <t>https://podminky.urs.cz/item/CS_URS_2026_01/776121112</t>
  </si>
  <si>
    <t>81</t>
  </si>
  <si>
    <t>776141111</t>
  </si>
  <si>
    <t>Příprava podkladu povlakových podlah a stěn vyrovnání samonivelační stěrkou podlah pevnosti 20 MPa, tloušťky do 3 mm</t>
  </si>
  <si>
    <t>570264196</t>
  </si>
  <si>
    <t>https://podminky.urs.cz/item/CS_URS_2026_01/776141111</t>
  </si>
  <si>
    <t>82</t>
  </si>
  <si>
    <t>776221111</t>
  </si>
  <si>
    <t>Montáž podlahovin z PVC lepením standardním lepidlem z pásů</t>
  </si>
  <si>
    <t>-165010611</t>
  </si>
  <si>
    <t>https://podminky.urs.cz/item/CS_URS_2026_01/776221111</t>
  </si>
  <si>
    <t>83</t>
  </si>
  <si>
    <t>28411141</t>
  </si>
  <si>
    <t>podlahovina vinylová homogenní protiskluzná se vsypem a výztuž. vrstvou, třída zátěže 34/43, hořlavost Bfl-s1 tl 2,00mm</t>
  </si>
  <si>
    <t>-1466960819</t>
  </si>
  <si>
    <t>F01+(F02*0,1)</t>
  </si>
  <si>
    <t>112,842*1,1 'Přepočtené koeficientem množství</t>
  </si>
  <si>
    <t>84</t>
  </si>
  <si>
    <t>776223111</t>
  </si>
  <si>
    <t>Montáž podlahovin z PVC spoj podlah svařováním za tepla (včetně frézování)</t>
  </si>
  <si>
    <t>493491072</t>
  </si>
  <si>
    <t>https://podminky.urs.cz/item/CS_URS_2026_01/776223111</t>
  </si>
  <si>
    <t xml:space="preserve">"odhad"   200,0</t>
  </si>
  <si>
    <t>85</t>
  </si>
  <si>
    <t>776411212</t>
  </si>
  <si>
    <t>Montáž soklíků tahaných (fabiony) z PVC obvodových, výšky přes 80 do 100 mm</t>
  </si>
  <si>
    <t>998950477</t>
  </si>
  <si>
    <t>https://podminky.urs.cz/item/CS_URS_2026_01/776411212</t>
  </si>
  <si>
    <t xml:space="preserve">"denní místnost"    2*(2,87+6,22)</t>
  </si>
  <si>
    <t xml:space="preserve">"sesterna"    2*(2,86+6,22)</t>
  </si>
  <si>
    <t xml:space="preserve">"kancelář"     2*(2,68+7,07)</t>
  </si>
  <si>
    <t xml:space="preserve">"odpočinková místnost"     2*(3,29+7,07)</t>
  </si>
  <si>
    <t>86</t>
  </si>
  <si>
    <t>776411213</t>
  </si>
  <si>
    <t>Montáž soklíků tahaných (fabiony) z PVC vnitřních rohů</t>
  </si>
  <si>
    <t>1569588882</t>
  </si>
  <si>
    <t>https://podminky.urs.cz/item/CS_URS_2026_01/776411213</t>
  </si>
  <si>
    <t xml:space="preserve">"denní místnost"    5</t>
  </si>
  <si>
    <t xml:space="preserve">"sesterna"    5</t>
  </si>
  <si>
    <t xml:space="preserve">"odpočinková místnost"     8</t>
  </si>
  <si>
    <t xml:space="preserve">"ambulance"    5</t>
  </si>
  <si>
    <t>87</t>
  </si>
  <si>
    <t>776411214</t>
  </si>
  <si>
    <t>Montáž soklíků tahaných (fabiony) z PVC vnějších rohů</t>
  </si>
  <si>
    <t>1475350284</t>
  </si>
  <si>
    <t>https://podminky.urs.cz/item/CS_URS_2026_01/776411214</t>
  </si>
  <si>
    <t xml:space="preserve">"odpočinková místnost"     4</t>
  </si>
  <si>
    <t xml:space="preserve">"ambulance"    2</t>
  </si>
  <si>
    <t>88</t>
  </si>
  <si>
    <t>776421111</t>
  </si>
  <si>
    <t>Montáž lišt obvodových lepených</t>
  </si>
  <si>
    <t>-1628528806</t>
  </si>
  <si>
    <t>https://podminky.urs.cz/item/CS_URS_2026_01/776421111</t>
  </si>
  <si>
    <t>89</t>
  </si>
  <si>
    <t>28342165</t>
  </si>
  <si>
    <t>lišta podlahová PVC zakončovací s fabionem</t>
  </si>
  <si>
    <t>-1815143175</t>
  </si>
  <si>
    <t>99,94*1,02 'Přepočtené koeficientem množství</t>
  </si>
  <si>
    <t>90</t>
  </si>
  <si>
    <t>59054182</t>
  </si>
  <si>
    <t>profil těsnicí tvar čepec š 4.5 mm, h 42.0 mm</t>
  </si>
  <si>
    <t>-2001176535</t>
  </si>
  <si>
    <t>91</t>
  </si>
  <si>
    <t>776421312</t>
  </si>
  <si>
    <t>Montáž lišt přechodových šroubovaných</t>
  </si>
  <si>
    <t>1343776111</t>
  </si>
  <si>
    <t>https://podminky.urs.cz/item/CS_URS_2026_01/776421312</t>
  </si>
  <si>
    <t xml:space="preserve">"denní místnost"    0,8</t>
  </si>
  <si>
    <t xml:space="preserve">"sesterna"    1,1</t>
  </si>
  <si>
    <t xml:space="preserve">"kancelář"     0,8</t>
  </si>
  <si>
    <t xml:space="preserve">"odpočinková místnost"     1,1</t>
  </si>
  <si>
    <t>92</t>
  </si>
  <si>
    <t>55343116</t>
  </si>
  <si>
    <t>profil přechodový Al narážecí 40mm stříbro, zlato, champagne</t>
  </si>
  <si>
    <t>-1998298580</t>
  </si>
  <si>
    <t>3,8*1,02 'Přepočtené koeficientem množství</t>
  </si>
  <si>
    <t>93</t>
  </si>
  <si>
    <t>776991121</t>
  </si>
  <si>
    <t>Ostatní práce údržba nových podlahovin po pokládce čištění základní</t>
  </si>
  <si>
    <t>-83643398</t>
  </si>
  <si>
    <t>https://podminky.urs.cz/item/CS_URS_2026_01/776991121</t>
  </si>
  <si>
    <t>94</t>
  </si>
  <si>
    <t>998776101</t>
  </si>
  <si>
    <t>Přesun hmot pro podlahy povlakové stanovený z hmotnosti přesunovaného materiálu vodorovná dopravní vzdálenost do 50 m základní v objektech výšky do 6 m</t>
  </si>
  <si>
    <t>-1292466472</t>
  </si>
  <si>
    <t>https://podminky.urs.cz/item/CS_URS_2026_01/998776101</t>
  </si>
  <si>
    <t>95</t>
  </si>
  <si>
    <t>781472215</t>
  </si>
  <si>
    <t>Montáž keramických obkladů stěn lepených cementovým flexibilním lepidlem hladkých přes 6 do 9 ks/m2</t>
  </si>
  <si>
    <t>1448080087</t>
  </si>
  <si>
    <t>https://podminky.urs.cz/item/CS_URS_2026_01/781472215</t>
  </si>
  <si>
    <t xml:space="preserve">"denní místnost"    1,0*1,5</t>
  </si>
  <si>
    <t xml:space="preserve">"sesterna"    1,0*1,5</t>
  </si>
  <si>
    <t>96</t>
  </si>
  <si>
    <t>59761718</t>
  </si>
  <si>
    <t>obklad keramický nemrazuvzdorný povrch hladký/matný tl do 10mm přes 6 do 9ks/m2</t>
  </si>
  <si>
    <t>1740471778</t>
  </si>
  <si>
    <t>3*1,1 'Přepočtené koeficientem množství</t>
  </si>
  <si>
    <t>97</t>
  </si>
  <si>
    <t>781495141</t>
  </si>
  <si>
    <t>Obklad - dokončující práce průnik obkladem kruhový, bez izolace do DN 30</t>
  </si>
  <si>
    <t>-743323700</t>
  </si>
  <si>
    <t>https://podminky.urs.cz/item/CS_URS_2026_01/781495141</t>
  </si>
  <si>
    <t>98</t>
  </si>
  <si>
    <t>781495142</t>
  </si>
  <si>
    <t>Obklad - dokončující práce průnik obkladem kruhový, bez izolace přes DN 30 do DN 90</t>
  </si>
  <si>
    <t>1606510675</t>
  </si>
  <si>
    <t>https://podminky.urs.cz/item/CS_URS_2026_01/781495142</t>
  </si>
  <si>
    <t>781495211</t>
  </si>
  <si>
    <t>Čištění vnitřních ploch po provedení obkladu stěn chemickými prostředky</t>
  </si>
  <si>
    <t>-289488748</t>
  </si>
  <si>
    <t>https://podminky.urs.cz/item/CS_URS_2026_01/781495211</t>
  </si>
  <si>
    <t>100</t>
  </si>
  <si>
    <t>998781101</t>
  </si>
  <si>
    <t>Přesun hmot pro obklady keramické stanovený z hmotnosti přesunovaného materiálu vodorovná dopravní vzdálenost do 50 m základní v objektech výšky do 6 m</t>
  </si>
  <si>
    <t>1356591230</t>
  </si>
  <si>
    <t>https://podminky.urs.cz/item/CS_URS_2026_01/998781101</t>
  </si>
  <si>
    <t>783</t>
  </si>
  <si>
    <t xml:space="preserve">Dokončovací práce - nátěry </t>
  </si>
  <si>
    <t>101</t>
  </si>
  <si>
    <t>783314201</t>
  </si>
  <si>
    <t>Základní antikorozní nátěr zámečnických konstrukcí jednonásobný syntetický standardní</t>
  </si>
  <si>
    <t>400419349</t>
  </si>
  <si>
    <t>https://podminky.urs.cz/item/CS_URS_2026_01/783314201</t>
  </si>
  <si>
    <t>"zárubně - š 150mm"</t>
  </si>
  <si>
    <t xml:space="preserve">"800/1970"     ((2*1,97+0,8)*(0,15+2*0,05))*2</t>
  </si>
  <si>
    <t xml:space="preserve">"1100/1970"     ((2*1,97+1,1)*(0,15+2*0,05))*2</t>
  </si>
  <si>
    <t>"překlady"</t>
  </si>
  <si>
    <t xml:space="preserve">"denní místnost"     (1,6*0,2)*2+(1,3*0,2)*2</t>
  </si>
  <si>
    <t xml:space="preserve">"kancelář"     (1,6*0,2)*2+(1,3*0,2)*2</t>
  </si>
  <si>
    <t>102</t>
  </si>
  <si>
    <t>783317101</t>
  </si>
  <si>
    <t>Krycí nátěr (email) zámečnických konstrukcí jednonásobný syntetický standardní</t>
  </si>
  <si>
    <t>-1822563869</t>
  </si>
  <si>
    <t>https://podminky.urs.cz/item/CS_URS_2026_01/783317101</t>
  </si>
  <si>
    <t>103</t>
  </si>
  <si>
    <t>783827121</t>
  </si>
  <si>
    <t>Krycí (ochranný) nátěr omítek jednonásobný hladkých omítek hladkých, zrnitých tenkovrstvých nebo štukových stupně členitosti 1 a 2 akrylátový</t>
  </si>
  <si>
    <t>-1751322073</t>
  </si>
  <si>
    <t>https://podminky.urs.cz/item/CS_URS_2026_01/783827121</t>
  </si>
  <si>
    <t xml:space="preserve">"denní místnost"    2*2,0*(2,87+6,22)</t>
  </si>
  <si>
    <t xml:space="preserve">"sesterna"    2*2,0*(2,86+6,22)</t>
  </si>
  <si>
    <t xml:space="preserve">"odpočinková místnost"     2*2,0*(3,29+7,07)</t>
  </si>
  <si>
    <t>784</t>
  </si>
  <si>
    <t>Dokončovací práce - malby a tapety</t>
  </si>
  <si>
    <t>104</t>
  </si>
  <si>
    <t>784181101</t>
  </si>
  <si>
    <t>Penetrace podkladu jednonásobná základní akrylátová bezbarvá v místnostech výšky do 3,80 m</t>
  </si>
  <si>
    <t>203645807</t>
  </si>
  <si>
    <t>https://podminky.urs.cz/item/CS_URS_2026_01/784181101</t>
  </si>
  <si>
    <t xml:space="preserve">"denní místnost"    (2*3,24*(2,87+6,22)+2,87*6,22)</t>
  </si>
  <si>
    <t xml:space="preserve">"sesterna"    (2*3,24*(2,86+6,22)+2,86*6,22)</t>
  </si>
  <si>
    <t xml:space="preserve">"kancelář"     (2*3,24*(2,68+7,07)+2,68*7,07)</t>
  </si>
  <si>
    <t xml:space="preserve">"odpočinková místnost"     (2*3,24*(3,29+7,07)+3,29*7,07)</t>
  </si>
  <si>
    <t xml:space="preserve">"ambulance"    (2*3,0*(5,54+6,15)+5,54*6,15)-(4,52*3,0)</t>
  </si>
  <si>
    <t>105</t>
  </si>
  <si>
    <t>784221101</t>
  </si>
  <si>
    <t>Malby z malířských směsí otěruvzdorných za sucha dvojnásobné, bílé za sucha otěruvzdorné dobře v místnostech výšky do 3,80 m</t>
  </si>
  <si>
    <t>-154197589</t>
  </si>
  <si>
    <t>https://podminky.urs.cz/item/CS_URS_2026_01/784221101</t>
  </si>
  <si>
    <t>-F04</t>
  </si>
  <si>
    <t>106</t>
  </si>
  <si>
    <t>784221153</t>
  </si>
  <si>
    <t>Malby z malířských směsí otěruvzdorných za sucha Příplatek k cenám dvojnásobných maleb na tónovacích automatech, v odstínu středně sytém</t>
  </si>
  <si>
    <t>1061914089</t>
  </si>
  <si>
    <t>https://podminky.urs.cz/item/CS_URS_2026_01/784221153</t>
  </si>
  <si>
    <t>99 -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</si>
  <si>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</si>
  <si>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</si>
  <si>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</si>
  <si>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>VRN</t>
  </si>
  <si>
    <t>Vedlejší rozpočtové náklady</t>
  </si>
  <si>
    <t>VRN3</t>
  </si>
  <si>
    <t>Zařízení staveniště</t>
  </si>
  <si>
    <t>030001000</t>
  </si>
  <si>
    <t>2,5%</t>
  </si>
  <si>
    <t>1024</t>
  </si>
  <si>
    <t>1504234556</t>
  </si>
  <si>
    <t>https://podminky.urs.cz/item/CS_URS_2026_01/030001000</t>
  </si>
  <si>
    <t>P</t>
  </si>
  <si>
    <t xml:space="preserve">Poznámka k položce:_x000d_
"vč. instalace dopravních značek dle PD"_x000d_
</t>
  </si>
  <si>
    <t>VRN6</t>
  </si>
  <si>
    <t>Územní vlivy</t>
  </si>
  <si>
    <t>060001000</t>
  </si>
  <si>
    <t>2,0%</t>
  </si>
  <si>
    <t>709667279</t>
  </si>
  <si>
    <t>https://podminky.urs.cz/item/CS_URS_2026_01/060001000</t>
  </si>
  <si>
    <t>SEZNAM FIGUR</t>
  </si>
  <si>
    <t>Výměra</t>
  </si>
  <si>
    <t>D/ D.1.1/ D.1.1a</t>
  </si>
  <si>
    <t>F08</t>
  </si>
  <si>
    <t>Plocha vstupních dveří</t>
  </si>
  <si>
    <t>D/ D.1.1/ D.1.1b</t>
  </si>
  <si>
    <t>Použití figury:</t>
  </si>
  <si>
    <t>Vysátí podkladu povlakových podlah</t>
  </si>
  <si>
    <t>Broušení anhydritového podkladu povlakových podlah</t>
  </si>
  <si>
    <t>Broušení podkladu povlakových podlah před litím stěrky</t>
  </si>
  <si>
    <t>Vodou ředitelná penetrace savého podkladu povlakových podlah</t>
  </si>
  <si>
    <t>Stěrka podlahová nivelační pro vyrovnání podkladu povlakových podlah pevnosti 20 MPa tl do 3 mm</t>
  </si>
  <si>
    <t>Lepení pásů z PVC standardním lepidlem</t>
  </si>
  <si>
    <t>Základní čištění nově položených podlahovin vysátím a setřením vlhkým mopem</t>
  </si>
  <si>
    <t>Montáž tahaných obvodových soklíků z PVC výšky do 100 mm</t>
  </si>
  <si>
    <t>Montáž obvodových lišt lepením</t>
  </si>
  <si>
    <t>Pletivo sklovláknité vnitřních stěn vtlačené do tmelu</t>
  </si>
  <si>
    <t>Vápenný štuk vnitřních stěn tloušťky do 3 mm</t>
  </si>
  <si>
    <t>Provedení adhezního můstku na svislé ploše</t>
  </si>
  <si>
    <t>Krycí jednonásobný akrylátový nátěr omítek stupně členitosti 1 a 2</t>
  </si>
  <si>
    <t>Dvojnásobné bílé malby ze směsí za sucha dobře otěruvzdorných v místnostech do 3,80 m</t>
  </si>
  <si>
    <t>Příplatek k cenám 2x maleb za sucha otěruvzdorných za barevnou malbu v odstínu středně sytém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</si>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</sst>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8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1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bmp" /><Relationship Id="rId2" Type="http://schemas.openxmlformats.org/officeDocument/2006/relationships/image" Target="../media/image13.bmp" /><Relationship Id="rId3" Type="http://schemas.openxmlformats.org/officeDocument/2006/relationships/image" Target="../media/image14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84</xdr:row>
      <xdr:rowOff>0</xdr:rowOff>
    </xdr:from>
    <xdr:to>
      <xdr:col>9</xdr:col>
      <xdr:colOff>1215390</xdr:colOff>
      <xdr:row>84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90</xdr:row>
      <xdr:rowOff>0</xdr:rowOff>
    </xdr:from>
    <xdr:to>
      <xdr:col>9</xdr:col>
      <xdr:colOff>1215390</xdr:colOff>
      <xdr:row>90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68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317944321" TargetMode="External" /><Relationship Id="rId2" Type="http://schemas.openxmlformats.org/officeDocument/2006/relationships/hyperlink" Target="https://podminky.urs.cz/item/CS_URS_2026_01/968072456" TargetMode="External" /><Relationship Id="rId3" Type="http://schemas.openxmlformats.org/officeDocument/2006/relationships/hyperlink" Target="https://podminky.urs.cz/item/CS_URS_2026_01/971033631" TargetMode="External" /><Relationship Id="rId4" Type="http://schemas.openxmlformats.org/officeDocument/2006/relationships/hyperlink" Target="https://podminky.urs.cz/item/CS_URS_2026_01/974031132" TargetMode="External" /><Relationship Id="rId5" Type="http://schemas.openxmlformats.org/officeDocument/2006/relationships/hyperlink" Target="https://podminky.urs.cz/item/CS_URS_2026_01/974031142" TargetMode="External" /><Relationship Id="rId6" Type="http://schemas.openxmlformats.org/officeDocument/2006/relationships/hyperlink" Target="https://podminky.urs.cz/item/CS_URS_2026_01/997013214" TargetMode="External" /><Relationship Id="rId7" Type="http://schemas.openxmlformats.org/officeDocument/2006/relationships/hyperlink" Target="https://podminky.urs.cz/item/CS_URS_2026_01/997013501" TargetMode="External" /><Relationship Id="rId8" Type="http://schemas.openxmlformats.org/officeDocument/2006/relationships/hyperlink" Target="https://podminky.urs.cz/item/CS_URS_2026_01/997013509" TargetMode="External" /><Relationship Id="rId9" Type="http://schemas.openxmlformats.org/officeDocument/2006/relationships/hyperlink" Target="https://podminky.urs.cz/item/CS_URS_2026_01/997013631" TargetMode="External" /><Relationship Id="rId10" Type="http://schemas.openxmlformats.org/officeDocument/2006/relationships/hyperlink" Target="https://podminky.urs.cz/item/CS_URS_2026_01/998011001" TargetMode="External" /><Relationship Id="rId11" Type="http://schemas.openxmlformats.org/officeDocument/2006/relationships/hyperlink" Target="https://podminky.urs.cz/item/CS_URS_2026_01/725210821" TargetMode="External" /><Relationship Id="rId12" Type="http://schemas.openxmlformats.org/officeDocument/2006/relationships/hyperlink" Target="https://podminky.urs.cz/item/CS_URS_2026_01/725820802" TargetMode="External" /><Relationship Id="rId13" Type="http://schemas.openxmlformats.org/officeDocument/2006/relationships/hyperlink" Target="https://podminky.urs.cz/item/CS_URS_2026_01/725850800" TargetMode="External" /><Relationship Id="rId14" Type="http://schemas.openxmlformats.org/officeDocument/2006/relationships/hyperlink" Target="https://podminky.urs.cz/item/CS_URS_2026_01/725860811" TargetMode="External" /><Relationship Id="rId15" Type="http://schemas.openxmlformats.org/officeDocument/2006/relationships/hyperlink" Target="https://podminky.urs.cz/item/CS_URS_2026_01/741371823" TargetMode="External" /><Relationship Id="rId16" Type="http://schemas.openxmlformats.org/officeDocument/2006/relationships/hyperlink" Target="https://podminky.urs.cz/item/CS_URS_2026_01/766691914" TargetMode="External" /><Relationship Id="rId17" Type="http://schemas.openxmlformats.org/officeDocument/2006/relationships/hyperlink" Target="https://podminky.urs.cz/item/CS_URS_2026_01/776201811" TargetMode="External" /><Relationship Id="rId18" Type="http://schemas.openxmlformats.org/officeDocument/2006/relationships/hyperlink" Target="https://podminky.urs.cz/item/CS_URS_2026_01/776410811" TargetMode="External" /><Relationship Id="rId19" Type="http://schemas.openxmlformats.org/officeDocument/2006/relationships/hyperlink" Target="https://podminky.urs.cz/item/CS_URS_2026_01/781471810" TargetMode="External" /><Relationship Id="rId2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612135101" TargetMode="External" /><Relationship Id="rId2" Type="http://schemas.openxmlformats.org/officeDocument/2006/relationships/hyperlink" Target="https://podminky.urs.cz/item/CS_URS_2026_01/612311131" TargetMode="External" /><Relationship Id="rId3" Type="http://schemas.openxmlformats.org/officeDocument/2006/relationships/hyperlink" Target="https://podminky.urs.cz/item/CS_URS_2026_01/612142001" TargetMode="External" /><Relationship Id="rId4" Type="http://schemas.openxmlformats.org/officeDocument/2006/relationships/hyperlink" Target="https://podminky.urs.cz/item/CS_URS_2026_01/622143003" TargetMode="External" /><Relationship Id="rId5" Type="http://schemas.openxmlformats.org/officeDocument/2006/relationships/hyperlink" Target="https://podminky.urs.cz/item/CS_URS_2026_01/642944121" TargetMode="External" /><Relationship Id="rId6" Type="http://schemas.openxmlformats.org/officeDocument/2006/relationships/hyperlink" Target="https://podminky.urs.cz/item/CS_URS_2026_01/953966121" TargetMode="External" /><Relationship Id="rId7" Type="http://schemas.openxmlformats.org/officeDocument/2006/relationships/hyperlink" Target="https://podminky.urs.cz/item/CS_URS_2026_01/997013214" TargetMode="External" /><Relationship Id="rId8" Type="http://schemas.openxmlformats.org/officeDocument/2006/relationships/hyperlink" Target="https://podminky.urs.cz/item/CS_URS_2026_01/997013501" TargetMode="External" /><Relationship Id="rId9" Type="http://schemas.openxmlformats.org/officeDocument/2006/relationships/hyperlink" Target="https://podminky.urs.cz/item/CS_URS_2026_01/997013509" TargetMode="External" /><Relationship Id="rId10" Type="http://schemas.openxmlformats.org/officeDocument/2006/relationships/hyperlink" Target="https://podminky.urs.cz/item/CS_URS_2026_01/997013631" TargetMode="External" /><Relationship Id="rId11" Type="http://schemas.openxmlformats.org/officeDocument/2006/relationships/hyperlink" Target="https://podminky.urs.cz/item/CS_URS_2026_01/998011001" TargetMode="External" /><Relationship Id="rId12" Type="http://schemas.openxmlformats.org/officeDocument/2006/relationships/hyperlink" Target="https://podminky.urs.cz/item/CS_URS_2026_01/711191011" TargetMode="External" /><Relationship Id="rId13" Type="http://schemas.openxmlformats.org/officeDocument/2006/relationships/hyperlink" Target="https://podminky.urs.cz/item/CS_URS_2026_01/998711101" TargetMode="External" /><Relationship Id="rId14" Type="http://schemas.openxmlformats.org/officeDocument/2006/relationships/hyperlink" Target="https://podminky.urs.cz/item/CS_URS_2026_01/721174042" TargetMode="External" /><Relationship Id="rId15" Type="http://schemas.openxmlformats.org/officeDocument/2006/relationships/hyperlink" Target="https://podminky.urs.cz/item/CS_URS_2026_01/998721101" TargetMode="External" /><Relationship Id="rId16" Type="http://schemas.openxmlformats.org/officeDocument/2006/relationships/hyperlink" Target="https://podminky.urs.cz/item/CS_URS_2026_01/722174021" TargetMode="External" /><Relationship Id="rId17" Type="http://schemas.openxmlformats.org/officeDocument/2006/relationships/hyperlink" Target="https://podminky.urs.cz/item/CS_URS_2026_01/722181221" TargetMode="External" /><Relationship Id="rId18" Type="http://schemas.openxmlformats.org/officeDocument/2006/relationships/hyperlink" Target="https://podminky.urs.cz/item/CS_URS_2026_01/998722101" TargetMode="External" /><Relationship Id="rId19" Type="http://schemas.openxmlformats.org/officeDocument/2006/relationships/hyperlink" Target="https://podminky.urs.cz/item/CS_URS_2026_01/725211617" TargetMode="External" /><Relationship Id="rId20" Type="http://schemas.openxmlformats.org/officeDocument/2006/relationships/hyperlink" Target="https://podminky.urs.cz/item/CS_URS_2026_01/725311121" TargetMode="External" /><Relationship Id="rId21" Type="http://schemas.openxmlformats.org/officeDocument/2006/relationships/hyperlink" Target="https://podminky.urs.cz/item/CS_URS_2026_01/725813111" TargetMode="External" /><Relationship Id="rId22" Type="http://schemas.openxmlformats.org/officeDocument/2006/relationships/hyperlink" Target="https://podminky.urs.cz/item/CS_URS_2026_01/725821325" TargetMode="External" /><Relationship Id="rId23" Type="http://schemas.openxmlformats.org/officeDocument/2006/relationships/hyperlink" Target="https://podminky.urs.cz/item/CS_URS_2026_01/725822613" TargetMode="External" /><Relationship Id="rId24" Type="http://schemas.openxmlformats.org/officeDocument/2006/relationships/hyperlink" Target="https://podminky.urs.cz/item/CS_URS_2026_01/998725101" TargetMode="External" /><Relationship Id="rId25" Type="http://schemas.openxmlformats.org/officeDocument/2006/relationships/hyperlink" Target="https://podminky.urs.cz/item/CS_URS_2026_01/741372062" TargetMode="External" /><Relationship Id="rId26" Type="http://schemas.openxmlformats.org/officeDocument/2006/relationships/hyperlink" Target="https://podminky.urs.cz/item/CS_URS_2026_01/998741101" TargetMode="External" /><Relationship Id="rId27" Type="http://schemas.openxmlformats.org/officeDocument/2006/relationships/hyperlink" Target="https://podminky.urs.cz/item/CS_URS_2026_01/763111314" TargetMode="External" /><Relationship Id="rId28" Type="http://schemas.openxmlformats.org/officeDocument/2006/relationships/hyperlink" Target="https://podminky.urs.cz/item/CS_URS_2026_01/763111717" TargetMode="External" /><Relationship Id="rId29" Type="http://schemas.openxmlformats.org/officeDocument/2006/relationships/hyperlink" Target="https://podminky.urs.cz/item/CS_URS_2026_01/763183111" TargetMode="External" /><Relationship Id="rId30" Type="http://schemas.openxmlformats.org/officeDocument/2006/relationships/hyperlink" Target="https://podminky.urs.cz/item/CS_URS_2026_01/998763301" TargetMode="External" /><Relationship Id="rId31" Type="http://schemas.openxmlformats.org/officeDocument/2006/relationships/hyperlink" Target="https://podminky.urs.cz/item/CS_URS_2026_01/766682111" TargetMode="External" /><Relationship Id="rId32" Type="http://schemas.openxmlformats.org/officeDocument/2006/relationships/hyperlink" Target="https://podminky.urs.cz/item/CS_URS_2026_01/766694116" TargetMode="External" /><Relationship Id="rId33" Type="http://schemas.openxmlformats.org/officeDocument/2006/relationships/hyperlink" Target="https://podminky.urs.cz/item/CS_URS_2026_01/766811115" TargetMode="External" /><Relationship Id="rId34" Type="http://schemas.openxmlformats.org/officeDocument/2006/relationships/hyperlink" Target="https://podminky.urs.cz/item/CS_URS_2026_01/766811116" TargetMode="External" /><Relationship Id="rId35" Type="http://schemas.openxmlformats.org/officeDocument/2006/relationships/hyperlink" Target="https://podminky.urs.cz/item/CS_URS_2026_01/766811151" TargetMode="External" /><Relationship Id="rId36" Type="http://schemas.openxmlformats.org/officeDocument/2006/relationships/hyperlink" Target="https://podminky.urs.cz/item/CS_URS_2026_01/766811212" TargetMode="External" /><Relationship Id="rId37" Type="http://schemas.openxmlformats.org/officeDocument/2006/relationships/hyperlink" Target="https://podminky.urs.cz/item/CS_URS_2026_01/766811221" TargetMode="External" /><Relationship Id="rId38" Type="http://schemas.openxmlformats.org/officeDocument/2006/relationships/hyperlink" Target="https://podminky.urs.cz/item/CS_URS_2026_01/766811223" TargetMode="External" /><Relationship Id="rId39" Type="http://schemas.openxmlformats.org/officeDocument/2006/relationships/hyperlink" Target="https://podminky.urs.cz/item/CS_URS_2026_01/766811232" TargetMode="External" /><Relationship Id="rId40" Type="http://schemas.openxmlformats.org/officeDocument/2006/relationships/hyperlink" Target="https://podminky.urs.cz/item/CS_URS_2026_01/766811239" TargetMode="External" /><Relationship Id="rId41" Type="http://schemas.openxmlformats.org/officeDocument/2006/relationships/hyperlink" Target="https://podminky.urs.cz/item/CS_URS_2026_01/766811311" TargetMode="External" /><Relationship Id="rId42" Type="http://schemas.openxmlformats.org/officeDocument/2006/relationships/hyperlink" Target="https://podminky.urs.cz/item/CS_URS_2026_01/766660001" TargetMode="External" /><Relationship Id="rId43" Type="http://schemas.openxmlformats.org/officeDocument/2006/relationships/hyperlink" Target="https://podminky.urs.cz/item/CS_URS_2026_01/766660002" TargetMode="External" /><Relationship Id="rId44" Type="http://schemas.openxmlformats.org/officeDocument/2006/relationships/hyperlink" Target="https://podminky.urs.cz/item/CS_URS_2026_01/766660728" TargetMode="External" /><Relationship Id="rId45" Type="http://schemas.openxmlformats.org/officeDocument/2006/relationships/hyperlink" Target="https://podminky.urs.cz/item/CS_URS_2026_01/766660729" TargetMode="External" /><Relationship Id="rId46" Type="http://schemas.openxmlformats.org/officeDocument/2006/relationships/hyperlink" Target="https://podminky.urs.cz/item/CS_URS_2026_01/998766101" TargetMode="External" /><Relationship Id="rId47" Type="http://schemas.openxmlformats.org/officeDocument/2006/relationships/hyperlink" Target="https://podminky.urs.cz/item/CS_URS_2026_01/776111111" TargetMode="External" /><Relationship Id="rId48" Type="http://schemas.openxmlformats.org/officeDocument/2006/relationships/hyperlink" Target="https://podminky.urs.cz/item/CS_URS_2026_01/776111115" TargetMode="External" /><Relationship Id="rId49" Type="http://schemas.openxmlformats.org/officeDocument/2006/relationships/hyperlink" Target="https://podminky.urs.cz/item/CS_URS_2026_01/776111311" TargetMode="External" /><Relationship Id="rId50" Type="http://schemas.openxmlformats.org/officeDocument/2006/relationships/hyperlink" Target="https://podminky.urs.cz/item/CS_URS_2026_01/776121112" TargetMode="External" /><Relationship Id="rId51" Type="http://schemas.openxmlformats.org/officeDocument/2006/relationships/hyperlink" Target="https://podminky.urs.cz/item/CS_URS_2026_01/776141111" TargetMode="External" /><Relationship Id="rId52" Type="http://schemas.openxmlformats.org/officeDocument/2006/relationships/hyperlink" Target="https://podminky.urs.cz/item/CS_URS_2026_01/776221111" TargetMode="External" /><Relationship Id="rId53" Type="http://schemas.openxmlformats.org/officeDocument/2006/relationships/hyperlink" Target="https://podminky.urs.cz/item/CS_URS_2026_01/776223111" TargetMode="External" /><Relationship Id="rId54" Type="http://schemas.openxmlformats.org/officeDocument/2006/relationships/hyperlink" Target="https://podminky.urs.cz/item/CS_URS_2026_01/776411212" TargetMode="External" /><Relationship Id="rId55" Type="http://schemas.openxmlformats.org/officeDocument/2006/relationships/hyperlink" Target="https://podminky.urs.cz/item/CS_URS_2026_01/776411213" TargetMode="External" /><Relationship Id="rId56" Type="http://schemas.openxmlformats.org/officeDocument/2006/relationships/hyperlink" Target="https://podminky.urs.cz/item/CS_URS_2026_01/776411214" TargetMode="External" /><Relationship Id="rId57" Type="http://schemas.openxmlformats.org/officeDocument/2006/relationships/hyperlink" Target="https://podminky.urs.cz/item/CS_URS_2026_01/776421111" TargetMode="External" /><Relationship Id="rId58" Type="http://schemas.openxmlformats.org/officeDocument/2006/relationships/hyperlink" Target="https://podminky.urs.cz/item/CS_URS_2026_01/776421312" TargetMode="External" /><Relationship Id="rId59" Type="http://schemas.openxmlformats.org/officeDocument/2006/relationships/hyperlink" Target="https://podminky.urs.cz/item/CS_URS_2026_01/776991121" TargetMode="External" /><Relationship Id="rId60" Type="http://schemas.openxmlformats.org/officeDocument/2006/relationships/hyperlink" Target="https://podminky.urs.cz/item/CS_URS_2026_01/998776101" TargetMode="External" /><Relationship Id="rId61" Type="http://schemas.openxmlformats.org/officeDocument/2006/relationships/hyperlink" Target="https://podminky.urs.cz/item/CS_URS_2026_01/781472215" TargetMode="External" /><Relationship Id="rId62" Type="http://schemas.openxmlformats.org/officeDocument/2006/relationships/hyperlink" Target="https://podminky.urs.cz/item/CS_URS_2026_01/781495141" TargetMode="External" /><Relationship Id="rId63" Type="http://schemas.openxmlformats.org/officeDocument/2006/relationships/hyperlink" Target="https://podminky.urs.cz/item/CS_URS_2026_01/781495142" TargetMode="External" /><Relationship Id="rId64" Type="http://schemas.openxmlformats.org/officeDocument/2006/relationships/hyperlink" Target="https://podminky.urs.cz/item/CS_URS_2026_01/781495211" TargetMode="External" /><Relationship Id="rId65" Type="http://schemas.openxmlformats.org/officeDocument/2006/relationships/hyperlink" Target="https://podminky.urs.cz/item/CS_URS_2026_01/998781101" TargetMode="External" /><Relationship Id="rId66" Type="http://schemas.openxmlformats.org/officeDocument/2006/relationships/hyperlink" Target="https://podminky.urs.cz/item/CS_URS_2026_01/783314201" TargetMode="External" /><Relationship Id="rId67" Type="http://schemas.openxmlformats.org/officeDocument/2006/relationships/hyperlink" Target="https://podminky.urs.cz/item/CS_URS_2026_01/783317101" TargetMode="External" /><Relationship Id="rId68" Type="http://schemas.openxmlformats.org/officeDocument/2006/relationships/hyperlink" Target="https://podminky.urs.cz/item/CS_URS_2026_01/783827121" TargetMode="External" /><Relationship Id="rId69" Type="http://schemas.openxmlformats.org/officeDocument/2006/relationships/hyperlink" Target="https://podminky.urs.cz/item/CS_URS_2026_01/784181101" TargetMode="External" /><Relationship Id="rId70" Type="http://schemas.openxmlformats.org/officeDocument/2006/relationships/hyperlink" Target="https://podminky.urs.cz/item/CS_URS_2026_01/784221101" TargetMode="External" /><Relationship Id="rId71" Type="http://schemas.openxmlformats.org/officeDocument/2006/relationships/hyperlink" Target="https://podminky.urs.cz/item/CS_URS_2026_01/784221153" TargetMode="External" /><Relationship Id="rId7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30001000" TargetMode="External" /><Relationship Id="rId2" Type="http://schemas.openxmlformats.org/officeDocument/2006/relationships/hyperlink" Target="https://podminky.urs.cz/item/CS_URS_2026_01/060001000" TargetMode="External" /><Relationship Id="rId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2025_08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Budova A - Oddělení jednodenní chirurgie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Masarykova nemocnice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15. 1. 2026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Krajská zdravotní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Milan Křehla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ROUND(AG55+AG59,2)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ROUND(AS55+AS59,2)</f>
        <v>0</v>
      </c>
      <c r="AT54" s="108">
        <f>ROUND(SUM(AV54:AW54),2)</f>
        <v>0</v>
      </c>
      <c r="AU54" s="109">
        <f>ROUND(AU55+AU59,5)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ROUND(AZ55+AZ59,2)</f>
        <v>0</v>
      </c>
      <c r="BA54" s="108">
        <f>ROUND(BA55+BA59,2)</f>
        <v>0</v>
      </c>
      <c r="BB54" s="108">
        <f>ROUND(BB55+BB59,2)</f>
        <v>0</v>
      </c>
      <c r="BC54" s="108">
        <f>ROUND(BC55+BC59,2)</f>
        <v>0</v>
      </c>
      <c r="BD54" s="110">
        <f>ROUND(BD55+BD59,2)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7"/>
      <c r="B55" s="113"/>
      <c r="C55" s="114"/>
      <c r="D55" s="115" t="s">
        <v>73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79</v>
      </c>
      <c r="AR55" s="120"/>
      <c r="AS55" s="121">
        <f>ROUND(AS56,2)</f>
        <v>0</v>
      </c>
      <c r="AT55" s="122">
        <f>ROUND(SUM(AV55:AW55),2)</f>
        <v>0</v>
      </c>
      <c r="AU55" s="123">
        <f>ROUND(AU56,5)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ROUND(AZ56,2)</f>
        <v>0</v>
      </c>
      <c r="BA55" s="122">
        <f>ROUND(BA56,2)</f>
        <v>0</v>
      </c>
      <c r="BB55" s="122">
        <f>ROUND(BB56,2)</f>
        <v>0</v>
      </c>
      <c r="BC55" s="122">
        <f>ROUND(BC56,2)</f>
        <v>0</v>
      </c>
      <c r="BD55" s="124">
        <f>ROUND(BD56,2)</f>
        <v>0</v>
      </c>
      <c r="BE55" s="7"/>
      <c r="BS55" s="125" t="s">
        <v>73</v>
      </c>
      <c r="BT55" s="125" t="s">
        <v>80</v>
      </c>
      <c r="BU55" s="125" t="s">
        <v>75</v>
      </c>
      <c r="BV55" s="125" t="s">
        <v>76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4" customFormat="1" ht="16.5" customHeight="1">
      <c r="A56" s="4"/>
      <c r="B56" s="65"/>
      <c r="C56" s="126"/>
      <c r="D56" s="126"/>
      <c r="E56" s="127" t="s">
        <v>83</v>
      </c>
      <c r="F56" s="127"/>
      <c r="G56" s="127"/>
      <c r="H56" s="127"/>
      <c r="I56" s="127"/>
      <c r="J56" s="126"/>
      <c r="K56" s="127" t="s">
        <v>84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ROUND(SUM(AG57:AG58),2)</f>
        <v>0</v>
      </c>
      <c r="AH56" s="126"/>
      <c r="AI56" s="126"/>
      <c r="AJ56" s="126"/>
      <c r="AK56" s="126"/>
      <c r="AL56" s="126"/>
      <c r="AM56" s="126"/>
      <c r="AN56" s="129">
        <f>SUM(AG56,AT56)</f>
        <v>0</v>
      </c>
      <c r="AO56" s="126"/>
      <c r="AP56" s="126"/>
      <c r="AQ56" s="130" t="s">
        <v>85</v>
      </c>
      <c r="AR56" s="67"/>
      <c r="AS56" s="131">
        <f>ROUND(SUM(AS57:AS58),2)</f>
        <v>0</v>
      </c>
      <c r="AT56" s="132">
        <f>ROUND(SUM(AV56:AW56),2)</f>
        <v>0</v>
      </c>
      <c r="AU56" s="133">
        <f>ROUND(SUM(AU57:AU58),5)</f>
        <v>0</v>
      </c>
      <c r="AV56" s="132">
        <f>ROUND(AZ56*L29,2)</f>
        <v>0</v>
      </c>
      <c r="AW56" s="132">
        <f>ROUND(BA56*L30,2)</f>
        <v>0</v>
      </c>
      <c r="AX56" s="132">
        <f>ROUND(BB56*L29,2)</f>
        <v>0</v>
      </c>
      <c r="AY56" s="132">
        <f>ROUND(BC56*L30,2)</f>
        <v>0</v>
      </c>
      <c r="AZ56" s="132">
        <f>ROUND(SUM(AZ57:AZ58),2)</f>
        <v>0</v>
      </c>
      <c r="BA56" s="132">
        <f>ROUND(SUM(BA57:BA58),2)</f>
        <v>0</v>
      </c>
      <c r="BB56" s="132">
        <f>ROUND(SUM(BB57:BB58),2)</f>
        <v>0</v>
      </c>
      <c r="BC56" s="132">
        <f>ROUND(SUM(BC57:BC58),2)</f>
        <v>0</v>
      </c>
      <c r="BD56" s="134">
        <f>ROUND(SUM(BD57:BD58),2)</f>
        <v>0</v>
      </c>
      <c r="BE56" s="4"/>
      <c r="BS56" s="135" t="s">
        <v>73</v>
      </c>
      <c r="BT56" s="135" t="s">
        <v>82</v>
      </c>
      <c r="BU56" s="135" t="s">
        <v>75</v>
      </c>
      <c r="BV56" s="135" t="s">
        <v>76</v>
      </c>
      <c r="BW56" s="135" t="s">
        <v>86</v>
      </c>
      <c r="BX56" s="135" t="s">
        <v>81</v>
      </c>
      <c r="CL56" s="135" t="s">
        <v>19</v>
      </c>
    </row>
    <row r="57" s="4" customFormat="1" ht="23.25" customHeight="1">
      <c r="A57" s="136" t="s">
        <v>87</v>
      </c>
      <c r="B57" s="65"/>
      <c r="C57" s="126"/>
      <c r="D57" s="126"/>
      <c r="E57" s="126"/>
      <c r="F57" s="127" t="s">
        <v>88</v>
      </c>
      <c r="G57" s="127"/>
      <c r="H57" s="127"/>
      <c r="I57" s="127"/>
      <c r="J57" s="127"/>
      <c r="K57" s="126"/>
      <c r="L57" s="127" t="s">
        <v>89</v>
      </c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9">
        <f>'D.1.1a - Architektonicko-...'!J34</f>
        <v>0</v>
      </c>
      <c r="AH57" s="126"/>
      <c r="AI57" s="126"/>
      <c r="AJ57" s="126"/>
      <c r="AK57" s="126"/>
      <c r="AL57" s="126"/>
      <c r="AM57" s="126"/>
      <c r="AN57" s="129">
        <f>SUM(AG57,AT57)</f>
        <v>0</v>
      </c>
      <c r="AO57" s="126"/>
      <c r="AP57" s="126"/>
      <c r="AQ57" s="130" t="s">
        <v>85</v>
      </c>
      <c r="AR57" s="67"/>
      <c r="AS57" s="131">
        <v>0</v>
      </c>
      <c r="AT57" s="132">
        <f>ROUND(SUM(AV57:AW57),2)</f>
        <v>0</v>
      </c>
      <c r="AU57" s="133">
        <f>'D.1.1a - Architektonicko-...'!P102</f>
        <v>0</v>
      </c>
      <c r="AV57" s="132">
        <f>'D.1.1a - Architektonicko-...'!J37</f>
        <v>0</v>
      </c>
      <c r="AW57" s="132">
        <f>'D.1.1a - Architektonicko-...'!J38</f>
        <v>0</v>
      </c>
      <c r="AX57" s="132">
        <f>'D.1.1a - Architektonicko-...'!J39</f>
        <v>0</v>
      </c>
      <c r="AY57" s="132">
        <f>'D.1.1a - Architektonicko-...'!J40</f>
        <v>0</v>
      </c>
      <c r="AZ57" s="132">
        <f>'D.1.1a - Architektonicko-...'!F37</f>
        <v>0</v>
      </c>
      <c r="BA57" s="132">
        <f>'D.1.1a - Architektonicko-...'!F38</f>
        <v>0</v>
      </c>
      <c r="BB57" s="132">
        <f>'D.1.1a - Architektonicko-...'!F39</f>
        <v>0</v>
      </c>
      <c r="BC57" s="132">
        <f>'D.1.1a - Architektonicko-...'!F40</f>
        <v>0</v>
      </c>
      <c r="BD57" s="134">
        <f>'D.1.1a - Architektonicko-...'!F41</f>
        <v>0</v>
      </c>
      <c r="BE57" s="4"/>
      <c r="BT57" s="135" t="s">
        <v>90</v>
      </c>
      <c r="BV57" s="135" t="s">
        <v>76</v>
      </c>
      <c r="BW57" s="135" t="s">
        <v>91</v>
      </c>
      <c r="BX57" s="135" t="s">
        <v>86</v>
      </c>
      <c r="CL57" s="135" t="s">
        <v>19</v>
      </c>
    </row>
    <row r="58" s="4" customFormat="1" ht="23.25" customHeight="1">
      <c r="A58" s="136" t="s">
        <v>87</v>
      </c>
      <c r="B58" s="65"/>
      <c r="C58" s="126"/>
      <c r="D58" s="126"/>
      <c r="E58" s="126"/>
      <c r="F58" s="127" t="s">
        <v>92</v>
      </c>
      <c r="G58" s="127"/>
      <c r="H58" s="127"/>
      <c r="I58" s="127"/>
      <c r="J58" s="127"/>
      <c r="K58" s="126"/>
      <c r="L58" s="127" t="s">
        <v>93</v>
      </c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9">
        <f>'D.1.1b - Architektonicko-...'!J34</f>
        <v>0</v>
      </c>
      <c r="AH58" s="126"/>
      <c r="AI58" s="126"/>
      <c r="AJ58" s="126"/>
      <c r="AK58" s="126"/>
      <c r="AL58" s="126"/>
      <c r="AM58" s="126"/>
      <c r="AN58" s="129">
        <f>SUM(AG58,AT58)</f>
        <v>0</v>
      </c>
      <c r="AO58" s="126"/>
      <c r="AP58" s="126"/>
      <c r="AQ58" s="130" t="s">
        <v>85</v>
      </c>
      <c r="AR58" s="67"/>
      <c r="AS58" s="131">
        <v>0</v>
      </c>
      <c r="AT58" s="132">
        <f>ROUND(SUM(AV58:AW58),2)</f>
        <v>0</v>
      </c>
      <c r="AU58" s="133">
        <f>'D.1.1b - Architektonicko-...'!P108</f>
        <v>0</v>
      </c>
      <c r="AV58" s="132">
        <f>'D.1.1b - Architektonicko-...'!J37</f>
        <v>0</v>
      </c>
      <c r="AW58" s="132">
        <f>'D.1.1b - Architektonicko-...'!J38</f>
        <v>0</v>
      </c>
      <c r="AX58" s="132">
        <f>'D.1.1b - Architektonicko-...'!J39</f>
        <v>0</v>
      </c>
      <c r="AY58" s="132">
        <f>'D.1.1b - Architektonicko-...'!J40</f>
        <v>0</v>
      </c>
      <c r="AZ58" s="132">
        <f>'D.1.1b - Architektonicko-...'!F37</f>
        <v>0</v>
      </c>
      <c r="BA58" s="132">
        <f>'D.1.1b - Architektonicko-...'!F38</f>
        <v>0</v>
      </c>
      <c r="BB58" s="132">
        <f>'D.1.1b - Architektonicko-...'!F39</f>
        <v>0</v>
      </c>
      <c r="BC58" s="132">
        <f>'D.1.1b - Architektonicko-...'!F40</f>
        <v>0</v>
      </c>
      <c r="BD58" s="134">
        <f>'D.1.1b - Architektonicko-...'!F41</f>
        <v>0</v>
      </c>
      <c r="BE58" s="4"/>
      <c r="BT58" s="135" t="s">
        <v>90</v>
      </c>
      <c r="BV58" s="135" t="s">
        <v>76</v>
      </c>
      <c r="BW58" s="135" t="s">
        <v>94</v>
      </c>
      <c r="BX58" s="135" t="s">
        <v>86</v>
      </c>
      <c r="CL58" s="135" t="s">
        <v>19</v>
      </c>
    </row>
    <row r="59" s="7" customFormat="1" ht="16.5" customHeight="1">
      <c r="A59" s="136" t="s">
        <v>87</v>
      </c>
      <c r="B59" s="113"/>
      <c r="C59" s="114"/>
      <c r="D59" s="115" t="s">
        <v>95</v>
      </c>
      <c r="E59" s="115"/>
      <c r="F59" s="115"/>
      <c r="G59" s="115"/>
      <c r="H59" s="115"/>
      <c r="I59" s="116"/>
      <c r="J59" s="115" t="s">
        <v>96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8">
        <f>'99 - Vedlejší a ostatní n...'!J30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79</v>
      </c>
      <c r="AR59" s="120"/>
      <c r="AS59" s="137">
        <v>0</v>
      </c>
      <c r="AT59" s="138">
        <f>ROUND(SUM(AV59:AW59),2)</f>
        <v>0</v>
      </c>
      <c r="AU59" s="139">
        <f>'99 - Vedlejší a ostatní n...'!P82</f>
        <v>0</v>
      </c>
      <c r="AV59" s="138">
        <f>'99 - Vedlejší a ostatní n...'!J33</f>
        <v>0</v>
      </c>
      <c r="AW59" s="138">
        <f>'99 - Vedlejší a ostatní n...'!J34</f>
        <v>0</v>
      </c>
      <c r="AX59" s="138">
        <f>'99 - Vedlejší a ostatní n...'!J35</f>
        <v>0</v>
      </c>
      <c r="AY59" s="138">
        <f>'99 - Vedlejší a ostatní n...'!J36</f>
        <v>0</v>
      </c>
      <c r="AZ59" s="138">
        <f>'99 - Vedlejší a ostatní n...'!F33</f>
        <v>0</v>
      </c>
      <c r="BA59" s="138">
        <f>'99 - Vedlejší a ostatní n...'!F34</f>
        <v>0</v>
      </c>
      <c r="BB59" s="138">
        <f>'99 - Vedlejší a ostatní n...'!F35</f>
        <v>0</v>
      </c>
      <c r="BC59" s="138">
        <f>'99 - Vedlejší a ostatní n...'!F36</f>
        <v>0</v>
      </c>
      <c r="BD59" s="140">
        <f>'99 - Vedlejší a ostatní n...'!F37</f>
        <v>0</v>
      </c>
      <c r="BE59" s="7"/>
      <c r="BT59" s="125" t="s">
        <v>80</v>
      </c>
      <c r="BV59" s="125" t="s">
        <v>76</v>
      </c>
      <c r="BW59" s="125" t="s">
        <v>97</v>
      </c>
      <c r="BX59" s="125" t="s">
        <v>5</v>
      </c>
      <c r="CL59" s="125" t="s">
        <v>19</v>
      </c>
      <c r="CM59" s="125" t="s">
        <v>82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+DVNgL8j93eK0ZEcfascpzm3LVSjsf3Tl3MNJd3eou+4k2SdhQrbm1GYo0KUpkQM04w3+gbkmX/fI4yMHyUh6w==" hashValue="+o8TnofuPsRhs3NkvvLQMS+xaG5B9tatUhx/9QxrOwb+ZAdcRLj6U3gphlhu+JjkUGBE886HasvONDZHxxNf5g==" algorithmName="SHA-512" password="CC35"/>
  <mergeCells count="58">
    <mergeCell ref="L45:AJ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L57:AF57"/>
    <mergeCell ref="AN57:AP57"/>
    <mergeCell ref="F57:J57"/>
    <mergeCell ref="AG57:AM57"/>
    <mergeCell ref="AG58:AM58"/>
    <mergeCell ref="AN58:AP58"/>
    <mergeCell ref="F58:J58"/>
    <mergeCell ref="L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7" location="'D.1.1a - Architektonicko-...'!C2" display="/"/>
    <hyperlink ref="A58" location="'D.1.1b - Architektonicko-...'!C2" display="/"/>
    <hyperlink ref="A59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82</v>
      </c>
    </row>
    <row r="4" s="1" customFormat="1" ht="24.96" customHeight="1">
      <c r="B4" s="22"/>
      <c r="D4" s="143" t="s">
        <v>98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Budova A - Oddělení jednodenní chirurgie</v>
      </c>
      <c r="F7" s="145"/>
      <c r="G7" s="145"/>
      <c r="H7" s="145"/>
      <c r="L7" s="22"/>
    </row>
    <row r="8">
      <c r="B8" s="22"/>
      <c r="D8" s="145" t="s">
        <v>99</v>
      </c>
      <c r="L8" s="22"/>
    </row>
    <row r="9" s="1" customFormat="1" ht="16.5" customHeight="1">
      <c r="B9" s="22"/>
      <c r="E9" s="146" t="s">
        <v>100</v>
      </c>
      <c r="F9" s="1"/>
      <c r="G9" s="1"/>
      <c r="H9" s="1"/>
      <c r="L9" s="22"/>
    </row>
    <row r="10" s="1" customFormat="1" ht="12" customHeight="1">
      <c r="B10" s="22"/>
      <c r="D10" s="145" t="s">
        <v>101</v>
      </c>
      <c r="L10" s="22"/>
    </row>
    <row r="11" s="2" customFormat="1" ht="16.5" customHeight="1">
      <c r="A11" s="40"/>
      <c r="B11" s="46"/>
      <c r="C11" s="40"/>
      <c r="D11" s="40"/>
      <c r="E11" s="147" t="s">
        <v>102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103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9" t="s">
        <v>104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15. 1. 2026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">
        <v>27</v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28</v>
      </c>
      <c r="F19" s="40"/>
      <c r="G19" s="40"/>
      <c r="H19" s="40"/>
      <c r="I19" s="145" t="s">
        <v>29</v>
      </c>
      <c r="J19" s="135" t="s">
        <v>30</v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31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29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33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 xml:space="preserve"> </v>
      </c>
      <c r="F25" s="40"/>
      <c r="G25" s="40"/>
      <c r="H25" s="40"/>
      <c r="I25" s="145" t="s">
        <v>29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36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37</v>
      </c>
      <c r="F28" s="40"/>
      <c r="G28" s="40"/>
      <c r="H28" s="40"/>
      <c r="I28" s="145" t="s">
        <v>29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40</v>
      </c>
      <c r="E34" s="40"/>
      <c r="F34" s="40"/>
      <c r="G34" s="40"/>
      <c r="H34" s="40"/>
      <c r="I34" s="40"/>
      <c r="J34" s="157">
        <f>ROUND(J102,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42</v>
      </c>
      <c r="G36" s="40"/>
      <c r="H36" s="40"/>
      <c r="I36" s="158" t="s">
        <v>41</v>
      </c>
      <c r="J36" s="158" t="s">
        <v>43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44</v>
      </c>
      <c r="E37" s="145" t="s">
        <v>45</v>
      </c>
      <c r="F37" s="159">
        <f>ROUND((SUM(BE102:BE182)),  2)</f>
        <v>0</v>
      </c>
      <c r="G37" s="40"/>
      <c r="H37" s="40"/>
      <c r="I37" s="160">
        <v>0.20999999999999999</v>
      </c>
      <c r="J37" s="159">
        <f>ROUND(((SUM(BE102:BE182))*I37),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46</v>
      </c>
      <c r="F38" s="159">
        <f>ROUND((SUM(BF102:BF182)),  2)</f>
        <v>0</v>
      </c>
      <c r="G38" s="40"/>
      <c r="H38" s="40"/>
      <c r="I38" s="160">
        <v>0.12</v>
      </c>
      <c r="J38" s="159">
        <f>ROUND(((SUM(BF102:BF182))*I38),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47</v>
      </c>
      <c r="F39" s="159">
        <f>ROUND((SUM(BG102:BG182)),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48</v>
      </c>
      <c r="F40" s="159">
        <f>ROUND((SUM(BH102:BH182)),  2)</f>
        <v>0</v>
      </c>
      <c r="G40" s="40"/>
      <c r="H40" s="40"/>
      <c r="I40" s="160">
        <v>0.12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49</v>
      </c>
      <c r="F41" s="159">
        <f>ROUND((SUM(BI102:BI182)),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50</v>
      </c>
      <c r="E43" s="163"/>
      <c r="F43" s="163"/>
      <c r="G43" s="164" t="s">
        <v>51</v>
      </c>
      <c r="H43" s="165" t="s">
        <v>52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105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2" t="str">
        <f>E7</f>
        <v>Budova A - Oddělení jednodenní chirurgie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99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6.5" customHeight="1">
      <c r="B54" s="23"/>
      <c r="C54" s="24"/>
      <c r="D54" s="24"/>
      <c r="E54" s="172" t="s">
        <v>100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101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6.5" customHeight="1">
      <c r="A56" s="40"/>
      <c r="B56" s="41"/>
      <c r="C56" s="42"/>
      <c r="D56" s="42"/>
      <c r="E56" s="173" t="s">
        <v>102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103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6.5" customHeight="1">
      <c r="A58" s="40"/>
      <c r="B58" s="41"/>
      <c r="C58" s="42"/>
      <c r="D58" s="42"/>
      <c r="E58" s="71" t="str">
        <f>E13</f>
        <v>D.1.1a - Architektonicko-stavební řešení - Bourací práce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Masarykova nemocnice</v>
      </c>
      <c r="G60" s="42"/>
      <c r="H60" s="42"/>
      <c r="I60" s="34" t="s">
        <v>23</v>
      </c>
      <c r="J60" s="74" t="str">
        <f>IF(J16="","",J16)</f>
        <v>15. 1. 2026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5.15" customHeight="1">
      <c r="A62" s="40"/>
      <c r="B62" s="41"/>
      <c r="C62" s="34" t="s">
        <v>25</v>
      </c>
      <c r="D62" s="42"/>
      <c r="E62" s="42"/>
      <c r="F62" s="29" t="str">
        <f>E19</f>
        <v>Krajská zdravotní a.s.</v>
      </c>
      <c r="G62" s="42"/>
      <c r="H62" s="42"/>
      <c r="I62" s="34" t="s">
        <v>33</v>
      </c>
      <c r="J62" s="38" t="str">
        <f>E25</f>
        <v xml:space="preserve"> 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15" customHeight="1">
      <c r="A63" s="40"/>
      <c r="B63" s="41"/>
      <c r="C63" s="34" t="s">
        <v>31</v>
      </c>
      <c r="D63" s="42"/>
      <c r="E63" s="42"/>
      <c r="F63" s="29" t="str">
        <f>IF(E22="","",E22)</f>
        <v>Vyplň údaj</v>
      </c>
      <c r="G63" s="42"/>
      <c r="H63" s="42"/>
      <c r="I63" s="34" t="s">
        <v>36</v>
      </c>
      <c r="J63" s="38" t="str">
        <f>E28</f>
        <v>Milan Křehla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106</v>
      </c>
      <c r="D65" s="175"/>
      <c r="E65" s="175"/>
      <c r="F65" s="175"/>
      <c r="G65" s="175"/>
      <c r="H65" s="175"/>
      <c r="I65" s="175"/>
      <c r="J65" s="176" t="s">
        <v>107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72</v>
      </c>
      <c r="D67" s="42"/>
      <c r="E67" s="42"/>
      <c r="F67" s="42"/>
      <c r="G67" s="42"/>
      <c r="H67" s="42"/>
      <c r="I67" s="42"/>
      <c r="J67" s="104">
        <f>J102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108</v>
      </c>
    </row>
    <row r="68" s="9" customFormat="1" ht="24.96" customHeight="1">
      <c r="A68" s="9"/>
      <c r="B68" s="178"/>
      <c r="C68" s="179"/>
      <c r="D68" s="180" t="s">
        <v>109</v>
      </c>
      <c r="E68" s="181"/>
      <c r="F68" s="181"/>
      <c r="G68" s="181"/>
      <c r="H68" s="181"/>
      <c r="I68" s="181"/>
      <c r="J68" s="182">
        <f>J103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110</v>
      </c>
      <c r="E69" s="186"/>
      <c r="F69" s="186"/>
      <c r="G69" s="186"/>
      <c r="H69" s="186"/>
      <c r="I69" s="186"/>
      <c r="J69" s="187">
        <f>J104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6"/>
      <c r="D70" s="185" t="s">
        <v>111</v>
      </c>
      <c r="E70" s="186"/>
      <c r="F70" s="186"/>
      <c r="G70" s="186"/>
      <c r="H70" s="186"/>
      <c r="I70" s="186"/>
      <c r="J70" s="187">
        <f>J110</f>
        <v>0</v>
      </c>
      <c r="K70" s="126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6"/>
      <c r="D71" s="185" t="s">
        <v>112</v>
      </c>
      <c r="E71" s="186"/>
      <c r="F71" s="186"/>
      <c r="G71" s="186"/>
      <c r="H71" s="186"/>
      <c r="I71" s="186"/>
      <c r="J71" s="187">
        <f>J127</f>
        <v>0</v>
      </c>
      <c r="K71" s="126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6"/>
      <c r="D72" s="185" t="s">
        <v>113</v>
      </c>
      <c r="E72" s="186"/>
      <c r="F72" s="186"/>
      <c r="G72" s="186"/>
      <c r="H72" s="186"/>
      <c r="I72" s="186"/>
      <c r="J72" s="187">
        <f>J137</f>
        <v>0</v>
      </c>
      <c r="K72" s="126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8"/>
      <c r="C73" s="179"/>
      <c r="D73" s="180" t="s">
        <v>114</v>
      </c>
      <c r="E73" s="181"/>
      <c r="F73" s="181"/>
      <c r="G73" s="181"/>
      <c r="H73" s="181"/>
      <c r="I73" s="181"/>
      <c r="J73" s="182">
        <f>J140</f>
        <v>0</v>
      </c>
      <c r="K73" s="179"/>
      <c r="L73" s="18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4"/>
      <c r="C74" s="126"/>
      <c r="D74" s="185" t="s">
        <v>115</v>
      </c>
      <c r="E74" s="186"/>
      <c r="F74" s="186"/>
      <c r="G74" s="186"/>
      <c r="H74" s="186"/>
      <c r="I74" s="186"/>
      <c r="J74" s="187">
        <f>J141</f>
        <v>0</v>
      </c>
      <c r="K74" s="126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4"/>
      <c r="C75" s="126"/>
      <c r="D75" s="185" t="s">
        <v>116</v>
      </c>
      <c r="E75" s="186"/>
      <c r="F75" s="186"/>
      <c r="G75" s="186"/>
      <c r="H75" s="186"/>
      <c r="I75" s="186"/>
      <c r="J75" s="187">
        <f>J154</f>
        <v>0</v>
      </c>
      <c r="K75" s="126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4"/>
      <c r="C76" s="126"/>
      <c r="D76" s="185" t="s">
        <v>117</v>
      </c>
      <c r="E76" s="186"/>
      <c r="F76" s="186"/>
      <c r="G76" s="186"/>
      <c r="H76" s="186"/>
      <c r="I76" s="186"/>
      <c r="J76" s="187">
        <f>J160</f>
        <v>0</v>
      </c>
      <c r="K76" s="126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4"/>
      <c r="C77" s="126"/>
      <c r="D77" s="185" t="s">
        <v>118</v>
      </c>
      <c r="E77" s="186"/>
      <c r="F77" s="186"/>
      <c r="G77" s="186"/>
      <c r="H77" s="186"/>
      <c r="I77" s="186"/>
      <c r="J77" s="187">
        <f>J166</f>
        <v>0</v>
      </c>
      <c r="K77" s="126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6"/>
      <c r="D78" s="185" t="s">
        <v>119</v>
      </c>
      <c r="E78" s="186"/>
      <c r="F78" s="186"/>
      <c r="G78" s="186"/>
      <c r="H78" s="186"/>
      <c r="I78" s="186"/>
      <c r="J78" s="187">
        <f>J179</f>
        <v>0</v>
      </c>
      <c r="K78" s="126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120</v>
      </c>
      <c r="D85" s="42"/>
      <c r="E85" s="42"/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72" t="str">
        <f>E7</f>
        <v>Budova A - Oddělení jednodenní chirurgie</v>
      </c>
      <c r="F88" s="34"/>
      <c r="G88" s="34"/>
      <c r="H88" s="34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" customFormat="1" ht="12" customHeight="1">
      <c r="B89" s="23"/>
      <c r="C89" s="34" t="s">
        <v>99</v>
      </c>
      <c r="D89" s="24"/>
      <c r="E89" s="24"/>
      <c r="F89" s="24"/>
      <c r="G89" s="24"/>
      <c r="H89" s="24"/>
      <c r="I89" s="24"/>
      <c r="J89" s="24"/>
      <c r="K89" s="24"/>
      <c r="L89" s="22"/>
    </row>
    <row r="90" s="1" customFormat="1" ht="16.5" customHeight="1">
      <c r="B90" s="23"/>
      <c r="C90" s="24"/>
      <c r="D90" s="24"/>
      <c r="E90" s="172" t="s">
        <v>100</v>
      </c>
      <c r="F90" s="24"/>
      <c r="G90" s="24"/>
      <c r="H90" s="24"/>
      <c r="I90" s="24"/>
      <c r="J90" s="24"/>
      <c r="K90" s="24"/>
      <c r="L90" s="22"/>
    </row>
    <row r="91" s="1" customFormat="1" ht="12" customHeight="1">
      <c r="B91" s="23"/>
      <c r="C91" s="34" t="s">
        <v>101</v>
      </c>
      <c r="D91" s="24"/>
      <c r="E91" s="24"/>
      <c r="F91" s="24"/>
      <c r="G91" s="24"/>
      <c r="H91" s="24"/>
      <c r="I91" s="24"/>
      <c r="J91" s="24"/>
      <c r="K91" s="24"/>
      <c r="L91" s="22"/>
    </row>
    <row r="92" s="2" customFormat="1" ht="16.5" customHeight="1">
      <c r="A92" s="40"/>
      <c r="B92" s="41"/>
      <c r="C92" s="42"/>
      <c r="D92" s="42"/>
      <c r="E92" s="173" t="s">
        <v>102</v>
      </c>
      <c r="F92" s="42"/>
      <c r="G92" s="42"/>
      <c r="H92" s="42"/>
      <c r="I92" s="42"/>
      <c r="J92" s="42"/>
      <c r="K92" s="42"/>
      <c r="L92" s="148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103</v>
      </c>
      <c r="D93" s="42"/>
      <c r="E93" s="42"/>
      <c r="F93" s="42"/>
      <c r="G93" s="42"/>
      <c r="H93" s="42"/>
      <c r="I93" s="42"/>
      <c r="J93" s="42"/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71" t="str">
        <f>E13</f>
        <v>D.1.1a - Architektonicko-stavební řešení - Bourací práce</v>
      </c>
      <c r="F94" s="42"/>
      <c r="G94" s="42"/>
      <c r="H94" s="42"/>
      <c r="I94" s="42"/>
      <c r="J94" s="42"/>
      <c r="K94" s="42"/>
      <c r="L94" s="14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8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21</v>
      </c>
      <c r="D96" s="42"/>
      <c r="E96" s="42"/>
      <c r="F96" s="29" t="str">
        <f>F16</f>
        <v>Masarykova nemocnice</v>
      </c>
      <c r="G96" s="42"/>
      <c r="H96" s="42"/>
      <c r="I96" s="34" t="s">
        <v>23</v>
      </c>
      <c r="J96" s="74" t="str">
        <f>IF(J16="","",J16)</f>
        <v>15. 1. 2026</v>
      </c>
      <c r="K96" s="42"/>
      <c r="L96" s="148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8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4" t="s">
        <v>25</v>
      </c>
      <c r="D98" s="42"/>
      <c r="E98" s="42"/>
      <c r="F98" s="29" t="str">
        <f>E19</f>
        <v>Krajská zdravotní a.s.</v>
      </c>
      <c r="G98" s="42"/>
      <c r="H98" s="42"/>
      <c r="I98" s="34" t="s">
        <v>33</v>
      </c>
      <c r="J98" s="38" t="str">
        <f>E25</f>
        <v xml:space="preserve"> </v>
      </c>
      <c r="K98" s="42"/>
      <c r="L98" s="148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31</v>
      </c>
      <c r="D99" s="42"/>
      <c r="E99" s="42"/>
      <c r="F99" s="29" t="str">
        <f>IF(E22="","",E22)</f>
        <v>Vyplň údaj</v>
      </c>
      <c r="G99" s="42"/>
      <c r="H99" s="42"/>
      <c r="I99" s="34" t="s">
        <v>36</v>
      </c>
      <c r="J99" s="38" t="str">
        <f>E28</f>
        <v>Milan Křehla</v>
      </c>
      <c r="K99" s="42"/>
      <c r="L99" s="148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0.32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48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11" customFormat="1" ht="29.28" customHeight="1">
      <c r="A101" s="189"/>
      <c r="B101" s="190"/>
      <c r="C101" s="191" t="s">
        <v>121</v>
      </c>
      <c r="D101" s="192" t="s">
        <v>59</v>
      </c>
      <c r="E101" s="192" t="s">
        <v>55</v>
      </c>
      <c r="F101" s="192" t="s">
        <v>56</v>
      </c>
      <c r="G101" s="192" t="s">
        <v>122</v>
      </c>
      <c r="H101" s="192" t="s">
        <v>123</v>
      </c>
      <c r="I101" s="192" t="s">
        <v>124</v>
      </c>
      <c r="J101" s="192" t="s">
        <v>107</v>
      </c>
      <c r="K101" s="193" t="s">
        <v>125</v>
      </c>
      <c r="L101" s="194"/>
      <c r="M101" s="94" t="s">
        <v>19</v>
      </c>
      <c r="N101" s="95" t="s">
        <v>44</v>
      </c>
      <c r="O101" s="95" t="s">
        <v>126</v>
      </c>
      <c r="P101" s="95" t="s">
        <v>127</v>
      </c>
      <c r="Q101" s="95" t="s">
        <v>128</v>
      </c>
      <c r="R101" s="95" t="s">
        <v>129</v>
      </c>
      <c r="S101" s="95" t="s">
        <v>130</v>
      </c>
      <c r="T101" s="96" t="s">
        <v>131</v>
      </c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</row>
    <row r="102" s="2" customFormat="1" ht="22.8" customHeight="1">
      <c r="A102" s="40"/>
      <c r="B102" s="41"/>
      <c r="C102" s="101" t="s">
        <v>132</v>
      </c>
      <c r="D102" s="42"/>
      <c r="E102" s="42"/>
      <c r="F102" s="42"/>
      <c r="G102" s="42"/>
      <c r="H102" s="42"/>
      <c r="I102" s="42"/>
      <c r="J102" s="195">
        <f>BK102</f>
        <v>0</v>
      </c>
      <c r="K102" s="42"/>
      <c r="L102" s="46"/>
      <c r="M102" s="97"/>
      <c r="N102" s="196"/>
      <c r="O102" s="98"/>
      <c r="P102" s="197">
        <f>P103+P140</f>
        <v>0</v>
      </c>
      <c r="Q102" s="98"/>
      <c r="R102" s="197">
        <f>R103+R140</f>
        <v>0.058253518399999996</v>
      </c>
      <c r="S102" s="98"/>
      <c r="T102" s="198">
        <f>T103+T140</f>
        <v>3.5573429999999995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73</v>
      </c>
      <c r="AU102" s="19" t="s">
        <v>108</v>
      </c>
      <c r="BK102" s="199">
        <f>BK103+BK140</f>
        <v>0</v>
      </c>
    </row>
    <row r="103" s="12" customFormat="1" ht="25.92" customHeight="1">
      <c r="A103" s="12"/>
      <c r="B103" s="200"/>
      <c r="C103" s="201"/>
      <c r="D103" s="202" t="s">
        <v>73</v>
      </c>
      <c r="E103" s="203" t="s">
        <v>133</v>
      </c>
      <c r="F103" s="203" t="s">
        <v>134</v>
      </c>
      <c r="G103" s="201"/>
      <c r="H103" s="201"/>
      <c r="I103" s="204"/>
      <c r="J103" s="205">
        <f>BK103</f>
        <v>0</v>
      </c>
      <c r="K103" s="201"/>
      <c r="L103" s="206"/>
      <c r="M103" s="207"/>
      <c r="N103" s="208"/>
      <c r="O103" s="208"/>
      <c r="P103" s="209">
        <f>P104+P110+P127+P137</f>
        <v>0</v>
      </c>
      <c r="Q103" s="208"/>
      <c r="R103" s="209">
        <f>R104+R110+R127+R137</f>
        <v>0.058253518399999996</v>
      </c>
      <c r="S103" s="208"/>
      <c r="T103" s="210">
        <f>T104+T110+T127+T137</f>
        <v>2.7642059999999997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1" t="s">
        <v>80</v>
      </c>
      <c r="AT103" s="212" t="s">
        <v>73</v>
      </c>
      <c r="AU103" s="212" t="s">
        <v>74</v>
      </c>
      <c r="AY103" s="211" t="s">
        <v>135</v>
      </c>
      <c r="BK103" s="213">
        <f>BK104+BK110+BK127+BK137</f>
        <v>0</v>
      </c>
    </row>
    <row r="104" s="12" customFormat="1" ht="22.8" customHeight="1">
      <c r="A104" s="12"/>
      <c r="B104" s="200"/>
      <c r="C104" s="201"/>
      <c r="D104" s="202" t="s">
        <v>73</v>
      </c>
      <c r="E104" s="214" t="s">
        <v>90</v>
      </c>
      <c r="F104" s="214" t="s">
        <v>136</v>
      </c>
      <c r="G104" s="201"/>
      <c r="H104" s="201"/>
      <c r="I104" s="204"/>
      <c r="J104" s="215">
        <f>BK104</f>
        <v>0</v>
      </c>
      <c r="K104" s="201"/>
      <c r="L104" s="206"/>
      <c r="M104" s="207"/>
      <c r="N104" s="208"/>
      <c r="O104" s="208"/>
      <c r="P104" s="209">
        <f>SUM(P105:P109)</f>
        <v>0</v>
      </c>
      <c r="Q104" s="208"/>
      <c r="R104" s="209">
        <f>SUM(R105:R109)</f>
        <v>0.058253518399999996</v>
      </c>
      <c r="S104" s="208"/>
      <c r="T104" s="210">
        <f>SUM(T105:T109)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1" t="s">
        <v>80</v>
      </c>
      <c r="AT104" s="212" t="s">
        <v>73</v>
      </c>
      <c r="AU104" s="212" t="s">
        <v>80</v>
      </c>
      <c r="AY104" s="211" t="s">
        <v>135</v>
      </c>
      <c r="BK104" s="213">
        <f>SUM(BK105:BK109)</f>
        <v>0</v>
      </c>
    </row>
    <row r="105" s="2" customFormat="1" ht="33" customHeight="1">
      <c r="A105" s="40"/>
      <c r="B105" s="41"/>
      <c r="C105" s="216" t="s">
        <v>80</v>
      </c>
      <c r="D105" s="216" t="s">
        <v>137</v>
      </c>
      <c r="E105" s="217" t="s">
        <v>138</v>
      </c>
      <c r="F105" s="218" t="s">
        <v>139</v>
      </c>
      <c r="G105" s="219" t="s">
        <v>140</v>
      </c>
      <c r="H105" s="220">
        <v>0.043999999999999997</v>
      </c>
      <c r="I105" s="221"/>
      <c r="J105" s="222">
        <f>ROUND(I105*H105,2)</f>
        <v>0</v>
      </c>
      <c r="K105" s="218" t="s">
        <v>141</v>
      </c>
      <c r="L105" s="46"/>
      <c r="M105" s="223" t="s">
        <v>19</v>
      </c>
      <c r="N105" s="224" t="s">
        <v>45</v>
      </c>
      <c r="O105" s="86"/>
      <c r="P105" s="225">
        <f>O105*H105</f>
        <v>0</v>
      </c>
      <c r="Q105" s="225">
        <v>1.3239436</v>
      </c>
      <c r="R105" s="225">
        <f>Q105*H105</f>
        <v>0.058253518399999996</v>
      </c>
      <c r="S105" s="225">
        <v>0</v>
      </c>
      <c r="T105" s="22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7" t="s">
        <v>142</v>
      </c>
      <c r="AT105" s="227" t="s">
        <v>137</v>
      </c>
      <c r="AU105" s="227" t="s">
        <v>82</v>
      </c>
      <c r="AY105" s="19" t="s">
        <v>135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19" t="s">
        <v>80</v>
      </c>
      <c r="BK105" s="228">
        <f>ROUND(I105*H105,2)</f>
        <v>0</v>
      </c>
      <c r="BL105" s="19" t="s">
        <v>142</v>
      </c>
      <c r="BM105" s="227" t="s">
        <v>143</v>
      </c>
    </row>
    <row r="106" s="2" customFormat="1">
      <c r="A106" s="40"/>
      <c r="B106" s="41"/>
      <c r="C106" s="42"/>
      <c r="D106" s="229" t="s">
        <v>144</v>
      </c>
      <c r="E106" s="42"/>
      <c r="F106" s="230" t="s">
        <v>145</v>
      </c>
      <c r="G106" s="42"/>
      <c r="H106" s="42"/>
      <c r="I106" s="231"/>
      <c r="J106" s="42"/>
      <c r="K106" s="42"/>
      <c r="L106" s="46"/>
      <c r="M106" s="232"/>
      <c r="N106" s="23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144</v>
      </c>
      <c r="AU106" s="19" t="s">
        <v>82</v>
      </c>
    </row>
    <row r="107" s="13" customFormat="1">
      <c r="A107" s="13"/>
      <c r="B107" s="234"/>
      <c r="C107" s="235"/>
      <c r="D107" s="236" t="s">
        <v>146</v>
      </c>
      <c r="E107" s="237" t="s">
        <v>19</v>
      </c>
      <c r="F107" s="238" t="s">
        <v>147</v>
      </c>
      <c r="G107" s="235"/>
      <c r="H107" s="239">
        <v>0.021999999999999999</v>
      </c>
      <c r="I107" s="240"/>
      <c r="J107" s="235"/>
      <c r="K107" s="235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146</v>
      </c>
      <c r="AU107" s="245" t="s">
        <v>82</v>
      </c>
      <c r="AV107" s="13" t="s">
        <v>82</v>
      </c>
      <c r="AW107" s="13" t="s">
        <v>35</v>
      </c>
      <c r="AX107" s="13" t="s">
        <v>74</v>
      </c>
      <c r="AY107" s="245" t="s">
        <v>135</v>
      </c>
    </row>
    <row r="108" s="13" customFormat="1">
      <c r="A108" s="13"/>
      <c r="B108" s="234"/>
      <c r="C108" s="235"/>
      <c r="D108" s="236" t="s">
        <v>146</v>
      </c>
      <c r="E108" s="237" t="s">
        <v>19</v>
      </c>
      <c r="F108" s="238" t="s">
        <v>148</v>
      </c>
      <c r="G108" s="235"/>
      <c r="H108" s="239">
        <v>0.021999999999999999</v>
      </c>
      <c r="I108" s="240"/>
      <c r="J108" s="235"/>
      <c r="K108" s="235"/>
      <c r="L108" s="241"/>
      <c r="M108" s="242"/>
      <c r="N108" s="243"/>
      <c r="O108" s="243"/>
      <c r="P108" s="243"/>
      <c r="Q108" s="243"/>
      <c r="R108" s="243"/>
      <c r="S108" s="243"/>
      <c r="T108" s="24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5" t="s">
        <v>146</v>
      </c>
      <c r="AU108" s="245" t="s">
        <v>82</v>
      </c>
      <c r="AV108" s="13" t="s">
        <v>82</v>
      </c>
      <c r="AW108" s="13" t="s">
        <v>35</v>
      </c>
      <c r="AX108" s="13" t="s">
        <v>74</v>
      </c>
      <c r="AY108" s="245" t="s">
        <v>135</v>
      </c>
    </row>
    <row r="109" s="14" customFormat="1">
      <c r="A109" s="14"/>
      <c r="B109" s="246"/>
      <c r="C109" s="247"/>
      <c r="D109" s="236" t="s">
        <v>146</v>
      </c>
      <c r="E109" s="248" t="s">
        <v>19</v>
      </c>
      <c r="F109" s="249" t="s">
        <v>149</v>
      </c>
      <c r="G109" s="247"/>
      <c r="H109" s="250">
        <v>0.043999999999999997</v>
      </c>
      <c r="I109" s="251"/>
      <c r="J109" s="247"/>
      <c r="K109" s="247"/>
      <c r="L109" s="252"/>
      <c r="M109" s="253"/>
      <c r="N109" s="254"/>
      <c r="O109" s="254"/>
      <c r="P109" s="254"/>
      <c r="Q109" s="254"/>
      <c r="R109" s="254"/>
      <c r="S109" s="254"/>
      <c r="T109" s="25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6" t="s">
        <v>146</v>
      </c>
      <c r="AU109" s="256" t="s">
        <v>82</v>
      </c>
      <c r="AV109" s="14" t="s">
        <v>142</v>
      </c>
      <c r="AW109" s="14" t="s">
        <v>35</v>
      </c>
      <c r="AX109" s="14" t="s">
        <v>80</v>
      </c>
      <c r="AY109" s="256" t="s">
        <v>135</v>
      </c>
    </row>
    <row r="110" s="12" customFormat="1" ht="22.8" customHeight="1">
      <c r="A110" s="12"/>
      <c r="B110" s="200"/>
      <c r="C110" s="201"/>
      <c r="D110" s="202" t="s">
        <v>73</v>
      </c>
      <c r="E110" s="214" t="s">
        <v>150</v>
      </c>
      <c r="F110" s="214" t="s">
        <v>151</v>
      </c>
      <c r="G110" s="201"/>
      <c r="H110" s="201"/>
      <c r="I110" s="204"/>
      <c r="J110" s="215">
        <f>BK110</f>
        <v>0</v>
      </c>
      <c r="K110" s="201"/>
      <c r="L110" s="206"/>
      <c r="M110" s="207"/>
      <c r="N110" s="208"/>
      <c r="O110" s="208"/>
      <c r="P110" s="209">
        <f>SUM(P111:P126)</f>
        <v>0</v>
      </c>
      <c r="Q110" s="208"/>
      <c r="R110" s="209">
        <f>SUM(R111:R126)</f>
        <v>0</v>
      </c>
      <c r="S110" s="208"/>
      <c r="T110" s="210">
        <f>SUM(T111:T126)</f>
        <v>2.7642059999999997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1" t="s">
        <v>80</v>
      </c>
      <c r="AT110" s="212" t="s">
        <v>73</v>
      </c>
      <c r="AU110" s="212" t="s">
        <v>80</v>
      </c>
      <c r="AY110" s="211" t="s">
        <v>135</v>
      </c>
      <c r="BK110" s="213">
        <f>SUM(BK111:BK126)</f>
        <v>0</v>
      </c>
    </row>
    <row r="111" s="2" customFormat="1" ht="37.8" customHeight="1">
      <c r="A111" s="40"/>
      <c r="B111" s="41"/>
      <c r="C111" s="216" t="s">
        <v>82</v>
      </c>
      <c r="D111" s="216" t="s">
        <v>137</v>
      </c>
      <c r="E111" s="217" t="s">
        <v>152</v>
      </c>
      <c r="F111" s="218" t="s">
        <v>153</v>
      </c>
      <c r="G111" s="219" t="s">
        <v>154</v>
      </c>
      <c r="H111" s="220">
        <v>6.2619999999999996</v>
      </c>
      <c r="I111" s="221"/>
      <c r="J111" s="222">
        <f>ROUND(I111*H111,2)</f>
        <v>0</v>
      </c>
      <c r="K111" s="218" t="s">
        <v>141</v>
      </c>
      <c r="L111" s="46"/>
      <c r="M111" s="223" t="s">
        <v>19</v>
      </c>
      <c r="N111" s="224" t="s">
        <v>45</v>
      </c>
      <c r="O111" s="86"/>
      <c r="P111" s="225">
        <f>O111*H111</f>
        <v>0</v>
      </c>
      <c r="Q111" s="225">
        <v>0</v>
      </c>
      <c r="R111" s="225">
        <f>Q111*H111</f>
        <v>0</v>
      </c>
      <c r="S111" s="225">
        <v>0.063</v>
      </c>
      <c r="T111" s="226">
        <f>S111*H111</f>
        <v>0.39450599999999997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7" t="s">
        <v>142</v>
      </c>
      <c r="AT111" s="227" t="s">
        <v>137</v>
      </c>
      <c r="AU111" s="227" t="s">
        <v>82</v>
      </c>
      <c r="AY111" s="19" t="s">
        <v>135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19" t="s">
        <v>80</v>
      </c>
      <c r="BK111" s="228">
        <f>ROUND(I111*H111,2)</f>
        <v>0</v>
      </c>
      <c r="BL111" s="19" t="s">
        <v>142</v>
      </c>
      <c r="BM111" s="227" t="s">
        <v>155</v>
      </c>
    </row>
    <row r="112" s="2" customFormat="1">
      <c r="A112" s="40"/>
      <c r="B112" s="41"/>
      <c r="C112" s="42"/>
      <c r="D112" s="229" t="s">
        <v>144</v>
      </c>
      <c r="E112" s="42"/>
      <c r="F112" s="230" t="s">
        <v>156</v>
      </c>
      <c r="G112" s="42"/>
      <c r="H112" s="42"/>
      <c r="I112" s="231"/>
      <c r="J112" s="42"/>
      <c r="K112" s="42"/>
      <c r="L112" s="46"/>
      <c r="M112" s="232"/>
      <c r="N112" s="23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144</v>
      </c>
      <c r="AU112" s="19" t="s">
        <v>82</v>
      </c>
    </row>
    <row r="113" s="13" customFormat="1">
      <c r="A113" s="13"/>
      <c r="B113" s="234"/>
      <c r="C113" s="235"/>
      <c r="D113" s="236" t="s">
        <v>146</v>
      </c>
      <c r="E113" s="237" t="s">
        <v>19</v>
      </c>
      <c r="F113" s="238" t="s">
        <v>157</v>
      </c>
      <c r="G113" s="235"/>
      <c r="H113" s="239">
        <v>3.1309999999999998</v>
      </c>
      <c r="I113" s="240"/>
      <c r="J113" s="235"/>
      <c r="K113" s="235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146</v>
      </c>
      <c r="AU113" s="245" t="s">
        <v>82</v>
      </c>
      <c r="AV113" s="13" t="s">
        <v>82</v>
      </c>
      <c r="AW113" s="13" t="s">
        <v>35</v>
      </c>
      <c r="AX113" s="13" t="s">
        <v>74</v>
      </c>
      <c r="AY113" s="245" t="s">
        <v>135</v>
      </c>
    </row>
    <row r="114" s="13" customFormat="1">
      <c r="A114" s="13"/>
      <c r="B114" s="234"/>
      <c r="C114" s="235"/>
      <c r="D114" s="236" t="s">
        <v>146</v>
      </c>
      <c r="E114" s="237" t="s">
        <v>19</v>
      </c>
      <c r="F114" s="238" t="s">
        <v>158</v>
      </c>
      <c r="G114" s="235"/>
      <c r="H114" s="239">
        <v>3.1309999999999998</v>
      </c>
      <c r="I114" s="240"/>
      <c r="J114" s="235"/>
      <c r="K114" s="235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146</v>
      </c>
      <c r="AU114" s="245" t="s">
        <v>82</v>
      </c>
      <c r="AV114" s="13" t="s">
        <v>82</v>
      </c>
      <c r="AW114" s="13" t="s">
        <v>35</v>
      </c>
      <c r="AX114" s="13" t="s">
        <v>74</v>
      </c>
      <c r="AY114" s="245" t="s">
        <v>135</v>
      </c>
    </row>
    <row r="115" s="14" customFormat="1">
      <c r="A115" s="14"/>
      <c r="B115" s="246"/>
      <c r="C115" s="247"/>
      <c r="D115" s="236" t="s">
        <v>146</v>
      </c>
      <c r="E115" s="248" t="s">
        <v>19</v>
      </c>
      <c r="F115" s="249" t="s">
        <v>149</v>
      </c>
      <c r="G115" s="247"/>
      <c r="H115" s="250">
        <v>6.2619999999999996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6" t="s">
        <v>146</v>
      </c>
      <c r="AU115" s="256" t="s">
        <v>82</v>
      </c>
      <c r="AV115" s="14" t="s">
        <v>142</v>
      </c>
      <c r="AW115" s="14" t="s">
        <v>35</v>
      </c>
      <c r="AX115" s="14" t="s">
        <v>80</v>
      </c>
      <c r="AY115" s="256" t="s">
        <v>135</v>
      </c>
    </row>
    <row r="116" s="2" customFormat="1" ht="49.05" customHeight="1">
      <c r="A116" s="40"/>
      <c r="B116" s="41"/>
      <c r="C116" s="216" t="s">
        <v>90</v>
      </c>
      <c r="D116" s="216" t="s">
        <v>137</v>
      </c>
      <c r="E116" s="217" t="s">
        <v>159</v>
      </c>
      <c r="F116" s="218" t="s">
        <v>160</v>
      </c>
      <c r="G116" s="219" t="s">
        <v>154</v>
      </c>
      <c r="H116" s="220">
        <v>8.6099999999999994</v>
      </c>
      <c r="I116" s="221"/>
      <c r="J116" s="222">
        <f>ROUND(I116*H116,2)</f>
        <v>0</v>
      </c>
      <c r="K116" s="218" t="s">
        <v>141</v>
      </c>
      <c r="L116" s="46"/>
      <c r="M116" s="223" t="s">
        <v>19</v>
      </c>
      <c r="N116" s="224" t="s">
        <v>45</v>
      </c>
      <c r="O116" s="86"/>
      <c r="P116" s="225">
        <f>O116*H116</f>
        <v>0</v>
      </c>
      <c r="Q116" s="225">
        <v>0</v>
      </c>
      <c r="R116" s="225">
        <f>Q116*H116</f>
        <v>0</v>
      </c>
      <c r="S116" s="225">
        <v>0.27000000000000002</v>
      </c>
      <c r="T116" s="226">
        <f>S116*H116</f>
        <v>2.3247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7" t="s">
        <v>142</v>
      </c>
      <c r="AT116" s="227" t="s">
        <v>137</v>
      </c>
      <c r="AU116" s="227" t="s">
        <v>82</v>
      </c>
      <c r="AY116" s="19" t="s">
        <v>135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19" t="s">
        <v>80</v>
      </c>
      <c r="BK116" s="228">
        <f>ROUND(I116*H116,2)</f>
        <v>0</v>
      </c>
      <c r="BL116" s="19" t="s">
        <v>142</v>
      </c>
      <c r="BM116" s="227" t="s">
        <v>161</v>
      </c>
    </row>
    <row r="117" s="2" customFormat="1">
      <c r="A117" s="40"/>
      <c r="B117" s="41"/>
      <c r="C117" s="42"/>
      <c r="D117" s="229" t="s">
        <v>144</v>
      </c>
      <c r="E117" s="42"/>
      <c r="F117" s="230" t="s">
        <v>162</v>
      </c>
      <c r="G117" s="42"/>
      <c r="H117" s="42"/>
      <c r="I117" s="231"/>
      <c r="J117" s="42"/>
      <c r="K117" s="42"/>
      <c r="L117" s="46"/>
      <c r="M117" s="232"/>
      <c r="N117" s="23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144</v>
      </c>
      <c r="AU117" s="19" t="s">
        <v>82</v>
      </c>
    </row>
    <row r="118" s="13" customFormat="1">
      <c r="A118" s="13"/>
      <c r="B118" s="234"/>
      <c r="C118" s="235"/>
      <c r="D118" s="236" t="s">
        <v>146</v>
      </c>
      <c r="E118" s="237" t="s">
        <v>19</v>
      </c>
      <c r="F118" s="238" t="s">
        <v>163</v>
      </c>
      <c r="G118" s="235"/>
      <c r="H118" s="239">
        <v>4.3049999999999997</v>
      </c>
      <c r="I118" s="240"/>
      <c r="J118" s="235"/>
      <c r="K118" s="235"/>
      <c r="L118" s="241"/>
      <c r="M118" s="242"/>
      <c r="N118" s="243"/>
      <c r="O118" s="243"/>
      <c r="P118" s="243"/>
      <c r="Q118" s="243"/>
      <c r="R118" s="243"/>
      <c r="S118" s="243"/>
      <c r="T118" s="24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5" t="s">
        <v>146</v>
      </c>
      <c r="AU118" s="245" t="s">
        <v>82</v>
      </c>
      <c r="AV118" s="13" t="s">
        <v>82</v>
      </c>
      <c r="AW118" s="13" t="s">
        <v>35</v>
      </c>
      <c r="AX118" s="13" t="s">
        <v>74</v>
      </c>
      <c r="AY118" s="245" t="s">
        <v>135</v>
      </c>
    </row>
    <row r="119" s="13" customFormat="1">
      <c r="A119" s="13"/>
      <c r="B119" s="234"/>
      <c r="C119" s="235"/>
      <c r="D119" s="236" t="s">
        <v>146</v>
      </c>
      <c r="E119" s="237" t="s">
        <v>19</v>
      </c>
      <c r="F119" s="238" t="s">
        <v>164</v>
      </c>
      <c r="G119" s="235"/>
      <c r="H119" s="239">
        <v>4.3049999999999997</v>
      </c>
      <c r="I119" s="240"/>
      <c r="J119" s="235"/>
      <c r="K119" s="235"/>
      <c r="L119" s="241"/>
      <c r="M119" s="242"/>
      <c r="N119" s="243"/>
      <c r="O119" s="243"/>
      <c r="P119" s="243"/>
      <c r="Q119" s="243"/>
      <c r="R119" s="243"/>
      <c r="S119" s="243"/>
      <c r="T119" s="24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5" t="s">
        <v>146</v>
      </c>
      <c r="AU119" s="245" t="s">
        <v>82</v>
      </c>
      <c r="AV119" s="13" t="s">
        <v>82</v>
      </c>
      <c r="AW119" s="13" t="s">
        <v>35</v>
      </c>
      <c r="AX119" s="13" t="s">
        <v>74</v>
      </c>
      <c r="AY119" s="245" t="s">
        <v>135</v>
      </c>
    </row>
    <row r="120" s="14" customFormat="1">
      <c r="A120" s="14"/>
      <c r="B120" s="246"/>
      <c r="C120" s="247"/>
      <c r="D120" s="236" t="s">
        <v>146</v>
      </c>
      <c r="E120" s="248" t="s">
        <v>19</v>
      </c>
      <c r="F120" s="249" t="s">
        <v>149</v>
      </c>
      <c r="G120" s="247"/>
      <c r="H120" s="250">
        <v>8.6099999999999994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6" t="s">
        <v>146</v>
      </c>
      <c r="AU120" s="256" t="s">
        <v>82</v>
      </c>
      <c r="AV120" s="14" t="s">
        <v>142</v>
      </c>
      <c r="AW120" s="14" t="s">
        <v>35</v>
      </c>
      <c r="AX120" s="14" t="s">
        <v>80</v>
      </c>
      <c r="AY120" s="256" t="s">
        <v>135</v>
      </c>
    </row>
    <row r="121" s="2" customFormat="1" ht="37.8" customHeight="1">
      <c r="A121" s="40"/>
      <c r="B121" s="41"/>
      <c r="C121" s="216" t="s">
        <v>142</v>
      </c>
      <c r="D121" s="216" t="s">
        <v>137</v>
      </c>
      <c r="E121" s="217" t="s">
        <v>165</v>
      </c>
      <c r="F121" s="218" t="s">
        <v>166</v>
      </c>
      <c r="G121" s="219" t="s">
        <v>167</v>
      </c>
      <c r="H121" s="220">
        <v>3</v>
      </c>
      <c r="I121" s="221"/>
      <c r="J121" s="222">
        <f>ROUND(I121*H121,2)</f>
        <v>0</v>
      </c>
      <c r="K121" s="218" t="s">
        <v>141</v>
      </c>
      <c r="L121" s="46"/>
      <c r="M121" s="223" t="s">
        <v>19</v>
      </c>
      <c r="N121" s="224" t="s">
        <v>45</v>
      </c>
      <c r="O121" s="86"/>
      <c r="P121" s="225">
        <f>O121*H121</f>
        <v>0</v>
      </c>
      <c r="Q121" s="225">
        <v>0</v>
      </c>
      <c r="R121" s="225">
        <f>Q121*H121</f>
        <v>0</v>
      </c>
      <c r="S121" s="225">
        <v>0.0060000000000000001</v>
      </c>
      <c r="T121" s="226">
        <f>S121*H121</f>
        <v>0.018000000000000002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7" t="s">
        <v>142</v>
      </c>
      <c r="AT121" s="227" t="s">
        <v>137</v>
      </c>
      <c r="AU121" s="227" t="s">
        <v>82</v>
      </c>
      <c r="AY121" s="19" t="s">
        <v>135</v>
      </c>
      <c r="BE121" s="228">
        <f>IF(N121="základní",J121,0)</f>
        <v>0</v>
      </c>
      <c r="BF121" s="228">
        <f>IF(N121="snížená",J121,0)</f>
        <v>0</v>
      </c>
      <c r="BG121" s="228">
        <f>IF(N121="zákl. přenesená",J121,0)</f>
        <v>0</v>
      </c>
      <c r="BH121" s="228">
        <f>IF(N121="sníž. přenesená",J121,0)</f>
        <v>0</v>
      </c>
      <c r="BI121" s="228">
        <f>IF(N121="nulová",J121,0)</f>
        <v>0</v>
      </c>
      <c r="BJ121" s="19" t="s">
        <v>80</v>
      </c>
      <c r="BK121" s="228">
        <f>ROUND(I121*H121,2)</f>
        <v>0</v>
      </c>
      <c r="BL121" s="19" t="s">
        <v>142</v>
      </c>
      <c r="BM121" s="227" t="s">
        <v>168</v>
      </c>
    </row>
    <row r="122" s="2" customFormat="1">
      <c r="A122" s="40"/>
      <c r="B122" s="41"/>
      <c r="C122" s="42"/>
      <c r="D122" s="229" t="s">
        <v>144</v>
      </c>
      <c r="E122" s="42"/>
      <c r="F122" s="230" t="s">
        <v>169</v>
      </c>
      <c r="G122" s="42"/>
      <c r="H122" s="42"/>
      <c r="I122" s="231"/>
      <c r="J122" s="42"/>
      <c r="K122" s="42"/>
      <c r="L122" s="46"/>
      <c r="M122" s="232"/>
      <c r="N122" s="23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144</v>
      </c>
      <c r="AU122" s="19" t="s">
        <v>82</v>
      </c>
    </row>
    <row r="123" s="13" customFormat="1">
      <c r="A123" s="13"/>
      <c r="B123" s="234"/>
      <c r="C123" s="235"/>
      <c r="D123" s="236" t="s">
        <v>146</v>
      </c>
      <c r="E123" s="237" t="s">
        <v>19</v>
      </c>
      <c r="F123" s="238" t="s">
        <v>170</v>
      </c>
      <c r="G123" s="235"/>
      <c r="H123" s="239">
        <v>3</v>
      </c>
      <c r="I123" s="240"/>
      <c r="J123" s="235"/>
      <c r="K123" s="235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146</v>
      </c>
      <c r="AU123" s="245" t="s">
        <v>82</v>
      </c>
      <c r="AV123" s="13" t="s">
        <v>82</v>
      </c>
      <c r="AW123" s="13" t="s">
        <v>35</v>
      </c>
      <c r="AX123" s="13" t="s">
        <v>80</v>
      </c>
      <c r="AY123" s="245" t="s">
        <v>135</v>
      </c>
    </row>
    <row r="124" s="2" customFormat="1" ht="37.8" customHeight="1">
      <c r="A124" s="40"/>
      <c r="B124" s="41"/>
      <c r="C124" s="216" t="s">
        <v>171</v>
      </c>
      <c r="D124" s="216" t="s">
        <v>137</v>
      </c>
      <c r="E124" s="217" t="s">
        <v>172</v>
      </c>
      <c r="F124" s="218" t="s">
        <v>173</v>
      </c>
      <c r="G124" s="219" t="s">
        <v>167</v>
      </c>
      <c r="H124" s="220">
        <v>3</v>
      </c>
      <c r="I124" s="221"/>
      <c r="J124" s="222">
        <f>ROUND(I124*H124,2)</f>
        <v>0</v>
      </c>
      <c r="K124" s="218" t="s">
        <v>141</v>
      </c>
      <c r="L124" s="46"/>
      <c r="M124" s="223" t="s">
        <v>19</v>
      </c>
      <c r="N124" s="224" t="s">
        <v>45</v>
      </c>
      <c r="O124" s="86"/>
      <c r="P124" s="225">
        <f>O124*H124</f>
        <v>0</v>
      </c>
      <c r="Q124" s="225">
        <v>0</v>
      </c>
      <c r="R124" s="225">
        <f>Q124*H124</f>
        <v>0</v>
      </c>
      <c r="S124" s="225">
        <v>0.0089999999999999993</v>
      </c>
      <c r="T124" s="226">
        <f>S124*H124</f>
        <v>0.026999999999999996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7" t="s">
        <v>142</v>
      </c>
      <c r="AT124" s="227" t="s">
        <v>137</v>
      </c>
      <c r="AU124" s="227" t="s">
        <v>82</v>
      </c>
      <c r="AY124" s="19" t="s">
        <v>135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19" t="s">
        <v>80</v>
      </c>
      <c r="BK124" s="228">
        <f>ROUND(I124*H124,2)</f>
        <v>0</v>
      </c>
      <c r="BL124" s="19" t="s">
        <v>142</v>
      </c>
      <c r="BM124" s="227" t="s">
        <v>174</v>
      </c>
    </row>
    <row r="125" s="2" customFormat="1">
      <c r="A125" s="40"/>
      <c r="B125" s="41"/>
      <c r="C125" s="42"/>
      <c r="D125" s="229" t="s">
        <v>144</v>
      </c>
      <c r="E125" s="42"/>
      <c r="F125" s="230" t="s">
        <v>175</v>
      </c>
      <c r="G125" s="42"/>
      <c r="H125" s="42"/>
      <c r="I125" s="231"/>
      <c r="J125" s="42"/>
      <c r="K125" s="42"/>
      <c r="L125" s="46"/>
      <c r="M125" s="232"/>
      <c r="N125" s="23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144</v>
      </c>
      <c r="AU125" s="19" t="s">
        <v>82</v>
      </c>
    </row>
    <row r="126" s="13" customFormat="1">
      <c r="A126" s="13"/>
      <c r="B126" s="234"/>
      <c r="C126" s="235"/>
      <c r="D126" s="236" t="s">
        <v>146</v>
      </c>
      <c r="E126" s="237" t="s">
        <v>19</v>
      </c>
      <c r="F126" s="238" t="s">
        <v>176</v>
      </c>
      <c r="G126" s="235"/>
      <c r="H126" s="239">
        <v>3</v>
      </c>
      <c r="I126" s="240"/>
      <c r="J126" s="235"/>
      <c r="K126" s="235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146</v>
      </c>
      <c r="AU126" s="245" t="s">
        <v>82</v>
      </c>
      <c r="AV126" s="13" t="s">
        <v>82</v>
      </c>
      <c r="AW126" s="13" t="s">
        <v>35</v>
      </c>
      <c r="AX126" s="13" t="s">
        <v>80</v>
      </c>
      <c r="AY126" s="245" t="s">
        <v>135</v>
      </c>
    </row>
    <row r="127" s="12" customFormat="1" ht="22.8" customHeight="1">
      <c r="A127" s="12"/>
      <c r="B127" s="200"/>
      <c r="C127" s="201"/>
      <c r="D127" s="202" t="s">
        <v>73</v>
      </c>
      <c r="E127" s="214" t="s">
        <v>177</v>
      </c>
      <c r="F127" s="214" t="s">
        <v>178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SUM(P128:P136)</f>
        <v>0</v>
      </c>
      <c r="Q127" s="208"/>
      <c r="R127" s="209">
        <f>SUM(R128:R136)</f>
        <v>0</v>
      </c>
      <c r="S127" s="208"/>
      <c r="T127" s="210">
        <f>SUM(T128:T136)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80</v>
      </c>
      <c r="AT127" s="212" t="s">
        <v>73</v>
      </c>
      <c r="AU127" s="212" t="s">
        <v>80</v>
      </c>
      <c r="AY127" s="211" t="s">
        <v>135</v>
      </c>
      <c r="BK127" s="213">
        <f>SUM(BK128:BK136)</f>
        <v>0</v>
      </c>
    </row>
    <row r="128" s="2" customFormat="1" ht="37.8" customHeight="1">
      <c r="A128" s="40"/>
      <c r="B128" s="41"/>
      <c r="C128" s="216" t="s">
        <v>179</v>
      </c>
      <c r="D128" s="216" t="s">
        <v>137</v>
      </c>
      <c r="E128" s="217" t="s">
        <v>180</v>
      </c>
      <c r="F128" s="218" t="s">
        <v>181</v>
      </c>
      <c r="G128" s="219" t="s">
        <v>140</v>
      </c>
      <c r="H128" s="220">
        <v>3.5569999999999999</v>
      </c>
      <c r="I128" s="221"/>
      <c r="J128" s="222">
        <f>ROUND(I128*H128,2)</f>
        <v>0</v>
      </c>
      <c r="K128" s="218" t="s">
        <v>141</v>
      </c>
      <c r="L128" s="46"/>
      <c r="M128" s="223" t="s">
        <v>19</v>
      </c>
      <c r="N128" s="224" t="s">
        <v>45</v>
      </c>
      <c r="O128" s="86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7" t="s">
        <v>142</v>
      </c>
      <c r="AT128" s="227" t="s">
        <v>137</v>
      </c>
      <c r="AU128" s="227" t="s">
        <v>82</v>
      </c>
      <c r="AY128" s="19" t="s">
        <v>135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9" t="s">
        <v>80</v>
      </c>
      <c r="BK128" s="228">
        <f>ROUND(I128*H128,2)</f>
        <v>0</v>
      </c>
      <c r="BL128" s="19" t="s">
        <v>142</v>
      </c>
      <c r="BM128" s="227" t="s">
        <v>182</v>
      </c>
    </row>
    <row r="129" s="2" customFormat="1">
      <c r="A129" s="40"/>
      <c r="B129" s="41"/>
      <c r="C129" s="42"/>
      <c r="D129" s="229" t="s">
        <v>144</v>
      </c>
      <c r="E129" s="42"/>
      <c r="F129" s="230" t="s">
        <v>183</v>
      </c>
      <c r="G129" s="42"/>
      <c r="H129" s="42"/>
      <c r="I129" s="231"/>
      <c r="J129" s="42"/>
      <c r="K129" s="42"/>
      <c r="L129" s="46"/>
      <c r="M129" s="232"/>
      <c r="N129" s="23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144</v>
      </c>
      <c r="AU129" s="19" t="s">
        <v>82</v>
      </c>
    </row>
    <row r="130" s="2" customFormat="1" ht="33" customHeight="1">
      <c r="A130" s="40"/>
      <c r="B130" s="41"/>
      <c r="C130" s="216" t="s">
        <v>184</v>
      </c>
      <c r="D130" s="216" t="s">
        <v>137</v>
      </c>
      <c r="E130" s="217" t="s">
        <v>185</v>
      </c>
      <c r="F130" s="218" t="s">
        <v>186</v>
      </c>
      <c r="G130" s="219" t="s">
        <v>140</v>
      </c>
      <c r="H130" s="220">
        <v>3.5569999999999999</v>
      </c>
      <c r="I130" s="221"/>
      <c r="J130" s="222">
        <f>ROUND(I130*H130,2)</f>
        <v>0</v>
      </c>
      <c r="K130" s="218" t="s">
        <v>141</v>
      </c>
      <c r="L130" s="46"/>
      <c r="M130" s="223" t="s">
        <v>19</v>
      </c>
      <c r="N130" s="224" t="s">
        <v>45</v>
      </c>
      <c r="O130" s="86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7" t="s">
        <v>142</v>
      </c>
      <c r="AT130" s="227" t="s">
        <v>137</v>
      </c>
      <c r="AU130" s="227" t="s">
        <v>82</v>
      </c>
      <c r="AY130" s="19" t="s">
        <v>135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9" t="s">
        <v>80</v>
      </c>
      <c r="BK130" s="228">
        <f>ROUND(I130*H130,2)</f>
        <v>0</v>
      </c>
      <c r="BL130" s="19" t="s">
        <v>142</v>
      </c>
      <c r="BM130" s="227" t="s">
        <v>187</v>
      </c>
    </row>
    <row r="131" s="2" customFormat="1">
      <c r="A131" s="40"/>
      <c r="B131" s="41"/>
      <c r="C131" s="42"/>
      <c r="D131" s="229" t="s">
        <v>144</v>
      </c>
      <c r="E131" s="42"/>
      <c r="F131" s="230" t="s">
        <v>188</v>
      </c>
      <c r="G131" s="42"/>
      <c r="H131" s="42"/>
      <c r="I131" s="231"/>
      <c r="J131" s="42"/>
      <c r="K131" s="42"/>
      <c r="L131" s="46"/>
      <c r="M131" s="232"/>
      <c r="N131" s="23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144</v>
      </c>
      <c r="AU131" s="19" t="s">
        <v>82</v>
      </c>
    </row>
    <row r="132" s="2" customFormat="1" ht="44.25" customHeight="1">
      <c r="A132" s="40"/>
      <c r="B132" s="41"/>
      <c r="C132" s="216" t="s">
        <v>189</v>
      </c>
      <c r="D132" s="216" t="s">
        <v>137</v>
      </c>
      <c r="E132" s="217" t="s">
        <v>190</v>
      </c>
      <c r="F132" s="218" t="s">
        <v>191</v>
      </c>
      <c r="G132" s="219" t="s">
        <v>140</v>
      </c>
      <c r="H132" s="220">
        <v>35.57</v>
      </c>
      <c r="I132" s="221"/>
      <c r="J132" s="222">
        <f>ROUND(I132*H132,2)</f>
        <v>0</v>
      </c>
      <c r="K132" s="218" t="s">
        <v>141</v>
      </c>
      <c r="L132" s="46"/>
      <c r="M132" s="223" t="s">
        <v>19</v>
      </c>
      <c r="N132" s="224" t="s">
        <v>45</v>
      </c>
      <c r="O132" s="86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7" t="s">
        <v>142</v>
      </c>
      <c r="AT132" s="227" t="s">
        <v>137</v>
      </c>
      <c r="AU132" s="227" t="s">
        <v>82</v>
      </c>
      <c r="AY132" s="19" t="s">
        <v>135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9" t="s">
        <v>80</v>
      </c>
      <c r="BK132" s="228">
        <f>ROUND(I132*H132,2)</f>
        <v>0</v>
      </c>
      <c r="BL132" s="19" t="s">
        <v>142</v>
      </c>
      <c r="BM132" s="227" t="s">
        <v>192</v>
      </c>
    </row>
    <row r="133" s="2" customFormat="1">
      <c r="A133" s="40"/>
      <c r="B133" s="41"/>
      <c r="C133" s="42"/>
      <c r="D133" s="229" t="s">
        <v>144</v>
      </c>
      <c r="E133" s="42"/>
      <c r="F133" s="230" t="s">
        <v>193</v>
      </c>
      <c r="G133" s="42"/>
      <c r="H133" s="42"/>
      <c r="I133" s="231"/>
      <c r="J133" s="42"/>
      <c r="K133" s="42"/>
      <c r="L133" s="46"/>
      <c r="M133" s="232"/>
      <c r="N133" s="23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144</v>
      </c>
      <c r="AU133" s="19" t="s">
        <v>82</v>
      </c>
    </row>
    <row r="134" s="13" customFormat="1">
      <c r="A134" s="13"/>
      <c r="B134" s="234"/>
      <c r="C134" s="235"/>
      <c r="D134" s="236" t="s">
        <v>146</v>
      </c>
      <c r="E134" s="237" t="s">
        <v>19</v>
      </c>
      <c r="F134" s="238" t="s">
        <v>194</v>
      </c>
      <c r="G134" s="235"/>
      <c r="H134" s="239">
        <v>35.57</v>
      </c>
      <c r="I134" s="240"/>
      <c r="J134" s="235"/>
      <c r="K134" s="235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146</v>
      </c>
      <c r="AU134" s="245" t="s">
        <v>82</v>
      </c>
      <c r="AV134" s="13" t="s">
        <v>82</v>
      </c>
      <c r="AW134" s="13" t="s">
        <v>35</v>
      </c>
      <c r="AX134" s="13" t="s">
        <v>80</v>
      </c>
      <c r="AY134" s="245" t="s">
        <v>135</v>
      </c>
    </row>
    <row r="135" s="2" customFormat="1" ht="44.25" customHeight="1">
      <c r="A135" s="40"/>
      <c r="B135" s="41"/>
      <c r="C135" s="216" t="s">
        <v>150</v>
      </c>
      <c r="D135" s="216" t="s">
        <v>137</v>
      </c>
      <c r="E135" s="217" t="s">
        <v>195</v>
      </c>
      <c r="F135" s="218" t="s">
        <v>196</v>
      </c>
      <c r="G135" s="219" t="s">
        <v>140</v>
      </c>
      <c r="H135" s="220">
        <v>3.5569999999999999</v>
      </c>
      <c r="I135" s="221"/>
      <c r="J135" s="222">
        <f>ROUND(I135*H135,2)</f>
        <v>0</v>
      </c>
      <c r="K135" s="218" t="s">
        <v>141</v>
      </c>
      <c r="L135" s="46"/>
      <c r="M135" s="223" t="s">
        <v>19</v>
      </c>
      <c r="N135" s="224" t="s">
        <v>45</v>
      </c>
      <c r="O135" s="86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7" t="s">
        <v>142</v>
      </c>
      <c r="AT135" s="227" t="s">
        <v>137</v>
      </c>
      <c r="AU135" s="227" t="s">
        <v>82</v>
      </c>
      <c r="AY135" s="19" t="s">
        <v>135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9" t="s">
        <v>80</v>
      </c>
      <c r="BK135" s="228">
        <f>ROUND(I135*H135,2)</f>
        <v>0</v>
      </c>
      <c r="BL135" s="19" t="s">
        <v>142</v>
      </c>
      <c r="BM135" s="227" t="s">
        <v>197</v>
      </c>
    </row>
    <row r="136" s="2" customFormat="1">
      <c r="A136" s="40"/>
      <c r="B136" s="41"/>
      <c r="C136" s="42"/>
      <c r="D136" s="229" t="s">
        <v>144</v>
      </c>
      <c r="E136" s="42"/>
      <c r="F136" s="230" t="s">
        <v>198</v>
      </c>
      <c r="G136" s="42"/>
      <c r="H136" s="42"/>
      <c r="I136" s="231"/>
      <c r="J136" s="42"/>
      <c r="K136" s="42"/>
      <c r="L136" s="46"/>
      <c r="M136" s="232"/>
      <c r="N136" s="23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144</v>
      </c>
      <c r="AU136" s="19" t="s">
        <v>82</v>
      </c>
    </row>
    <row r="137" s="12" customFormat="1" ht="22.8" customHeight="1">
      <c r="A137" s="12"/>
      <c r="B137" s="200"/>
      <c r="C137" s="201"/>
      <c r="D137" s="202" t="s">
        <v>73</v>
      </c>
      <c r="E137" s="214" t="s">
        <v>199</v>
      </c>
      <c r="F137" s="214" t="s">
        <v>200</v>
      </c>
      <c r="G137" s="201"/>
      <c r="H137" s="201"/>
      <c r="I137" s="204"/>
      <c r="J137" s="215">
        <f>BK137</f>
        <v>0</v>
      </c>
      <c r="K137" s="201"/>
      <c r="L137" s="206"/>
      <c r="M137" s="207"/>
      <c r="N137" s="208"/>
      <c r="O137" s="208"/>
      <c r="P137" s="209">
        <f>SUM(P138:P139)</f>
        <v>0</v>
      </c>
      <c r="Q137" s="208"/>
      <c r="R137" s="209">
        <f>SUM(R138:R139)</f>
        <v>0</v>
      </c>
      <c r="S137" s="208"/>
      <c r="T137" s="210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80</v>
      </c>
      <c r="AT137" s="212" t="s">
        <v>73</v>
      </c>
      <c r="AU137" s="212" t="s">
        <v>80</v>
      </c>
      <c r="AY137" s="211" t="s">
        <v>135</v>
      </c>
      <c r="BK137" s="213">
        <f>SUM(BK138:BK139)</f>
        <v>0</v>
      </c>
    </row>
    <row r="138" s="2" customFormat="1" ht="55.5" customHeight="1">
      <c r="A138" s="40"/>
      <c r="B138" s="41"/>
      <c r="C138" s="216" t="s">
        <v>201</v>
      </c>
      <c r="D138" s="216" t="s">
        <v>137</v>
      </c>
      <c r="E138" s="217" t="s">
        <v>202</v>
      </c>
      <c r="F138" s="218" t="s">
        <v>203</v>
      </c>
      <c r="G138" s="219" t="s">
        <v>140</v>
      </c>
      <c r="H138" s="220">
        <v>0.058000000000000003</v>
      </c>
      <c r="I138" s="221"/>
      <c r="J138" s="222">
        <f>ROUND(I138*H138,2)</f>
        <v>0</v>
      </c>
      <c r="K138" s="218" t="s">
        <v>141</v>
      </c>
      <c r="L138" s="46"/>
      <c r="M138" s="223" t="s">
        <v>19</v>
      </c>
      <c r="N138" s="224" t="s">
        <v>45</v>
      </c>
      <c r="O138" s="86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7" t="s">
        <v>142</v>
      </c>
      <c r="AT138" s="227" t="s">
        <v>137</v>
      </c>
      <c r="AU138" s="227" t="s">
        <v>82</v>
      </c>
      <c r="AY138" s="19" t="s">
        <v>135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9" t="s">
        <v>80</v>
      </c>
      <c r="BK138" s="228">
        <f>ROUND(I138*H138,2)</f>
        <v>0</v>
      </c>
      <c r="BL138" s="19" t="s">
        <v>142</v>
      </c>
      <c r="BM138" s="227" t="s">
        <v>204</v>
      </c>
    </row>
    <row r="139" s="2" customFormat="1">
      <c r="A139" s="40"/>
      <c r="B139" s="41"/>
      <c r="C139" s="42"/>
      <c r="D139" s="229" t="s">
        <v>144</v>
      </c>
      <c r="E139" s="42"/>
      <c r="F139" s="230" t="s">
        <v>205</v>
      </c>
      <c r="G139" s="42"/>
      <c r="H139" s="42"/>
      <c r="I139" s="231"/>
      <c r="J139" s="42"/>
      <c r="K139" s="42"/>
      <c r="L139" s="46"/>
      <c r="M139" s="232"/>
      <c r="N139" s="23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144</v>
      </c>
      <c r="AU139" s="19" t="s">
        <v>82</v>
      </c>
    </row>
    <row r="140" s="12" customFormat="1" ht="25.92" customHeight="1">
      <c r="A140" s="12"/>
      <c r="B140" s="200"/>
      <c r="C140" s="201"/>
      <c r="D140" s="202" t="s">
        <v>73</v>
      </c>
      <c r="E140" s="203" t="s">
        <v>206</v>
      </c>
      <c r="F140" s="203" t="s">
        <v>207</v>
      </c>
      <c r="G140" s="201"/>
      <c r="H140" s="201"/>
      <c r="I140" s="204"/>
      <c r="J140" s="205">
        <f>BK140</f>
        <v>0</v>
      </c>
      <c r="K140" s="201"/>
      <c r="L140" s="206"/>
      <c r="M140" s="207"/>
      <c r="N140" s="208"/>
      <c r="O140" s="208"/>
      <c r="P140" s="209">
        <f>P141+P154+P160+P166+P179</f>
        <v>0</v>
      </c>
      <c r="Q140" s="208"/>
      <c r="R140" s="209">
        <f>R141+R154+R160+R166+R179</f>
        <v>0</v>
      </c>
      <c r="S140" s="208"/>
      <c r="T140" s="210">
        <f>T141+T154+T160+T166+T179</f>
        <v>0.79313699999999998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1" t="s">
        <v>82</v>
      </c>
      <c r="AT140" s="212" t="s">
        <v>73</v>
      </c>
      <c r="AU140" s="212" t="s">
        <v>74</v>
      </c>
      <c r="AY140" s="211" t="s">
        <v>135</v>
      </c>
      <c r="BK140" s="213">
        <f>BK141+BK154+BK160+BK166+BK179</f>
        <v>0</v>
      </c>
    </row>
    <row r="141" s="12" customFormat="1" ht="22.8" customHeight="1">
      <c r="A141" s="12"/>
      <c r="B141" s="200"/>
      <c r="C141" s="201"/>
      <c r="D141" s="202" t="s">
        <v>73</v>
      </c>
      <c r="E141" s="214" t="s">
        <v>208</v>
      </c>
      <c r="F141" s="214" t="s">
        <v>209</v>
      </c>
      <c r="G141" s="201"/>
      <c r="H141" s="201"/>
      <c r="I141" s="204"/>
      <c r="J141" s="215">
        <f>BK141</f>
        <v>0</v>
      </c>
      <c r="K141" s="201"/>
      <c r="L141" s="206"/>
      <c r="M141" s="207"/>
      <c r="N141" s="208"/>
      <c r="O141" s="208"/>
      <c r="P141" s="209">
        <f>SUM(P142:P153)</f>
        <v>0</v>
      </c>
      <c r="Q141" s="208"/>
      <c r="R141" s="209">
        <f>SUM(R142:R153)</f>
        <v>0</v>
      </c>
      <c r="S141" s="208"/>
      <c r="T141" s="210">
        <f>SUM(T142:T153)</f>
        <v>0.02375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82</v>
      </c>
      <c r="AT141" s="212" t="s">
        <v>73</v>
      </c>
      <c r="AU141" s="212" t="s">
        <v>80</v>
      </c>
      <c r="AY141" s="211" t="s">
        <v>135</v>
      </c>
      <c r="BK141" s="213">
        <f>SUM(BK142:BK153)</f>
        <v>0</v>
      </c>
    </row>
    <row r="142" s="2" customFormat="1" ht="21.75" customHeight="1">
      <c r="A142" s="40"/>
      <c r="B142" s="41"/>
      <c r="C142" s="216" t="s">
        <v>210</v>
      </c>
      <c r="D142" s="216" t="s">
        <v>137</v>
      </c>
      <c r="E142" s="217" t="s">
        <v>211</v>
      </c>
      <c r="F142" s="218" t="s">
        <v>212</v>
      </c>
      <c r="G142" s="219" t="s">
        <v>213</v>
      </c>
      <c r="H142" s="220">
        <v>1</v>
      </c>
      <c r="I142" s="221"/>
      <c r="J142" s="222">
        <f>ROUND(I142*H142,2)</f>
        <v>0</v>
      </c>
      <c r="K142" s="218" t="s">
        <v>141</v>
      </c>
      <c r="L142" s="46"/>
      <c r="M142" s="223" t="s">
        <v>19</v>
      </c>
      <c r="N142" s="224" t="s">
        <v>45</v>
      </c>
      <c r="O142" s="86"/>
      <c r="P142" s="225">
        <f>O142*H142</f>
        <v>0</v>
      </c>
      <c r="Q142" s="225">
        <v>0</v>
      </c>
      <c r="R142" s="225">
        <f>Q142*H142</f>
        <v>0</v>
      </c>
      <c r="S142" s="225">
        <v>0.019460000000000002</v>
      </c>
      <c r="T142" s="226">
        <f>S142*H142</f>
        <v>0.019460000000000002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7" t="s">
        <v>214</v>
      </c>
      <c r="AT142" s="227" t="s">
        <v>137</v>
      </c>
      <c r="AU142" s="227" t="s">
        <v>82</v>
      </c>
      <c r="AY142" s="19" t="s">
        <v>135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9" t="s">
        <v>80</v>
      </c>
      <c r="BK142" s="228">
        <f>ROUND(I142*H142,2)</f>
        <v>0</v>
      </c>
      <c r="BL142" s="19" t="s">
        <v>214</v>
      </c>
      <c r="BM142" s="227" t="s">
        <v>215</v>
      </c>
    </row>
    <row r="143" s="2" customFormat="1">
      <c r="A143" s="40"/>
      <c r="B143" s="41"/>
      <c r="C143" s="42"/>
      <c r="D143" s="229" t="s">
        <v>144</v>
      </c>
      <c r="E143" s="42"/>
      <c r="F143" s="230" t="s">
        <v>216</v>
      </c>
      <c r="G143" s="42"/>
      <c r="H143" s="42"/>
      <c r="I143" s="231"/>
      <c r="J143" s="42"/>
      <c r="K143" s="42"/>
      <c r="L143" s="46"/>
      <c r="M143" s="232"/>
      <c r="N143" s="23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144</v>
      </c>
      <c r="AU143" s="19" t="s">
        <v>82</v>
      </c>
    </row>
    <row r="144" s="13" customFormat="1">
      <c r="A144" s="13"/>
      <c r="B144" s="234"/>
      <c r="C144" s="235"/>
      <c r="D144" s="236" t="s">
        <v>146</v>
      </c>
      <c r="E144" s="237" t="s">
        <v>19</v>
      </c>
      <c r="F144" s="238" t="s">
        <v>217</v>
      </c>
      <c r="G144" s="235"/>
      <c r="H144" s="239">
        <v>1</v>
      </c>
      <c r="I144" s="240"/>
      <c r="J144" s="235"/>
      <c r="K144" s="235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146</v>
      </c>
      <c r="AU144" s="245" t="s">
        <v>82</v>
      </c>
      <c r="AV144" s="13" t="s">
        <v>82</v>
      </c>
      <c r="AW144" s="13" t="s">
        <v>35</v>
      </c>
      <c r="AX144" s="13" t="s">
        <v>80</v>
      </c>
      <c r="AY144" s="245" t="s">
        <v>135</v>
      </c>
    </row>
    <row r="145" s="2" customFormat="1" ht="16.5" customHeight="1">
      <c r="A145" s="40"/>
      <c r="B145" s="41"/>
      <c r="C145" s="216" t="s">
        <v>8</v>
      </c>
      <c r="D145" s="216" t="s">
        <v>137</v>
      </c>
      <c r="E145" s="217" t="s">
        <v>218</v>
      </c>
      <c r="F145" s="218" t="s">
        <v>219</v>
      </c>
      <c r="G145" s="219" t="s">
        <v>213</v>
      </c>
      <c r="H145" s="220">
        <v>1</v>
      </c>
      <c r="I145" s="221"/>
      <c r="J145" s="222">
        <f>ROUND(I145*H145,2)</f>
        <v>0</v>
      </c>
      <c r="K145" s="218" t="s">
        <v>141</v>
      </c>
      <c r="L145" s="46"/>
      <c r="M145" s="223" t="s">
        <v>19</v>
      </c>
      <c r="N145" s="224" t="s">
        <v>45</v>
      </c>
      <c r="O145" s="86"/>
      <c r="P145" s="225">
        <f>O145*H145</f>
        <v>0</v>
      </c>
      <c r="Q145" s="225">
        <v>0</v>
      </c>
      <c r="R145" s="225">
        <f>Q145*H145</f>
        <v>0</v>
      </c>
      <c r="S145" s="225">
        <v>0.00085999999999999998</v>
      </c>
      <c r="T145" s="226">
        <f>S145*H145</f>
        <v>0.00085999999999999998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7" t="s">
        <v>214</v>
      </c>
      <c r="AT145" s="227" t="s">
        <v>137</v>
      </c>
      <c r="AU145" s="227" t="s">
        <v>82</v>
      </c>
      <c r="AY145" s="19" t="s">
        <v>135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9" t="s">
        <v>80</v>
      </c>
      <c r="BK145" s="228">
        <f>ROUND(I145*H145,2)</f>
        <v>0</v>
      </c>
      <c r="BL145" s="19" t="s">
        <v>214</v>
      </c>
      <c r="BM145" s="227" t="s">
        <v>220</v>
      </c>
    </row>
    <row r="146" s="2" customFormat="1">
      <c r="A146" s="40"/>
      <c r="B146" s="41"/>
      <c r="C146" s="42"/>
      <c r="D146" s="229" t="s">
        <v>144</v>
      </c>
      <c r="E146" s="42"/>
      <c r="F146" s="230" t="s">
        <v>221</v>
      </c>
      <c r="G146" s="42"/>
      <c r="H146" s="42"/>
      <c r="I146" s="231"/>
      <c r="J146" s="42"/>
      <c r="K146" s="42"/>
      <c r="L146" s="46"/>
      <c r="M146" s="232"/>
      <c r="N146" s="23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144</v>
      </c>
      <c r="AU146" s="19" t="s">
        <v>82</v>
      </c>
    </row>
    <row r="147" s="13" customFormat="1">
      <c r="A147" s="13"/>
      <c r="B147" s="234"/>
      <c r="C147" s="235"/>
      <c r="D147" s="236" t="s">
        <v>146</v>
      </c>
      <c r="E147" s="237" t="s">
        <v>19</v>
      </c>
      <c r="F147" s="238" t="s">
        <v>217</v>
      </c>
      <c r="G147" s="235"/>
      <c r="H147" s="239">
        <v>1</v>
      </c>
      <c r="I147" s="240"/>
      <c r="J147" s="235"/>
      <c r="K147" s="235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146</v>
      </c>
      <c r="AU147" s="245" t="s">
        <v>82</v>
      </c>
      <c r="AV147" s="13" t="s">
        <v>82</v>
      </c>
      <c r="AW147" s="13" t="s">
        <v>35</v>
      </c>
      <c r="AX147" s="13" t="s">
        <v>80</v>
      </c>
      <c r="AY147" s="245" t="s">
        <v>135</v>
      </c>
    </row>
    <row r="148" s="2" customFormat="1" ht="24.15" customHeight="1">
      <c r="A148" s="40"/>
      <c r="B148" s="41"/>
      <c r="C148" s="216" t="s">
        <v>222</v>
      </c>
      <c r="D148" s="216" t="s">
        <v>137</v>
      </c>
      <c r="E148" s="217" t="s">
        <v>223</v>
      </c>
      <c r="F148" s="218" t="s">
        <v>224</v>
      </c>
      <c r="G148" s="219" t="s">
        <v>225</v>
      </c>
      <c r="H148" s="220">
        <v>3</v>
      </c>
      <c r="I148" s="221"/>
      <c r="J148" s="222">
        <f>ROUND(I148*H148,2)</f>
        <v>0</v>
      </c>
      <c r="K148" s="218" t="s">
        <v>141</v>
      </c>
      <c r="L148" s="46"/>
      <c r="M148" s="223" t="s">
        <v>19</v>
      </c>
      <c r="N148" s="224" t="s">
        <v>45</v>
      </c>
      <c r="O148" s="86"/>
      <c r="P148" s="225">
        <f>O148*H148</f>
        <v>0</v>
      </c>
      <c r="Q148" s="225">
        <v>0</v>
      </c>
      <c r="R148" s="225">
        <f>Q148*H148</f>
        <v>0</v>
      </c>
      <c r="S148" s="225">
        <v>0.00085999999999999998</v>
      </c>
      <c r="T148" s="226">
        <f>S148*H148</f>
        <v>0.0025799999999999998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7" t="s">
        <v>214</v>
      </c>
      <c r="AT148" s="227" t="s">
        <v>137</v>
      </c>
      <c r="AU148" s="227" t="s">
        <v>82</v>
      </c>
      <c r="AY148" s="19" t="s">
        <v>135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19" t="s">
        <v>80</v>
      </c>
      <c r="BK148" s="228">
        <f>ROUND(I148*H148,2)</f>
        <v>0</v>
      </c>
      <c r="BL148" s="19" t="s">
        <v>214</v>
      </c>
      <c r="BM148" s="227" t="s">
        <v>226</v>
      </c>
    </row>
    <row r="149" s="2" customFormat="1">
      <c r="A149" s="40"/>
      <c r="B149" s="41"/>
      <c r="C149" s="42"/>
      <c r="D149" s="229" t="s">
        <v>144</v>
      </c>
      <c r="E149" s="42"/>
      <c r="F149" s="230" t="s">
        <v>227</v>
      </c>
      <c r="G149" s="42"/>
      <c r="H149" s="42"/>
      <c r="I149" s="231"/>
      <c r="J149" s="42"/>
      <c r="K149" s="42"/>
      <c r="L149" s="46"/>
      <c r="M149" s="232"/>
      <c r="N149" s="23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144</v>
      </c>
      <c r="AU149" s="19" t="s">
        <v>82</v>
      </c>
    </row>
    <row r="150" s="13" customFormat="1">
      <c r="A150" s="13"/>
      <c r="B150" s="234"/>
      <c r="C150" s="235"/>
      <c r="D150" s="236" t="s">
        <v>146</v>
      </c>
      <c r="E150" s="237" t="s">
        <v>19</v>
      </c>
      <c r="F150" s="238" t="s">
        <v>228</v>
      </c>
      <c r="G150" s="235"/>
      <c r="H150" s="239">
        <v>3</v>
      </c>
      <c r="I150" s="240"/>
      <c r="J150" s="235"/>
      <c r="K150" s="235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146</v>
      </c>
      <c r="AU150" s="245" t="s">
        <v>82</v>
      </c>
      <c r="AV150" s="13" t="s">
        <v>82</v>
      </c>
      <c r="AW150" s="13" t="s">
        <v>35</v>
      </c>
      <c r="AX150" s="13" t="s">
        <v>80</v>
      </c>
      <c r="AY150" s="245" t="s">
        <v>135</v>
      </c>
    </row>
    <row r="151" s="2" customFormat="1" ht="24.15" customHeight="1">
      <c r="A151" s="40"/>
      <c r="B151" s="41"/>
      <c r="C151" s="216" t="s">
        <v>229</v>
      </c>
      <c r="D151" s="216" t="s">
        <v>137</v>
      </c>
      <c r="E151" s="217" t="s">
        <v>230</v>
      </c>
      <c r="F151" s="218" t="s">
        <v>231</v>
      </c>
      <c r="G151" s="219" t="s">
        <v>225</v>
      </c>
      <c r="H151" s="220">
        <v>1</v>
      </c>
      <c r="I151" s="221"/>
      <c r="J151" s="222">
        <f>ROUND(I151*H151,2)</f>
        <v>0</v>
      </c>
      <c r="K151" s="218" t="s">
        <v>141</v>
      </c>
      <c r="L151" s="46"/>
      <c r="M151" s="223" t="s">
        <v>19</v>
      </c>
      <c r="N151" s="224" t="s">
        <v>45</v>
      </c>
      <c r="O151" s="86"/>
      <c r="P151" s="225">
        <f>O151*H151</f>
        <v>0</v>
      </c>
      <c r="Q151" s="225">
        <v>0</v>
      </c>
      <c r="R151" s="225">
        <f>Q151*H151</f>
        <v>0</v>
      </c>
      <c r="S151" s="225">
        <v>0.00084999999999999995</v>
      </c>
      <c r="T151" s="226">
        <f>S151*H151</f>
        <v>0.00084999999999999995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7" t="s">
        <v>214</v>
      </c>
      <c r="AT151" s="227" t="s">
        <v>137</v>
      </c>
      <c r="AU151" s="227" t="s">
        <v>82</v>
      </c>
      <c r="AY151" s="19" t="s">
        <v>135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9" t="s">
        <v>80</v>
      </c>
      <c r="BK151" s="228">
        <f>ROUND(I151*H151,2)</f>
        <v>0</v>
      </c>
      <c r="BL151" s="19" t="s">
        <v>214</v>
      </c>
      <c r="BM151" s="227" t="s">
        <v>232</v>
      </c>
    </row>
    <row r="152" s="2" customFormat="1">
      <c r="A152" s="40"/>
      <c r="B152" s="41"/>
      <c r="C152" s="42"/>
      <c r="D152" s="229" t="s">
        <v>144</v>
      </c>
      <c r="E152" s="42"/>
      <c r="F152" s="230" t="s">
        <v>233</v>
      </c>
      <c r="G152" s="42"/>
      <c r="H152" s="42"/>
      <c r="I152" s="231"/>
      <c r="J152" s="42"/>
      <c r="K152" s="42"/>
      <c r="L152" s="46"/>
      <c r="M152" s="232"/>
      <c r="N152" s="23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144</v>
      </c>
      <c r="AU152" s="19" t="s">
        <v>82</v>
      </c>
    </row>
    <row r="153" s="13" customFormat="1">
      <c r="A153" s="13"/>
      <c r="B153" s="234"/>
      <c r="C153" s="235"/>
      <c r="D153" s="236" t="s">
        <v>146</v>
      </c>
      <c r="E153" s="237" t="s">
        <v>19</v>
      </c>
      <c r="F153" s="238" t="s">
        <v>217</v>
      </c>
      <c r="G153" s="235"/>
      <c r="H153" s="239">
        <v>1</v>
      </c>
      <c r="I153" s="240"/>
      <c r="J153" s="235"/>
      <c r="K153" s="235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146</v>
      </c>
      <c r="AU153" s="245" t="s">
        <v>82</v>
      </c>
      <c r="AV153" s="13" t="s">
        <v>82</v>
      </c>
      <c r="AW153" s="13" t="s">
        <v>35</v>
      </c>
      <c r="AX153" s="13" t="s">
        <v>80</v>
      </c>
      <c r="AY153" s="245" t="s">
        <v>135</v>
      </c>
    </row>
    <row r="154" s="12" customFormat="1" ht="22.8" customHeight="1">
      <c r="A154" s="12"/>
      <c r="B154" s="200"/>
      <c r="C154" s="201"/>
      <c r="D154" s="202" t="s">
        <v>73</v>
      </c>
      <c r="E154" s="214" t="s">
        <v>234</v>
      </c>
      <c r="F154" s="214" t="s">
        <v>235</v>
      </c>
      <c r="G154" s="201"/>
      <c r="H154" s="201"/>
      <c r="I154" s="204"/>
      <c r="J154" s="215">
        <f>BK154</f>
        <v>0</v>
      </c>
      <c r="K154" s="201"/>
      <c r="L154" s="206"/>
      <c r="M154" s="207"/>
      <c r="N154" s="208"/>
      <c r="O154" s="208"/>
      <c r="P154" s="209">
        <f>SUM(P155:P159)</f>
        <v>0</v>
      </c>
      <c r="Q154" s="208"/>
      <c r="R154" s="209">
        <f>SUM(R155:R159)</f>
        <v>0</v>
      </c>
      <c r="S154" s="208"/>
      <c r="T154" s="210">
        <f>SUM(T155:T159)</f>
        <v>0.0195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1" t="s">
        <v>82</v>
      </c>
      <c r="AT154" s="212" t="s">
        <v>73</v>
      </c>
      <c r="AU154" s="212" t="s">
        <v>80</v>
      </c>
      <c r="AY154" s="211" t="s">
        <v>135</v>
      </c>
      <c r="BK154" s="213">
        <f>SUM(BK155:BK159)</f>
        <v>0</v>
      </c>
    </row>
    <row r="155" s="2" customFormat="1" ht="37.8" customHeight="1">
      <c r="A155" s="40"/>
      <c r="B155" s="41"/>
      <c r="C155" s="216" t="s">
        <v>236</v>
      </c>
      <c r="D155" s="216" t="s">
        <v>137</v>
      </c>
      <c r="E155" s="217" t="s">
        <v>237</v>
      </c>
      <c r="F155" s="218" t="s">
        <v>238</v>
      </c>
      <c r="G155" s="219" t="s">
        <v>225</v>
      </c>
      <c r="H155" s="220">
        <v>15</v>
      </c>
      <c r="I155" s="221"/>
      <c r="J155" s="222">
        <f>ROUND(I155*H155,2)</f>
        <v>0</v>
      </c>
      <c r="K155" s="218" t="s">
        <v>141</v>
      </c>
      <c r="L155" s="46"/>
      <c r="M155" s="223" t="s">
        <v>19</v>
      </c>
      <c r="N155" s="224" t="s">
        <v>45</v>
      </c>
      <c r="O155" s="86"/>
      <c r="P155" s="225">
        <f>O155*H155</f>
        <v>0</v>
      </c>
      <c r="Q155" s="225">
        <v>0</v>
      </c>
      <c r="R155" s="225">
        <f>Q155*H155</f>
        <v>0</v>
      </c>
      <c r="S155" s="225">
        <v>0.0012999999999999999</v>
      </c>
      <c r="T155" s="226">
        <f>S155*H155</f>
        <v>0.0195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7" t="s">
        <v>214</v>
      </c>
      <c r="AT155" s="227" t="s">
        <v>137</v>
      </c>
      <c r="AU155" s="227" t="s">
        <v>82</v>
      </c>
      <c r="AY155" s="19" t="s">
        <v>135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9" t="s">
        <v>80</v>
      </c>
      <c r="BK155" s="228">
        <f>ROUND(I155*H155,2)</f>
        <v>0</v>
      </c>
      <c r="BL155" s="19" t="s">
        <v>214</v>
      </c>
      <c r="BM155" s="227" t="s">
        <v>239</v>
      </c>
    </row>
    <row r="156" s="2" customFormat="1">
      <c r="A156" s="40"/>
      <c r="B156" s="41"/>
      <c r="C156" s="42"/>
      <c r="D156" s="229" t="s">
        <v>144</v>
      </c>
      <c r="E156" s="42"/>
      <c r="F156" s="230" t="s">
        <v>240</v>
      </c>
      <c r="G156" s="42"/>
      <c r="H156" s="42"/>
      <c r="I156" s="231"/>
      <c r="J156" s="42"/>
      <c r="K156" s="42"/>
      <c r="L156" s="46"/>
      <c r="M156" s="232"/>
      <c r="N156" s="23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144</v>
      </c>
      <c r="AU156" s="19" t="s">
        <v>82</v>
      </c>
    </row>
    <row r="157" s="13" customFormat="1">
      <c r="A157" s="13"/>
      <c r="B157" s="234"/>
      <c r="C157" s="235"/>
      <c r="D157" s="236" t="s">
        <v>146</v>
      </c>
      <c r="E157" s="237" t="s">
        <v>19</v>
      </c>
      <c r="F157" s="238" t="s">
        <v>241</v>
      </c>
      <c r="G157" s="235"/>
      <c r="H157" s="239">
        <v>9</v>
      </c>
      <c r="I157" s="240"/>
      <c r="J157" s="235"/>
      <c r="K157" s="235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146</v>
      </c>
      <c r="AU157" s="245" t="s">
        <v>82</v>
      </c>
      <c r="AV157" s="13" t="s">
        <v>82</v>
      </c>
      <c r="AW157" s="13" t="s">
        <v>35</v>
      </c>
      <c r="AX157" s="13" t="s">
        <v>74</v>
      </c>
      <c r="AY157" s="245" t="s">
        <v>135</v>
      </c>
    </row>
    <row r="158" s="13" customFormat="1">
      <c r="A158" s="13"/>
      <c r="B158" s="234"/>
      <c r="C158" s="235"/>
      <c r="D158" s="236" t="s">
        <v>146</v>
      </c>
      <c r="E158" s="237" t="s">
        <v>19</v>
      </c>
      <c r="F158" s="238" t="s">
        <v>242</v>
      </c>
      <c r="G158" s="235"/>
      <c r="H158" s="239">
        <v>6</v>
      </c>
      <c r="I158" s="240"/>
      <c r="J158" s="235"/>
      <c r="K158" s="235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146</v>
      </c>
      <c r="AU158" s="245" t="s">
        <v>82</v>
      </c>
      <c r="AV158" s="13" t="s">
        <v>82</v>
      </c>
      <c r="AW158" s="13" t="s">
        <v>35</v>
      </c>
      <c r="AX158" s="13" t="s">
        <v>74</v>
      </c>
      <c r="AY158" s="245" t="s">
        <v>135</v>
      </c>
    </row>
    <row r="159" s="14" customFormat="1">
      <c r="A159" s="14"/>
      <c r="B159" s="246"/>
      <c r="C159" s="247"/>
      <c r="D159" s="236" t="s">
        <v>146</v>
      </c>
      <c r="E159" s="248" t="s">
        <v>19</v>
      </c>
      <c r="F159" s="249" t="s">
        <v>149</v>
      </c>
      <c r="G159" s="247"/>
      <c r="H159" s="250">
        <v>15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146</v>
      </c>
      <c r="AU159" s="256" t="s">
        <v>82</v>
      </c>
      <c r="AV159" s="14" t="s">
        <v>142</v>
      </c>
      <c r="AW159" s="14" t="s">
        <v>35</v>
      </c>
      <c r="AX159" s="14" t="s">
        <v>80</v>
      </c>
      <c r="AY159" s="256" t="s">
        <v>135</v>
      </c>
    </row>
    <row r="160" s="12" customFormat="1" ht="22.8" customHeight="1">
      <c r="A160" s="12"/>
      <c r="B160" s="200"/>
      <c r="C160" s="201"/>
      <c r="D160" s="202" t="s">
        <v>73</v>
      </c>
      <c r="E160" s="214" t="s">
        <v>243</v>
      </c>
      <c r="F160" s="214" t="s">
        <v>244</v>
      </c>
      <c r="G160" s="201"/>
      <c r="H160" s="201"/>
      <c r="I160" s="204"/>
      <c r="J160" s="215">
        <f>BK160</f>
        <v>0</v>
      </c>
      <c r="K160" s="201"/>
      <c r="L160" s="206"/>
      <c r="M160" s="207"/>
      <c r="N160" s="208"/>
      <c r="O160" s="208"/>
      <c r="P160" s="209">
        <f>SUM(P161:P165)</f>
        <v>0</v>
      </c>
      <c r="Q160" s="208"/>
      <c r="R160" s="209">
        <f>SUM(R161:R165)</f>
        <v>0</v>
      </c>
      <c r="S160" s="208"/>
      <c r="T160" s="210">
        <f>SUM(T161:T165)</f>
        <v>0.096000000000000002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1" t="s">
        <v>82</v>
      </c>
      <c r="AT160" s="212" t="s">
        <v>73</v>
      </c>
      <c r="AU160" s="212" t="s">
        <v>80</v>
      </c>
      <c r="AY160" s="211" t="s">
        <v>135</v>
      </c>
      <c r="BK160" s="213">
        <f>SUM(BK161:BK165)</f>
        <v>0</v>
      </c>
    </row>
    <row r="161" s="2" customFormat="1" ht="24.15" customHeight="1">
      <c r="A161" s="40"/>
      <c r="B161" s="41"/>
      <c r="C161" s="216" t="s">
        <v>214</v>
      </c>
      <c r="D161" s="216" t="s">
        <v>137</v>
      </c>
      <c r="E161" s="217" t="s">
        <v>245</v>
      </c>
      <c r="F161" s="218" t="s">
        <v>246</v>
      </c>
      <c r="G161" s="219" t="s">
        <v>225</v>
      </c>
      <c r="H161" s="220">
        <v>4</v>
      </c>
      <c r="I161" s="221"/>
      <c r="J161" s="222">
        <f>ROUND(I161*H161,2)</f>
        <v>0</v>
      </c>
      <c r="K161" s="218" t="s">
        <v>141</v>
      </c>
      <c r="L161" s="46"/>
      <c r="M161" s="223" t="s">
        <v>19</v>
      </c>
      <c r="N161" s="224" t="s">
        <v>45</v>
      </c>
      <c r="O161" s="86"/>
      <c r="P161" s="225">
        <f>O161*H161</f>
        <v>0</v>
      </c>
      <c r="Q161" s="225">
        <v>0</v>
      </c>
      <c r="R161" s="225">
        <f>Q161*H161</f>
        <v>0</v>
      </c>
      <c r="S161" s="225">
        <v>0.024</v>
      </c>
      <c r="T161" s="226">
        <f>S161*H161</f>
        <v>0.096000000000000002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7" t="s">
        <v>214</v>
      </c>
      <c r="AT161" s="227" t="s">
        <v>137</v>
      </c>
      <c r="AU161" s="227" t="s">
        <v>82</v>
      </c>
      <c r="AY161" s="19" t="s">
        <v>135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9" t="s">
        <v>80</v>
      </c>
      <c r="BK161" s="228">
        <f>ROUND(I161*H161,2)</f>
        <v>0</v>
      </c>
      <c r="BL161" s="19" t="s">
        <v>214</v>
      </c>
      <c r="BM161" s="227" t="s">
        <v>247</v>
      </c>
    </row>
    <row r="162" s="2" customFormat="1">
      <c r="A162" s="40"/>
      <c r="B162" s="41"/>
      <c r="C162" s="42"/>
      <c r="D162" s="229" t="s">
        <v>144</v>
      </c>
      <c r="E162" s="42"/>
      <c r="F162" s="230" t="s">
        <v>248</v>
      </c>
      <c r="G162" s="42"/>
      <c r="H162" s="42"/>
      <c r="I162" s="231"/>
      <c r="J162" s="42"/>
      <c r="K162" s="42"/>
      <c r="L162" s="46"/>
      <c r="M162" s="232"/>
      <c r="N162" s="23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144</v>
      </c>
      <c r="AU162" s="19" t="s">
        <v>82</v>
      </c>
    </row>
    <row r="163" s="13" customFormat="1">
      <c r="A163" s="13"/>
      <c r="B163" s="234"/>
      <c r="C163" s="235"/>
      <c r="D163" s="236" t="s">
        <v>146</v>
      </c>
      <c r="E163" s="237" t="s">
        <v>19</v>
      </c>
      <c r="F163" s="238" t="s">
        <v>249</v>
      </c>
      <c r="G163" s="235"/>
      <c r="H163" s="239">
        <v>2</v>
      </c>
      <c r="I163" s="240"/>
      <c r="J163" s="235"/>
      <c r="K163" s="235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146</v>
      </c>
      <c r="AU163" s="245" t="s">
        <v>82</v>
      </c>
      <c r="AV163" s="13" t="s">
        <v>82</v>
      </c>
      <c r="AW163" s="13" t="s">
        <v>35</v>
      </c>
      <c r="AX163" s="13" t="s">
        <v>74</v>
      </c>
      <c r="AY163" s="245" t="s">
        <v>135</v>
      </c>
    </row>
    <row r="164" s="13" customFormat="1">
      <c r="A164" s="13"/>
      <c r="B164" s="234"/>
      <c r="C164" s="235"/>
      <c r="D164" s="236" t="s">
        <v>146</v>
      </c>
      <c r="E164" s="237" t="s">
        <v>19</v>
      </c>
      <c r="F164" s="238" t="s">
        <v>250</v>
      </c>
      <c r="G164" s="235"/>
      <c r="H164" s="239">
        <v>2</v>
      </c>
      <c r="I164" s="240"/>
      <c r="J164" s="235"/>
      <c r="K164" s="235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146</v>
      </c>
      <c r="AU164" s="245" t="s">
        <v>82</v>
      </c>
      <c r="AV164" s="13" t="s">
        <v>82</v>
      </c>
      <c r="AW164" s="13" t="s">
        <v>35</v>
      </c>
      <c r="AX164" s="13" t="s">
        <v>74</v>
      </c>
      <c r="AY164" s="245" t="s">
        <v>135</v>
      </c>
    </row>
    <row r="165" s="14" customFormat="1">
      <c r="A165" s="14"/>
      <c r="B165" s="246"/>
      <c r="C165" s="247"/>
      <c r="D165" s="236" t="s">
        <v>146</v>
      </c>
      <c r="E165" s="248" t="s">
        <v>19</v>
      </c>
      <c r="F165" s="249" t="s">
        <v>149</v>
      </c>
      <c r="G165" s="247"/>
      <c r="H165" s="250">
        <v>4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6" t="s">
        <v>146</v>
      </c>
      <c r="AU165" s="256" t="s">
        <v>82</v>
      </c>
      <c r="AV165" s="14" t="s">
        <v>142</v>
      </c>
      <c r="AW165" s="14" t="s">
        <v>35</v>
      </c>
      <c r="AX165" s="14" t="s">
        <v>80</v>
      </c>
      <c r="AY165" s="256" t="s">
        <v>135</v>
      </c>
    </row>
    <row r="166" s="12" customFormat="1" ht="22.8" customHeight="1">
      <c r="A166" s="12"/>
      <c r="B166" s="200"/>
      <c r="C166" s="201"/>
      <c r="D166" s="202" t="s">
        <v>73</v>
      </c>
      <c r="E166" s="214" t="s">
        <v>251</v>
      </c>
      <c r="F166" s="214" t="s">
        <v>252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SUM(P167:P178)</f>
        <v>0</v>
      </c>
      <c r="Q166" s="208"/>
      <c r="R166" s="209">
        <f>SUM(R167:R178)</f>
        <v>0</v>
      </c>
      <c r="S166" s="208"/>
      <c r="T166" s="210">
        <f>SUM(T167:T178)</f>
        <v>0.28257299999999996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82</v>
      </c>
      <c r="AT166" s="212" t="s">
        <v>73</v>
      </c>
      <c r="AU166" s="212" t="s">
        <v>80</v>
      </c>
      <c r="AY166" s="211" t="s">
        <v>135</v>
      </c>
      <c r="BK166" s="213">
        <f>SUM(BK167:BK178)</f>
        <v>0</v>
      </c>
    </row>
    <row r="167" s="2" customFormat="1" ht="24.15" customHeight="1">
      <c r="A167" s="40"/>
      <c r="B167" s="41"/>
      <c r="C167" s="216" t="s">
        <v>253</v>
      </c>
      <c r="D167" s="216" t="s">
        <v>137</v>
      </c>
      <c r="E167" s="217" t="s">
        <v>254</v>
      </c>
      <c r="F167" s="218" t="s">
        <v>255</v>
      </c>
      <c r="G167" s="219" t="s">
        <v>154</v>
      </c>
      <c r="H167" s="220">
        <v>104.178</v>
      </c>
      <c r="I167" s="221"/>
      <c r="J167" s="222">
        <f>ROUND(I167*H167,2)</f>
        <v>0</v>
      </c>
      <c r="K167" s="218" t="s">
        <v>141</v>
      </c>
      <c r="L167" s="46"/>
      <c r="M167" s="223" t="s">
        <v>19</v>
      </c>
      <c r="N167" s="224" t="s">
        <v>45</v>
      </c>
      <c r="O167" s="86"/>
      <c r="P167" s="225">
        <f>O167*H167</f>
        <v>0</v>
      </c>
      <c r="Q167" s="225">
        <v>0</v>
      </c>
      <c r="R167" s="225">
        <f>Q167*H167</f>
        <v>0</v>
      </c>
      <c r="S167" s="225">
        <v>0.0025000000000000001</v>
      </c>
      <c r="T167" s="226">
        <f>S167*H167</f>
        <v>0.26044499999999998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7" t="s">
        <v>214</v>
      </c>
      <c r="AT167" s="227" t="s">
        <v>137</v>
      </c>
      <c r="AU167" s="227" t="s">
        <v>82</v>
      </c>
      <c r="AY167" s="19" t="s">
        <v>135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9" t="s">
        <v>80</v>
      </c>
      <c r="BK167" s="228">
        <f>ROUND(I167*H167,2)</f>
        <v>0</v>
      </c>
      <c r="BL167" s="19" t="s">
        <v>214</v>
      </c>
      <c r="BM167" s="227" t="s">
        <v>256</v>
      </c>
    </row>
    <row r="168" s="2" customFormat="1">
      <c r="A168" s="40"/>
      <c r="B168" s="41"/>
      <c r="C168" s="42"/>
      <c r="D168" s="229" t="s">
        <v>144</v>
      </c>
      <c r="E168" s="42"/>
      <c r="F168" s="230" t="s">
        <v>257</v>
      </c>
      <c r="G168" s="42"/>
      <c r="H168" s="42"/>
      <c r="I168" s="231"/>
      <c r="J168" s="42"/>
      <c r="K168" s="42"/>
      <c r="L168" s="46"/>
      <c r="M168" s="232"/>
      <c r="N168" s="23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144</v>
      </c>
      <c r="AU168" s="19" t="s">
        <v>82</v>
      </c>
    </row>
    <row r="169" s="13" customFormat="1">
      <c r="A169" s="13"/>
      <c r="B169" s="234"/>
      <c r="C169" s="235"/>
      <c r="D169" s="236" t="s">
        <v>146</v>
      </c>
      <c r="E169" s="237" t="s">
        <v>19</v>
      </c>
      <c r="F169" s="238" t="s">
        <v>258</v>
      </c>
      <c r="G169" s="235"/>
      <c r="H169" s="239">
        <v>36.262999999999998</v>
      </c>
      <c r="I169" s="240"/>
      <c r="J169" s="235"/>
      <c r="K169" s="235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146</v>
      </c>
      <c r="AU169" s="245" t="s">
        <v>82</v>
      </c>
      <c r="AV169" s="13" t="s">
        <v>82</v>
      </c>
      <c r="AW169" s="13" t="s">
        <v>35</v>
      </c>
      <c r="AX169" s="13" t="s">
        <v>74</v>
      </c>
      <c r="AY169" s="245" t="s">
        <v>135</v>
      </c>
    </row>
    <row r="170" s="13" customFormat="1">
      <c r="A170" s="13"/>
      <c r="B170" s="234"/>
      <c r="C170" s="235"/>
      <c r="D170" s="236" t="s">
        <v>146</v>
      </c>
      <c r="E170" s="237" t="s">
        <v>19</v>
      </c>
      <c r="F170" s="238" t="s">
        <v>259</v>
      </c>
      <c r="G170" s="235"/>
      <c r="H170" s="239">
        <v>42.914999999999999</v>
      </c>
      <c r="I170" s="240"/>
      <c r="J170" s="235"/>
      <c r="K170" s="235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146</v>
      </c>
      <c r="AU170" s="245" t="s">
        <v>82</v>
      </c>
      <c r="AV170" s="13" t="s">
        <v>82</v>
      </c>
      <c r="AW170" s="13" t="s">
        <v>35</v>
      </c>
      <c r="AX170" s="13" t="s">
        <v>74</v>
      </c>
      <c r="AY170" s="245" t="s">
        <v>135</v>
      </c>
    </row>
    <row r="171" s="13" customFormat="1">
      <c r="A171" s="13"/>
      <c r="B171" s="234"/>
      <c r="C171" s="235"/>
      <c r="D171" s="236" t="s">
        <v>146</v>
      </c>
      <c r="E171" s="237" t="s">
        <v>19</v>
      </c>
      <c r="F171" s="238" t="s">
        <v>260</v>
      </c>
      <c r="G171" s="235"/>
      <c r="H171" s="239">
        <v>25</v>
      </c>
      <c r="I171" s="240"/>
      <c r="J171" s="235"/>
      <c r="K171" s="235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146</v>
      </c>
      <c r="AU171" s="245" t="s">
        <v>82</v>
      </c>
      <c r="AV171" s="13" t="s">
        <v>82</v>
      </c>
      <c r="AW171" s="13" t="s">
        <v>35</v>
      </c>
      <c r="AX171" s="13" t="s">
        <v>74</v>
      </c>
      <c r="AY171" s="245" t="s">
        <v>135</v>
      </c>
    </row>
    <row r="172" s="14" customFormat="1">
      <c r="A172" s="14"/>
      <c r="B172" s="246"/>
      <c r="C172" s="247"/>
      <c r="D172" s="236" t="s">
        <v>146</v>
      </c>
      <c r="E172" s="248" t="s">
        <v>19</v>
      </c>
      <c r="F172" s="249" t="s">
        <v>149</v>
      </c>
      <c r="G172" s="247"/>
      <c r="H172" s="250">
        <v>104.178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146</v>
      </c>
      <c r="AU172" s="256" t="s">
        <v>82</v>
      </c>
      <c r="AV172" s="14" t="s">
        <v>142</v>
      </c>
      <c r="AW172" s="14" t="s">
        <v>35</v>
      </c>
      <c r="AX172" s="14" t="s">
        <v>80</v>
      </c>
      <c r="AY172" s="256" t="s">
        <v>135</v>
      </c>
    </row>
    <row r="173" s="2" customFormat="1" ht="21.75" customHeight="1">
      <c r="A173" s="40"/>
      <c r="B173" s="41"/>
      <c r="C173" s="216" t="s">
        <v>261</v>
      </c>
      <c r="D173" s="216" t="s">
        <v>137</v>
      </c>
      <c r="E173" s="217" t="s">
        <v>262</v>
      </c>
      <c r="F173" s="218" t="s">
        <v>263</v>
      </c>
      <c r="G173" s="219" t="s">
        <v>167</v>
      </c>
      <c r="H173" s="220">
        <v>73.760000000000005</v>
      </c>
      <c r="I173" s="221"/>
      <c r="J173" s="222">
        <f>ROUND(I173*H173,2)</f>
        <v>0</v>
      </c>
      <c r="K173" s="218" t="s">
        <v>141</v>
      </c>
      <c r="L173" s="46"/>
      <c r="M173" s="223" t="s">
        <v>19</v>
      </c>
      <c r="N173" s="224" t="s">
        <v>45</v>
      </c>
      <c r="O173" s="86"/>
      <c r="P173" s="225">
        <f>O173*H173</f>
        <v>0</v>
      </c>
      <c r="Q173" s="225">
        <v>0</v>
      </c>
      <c r="R173" s="225">
        <f>Q173*H173</f>
        <v>0</v>
      </c>
      <c r="S173" s="225">
        <v>0.00029999999999999997</v>
      </c>
      <c r="T173" s="226">
        <f>S173*H173</f>
        <v>0.022127999999999998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7" t="s">
        <v>214</v>
      </c>
      <c r="AT173" s="227" t="s">
        <v>137</v>
      </c>
      <c r="AU173" s="227" t="s">
        <v>82</v>
      </c>
      <c r="AY173" s="19" t="s">
        <v>135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19" t="s">
        <v>80</v>
      </c>
      <c r="BK173" s="228">
        <f>ROUND(I173*H173,2)</f>
        <v>0</v>
      </c>
      <c r="BL173" s="19" t="s">
        <v>214</v>
      </c>
      <c r="BM173" s="227" t="s">
        <v>264</v>
      </c>
    </row>
    <row r="174" s="2" customFormat="1">
      <c r="A174" s="40"/>
      <c r="B174" s="41"/>
      <c r="C174" s="42"/>
      <c r="D174" s="229" t="s">
        <v>144</v>
      </c>
      <c r="E174" s="42"/>
      <c r="F174" s="230" t="s">
        <v>265</v>
      </c>
      <c r="G174" s="42"/>
      <c r="H174" s="42"/>
      <c r="I174" s="231"/>
      <c r="J174" s="42"/>
      <c r="K174" s="42"/>
      <c r="L174" s="46"/>
      <c r="M174" s="232"/>
      <c r="N174" s="23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144</v>
      </c>
      <c r="AU174" s="19" t="s">
        <v>82</v>
      </c>
    </row>
    <row r="175" s="13" customFormat="1">
      <c r="A175" s="13"/>
      <c r="B175" s="234"/>
      <c r="C175" s="235"/>
      <c r="D175" s="236" t="s">
        <v>146</v>
      </c>
      <c r="E175" s="237" t="s">
        <v>19</v>
      </c>
      <c r="F175" s="238" t="s">
        <v>266</v>
      </c>
      <c r="G175" s="235"/>
      <c r="H175" s="239">
        <v>24.100000000000001</v>
      </c>
      <c r="I175" s="240"/>
      <c r="J175" s="235"/>
      <c r="K175" s="235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146</v>
      </c>
      <c r="AU175" s="245" t="s">
        <v>82</v>
      </c>
      <c r="AV175" s="13" t="s">
        <v>82</v>
      </c>
      <c r="AW175" s="13" t="s">
        <v>35</v>
      </c>
      <c r="AX175" s="13" t="s">
        <v>74</v>
      </c>
      <c r="AY175" s="245" t="s">
        <v>135</v>
      </c>
    </row>
    <row r="176" s="13" customFormat="1">
      <c r="A176" s="13"/>
      <c r="B176" s="234"/>
      <c r="C176" s="235"/>
      <c r="D176" s="236" t="s">
        <v>146</v>
      </c>
      <c r="E176" s="237" t="s">
        <v>19</v>
      </c>
      <c r="F176" s="238" t="s">
        <v>267</v>
      </c>
      <c r="G176" s="235"/>
      <c r="H176" s="239">
        <v>26.280000000000001</v>
      </c>
      <c r="I176" s="240"/>
      <c r="J176" s="235"/>
      <c r="K176" s="235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146</v>
      </c>
      <c r="AU176" s="245" t="s">
        <v>82</v>
      </c>
      <c r="AV176" s="13" t="s">
        <v>82</v>
      </c>
      <c r="AW176" s="13" t="s">
        <v>35</v>
      </c>
      <c r="AX176" s="13" t="s">
        <v>74</v>
      </c>
      <c r="AY176" s="245" t="s">
        <v>135</v>
      </c>
    </row>
    <row r="177" s="13" customFormat="1">
      <c r="A177" s="13"/>
      <c r="B177" s="234"/>
      <c r="C177" s="235"/>
      <c r="D177" s="236" t="s">
        <v>146</v>
      </c>
      <c r="E177" s="237" t="s">
        <v>19</v>
      </c>
      <c r="F177" s="238" t="s">
        <v>268</v>
      </c>
      <c r="G177" s="235"/>
      <c r="H177" s="239">
        <v>23.379999999999999</v>
      </c>
      <c r="I177" s="240"/>
      <c r="J177" s="235"/>
      <c r="K177" s="235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146</v>
      </c>
      <c r="AU177" s="245" t="s">
        <v>82</v>
      </c>
      <c r="AV177" s="13" t="s">
        <v>82</v>
      </c>
      <c r="AW177" s="13" t="s">
        <v>35</v>
      </c>
      <c r="AX177" s="13" t="s">
        <v>74</v>
      </c>
      <c r="AY177" s="245" t="s">
        <v>135</v>
      </c>
    </row>
    <row r="178" s="14" customFormat="1">
      <c r="A178" s="14"/>
      <c r="B178" s="246"/>
      <c r="C178" s="247"/>
      <c r="D178" s="236" t="s">
        <v>146</v>
      </c>
      <c r="E178" s="248" t="s">
        <v>19</v>
      </c>
      <c r="F178" s="249" t="s">
        <v>149</v>
      </c>
      <c r="G178" s="247"/>
      <c r="H178" s="250">
        <v>73.760000000000005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146</v>
      </c>
      <c r="AU178" s="256" t="s">
        <v>82</v>
      </c>
      <c r="AV178" s="14" t="s">
        <v>142</v>
      </c>
      <c r="AW178" s="14" t="s">
        <v>35</v>
      </c>
      <c r="AX178" s="14" t="s">
        <v>80</v>
      </c>
      <c r="AY178" s="256" t="s">
        <v>135</v>
      </c>
    </row>
    <row r="179" s="12" customFormat="1" ht="22.8" customHeight="1">
      <c r="A179" s="12"/>
      <c r="B179" s="200"/>
      <c r="C179" s="201"/>
      <c r="D179" s="202" t="s">
        <v>73</v>
      </c>
      <c r="E179" s="214" t="s">
        <v>269</v>
      </c>
      <c r="F179" s="214" t="s">
        <v>270</v>
      </c>
      <c r="G179" s="201"/>
      <c r="H179" s="201"/>
      <c r="I179" s="204"/>
      <c r="J179" s="215">
        <f>BK179</f>
        <v>0</v>
      </c>
      <c r="K179" s="201"/>
      <c r="L179" s="206"/>
      <c r="M179" s="207"/>
      <c r="N179" s="208"/>
      <c r="O179" s="208"/>
      <c r="P179" s="209">
        <f>SUM(P180:P182)</f>
        <v>0</v>
      </c>
      <c r="Q179" s="208"/>
      <c r="R179" s="209">
        <f>SUM(R180:R182)</f>
        <v>0</v>
      </c>
      <c r="S179" s="208"/>
      <c r="T179" s="210">
        <f>SUM(T180:T182)</f>
        <v>0.37131400000000003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1" t="s">
        <v>82</v>
      </c>
      <c r="AT179" s="212" t="s">
        <v>73</v>
      </c>
      <c r="AU179" s="212" t="s">
        <v>80</v>
      </c>
      <c r="AY179" s="211" t="s">
        <v>135</v>
      </c>
      <c r="BK179" s="213">
        <f>SUM(BK180:BK182)</f>
        <v>0</v>
      </c>
    </row>
    <row r="180" s="2" customFormat="1" ht="24.15" customHeight="1">
      <c r="A180" s="40"/>
      <c r="B180" s="41"/>
      <c r="C180" s="216" t="s">
        <v>271</v>
      </c>
      <c r="D180" s="216" t="s">
        <v>137</v>
      </c>
      <c r="E180" s="217" t="s">
        <v>272</v>
      </c>
      <c r="F180" s="218" t="s">
        <v>273</v>
      </c>
      <c r="G180" s="219" t="s">
        <v>154</v>
      </c>
      <c r="H180" s="220">
        <v>4.556</v>
      </c>
      <c r="I180" s="221"/>
      <c r="J180" s="222">
        <f>ROUND(I180*H180,2)</f>
        <v>0</v>
      </c>
      <c r="K180" s="218" t="s">
        <v>141</v>
      </c>
      <c r="L180" s="46"/>
      <c r="M180" s="223" t="s">
        <v>19</v>
      </c>
      <c r="N180" s="224" t="s">
        <v>45</v>
      </c>
      <c r="O180" s="86"/>
      <c r="P180" s="225">
        <f>O180*H180</f>
        <v>0</v>
      </c>
      <c r="Q180" s="225">
        <v>0</v>
      </c>
      <c r="R180" s="225">
        <f>Q180*H180</f>
        <v>0</v>
      </c>
      <c r="S180" s="225">
        <v>0.081500000000000003</v>
      </c>
      <c r="T180" s="226">
        <f>S180*H180</f>
        <v>0.37131400000000003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7" t="s">
        <v>214</v>
      </c>
      <c r="AT180" s="227" t="s">
        <v>137</v>
      </c>
      <c r="AU180" s="227" t="s">
        <v>82</v>
      </c>
      <c r="AY180" s="19" t="s">
        <v>135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9" t="s">
        <v>80</v>
      </c>
      <c r="BK180" s="228">
        <f>ROUND(I180*H180,2)</f>
        <v>0</v>
      </c>
      <c r="BL180" s="19" t="s">
        <v>214</v>
      </c>
      <c r="BM180" s="227" t="s">
        <v>274</v>
      </c>
    </row>
    <row r="181" s="2" customFormat="1">
      <c r="A181" s="40"/>
      <c r="B181" s="41"/>
      <c r="C181" s="42"/>
      <c r="D181" s="229" t="s">
        <v>144</v>
      </c>
      <c r="E181" s="42"/>
      <c r="F181" s="230" t="s">
        <v>275</v>
      </c>
      <c r="G181" s="42"/>
      <c r="H181" s="42"/>
      <c r="I181" s="231"/>
      <c r="J181" s="42"/>
      <c r="K181" s="42"/>
      <c r="L181" s="46"/>
      <c r="M181" s="232"/>
      <c r="N181" s="23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144</v>
      </c>
      <c r="AU181" s="19" t="s">
        <v>82</v>
      </c>
    </row>
    <row r="182" s="13" customFormat="1">
      <c r="A182" s="13"/>
      <c r="B182" s="234"/>
      <c r="C182" s="235"/>
      <c r="D182" s="236" t="s">
        <v>146</v>
      </c>
      <c r="E182" s="237" t="s">
        <v>19</v>
      </c>
      <c r="F182" s="238" t="s">
        <v>276</v>
      </c>
      <c r="G182" s="235"/>
      <c r="H182" s="239">
        <v>4.556</v>
      </c>
      <c r="I182" s="240"/>
      <c r="J182" s="235"/>
      <c r="K182" s="235"/>
      <c r="L182" s="241"/>
      <c r="M182" s="257"/>
      <c r="N182" s="258"/>
      <c r="O182" s="258"/>
      <c r="P182" s="258"/>
      <c r="Q182" s="258"/>
      <c r="R182" s="258"/>
      <c r="S182" s="258"/>
      <c r="T182" s="25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146</v>
      </c>
      <c r="AU182" s="245" t="s">
        <v>82</v>
      </c>
      <c r="AV182" s="13" t="s">
        <v>82</v>
      </c>
      <c r="AW182" s="13" t="s">
        <v>35</v>
      </c>
      <c r="AX182" s="13" t="s">
        <v>80</v>
      </c>
      <c r="AY182" s="245" t="s">
        <v>135</v>
      </c>
    </row>
    <row r="183" s="2" customFormat="1" ht="6.96" customHeight="1">
      <c r="A183" s="40"/>
      <c r="B183" s="61"/>
      <c r="C183" s="62"/>
      <c r="D183" s="62"/>
      <c r="E183" s="62"/>
      <c r="F183" s="62"/>
      <c r="G183" s="62"/>
      <c r="H183" s="62"/>
      <c r="I183" s="62"/>
      <c r="J183" s="62"/>
      <c r="K183" s="62"/>
      <c r="L183" s="46"/>
      <c r="M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</row>
  </sheetData>
  <sheetProtection sheet="1" autoFilter="0" formatColumns="0" formatRows="0" objects="1" scenarios="1" spinCount="100000" saltValue="0xb3KBly01kMo4WtB3Sz9J52elWThvJshM4St/wbsqCLy/osWPsYR8adxokhGekOlx2arTQxLx0rzsPZRZtQyQ==" hashValue="AEu0ExOjg9mAhjAcT9hbYad6EixGs93lJeDmpWNT2Be0JNSupNbd+yTIsq/1qCE6eWiX9LA3wCy8WV9unnJCHA==" algorithmName="SHA-512" password="CC35"/>
  <autoFilter ref="C101:K182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8:H88"/>
    <mergeCell ref="E92:H92"/>
    <mergeCell ref="E90:H90"/>
    <mergeCell ref="E94:H94"/>
    <mergeCell ref="L2:V2"/>
  </mergeCells>
  <hyperlinks>
    <hyperlink ref="F106" r:id="rId1" display="https://podminky.urs.cz/item/CS_URS_2026_01/317944321"/>
    <hyperlink ref="F112" r:id="rId2" display="https://podminky.urs.cz/item/CS_URS_2026_01/968072456"/>
    <hyperlink ref="F117" r:id="rId3" display="https://podminky.urs.cz/item/CS_URS_2026_01/971033631"/>
    <hyperlink ref="F122" r:id="rId4" display="https://podminky.urs.cz/item/CS_URS_2026_01/974031132"/>
    <hyperlink ref="F125" r:id="rId5" display="https://podminky.urs.cz/item/CS_URS_2026_01/974031142"/>
    <hyperlink ref="F129" r:id="rId6" display="https://podminky.urs.cz/item/CS_URS_2026_01/997013214"/>
    <hyperlink ref="F131" r:id="rId7" display="https://podminky.urs.cz/item/CS_URS_2026_01/997013501"/>
    <hyperlink ref="F133" r:id="rId8" display="https://podminky.urs.cz/item/CS_URS_2026_01/997013509"/>
    <hyperlink ref="F136" r:id="rId9" display="https://podminky.urs.cz/item/CS_URS_2026_01/997013631"/>
    <hyperlink ref="F139" r:id="rId10" display="https://podminky.urs.cz/item/CS_URS_2026_01/998011001"/>
    <hyperlink ref="F143" r:id="rId11" display="https://podminky.urs.cz/item/CS_URS_2026_01/725210821"/>
    <hyperlink ref="F146" r:id="rId12" display="https://podminky.urs.cz/item/CS_URS_2026_01/725820802"/>
    <hyperlink ref="F149" r:id="rId13" display="https://podminky.urs.cz/item/CS_URS_2026_01/725850800"/>
    <hyperlink ref="F152" r:id="rId14" display="https://podminky.urs.cz/item/CS_URS_2026_01/725860811"/>
    <hyperlink ref="F156" r:id="rId15" display="https://podminky.urs.cz/item/CS_URS_2026_01/741371823"/>
    <hyperlink ref="F162" r:id="rId16" display="https://podminky.urs.cz/item/CS_URS_2026_01/766691914"/>
    <hyperlink ref="F168" r:id="rId17" display="https://podminky.urs.cz/item/CS_URS_2026_01/776201811"/>
    <hyperlink ref="F174" r:id="rId18" display="https://podminky.urs.cz/item/CS_URS_2026_01/776410811"/>
    <hyperlink ref="F181" r:id="rId19" display="https://podminky.urs.cz/item/CS_URS_2026_01/7814718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  <c r="AZ2" s="260" t="s">
        <v>277</v>
      </c>
      <c r="BA2" s="260" t="s">
        <v>278</v>
      </c>
      <c r="BB2" s="260" t="s">
        <v>19</v>
      </c>
      <c r="BC2" s="260" t="s">
        <v>279</v>
      </c>
      <c r="BD2" s="260" t="s">
        <v>82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82</v>
      </c>
      <c r="AZ3" s="260" t="s">
        <v>280</v>
      </c>
      <c r="BA3" s="260" t="s">
        <v>281</v>
      </c>
      <c r="BB3" s="260" t="s">
        <v>19</v>
      </c>
      <c r="BC3" s="260" t="s">
        <v>282</v>
      </c>
      <c r="BD3" s="260" t="s">
        <v>82</v>
      </c>
    </row>
    <row r="4" s="1" customFormat="1" ht="24.96" customHeight="1">
      <c r="B4" s="22"/>
      <c r="D4" s="143" t="s">
        <v>98</v>
      </c>
      <c r="L4" s="22"/>
      <c r="M4" s="144" t="s">
        <v>10</v>
      </c>
      <c r="AT4" s="19" t="s">
        <v>4</v>
      </c>
      <c r="AZ4" s="260" t="s">
        <v>283</v>
      </c>
      <c r="BA4" s="260" t="s">
        <v>284</v>
      </c>
      <c r="BB4" s="260" t="s">
        <v>19</v>
      </c>
      <c r="BC4" s="260" t="s">
        <v>285</v>
      </c>
      <c r="BD4" s="260" t="s">
        <v>82</v>
      </c>
    </row>
    <row r="5" s="1" customFormat="1" ht="6.96" customHeight="1">
      <c r="B5" s="22"/>
      <c r="L5" s="22"/>
      <c r="AZ5" s="260" t="s">
        <v>286</v>
      </c>
      <c r="BA5" s="260" t="s">
        <v>287</v>
      </c>
      <c r="BB5" s="260" t="s">
        <v>19</v>
      </c>
      <c r="BC5" s="260" t="s">
        <v>288</v>
      </c>
      <c r="BD5" s="260" t="s">
        <v>82</v>
      </c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Budova A - Oddělení jednodenní chirurgie</v>
      </c>
      <c r="F7" s="145"/>
      <c r="G7" s="145"/>
      <c r="H7" s="145"/>
      <c r="L7" s="22"/>
    </row>
    <row r="8">
      <c r="B8" s="22"/>
      <c r="D8" s="145" t="s">
        <v>99</v>
      </c>
      <c r="L8" s="22"/>
    </row>
    <row r="9" s="1" customFormat="1" ht="16.5" customHeight="1">
      <c r="B9" s="22"/>
      <c r="E9" s="146" t="s">
        <v>100</v>
      </c>
      <c r="F9" s="1"/>
      <c r="G9" s="1"/>
      <c r="H9" s="1"/>
      <c r="L9" s="22"/>
    </row>
    <row r="10" s="1" customFormat="1" ht="12" customHeight="1">
      <c r="B10" s="22"/>
      <c r="D10" s="145" t="s">
        <v>101</v>
      </c>
      <c r="L10" s="22"/>
    </row>
    <row r="11" s="2" customFormat="1" ht="16.5" customHeight="1">
      <c r="A11" s="40"/>
      <c r="B11" s="46"/>
      <c r="C11" s="40"/>
      <c r="D11" s="40"/>
      <c r="E11" s="147" t="s">
        <v>102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103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9" t="s">
        <v>289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15. 1. 2026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">
        <v>27</v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28</v>
      </c>
      <c r="F19" s="40"/>
      <c r="G19" s="40"/>
      <c r="H19" s="40"/>
      <c r="I19" s="145" t="s">
        <v>29</v>
      </c>
      <c r="J19" s="135" t="s">
        <v>30</v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31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29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33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 xml:space="preserve"> </v>
      </c>
      <c r="F25" s="40"/>
      <c r="G25" s="40"/>
      <c r="H25" s="40"/>
      <c r="I25" s="145" t="s">
        <v>29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36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37</v>
      </c>
      <c r="F28" s="40"/>
      <c r="G28" s="40"/>
      <c r="H28" s="40"/>
      <c r="I28" s="145" t="s">
        <v>29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40</v>
      </c>
      <c r="E34" s="40"/>
      <c r="F34" s="40"/>
      <c r="G34" s="40"/>
      <c r="H34" s="40"/>
      <c r="I34" s="40"/>
      <c r="J34" s="157">
        <f>ROUND(J108,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42</v>
      </c>
      <c r="G36" s="40"/>
      <c r="H36" s="40"/>
      <c r="I36" s="158" t="s">
        <v>41</v>
      </c>
      <c r="J36" s="158" t="s">
        <v>43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44</v>
      </c>
      <c r="E37" s="145" t="s">
        <v>45</v>
      </c>
      <c r="F37" s="159">
        <f>ROUND((SUM(BE108:BE498)),  2)</f>
        <v>0</v>
      </c>
      <c r="G37" s="40"/>
      <c r="H37" s="40"/>
      <c r="I37" s="160">
        <v>0.20999999999999999</v>
      </c>
      <c r="J37" s="159">
        <f>ROUND(((SUM(BE108:BE498))*I37),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46</v>
      </c>
      <c r="F38" s="159">
        <f>ROUND((SUM(BF108:BF498)),  2)</f>
        <v>0</v>
      </c>
      <c r="G38" s="40"/>
      <c r="H38" s="40"/>
      <c r="I38" s="160">
        <v>0.12</v>
      </c>
      <c r="J38" s="159">
        <f>ROUND(((SUM(BF108:BF498))*I38),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47</v>
      </c>
      <c r="F39" s="159">
        <f>ROUND((SUM(BG108:BG498)),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48</v>
      </c>
      <c r="F40" s="159">
        <f>ROUND((SUM(BH108:BH498)),  2)</f>
        <v>0</v>
      </c>
      <c r="G40" s="40"/>
      <c r="H40" s="40"/>
      <c r="I40" s="160">
        <v>0.12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49</v>
      </c>
      <c r="F41" s="159">
        <f>ROUND((SUM(BI108:BI498)),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50</v>
      </c>
      <c r="E43" s="163"/>
      <c r="F43" s="163"/>
      <c r="G43" s="164" t="s">
        <v>51</v>
      </c>
      <c r="H43" s="165" t="s">
        <v>52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105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2" t="str">
        <f>E7</f>
        <v>Budova A - Oddělení jednodenní chirurgie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99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6.5" customHeight="1">
      <c r="B54" s="23"/>
      <c r="C54" s="24"/>
      <c r="D54" s="24"/>
      <c r="E54" s="172" t="s">
        <v>100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101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6.5" customHeight="1">
      <c r="A56" s="40"/>
      <c r="B56" s="41"/>
      <c r="C56" s="42"/>
      <c r="D56" s="42"/>
      <c r="E56" s="173" t="s">
        <v>102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103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6.5" customHeight="1">
      <c r="A58" s="40"/>
      <c r="B58" s="41"/>
      <c r="C58" s="42"/>
      <c r="D58" s="42"/>
      <c r="E58" s="71" t="str">
        <f>E13</f>
        <v>D.1.1b - Architektonicko-stavební řešení - Stavební úpravy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Masarykova nemocnice</v>
      </c>
      <c r="G60" s="42"/>
      <c r="H60" s="42"/>
      <c r="I60" s="34" t="s">
        <v>23</v>
      </c>
      <c r="J60" s="74" t="str">
        <f>IF(J16="","",J16)</f>
        <v>15. 1. 2026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5.15" customHeight="1">
      <c r="A62" s="40"/>
      <c r="B62" s="41"/>
      <c r="C62" s="34" t="s">
        <v>25</v>
      </c>
      <c r="D62" s="42"/>
      <c r="E62" s="42"/>
      <c r="F62" s="29" t="str">
        <f>E19</f>
        <v>Krajská zdravotní a.s.</v>
      </c>
      <c r="G62" s="42"/>
      <c r="H62" s="42"/>
      <c r="I62" s="34" t="s">
        <v>33</v>
      </c>
      <c r="J62" s="38" t="str">
        <f>E25</f>
        <v xml:space="preserve"> 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15" customHeight="1">
      <c r="A63" s="40"/>
      <c r="B63" s="41"/>
      <c r="C63" s="34" t="s">
        <v>31</v>
      </c>
      <c r="D63" s="42"/>
      <c r="E63" s="42"/>
      <c r="F63" s="29" t="str">
        <f>IF(E22="","",E22)</f>
        <v>Vyplň údaj</v>
      </c>
      <c r="G63" s="42"/>
      <c r="H63" s="42"/>
      <c r="I63" s="34" t="s">
        <v>36</v>
      </c>
      <c r="J63" s="38" t="str">
        <f>E28</f>
        <v>Milan Křehla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106</v>
      </c>
      <c r="D65" s="175"/>
      <c r="E65" s="175"/>
      <c r="F65" s="175"/>
      <c r="G65" s="175"/>
      <c r="H65" s="175"/>
      <c r="I65" s="175"/>
      <c r="J65" s="176" t="s">
        <v>107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72</v>
      </c>
      <c r="D67" s="42"/>
      <c r="E67" s="42"/>
      <c r="F67" s="42"/>
      <c r="G67" s="42"/>
      <c r="H67" s="42"/>
      <c r="I67" s="42"/>
      <c r="J67" s="104">
        <f>J108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108</v>
      </c>
    </row>
    <row r="68" s="9" customFormat="1" ht="24.96" customHeight="1">
      <c r="A68" s="9"/>
      <c r="B68" s="178"/>
      <c r="C68" s="179"/>
      <c r="D68" s="180" t="s">
        <v>109</v>
      </c>
      <c r="E68" s="181"/>
      <c r="F68" s="181"/>
      <c r="G68" s="181"/>
      <c r="H68" s="181"/>
      <c r="I68" s="181"/>
      <c r="J68" s="182">
        <f>J109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290</v>
      </c>
      <c r="E69" s="186"/>
      <c r="F69" s="186"/>
      <c r="G69" s="186"/>
      <c r="H69" s="186"/>
      <c r="I69" s="186"/>
      <c r="J69" s="187">
        <f>J110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6"/>
      <c r="D70" s="185" t="s">
        <v>111</v>
      </c>
      <c r="E70" s="186"/>
      <c r="F70" s="186"/>
      <c r="G70" s="186"/>
      <c r="H70" s="186"/>
      <c r="I70" s="186"/>
      <c r="J70" s="187">
        <f>J164</f>
        <v>0</v>
      </c>
      <c r="K70" s="126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6"/>
      <c r="D71" s="185" t="s">
        <v>112</v>
      </c>
      <c r="E71" s="186"/>
      <c r="F71" s="186"/>
      <c r="G71" s="186"/>
      <c r="H71" s="186"/>
      <c r="I71" s="186"/>
      <c r="J71" s="187">
        <f>J174</f>
        <v>0</v>
      </c>
      <c r="K71" s="126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6"/>
      <c r="D72" s="185" t="s">
        <v>113</v>
      </c>
      <c r="E72" s="186"/>
      <c r="F72" s="186"/>
      <c r="G72" s="186"/>
      <c r="H72" s="186"/>
      <c r="I72" s="186"/>
      <c r="J72" s="187">
        <f>J184</f>
        <v>0</v>
      </c>
      <c r="K72" s="126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8"/>
      <c r="C73" s="179"/>
      <c r="D73" s="180" t="s">
        <v>114</v>
      </c>
      <c r="E73" s="181"/>
      <c r="F73" s="181"/>
      <c r="G73" s="181"/>
      <c r="H73" s="181"/>
      <c r="I73" s="181"/>
      <c r="J73" s="182">
        <f>J187</f>
        <v>0</v>
      </c>
      <c r="K73" s="179"/>
      <c r="L73" s="18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4"/>
      <c r="C74" s="126"/>
      <c r="D74" s="185" t="s">
        <v>291</v>
      </c>
      <c r="E74" s="186"/>
      <c r="F74" s="186"/>
      <c r="G74" s="186"/>
      <c r="H74" s="186"/>
      <c r="I74" s="186"/>
      <c r="J74" s="187">
        <f>J188</f>
        <v>0</v>
      </c>
      <c r="K74" s="126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4"/>
      <c r="C75" s="126"/>
      <c r="D75" s="185" t="s">
        <v>292</v>
      </c>
      <c r="E75" s="186"/>
      <c r="F75" s="186"/>
      <c r="G75" s="186"/>
      <c r="H75" s="186"/>
      <c r="I75" s="186"/>
      <c r="J75" s="187">
        <f>J197</f>
        <v>0</v>
      </c>
      <c r="K75" s="126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4"/>
      <c r="C76" s="126"/>
      <c r="D76" s="185" t="s">
        <v>293</v>
      </c>
      <c r="E76" s="186"/>
      <c r="F76" s="186"/>
      <c r="G76" s="186"/>
      <c r="H76" s="186"/>
      <c r="I76" s="186"/>
      <c r="J76" s="187">
        <f>J202</f>
        <v>0</v>
      </c>
      <c r="K76" s="126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4"/>
      <c r="C77" s="126"/>
      <c r="D77" s="185" t="s">
        <v>115</v>
      </c>
      <c r="E77" s="186"/>
      <c r="F77" s="186"/>
      <c r="G77" s="186"/>
      <c r="H77" s="186"/>
      <c r="I77" s="186"/>
      <c r="J77" s="187">
        <f>J209</f>
        <v>0</v>
      </c>
      <c r="K77" s="126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6"/>
      <c r="D78" s="185" t="s">
        <v>116</v>
      </c>
      <c r="E78" s="186"/>
      <c r="F78" s="186"/>
      <c r="G78" s="186"/>
      <c r="H78" s="186"/>
      <c r="I78" s="186"/>
      <c r="J78" s="187">
        <f>J229</f>
        <v>0</v>
      </c>
      <c r="K78" s="126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4"/>
      <c r="C79" s="126"/>
      <c r="D79" s="185" t="s">
        <v>294</v>
      </c>
      <c r="E79" s="186"/>
      <c r="F79" s="186"/>
      <c r="G79" s="186"/>
      <c r="H79" s="186"/>
      <c r="I79" s="186"/>
      <c r="J79" s="187">
        <f>J246</f>
        <v>0</v>
      </c>
      <c r="K79" s="126"/>
      <c r="L79" s="18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4"/>
      <c r="C80" s="126"/>
      <c r="D80" s="185" t="s">
        <v>117</v>
      </c>
      <c r="E80" s="186"/>
      <c r="F80" s="186"/>
      <c r="G80" s="186"/>
      <c r="H80" s="186"/>
      <c r="I80" s="186"/>
      <c r="J80" s="187">
        <f>J262</f>
        <v>0</v>
      </c>
      <c r="K80" s="126"/>
      <c r="L80" s="18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4"/>
      <c r="C81" s="126"/>
      <c r="D81" s="185" t="s">
        <v>118</v>
      </c>
      <c r="E81" s="186"/>
      <c r="F81" s="186"/>
      <c r="G81" s="186"/>
      <c r="H81" s="186"/>
      <c r="I81" s="186"/>
      <c r="J81" s="187">
        <f>J343</f>
        <v>0</v>
      </c>
      <c r="K81" s="126"/>
      <c r="L81" s="18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4"/>
      <c r="C82" s="126"/>
      <c r="D82" s="185" t="s">
        <v>119</v>
      </c>
      <c r="E82" s="186"/>
      <c r="F82" s="186"/>
      <c r="G82" s="186"/>
      <c r="H82" s="186"/>
      <c r="I82" s="186"/>
      <c r="J82" s="187">
        <f>J425</f>
        <v>0</v>
      </c>
      <c r="K82" s="126"/>
      <c r="L82" s="18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4"/>
      <c r="C83" s="126"/>
      <c r="D83" s="185" t="s">
        <v>295</v>
      </c>
      <c r="E83" s="186"/>
      <c r="F83" s="186"/>
      <c r="G83" s="186"/>
      <c r="H83" s="186"/>
      <c r="I83" s="186"/>
      <c r="J83" s="187">
        <f>J447</f>
        <v>0</v>
      </c>
      <c r="K83" s="126"/>
      <c r="L83" s="188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4"/>
      <c r="C84" s="126"/>
      <c r="D84" s="185" t="s">
        <v>296</v>
      </c>
      <c r="E84" s="186"/>
      <c r="F84" s="186"/>
      <c r="G84" s="186"/>
      <c r="H84" s="186"/>
      <c r="I84" s="186"/>
      <c r="J84" s="187">
        <f>J472</f>
        <v>0</v>
      </c>
      <c r="K84" s="126"/>
      <c r="L84" s="188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120</v>
      </c>
      <c r="D91" s="42"/>
      <c r="E91" s="42"/>
      <c r="F91" s="42"/>
      <c r="G91" s="42"/>
      <c r="H91" s="42"/>
      <c r="I91" s="42"/>
      <c r="J91" s="42"/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8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16</v>
      </c>
      <c r="D93" s="42"/>
      <c r="E93" s="42"/>
      <c r="F93" s="42"/>
      <c r="G93" s="42"/>
      <c r="H93" s="42"/>
      <c r="I93" s="42"/>
      <c r="J93" s="42"/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72" t="str">
        <f>E7</f>
        <v>Budova A - Oddělení jednodenní chirurgie</v>
      </c>
      <c r="F94" s="34"/>
      <c r="G94" s="34"/>
      <c r="H94" s="34"/>
      <c r="I94" s="42"/>
      <c r="J94" s="42"/>
      <c r="K94" s="42"/>
      <c r="L94" s="14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" customFormat="1" ht="12" customHeight="1">
      <c r="B95" s="23"/>
      <c r="C95" s="34" t="s">
        <v>99</v>
      </c>
      <c r="D95" s="24"/>
      <c r="E95" s="24"/>
      <c r="F95" s="24"/>
      <c r="G95" s="24"/>
      <c r="H95" s="24"/>
      <c r="I95" s="24"/>
      <c r="J95" s="24"/>
      <c r="K95" s="24"/>
      <c r="L95" s="22"/>
    </row>
    <row r="96" s="1" customFormat="1" ht="16.5" customHeight="1">
      <c r="B96" s="23"/>
      <c r="C96" s="24"/>
      <c r="D96" s="24"/>
      <c r="E96" s="172" t="s">
        <v>100</v>
      </c>
      <c r="F96" s="24"/>
      <c r="G96" s="24"/>
      <c r="H96" s="24"/>
      <c r="I96" s="24"/>
      <c r="J96" s="24"/>
      <c r="K96" s="24"/>
      <c r="L96" s="22"/>
    </row>
    <row r="97" s="1" customFormat="1" ht="12" customHeight="1">
      <c r="B97" s="23"/>
      <c r="C97" s="34" t="s">
        <v>101</v>
      </c>
      <c r="D97" s="24"/>
      <c r="E97" s="24"/>
      <c r="F97" s="24"/>
      <c r="G97" s="24"/>
      <c r="H97" s="24"/>
      <c r="I97" s="24"/>
      <c r="J97" s="24"/>
      <c r="K97" s="24"/>
      <c r="L97" s="22"/>
    </row>
    <row r="98" s="2" customFormat="1" ht="16.5" customHeight="1">
      <c r="A98" s="40"/>
      <c r="B98" s="41"/>
      <c r="C98" s="42"/>
      <c r="D98" s="42"/>
      <c r="E98" s="173" t="s">
        <v>102</v>
      </c>
      <c r="F98" s="42"/>
      <c r="G98" s="42"/>
      <c r="H98" s="42"/>
      <c r="I98" s="42"/>
      <c r="J98" s="42"/>
      <c r="K98" s="42"/>
      <c r="L98" s="148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2" customHeight="1">
      <c r="A99" s="40"/>
      <c r="B99" s="41"/>
      <c r="C99" s="34" t="s">
        <v>103</v>
      </c>
      <c r="D99" s="42"/>
      <c r="E99" s="42"/>
      <c r="F99" s="42"/>
      <c r="G99" s="42"/>
      <c r="H99" s="42"/>
      <c r="I99" s="42"/>
      <c r="J99" s="42"/>
      <c r="K99" s="42"/>
      <c r="L99" s="148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6.5" customHeight="1">
      <c r="A100" s="40"/>
      <c r="B100" s="41"/>
      <c r="C100" s="42"/>
      <c r="D100" s="42"/>
      <c r="E100" s="71" t="str">
        <f>E13</f>
        <v>D.1.1b - Architektonicko-stavební řešení - Stavební úpravy</v>
      </c>
      <c r="F100" s="42"/>
      <c r="G100" s="42"/>
      <c r="H100" s="42"/>
      <c r="I100" s="42"/>
      <c r="J100" s="42"/>
      <c r="K100" s="42"/>
      <c r="L100" s="148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48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2" customHeight="1">
      <c r="A102" s="40"/>
      <c r="B102" s="41"/>
      <c r="C102" s="34" t="s">
        <v>21</v>
      </c>
      <c r="D102" s="42"/>
      <c r="E102" s="42"/>
      <c r="F102" s="29" t="str">
        <f>F16</f>
        <v>Masarykova nemocnice</v>
      </c>
      <c r="G102" s="42"/>
      <c r="H102" s="42"/>
      <c r="I102" s="34" t="s">
        <v>23</v>
      </c>
      <c r="J102" s="74" t="str">
        <f>IF(J16="","",J16)</f>
        <v>15. 1. 2026</v>
      </c>
      <c r="K102" s="42"/>
      <c r="L102" s="148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148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5.15" customHeight="1">
      <c r="A104" s="40"/>
      <c r="B104" s="41"/>
      <c r="C104" s="34" t="s">
        <v>25</v>
      </c>
      <c r="D104" s="42"/>
      <c r="E104" s="42"/>
      <c r="F104" s="29" t="str">
        <f>E19</f>
        <v>Krajská zdravotní a.s.</v>
      </c>
      <c r="G104" s="42"/>
      <c r="H104" s="42"/>
      <c r="I104" s="34" t="s">
        <v>33</v>
      </c>
      <c r="J104" s="38" t="str">
        <f>E25</f>
        <v xml:space="preserve"> </v>
      </c>
      <c r="K104" s="42"/>
      <c r="L104" s="148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5.15" customHeight="1">
      <c r="A105" s="40"/>
      <c r="B105" s="41"/>
      <c r="C105" s="34" t="s">
        <v>31</v>
      </c>
      <c r="D105" s="42"/>
      <c r="E105" s="42"/>
      <c r="F105" s="29" t="str">
        <f>IF(E22="","",E22)</f>
        <v>Vyplň údaj</v>
      </c>
      <c r="G105" s="42"/>
      <c r="H105" s="42"/>
      <c r="I105" s="34" t="s">
        <v>36</v>
      </c>
      <c r="J105" s="38" t="str">
        <f>E28</f>
        <v>Milan Křehla</v>
      </c>
      <c r="K105" s="42"/>
      <c r="L105" s="148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10.32" customHeight="1">
      <c r="A106" s="40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148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11" customFormat="1" ht="29.28" customHeight="1">
      <c r="A107" s="189"/>
      <c r="B107" s="190"/>
      <c r="C107" s="191" t="s">
        <v>121</v>
      </c>
      <c r="D107" s="192" t="s">
        <v>59</v>
      </c>
      <c r="E107" s="192" t="s">
        <v>55</v>
      </c>
      <c r="F107" s="192" t="s">
        <v>56</v>
      </c>
      <c r="G107" s="192" t="s">
        <v>122</v>
      </c>
      <c r="H107" s="192" t="s">
        <v>123</v>
      </c>
      <c r="I107" s="192" t="s">
        <v>124</v>
      </c>
      <c r="J107" s="192" t="s">
        <v>107</v>
      </c>
      <c r="K107" s="193" t="s">
        <v>125</v>
      </c>
      <c r="L107" s="194"/>
      <c r="M107" s="94" t="s">
        <v>19</v>
      </c>
      <c r="N107" s="95" t="s">
        <v>44</v>
      </c>
      <c r="O107" s="95" t="s">
        <v>126</v>
      </c>
      <c r="P107" s="95" t="s">
        <v>127</v>
      </c>
      <c r="Q107" s="95" t="s">
        <v>128</v>
      </c>
      <c r="R107" s="95" t="s">
        <v>129</v>
      </c>
      <c r="S107" s="95" t="s">
        <v>130</v>
      </c>
      <c r="T107" s="96" t="s">
        <v>131</v>
      </c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</row>
    <row r="108" s="2" customFormat="1" ht="22.8" customHeight="1">
      <c r="A108" s="40"/>
      <c r="B108" s="41"/>
      <c r="C108" s="101" t="s">
        <v>132</v>
      </c>
      <c r="D108" s="42"/>
      <c r="E108" s="42"/>
      <c r="F108" s="42"/>
      <c r="G108" s="42"/>
      <c r="H108" s="42"/>
      <c r="I108" s="42"/>
      <c r="J108" s="195">
        <f>BK108</f>
        <v>0</v>
      </c>
      <c r="K108" s="42"/>
      <c r="L108" s="46"/>
      <c r="M108" s="97"/>
      <c r="N108" s="196"/>
      <c r="O108" s="98"/>
      <c r="P108" s="197">
        <f>P109+P187</f>
        <v>0</v>
      </c>
      <c r="Q108" s="98"/>
      <c r="R108" s="197">
        <f>R109+R187</f>
        <v>4.7909612662739995</v>
      </c>
      <c r="S108" s="98"/>
      <c r="T108" s="198">
        <f>T109+T187</f>
        <v>0.024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73</v>
      </c>
      <c r="AU108" s="19" t="s">
        <v>108</v>
      </c>
      <c r="BK108" s="199">
        <f>BK109+BK187</f>
        <v>0</v>
      </c>
    </row>
    <row r="109" s="12" customFormat="1" ht="25.92" customHeight="1">
      <c r="A109" s="12"/>
      <c r="B109" s="200"/>
      <c r="C109" s="201"/>
      <c r="D109" s="202" t="s">
        <v>73</v>
      </c>
      <c r="E109" s="203" t="s">
        <v>133</v>
      </c>
      <c r="F109" s="203" t="s">
        <v>134</v>
      </c>
      <c r="G109" s="201"/>
      <c r="H109" s="201"/>
      <c r="I109" s="204"/>
      <c r="J109" s="205">
        <f>BK109</f>
        <v>0</v>
      </c>
      <c r="K109" s="201"/>
      <c r="L109" s="206"/>
      <c r="M109" s="207"/>
      <c r="N109" s="208"/>
      <c r="O109" s="208"/>
      <c r="P109" s="209">
        <f>P110+P164+P174+P184</f>
        <v>0</v>
      </c>
      <c r="Q109" s="208"/>
      <c r="R109" s="209">
        <f>R110+R164+R174+R184</f>
        <v>1.841737824</v>
      </c>
      <c r="S109" s="208"/>
      <c r="T109" s="210">
        <f>T110+T164+T174+T184</f>
        <v>0.024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1" t="s">
        <v>80</v>
      </c>
      <c r="AT109" s="212" t="s">
        <v>73</v>
      </c>
      <c r="AU109" s="212" t="s">
        <v>74</v>
      </c>
      <c r="AY109" s="211" t="s">
        <v>135</v>
      </c>
      <c r="BK109" s="213">
        <f>BK110+BK164+BK174+BK184</f>
        <v>0</v>
      </c>
    </row>
    <row r="110" s="12" customFormat="1" ht="22.8" customHeight="1">
      <c r="A110" s="12"/>
      <c r="B110" s="200"/>
      <c r="C110" s="201"/>
      <c r="D110" s="202" t="s">
        <v>73</v>
      </c>
      <c r="E110" s="214" t="s">
        <v>179</v>
      </c>
      <c r="F110" s="214" t="s">
        <v>297</v>
      </c>
      <c r="G110" s="201"/>
      <c r="H110" s="201"/>
      <c r="I110" s="204"/>
      <c r="J110" s="215">
        <f>BK110</f>
        <v>0</v>
      </c>
      <c r="K110" s="201"/>
      <c r="L110" s="206"/>
      <c r="M110" s="207"/>
      <c r="N110" s="208"/>
      <c r="O110" s="208"/>
      <c r="P110" s="209">
        <f>SUM(P111:P163)</f>
        <v>0</v>
      </c>
      <c r="Q110" s="208"/>
      <c r="R110" s="209">
        <f>SUM(R111:R163)</f>
        <v>1.7179878239999999</v>
      </c>
      <c r="S110" s="208"/>
      <c r="T110" s="210">
        <f>SUM(T111:T163)</f>
        <v>0.024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1" t="s">
        <v>80</v>
      </c>
      <c r="AT110" s="212" t="s">
        <v>73</v>
      </c>
      <c r="AU110" s="212" t="s">
        <v>80</v>
      </c>
      <c r="AY110" s="211" t="s">
        <v>135</v>
      </c>
      <c r="BK110" s="213">
        <f>SUM(BK111:BK163)</f>
        <v>0</v>
      </c>
    </row>
    <row r="111" s="2" customFormat="1" ht="21.75" customHeight="1">
      <c r="A111" s="40"/>
      <c r="B111" s="41"/>
      <c r="C111" s="216" t="s">
        <v>80</v>
      </c>
      <c r="D111" s="216" t="s">
        <v>137</v>
      </c>
      <c r="E111" s="217" t="s">
        <v>298</v>
      </c>
      <c r="F111" s="218" t="s">
        <v>299</v>
      </c>
      <c r="G111" s="219" t="s">
        <v>154</v>
      </c>
      <c r="H111" s="220">
        <v>0.59999999999999998</v>
      </c>
      <c r="I111" s="221"/>
      <c r="J111" s="222">
        <f>ROUND(I111*H111,2)</f>
        <v>0</v>
      </c>
      <c r="K111" s="218" t="s">
        <v>141</v>
      </c>
      <c r="L111" s="46"/>
      <c r="M111" s="223" t="s">
        <v>19</v>
      </c>
      <c r="N111" s="224" t="s">
        <v>45</v>
      </c>
      <c r="O111" s="86"/>
      <c r="P111" s="225">
        <f>O111*H111</f>
        <v>0</v>
      </c>
      <c r="Q111" s="225">
        <v>0.056000000000000001</v>
      </c>
      <c r="R111" s="225">
        <f>Q111*H111</f>
        <v>0.033599999999999998</v>
      </c>
      <c r="S111" s="225">
        <v>0</v>
      </c>
      <c r="T111" s="22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7" t="s">
        <v>142</v>
      </c>
      <c r="AT111" s="227" t="s">
        <v>137</v>
      </c>
      <c r="AU111" s="227" t="s">
        <v>82</v>
      </c>
      <c r="AY111" s="19" t="s">
        <v>135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19" t="s">
        <v>80</v>
      </c>
      <c r="BK111" s="228">
        <f>ROUND(I111*H111,2)</f>
        <v>0</v>
      </c>
      <c r="BL111" s="19" t="s">
        <v>142</v>
      </c>
      <c r="BM111" s="227" t="s">
        <v>300</v>
      </c>
    </row>
    <row r="112" s="2" customFormat="1">
      <c r="A112" s="40"/>
      <c r="B112" s="41"/>
      <c r="C112" s="42"/>
      <c r="D112" s="229" t="s">
        <v>144</v>
      </c>
      <c r="E112" s="42"/>
      <c r="F112" s="230" t="s">
        <v>301</v>
      </c>
      <c r="G112" s="42"/>
      <c r="H112" s="42"/>
      <c r="I112" s="231"/>
      <c r="J112" s="42"/>
      <c r="K112" s="42"/>
      <c r="L112" s="46"/>
      <c r="M112" s="232"/>
      <c r="N112" s="23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144</v>
      </c>
      <c r="AU112" s="19" t="s">
        <v>82</v>
      </c>
    </row>
    <row r="113" s="13" customFormat="1">
      <c r="A113" s="13"/>
      <c r="B113" s="234"/>
      <c r="C113" s="235"/>
      <c r="D113" s="236" t="s">
        <v>146</v>
      </c>
      <c r="E113" s="237" t="s">
        <v>19</v>
      </c>
      <c r="F113" s="238" t="s">
        <v>302</v>
      </c>
      <c r="G113" s="235"/>
      <c r="H113" s="239">
        <v>0.29999999999999999</v>
      </c>
      <c r="I113" s="240"/>
      <c r="J113" s="235"/>
      <c r="K113" s="235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146</v>
      </c>
      <c r="AU113" s="245" t="s">
        <v>82</v>
      </c>
      <c r="AV113" s="13" t="s">
        <v>82</v>
      </c>
      <c r="AW113" s="13" t="s">
        <v>35</v>
      </c>
      <c r="AX113" s="13" t="s">
        <v>74</v>
      </c>
      <c r="AY113" s="245" t="s">
        <v>135</v>
      </c>
    </row>
    <row r="114" s="13" customFormat="1">
      <c r="A114" s="13"/>
      <c r="B114" s="234"/>
      <c r="C114" s="235"/>
      <c r="D114" s="236" t="s">
        <v>146</v>
      </c>
      <c r="E114" s="237" t="s">
        <v>19</v>
      </c>
      <c r="F114" s="238" t="s">
        <v>303</v>
      </c>
      <c r="G114" s="235"/>
      <c r="H114" s="239">
        <v>0.29999999999999999</v>
      </c>
      <c r="I114" s="240"/>
      <c r="J114" s="235"/>
      <c r="K114" s="235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146</v>
      </c>
      <c r="AU114" s="245" t="s">
        <v>82</v>
      </c>
      <c r="AV114" s="13" t="s">
        <v>82</v>
      </c>
      <c r="AW114" s="13" t="s">
        <v>35</v>
      </c>
      <c r="AX114" s="13" t="s">
        <v>74</v>
      </c>
      <c r="AY114" s="245" t="s">
        <v>135</v>
      </c>
    </row>
    <row r="115" s="14" customFormat="1">
      <c r="A115" s="14"/>
      <c r="B115" s="246"/>
      <c r="C115" s="247"/>
      <c r="D115" s="236" t="s">
        <v>146</v>
      </c>
      <c r="E115" s="248" t="s">
        <v>19</v>
      </c>
      <c r="F115" s="249" t="s">
        <v>149</v>
      </c>
      <c r="G115" s="247"/>
      <c r="H115" s="250">
        <v>0.59999999999999998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6" t="s">
        <v>146</v>
      </c>
      <c r="AU115" s="256" t="s">
        <v>82</v>
      </c>
      <c r="AV115" s="14" t="s">
        <v>142</v>
      </c>
      <c r="AW115" s="14" t="s">
        <v>35</v>
      </c>
      <c r="AX115" s="14" t="s">
        <v>80</v>
      </c>
      <c r="AY115" s="256" t="s">
        <v>135</v>
      </c>
    </row>
    <row r="116" s="2" customFormat="1" ht="24.15" customHeight="1">
      <c r="A116" s="40"/>
      <c r="B116" s="41"/>
      <c r="C116" s="216" t="s">
        <v>82</v>
      </c>
      <c r="D116" s="216" t="s">
        <v>137</v>
      </c>
      <c r="E116" s="217" t="s">
        <v>304</v>
      </c>
      <c r="F116" s="218" t="s">
        <v>305</v>
      </c>
      <c r="G116" s="219" t="s">
        <v>154</v>
      </c>
      <c r="H116" s="220">
        <v>165.661</v>
      </c>
      <c r="I116" s="221"/>
      <c r="J116" s="222">
        <f>ROUND(I116*H116,2)</f>
        <v>0</v>
      </c>
      <c r="K116" s="218" t="s">
        <v>141</v>
      </c>
      <c r="L116" s="46"/>
      <c r="M116" s="223" t="s">
        <v>19</v>
      </c>
      <c r="N116" s="224" t="s">
        <v>45</v>
      </c>
      <c r="O116" s="86"/>
      <c r="P116" s="225">
        <f>O116*H116</f>
        <v>0</v>
      </c>
      <c r="Q116" s="225">
        <v>0.0040000000000000001</v>
      </c>
      <c r="R116" s="225">
        <f>Q116*H116</f>
        <v>0.66264400000000001</v>
      </c>
      <c r="S116" s="225">
        <v>0</v>
      </c>
      <c r="T116" s="22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7" t="s">
        <v>142</v>
      </c>
      <c r="AT116" s="227" t="s">
        <v>137</v>
      </c>
      <c r="AU116" s="227" t="s">
        <v>82</v>
      </c>
      <c r="AY116" s="19" t="s">
        <v>135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19" t="s">
        <v>80</v>
      </c>
      <c r="BK116" s="228">
        <f>ROUND(I116*H116,2)</f>
        <v>0</v>
      </c>
      <c r="BL116" s="19" t="s">
        <v>142</v>
      </c>
      <c r="BM116" s="227" t="s">
        <v>306</v>
      </c>
    </row>
    <row r="117" s="2" customFormat="1">
      <c r="A117" s="40"/>
      <c r="B117" s="41"/>
      <c r="C117" s="42"/>
      <c r="D117" s="229" t="s">
        <v>144</v>
      </c>
      <c r="E117" s="42"/>
      <c r="F117" s="230" t="s">
        <v>307</v>
      </c>
      <c r="G117" s="42"/>
      <c r="H117" s="42"/>
      <c r="I117" s="231"/>
      <c r="J117" s="42"/>
      <c r="K117" s="42"/>
      <c r="L117" s="46"/>
      <c r="M117" s="232"/>
      <c r="N117" s="23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144</v>
      </c>
      <c r="AU117" s="19" t="s">
        <v>82</v>
      </c>
    </row>
    <row r="118" s="13" customFormat="1">
      <c r="A118" s="13"/>
      <c r="B118" s="234"/>
      <c r="C118" s="235"/>
      <c r="D118" s="236" t="s">
        <v>146</v>
      </c>
      <c r="E118" s="237" t="s">
        <v>19</v>
      </c>
      <c r="F118" s="238" t="s">
        <v>283</v>
      </c>
      <c r="G118" s="235"/>
      <c r="H118" s="239">
        <v>165.661</v>
      </c>
      <c r="I118" s="240"/>
      <c r="J118" s="235"/>
      <c r="K118" s="235"/>
      <c r="L118" s="241"/>
      <c r="M118" s="242"/>
      <c r="N118" s="243"/>
      <c r="O118" s="243"/>
      <c r="P118" s="243"/>
      <c r="Q118" s="243"/>
      <c r="R118" s="243"/>
      <c r="S118" s="243"/>
      <c r="T118" s="24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5" t="s">
        <v>146</v>
      </c>
      <c r="AU118" s="245" t="s">
        <v>82</v>
      </c>
      <c r="AV118" s="13" t="s">
        <v>82</v>
      </c>
      <c r="AW118" s="13" t="s">
        <v>35</v>
      </c>
      <c r="AX118" s="13" t="s">
        <v>80</v>
      </c>
      <c r="AY118" s="245" t="s">
        <v>135</v>
      </c>
    </row>
    <row r="119" s="2" customFormat="1" ht="37.8" customHeight="1">
      <c r="A119" s="40"/>
      <c r="B119" s="41"/>
      <c r="C119" s="216" t="s">
        <v>90</v>
      </c>
      <c r="D119" s="216" t="s">
        <v>137</v>
      </c>
      <c r="E119" s="217" t="s">
        <v>308</v>
      </c>
      <c r="F119" s="218" t="s">
        <v>309</v>
      </c>
      <c r="G119" s="219" t="s">
        <v>154</v>
      </c>
      <c r="H119" s="220">
        <v>165.661</v>
      </c>
      <c r="I119" s="221"/>
      <c r="J119" s="222">
        <f>ROUND(I119*H119,2)</f>
        <v>0</v>
      </c>
      <c r="K119" s="218" t="s">
        <v>141</v>
      </c>
      <c r="L119" s="46"/>
      <c r="M119" s="223" t="s">
        <v>19</v>
      </c>
      <c r="N119" s="224" t="s">
        <v>45</v>
      </c>
      <c r="O119" s="86"/>
      <c r="P119" s="225">
        <f>O119*H119</f>
        <v>0</v>
      </c>
      <c r="Q119" s="225">
        <v>0.0043839999999999999</v>
      </c>
      <c r="R119" s="225">
        <f>Q119*H119</f>
        <v>0.72625782399999994</v>
      </c>
      <c r="S119" s="225">
        <v>0</v>
      </c>
      <c r="T119" s="22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7" t="s">
        <v>142</v>
      </c>
      <c r="AT119" s="227" t="s">
        <v>137</v>
      </c>
      <c r="AU119" s="227" t="s">
        <v>82</v>
      </c>
      <c r="AY119" s="19" t="s">
        <v>135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19" t="s">
        <v>80</v>
      </c>
      <c r="BK119" s="228">
        <f>ROUND(I119*H119,2)</f>
        <v>0</v>
      </c>
      <c r="BL119" s="19" t="s">
        <v>142</v>
      </c>
      <c r="BM119" s="227" t="s">
        <v>310</v>
      </c>
    </row>
    <row r="120" s="2" customFormat="1">
      <c r="A120" s="40"/>
      <c r="B120" s="41"/>
      <c r="C120" s="42"/>
      <c r="D120" s="229" t="s">
        <v>144</v>
      </c>
      <c r="E120" s="42"/>
      <c r="F120" s="230" t="s">
        <v>311</v>
      </c>
      <c r="G120" s="42"/>
      <c r="H120" s="42"/>
      <c r="I120" s="231"/>
      <c r="J120" s="42"/>
      <c r="K120" s="42"/>
      <c r="L120" s="46"/>
      <c r="M120" s="232"/>
      <c r="N120" s="23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144</v>
      </c>
      <c r="AU120" s="19" t="s">
        <v>82</v>
      </c>
    </row>
    <row r="121" s="13" customFormat="1">
      <c r="A121" s="13"/>
      <c r="B121" s="234"/>
      <c r="C121" s="235"/>
      <c r="D121" s="236" t="s">
        <v>146</v>
      </c>
      <c r="E121" s="237" t="s">
        <v>19</v>
      </c>
      <c r="F121" s="238" t="s">
        <v>312</v>
      </c>
      <c r="G121" s="235"/>
      <c r="H121" s="239">
        <v>32.756</v>
      </c>
      <c r="I121" s="240"/>
      <c r="J121" s="235"/>
      <c r="K121" s="235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146</v>
      </c>
      <c r="AU121" s="245" t="s">
        <v>82</v>
      </c>
      <c r="AV121" s="13" t="s">
        <v>82</v>
      </c>
      <c r="AW121" s="13" t="s">
        <v>35</v>
      </c>
      <c r="AX121" s="13" t="s">
        <v>74</v>
      </c>
      <c r="AY121" s="245" t="s">
        <v>135</v>
      </c>
    </row>
    <row r="122" s="13" customFormat="1">
      <c r="A122" s="13"/>
      <c r="B122" s="234"/>
      <c r="C122" s="235"/>
      <c r="D122" s="236" t="s">
        <v>146</v>
      </c>
      <c r="E122" s="237" t="s">
        <v>19</v>
      </c>
      <c r="F122" s="238" t="s">
        <v>313</v>
      </c>
      <c r="G122" s="235"/>
      <c r="H122" s="239">
        <v>32.085999999999999</v>
      </c>
      <c r="I122" s="240"/>
      <c r="J122" s="235"/>
      <c r="K122" s="235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146</v>
      </c>
      <c r="AU122" s="245" t="s">
        <v>82</v>
      </c>
      <c r="AV122" s="13" t="s">
        <v>82</v>
      </c>
      <c r="AW122" s="13" t="s">
        <v>35</v>
      </c>
      <c r="AX122" s="13" t="s">
        <v>74</v>
      </c>
      <c r="AY122" s="245" t="s">
        <v>135</v>
      </c>
    </row>
    <row r="123" s="13" customFormat="1">
      <c r="A123" s="13"/>
      <c r="B123" s="234"/>
      <c r="C123" s="235"/>
      <c r="D123" s="236" t="s">
        <v>146</v>
      </c>
      <c r="E123" s="237" t="s">
        <v>19</v>
      </c>
      <c r="F123" s="238" t="s">
        <v>314</v>
      </c>
      <c r="G123" s="235"/>
      <c r="H123" s="239">
        <v>35.155000000000001</v>
      </c>
      <c r="I123" s="240"/>
      <c r="J123" s="235"/>
      <c r="K123" s="235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146</v>
      </c>
      <c r="AU123" s="245" t="s">
        <v>82</v>
      </c>
      <c r="AV123" s="13" t="s">
        <v>82</v>
      </c>
      <c r="AW123" s="13" t="s">
        <v>35</v>
      </c>
      <c r="AX123" s="13" t="s">
        <v>74</v>
      </c>
      <c r="AY123" s="245" t="s">
        <v>135</v>
      </c>
    </row>
    <row r="124" s="13" customFormat="1">
      <c r="A124" s="13"/>
      <c r="B124" s="234"/>
      <c r="C124" s="235"/>
      <c r="D124" s="236" t="s">
        <v>146</v>
      </c>
      <c r="E124" s="237" t="s">
        <v>19</v>
      </c>
      <c r="F124" s="238" t="s">
        <v>315</v>
      </c>
      <c r="G124" s="235"/>
      <c r="H124" s="239">
        <v>38.502000000000002</v>
      </c>
      <c r="I124" s="240"/>
      <c r="J124" s="235"/>
      <c r="K124" s="235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146</v>
      </c>
      <c r="AU124" s="245" t="s">
        <v>82</v>
      </c>
      <c r="AV124" s="13" t="s">
        <v>82</v>
      </c>
      <c r="AW124" s="13" t="s">
        <v>35</v>
      </c>
      <c r="AX124" s="13" t="s">
        <v>74</v>
      </c>
      <c r="AY124" s="245" t="s">
        <v>135</v>
      </c>
    </row>
    <row r="125" s="13" customFormat="1">
      <c r="A125" s="13"/>
      <c r="B125" s="234"/>
      <c r="C125" s="235"/>
      <c r="D125" s="236" t="s">
        <v>146</v>
      </c>
      <c r="E125" s="237" t="s">
        <v>19</v>
      </c>
      <c r="F125" s="238" t="s">
        <v>316</v>
      </c>
      <c r="G125" s="235"/>
      <c r="H125" s="239">
        <v>27.161999999999999</v>
      </c>
      <c r="I125" s="240"/>
      <c r="J125" s="235"/>
      <c r="K125" s="235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146</v>
      </c>
      <c r="AU125" s="245" t="s">
        <v>82</v>
      </c>
      <c r="AV125" s="13" t="s">
        <v>82</v>
      </c>
      <c r="AW125" s="13" t="s">
        <v>35</v>
      </c>
      <c r="AX125" s="13" t="s">
        <v>74</v>
      </c>
      <c r="AY125" s="245" t="s">
        <v>135</v>
      </c>
    </row>
    <row r="126" s="14" customFormat="1">
      <c r="A126" s="14"/>
      <c r="B126" s="246"/>
      <c r="C126" s="247"/>
      <c r="D126" s="236" t="s">
        <v>146</v>
      </c>
      <c r="E126" s="248" t="s">
        <v>283</v>
      </c>
      <c r="F126" s="249" t="s">
        <v>149</v>
      </c>
      <c r="G126" s="247"/>
      <c r="H126" s="250">
        <v>165.661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146</v>
      </c>
      <c r="AU126" s="256" t="s">
        <v>82</v>
      </c>
      <c r="AV126" s="14" t="s">
        <v>142</v>
      </c>
      <c r="AW126" s="14" t="s">
        <v>35</v>
      </c>
      <c r="AX126" s="14" t="s">
        <v>80</v>
      </c>
      <c r="AY126" s="256" t="s">
        <v>135</v>
      </c>
    </row>
    <row r="127" s="2" customFormat="1" ht="16.5" customHeight="1">
      <c r="A127" s="40"/>
      <c r="B127" s="41"/>
      <c r="C127" s="216" t="s">
        <v>142</v>
      </c>
      <c r="D127" s="216" t="s">
        <v>137</v>
      </c>
      <c r="E127" s="217" t="s">
        <v>317</v>
      </c>
      <c r="F127" s="218" t="s">
        <v>318</v>
      </c>
      <c r="G127" s="219" t="s">
        <v>167</v>
      </c>
      <c r="H127" s="220">
        <v>18</v>
      </c>
      <c r="I127" s="221"/>
      <c r="J127" s="222">
        <f>ROUND(I127*H127,2)</f>
        <v>0</v>
      </c>
      <c r="K127" s="218" t="s">
        <v>19</v>
      </c>
      <c r="L127" s="46"/>
      <c r="M127" s="223" t="s">
        <v>19</v>
      </c>
      <c r="N127" s="224" t="s">
        <v>45</v>
      </c>
      <c r="O127" s="86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7" t="s">
        <v>142</v>
      </c>
      <c r="AT127" s="227" t="s">
        <v>137</v>
      </c>
      <c r="AU127" s="227" t="s">
        <v>82</v>
      </c>
      <c r="AY127" s="19" t="s">
        <v>135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9" t="s">
        <v>80</v>
      </c>
      <c r="BK127" s="228">
        <f>ROUND(I127*H127,2)</f>
        <v>0</v>
      </c>
      <c r="BL127" s="19" t="s">
        <v>142</v>
      </c>
      <c r="BM127" s="227" t="s">
        <v>319</v>
      </c>
    </row>
    <row r="128" s="13" customFormat="1">
      <c r="A128" s="13"/>
      <c r="B128" s="234"/>
      <c r="C128" s="235"/>
      <c r="D128" s="236" t="s">
        <v>146</v>
      </c>
      <c r="E128" s="237" t="s">
        <v>19</v>
      </c>
      <c r="F128" s="238" t="s">
        <v>320</v>
      </c>
      <c r="G128" s="235"/>
      <c r="H128" s="239">
        <v>18</v>
      </c>
      <c r="I128" s="240"/>
      <c r="J128" s="235"/>
      <c r="K128" s="235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146</v>
      </c>
      <c r="AU128" s="245" t="s">
        <v>82</v>
      </c>
      <c r="AV128" s="13" t="s">
        <v>82</v>
      </c>
      <c r="AW128" s="13" t="s">
        <v>35</v>
      </c>
      <c r="AX128" s="13" t="s">
        <v>80</v>
      </c>
      <c r="AY128" s="245" t="s">
        <v>135</v>
      </c>
    </row>
    <row r="129" s="2" customFormat="1" ht="16.5" customHeight="1">
      <c r="A129" s="40"/>
      <c r="B129" s="41"/>
      <c r="C129" s="261" t="s">
        <v>171</v>
      </c>
      <c r="D129" s="261" t="s">
        <v>321</v>
      </c>
      <c r="E129" s="262" t="s">
        <v>322</v>
      </c>
      <c r="F129" s="263" t="s">
        <v>323</v>
      </c>
      <c r="G129" s="264" t="s">
        <v>167</v>
      </c>
      <c r="H129" s="265">
        <v>18.899999999999999</v>
      </c>
      <c r="I129" s="266"/>
      <c r="J129" s="267">
        <f>ROUND(I129*H129,2)</f>
        <v>0</v>
      </c>
      <c r="K129" s="263" t="s">
        <v>19</v>
      </c>
      <c r="L129" s="268"/>
      <c r="M129" s="269" t="s">
        <v>19</v>
      </c>
      <c r="N129" s="270" t="s">
        <v>45</v>
      </c>
      <c r="O129" s="86"/>
      <c r="P129" s="225">
        <f>O129*H129</f>
        <v>0</v>
      </c>
      <c r="Q129" s="225">
        <v>0.00010000000000000001</v>
      </c>
      <c r="R129" s="225">
        <f>Q129*H129</f>
        <v>0.00189</v>
      </c>
      <c r="S129" s="225">
        <v>0</v>
      </c>
      <c r="T129" s="22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7" t="s">
        <v>189</v>
      </c>
      <c r="AT129" s="227" t="s">
        <v>321</v>
      </c>
      <c r="AU129" s="227" t="s">
        <v>82</v>
      </c>
      <c r="AY129" s="19" t="s">
        <v>135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19" t="s">
        <v>80</v>
      </c>
      <c r="BK129" s="228">
        <f>ROUND(I129*H129,2)</f>
        <v>0</v>
      </c>
      <c r="BL129" s="19" t="s">
        <v>142</v>
      </c>
      <c r="BM129" s="227" t="s">
        <v>324</v>
      </c>
    </row>
    <row r="130" s="13" customFormat="1">
      <c r="A130" s="13"/>
      <c r="B130" s="234"/>
      <c r="C130" s="235"/>
      <c r="D130" s="236" t="s">
        <v>146</v>
      </c>
      <c r="E130" s="237" t="s">
        <v>19</v>
      </c>
      <c r="F130" s="238" t="s">
        <v>320</v>
      </c>
      <c r="G130" s="235"/>
      <c r="H130" s="239">
        <v>18</v>
      </c>
      <c r="I130" s="240"/>
      <c r="J130" s="235"/>
      <c r="K130" s="235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146</v>
      </c>
      <c r="AU130" s="245" t="s">
        <v>82</v>
      </c>
      <c r="AV130" s="13" t="s">
        <v>82</v>
      </c>
      <c r="AW130" s="13" t="s">
        <v>35</v>
      </c>
      <c r="AX130" s="13" t="s">
        <v>80</v>
      </c>
      <c r="AY130" s="245" t="s">
        <v>135</v>
      </c>
    </row>
    <row r="131" s="13" customFormat="1">
      <c r="A131" s="13"/>
      <c r="B131" s="234"/>
      <c r="C131" s="235"/>
      <c r="D131" s="236" t="s">
        <v>146</v>
      </c>
      <c r="E131" s="235"/>
      <c r="F131" s="238" t="s">
        <v>325</v>
      </c>
      <c r="G131" s="235"/>
      <c r="H131" s="239">
        <v>18.899999999999999</v>
      </c>
      <c r="I131" s="240"/>
      <c r="J131" s="235"/>
      <c r="K131" s="235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146</v>
      </c>
      <c r="AU131" s="245" t="s">
        <v>82</v>
      </c>
      <c r="AV131" s="13" t="s">
        <v>82</v>
      </c>
      <c r="AW131" s="13" t="s">
        <v>4</v>
      </c>
      <c r="AX131" s="13" t="s">
        <v>80</v>
      </c>
      <c r="AY131" s="245" t="s">
        <v>135</v>
      </c>
    </row>
    <row r="132" s="2" customFormat="1" ht="16.5" customHeight="1">
      <c r="A132" s="40"/>
      <c r="B132" s="41"/>
      <c r="C132" s="216" t="s">
        <v>179</v>
      </c>
      <c r="D132" s="216" t="s">
        <v>137</v>
      </c>
      <c r="E132" s="217" t="s">
        <v>326</v>
      </c>
      <c r="F132" s="218" t="s">
        <v>327</v>
      </c>
      <c r="G132" s="219" t="s">
        <v>167</v>
      </c>
      <c r="H132" s="220">
        <v>12</v>
      </c>
      <c r="I132" s="221"/>
      <c r="J132" s="222">
        <f>ROUND(I132*H132,2)</f>
        <v>0</v>
      </c>
      <c r="K132" s="218" t="s">
        <v>19</v>
      </c>
      <c r="L132" s="46"/>
      <c r="M132" s="223" t="s">
        <v>19</v>
      </c>
      <c r="N132" s="224" t="s">
        <v>45</v>
      </c>
      <c r="O132" s="86"/>
      <c r="P132" s="225">
        <f>O132*H132</f>
        <v>0</v>
      </c>
      <c r="Q132" s="225">
        <v>0</v>
      </c>
      <c r="R132" s="225">
        <f>Q132*H132</f>
        <v>0</v>
      </c>
      <c r="S132" s="225">
        <v>0.002</v>
      </c>
      <c r="T132" s="226">
        <f>S132*H132</f>
        <v>0.024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7" t="s">
        <v>142</v>
      </c>
      <c r="AT132" s="227" t="s">
        <v>137</v>
      </c>
      <c r="AU132" s="227" t="s">
        <v>82</v>
      </c>
      <c r="AY132" s="19" t="s">
        <v>135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9" t="s">
        <v>80</v>
      </c>
      <c r="BK132" s="228">
        <f>ROUND(I132*H132,2)</f>
        <v>0</v>
      </c>
      <c r="BL132" s="19" t="s">
        <v>142</v>
      </c>
      <c r="BM132" s="227" t="s">
        <v>328</v>
      </c>
    </row>
    <row r="133" s="13" customFormat="1">
      <c r="A133" s="13"/>
      <c r="B133" s="234"/>
      <c r="C133" s="235"/>
      <c r="D133" s="236" t="s">
        <v>146</v>
      </c>
      <c r="E133" s="237" t="s">
        <v>19</v>
      </c>
      <c r="F133" s="238" t="s">
        <v>329</v>
      </c>
      <c r="G133" s="235"/>
      <c r="H133" s="239">
        <v>12</v>
      </c>
      <c r="I133" s="240"/>
      <c r="J133" s="235"/>
      <c r="K133" s="235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146</v>
      </c>
      <c r="AU133" s="245" t="s">
        <v>82</v>
      </c>
      <c r="AV133" s="13" t="s">
        <v>82</v>
      </c>
      <c r="AW133" s="13" t="s">
        <v>35</v>
      </c>
      <c r="AX133" s="13" t="s">
        <v>80</v>
      </c>
      <c r="AY133" s="245" t="s">
        <v>135</v>
      </c>
    </row>
    <row r="134" s="2" customFormat="1" ht="44.25" customHeight="1">
      <c r="A134" s="40"/>
      <c r="B134" s="41"/>
      <c r="C134" s="216" t="s">
        <v>184</v>
      </c>
      <c r="D134" s="216" t="s">
        <v>137</v>
      </c>
      <c r="E134" s="217" t="s">
        <v>330</v>
      </c>
      <c r="F134" s="218" t="s">
        <v>331</v>
      </c>
      <c r="G134" s="219" t="s">
        <v>167</v>
      </c>
      <c r="H134" s="220">
        <v>49.359999999999999</v>
      </c>
      <c r="I134" s="221"/>
      <c r="J134" s="222">
        <f>ROUND(I134*H134,2)</f>
        <v>0</v>
      </c>
      <c r="K134" s="218" t="s">
        <v>141</v>
      </c>
      <c r="L134" s="46"/>
      <c r="M134" s="223" t="s">
        <v>19</v>
      </c>
      <c r="N134" s="224" t="s">
        <v>45</v>
      </c>
      <c r="O134" s="86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7" t="s">
        <v>142</v>
      </c>
      <c r="AT134" s="227" t="s">
        <v>137</v>
      </c>
      <c r="AU134" s="227" t="s">
        <v>82</v>
      </c>
      <c r="AY134" s="19" t="s">
        <v>135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9" t="s">
        <v>80</v>
      </c>
      <c r="BK134" s="228">
        <f>ROUND(I134*H134,2)</f>
        <v>0</v>
      </c>
      <c r="BL134" s="19" t="s">
        <v>142</v>
      </c>
      <c r="BM134" s="227" t="s">
        <v>332</v>
      </c>
    </row>
    <row r="135" s="2" customFormat="1">
      <c r="A135" s="40"/>
      <c r="B135" s="41"/>
      <c r="C135" s="42"/>
      <c r="D135" s="229" t="s">
        <v>144</v>
      </c>
      <c r="E135" s="42"/>
      <c r="F135" s="230" t="s">
        <v>333</v>
      </c>
      <c r="G135" s="42"/>
      <c r="H135" s="42"/>
      <c r="I135" s="231"/>
      <c r="J135" s="42"/>
      <c r="K135" s="42"/>
      <c r="L135" s="46"/>
      <c r="M135" s="232"/>
      <c r="N135" s="23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144</v>
      </c>
      <c r="AU135" s="19" t="s">
        <v>82</v>
      </c>
    </row>
    <row r="136" s="13" customFormat="1">
      <c r="A136" s="13"/>
      <c r="B136" s="234"/>
      <c r="C136" s="235"/>
      <c r="D136" s="236" t="s">
        <v>146</v>
      </c>
      <c r="E136" s="237" t="s">
        <v>19</v>
      </c>
      <c r="F136" s="238" t="s">
        <v>334</v>
      </c>
      <c r="G136" s="235"/>
      <c r="H136" s="239">
        <v>7.3600000000000003</v>
      </c>
      <c r="I136" s="240"/>
      <c r="J136" s="235"/>
      <c r="K136" s="235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146</v>
      </c>
      <c r="AU136" s="245" t="s">
        <v>82</v>
      </c>
      <c r="AV136" s="13" t="s">
        <v>82</v>
      </c>
      <c r="AW136" s="13" t="s">
        <v>35</v>
      </c>
      <c r="AX136" s="13" t="s">
        <v>74</v>
      </c>
      <c r="AY136" s="245" t="s">
        <v>135</v>
      </c>
    </row>
    <row r="137" s="13" customFormat="1">
      <c r="A137" s="13"/>
      <c r="B137" s="234"/>
      <c r="C137" s="235"/>
      <c r="D137" s="236" t="s">
        <v>146</v>
      </c>
      <c r="E137" s="237" t="s">
        <v>19</v>
      </c>
      <c r="F137" s="238" t="s">
        <v>335</v>
      </c>
      <c r="G137" s="235"/>
      <c r="H137" s="239">
        <v>7.3600000000000003</v>
      </c>
      <c r="I137" s="240"/>
      <c r="J137" s="235"/>
      <c r="K137" s="235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146</v>
      </c>
      <c r="AU137" s="245" t="s">
        <v>82</v>
      </c>
      <c r="AV137" s="13" t="s">
        <v>82</v>
      </c>
      <c r="AW137" s="13" t="s">
        <v>35</v>
      </c>
      <c r="AX137" s="13" t="s">
        <v>74</v>
      </c>
      <c r="AY137" s="245" t="s">
        <v>135</v>
      </c>
    </row>
    <row r="138" s="13" customFormat="1">
      <c r="A138" s="13"/>
      <c r="B138" s="234"/>
      <c r="C138" s="235"/>
      <c r="D138" s="236" t="s">
        <v>146</v>
      </c>
      <c r="E138" s="237" t="s">
        <v>19</v>
      </c>
      <c r="F138" s="238" t="s">
        <v>336</v>
      </c>
      <c r="G138" s="235"/>
      <c r="H138" s="239">
        <v>10.880000000000001</v>
      </c>
      <c r="I138" s="240"/>
      <c r="J138" s="235"/>
      <c r="K138" s="235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146</v>
      </c>
      <c r="AU138" s="245" t="s">
        <v>82</v>
      </c>
      <c r="AV138" s="13" t="s">
        <v>82</v>
      </c>
      <c r="AW138" s="13" t="s">
        <v>35</v>
      </c>
      <c r="AX138" s="13" t="s">
        <v>74</v>
      </c>
      <c r="AY138" s="245" t="s">
        <v>135</v>
      </c>
    </row>
    <row r="139" s="13" customFormat="1">
      <c r="A139" s="13"/>
      <c r="B139" s="234"/>
      <c r="C139" s="235"/>
      <c r="D139" s="236" t="s">
        <v>146</v>
      </c>
      <c r="E139" s="237" t="s">
        <v>19</v>
      </c>
      <c r="F139" s="238" t="s">
        <v>337</v>
      </c>
      <c r="G139" s="235"/>
      <c r="H139" s="239">
        <v>17.760000000000002</v>
      </c>
      <c r="I139" s="240"/>
      <c r="J139" s="235"/>
      <c r="K139" s="235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146</v>
      </c>
      <c r="AU139" s="245" t="s">
        <v>82</v>
      </c>
      <c r="AV139" s="13" t="s">
        <v>82</v>
      </c>
      <c r="AW139" s="13" t="s">
        <v>35</v>
      </c>
      <c r="AX139" s="13" t="s">
        <v>74</v>
      </c>
      <c r="AY139" s="245" t="s">
        <v>135</v>
      </c>
    </row>
    <row r="140" s="13" customFormat="1">
      <c r="A140" s="13"/>
      <c r="B140" s="234"/>
      <c r="C140" s="235"/>
      <c r="D140" s="236" t="s">
        <v>146</v>
      </c>
      <c r="E140" s="237" t="s">
        <v>19</v>
      </c>
      <c r="F140" s="238" t="s">
        <v>338</v>
      </c>
      <c r="G140" s="235"/>
      <c r="H140" s="239">
        <v>6</v>
      </c>
      <c r="I140" s="240"/>
      <c r="J140" s="235"/>
      <c r="K140" s="235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146</v>
      </c>
      <c r="AU140" s="245" t="s">
        <v>82</v>
      </c>
      <c r="AV140" s="13" t="s">
        <v>82</v>
      </c>
      <c r="AW140" s="13" t="s">
        <v>35</v>
      </c>
      <c r="AX140" s="13" t="s">
        <v>74</v>
      </c>
      <c r="AY140" s="245" t="s">
        <v>135</v>
      </c>
    </row>
    <row r="141" s="14" customFormat="1">
      <c r="A141" s="14"/>
      <c r="B141" s="246"/>
      <c r="C141" s="247"/>
      <c r="D141" s="236" t="s">
        <v>146</v>
      </c>
      <c r="E141" s="248" t="s">
        <v>19</v>
      </c>
      <c r="F141" s="249" t="s">
        <v>149</v>
      </c>
      <c r="G141" s="247"/>
      <c r="H141" s="250">
        <v>49.359999999999999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146</v>
      </c>
      <c r="AU141" s="256" t="s">
        <v>82</v>
      </c>
      <c r="AV141" s="14" t="s">
        <v>142</v>
      </c>
      <c r="AW141" s="14" t="s">
        <v>35</v>
      </c>
      <c r="AX141" s="14" t="s">
        <v>80</v>
      </c>
      <c r="AY141" s="256" t="s">
        <v>135</v>
      </c>
    </row>
    <row r="142" s="2" customFormat="1" ht="21.75" customHeight="1">
      <c r="A142" s="40"/>
      <c r="B142" s="41"/>
      <c r="C142" s="261" t="s">
        <v>189</v>
      </c>
      <c r="D142" s="261" t="s">
        <v>321</v>
      </c>
      <c r="E142" s="262" t="s">
        <v>339</v>
      </c>
      <c r="F142" s="263" t="s">
        <v>340</v>
      </c>
      <c r="G142" s="264" t="s">
        <v>167</v>
      </c>
      <c r="H142" s="265">
        <v>49.359999999999999</v>
      </c>
      <c r="I142" s="266"/>
      <c r="J142" s="267">
        <f>ROUND(I142*H142,2)</f>
        <v>0</v>
      </c>
      <c r="K142" s="263" t="s">
        <v>141</v>
      </c>
      <c r="L142" s="268"/>
      <c r="M142" s="269" t="s">
        <v>19</v>
      </c>
      <c r="N142" s="270" t="s">
        <v>45</v>
      </c>
      <c r="O142" s="86"/>
      <c r="P142" s="225">
        <f>O142*H142</f>
        <v>0</v>
      </c>
      <c r="Q142" s="225">
        <v>0.00010000000000000001</v>
      </c>
      <c r="R142" s="225">
        <f>Q142*H142</f>
        <v>0.0049360000000000003</v>
      </c>
      <c r="S142" s="225">
        <v>0</v>
      </c>
      <c r="T142" s="22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7" t="s">
        <v>189</v>
      </c>
      <c r="AT142" s="227" t="s">
        <v>321</v>
      </c>
      <c r="AU142" s="227" t="s">
        <v>82</v>
      </c>
      <c r="AY142" s="19" t="s">
        <v>135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9" t="s">
        <v>80</v>
      </c>
      <c r="BK142" s="228">
        <f>ROUND(I142*H142,2)</f>
        <v>0</v>
      </c>
      <c r="BL142" s="19" t="s">
        <v>142</v>
      </c>
      <c r="BM142" s="227" t="s">
        <v>341</v>
      </c>
    </row>
    <row r="143" s="13" customFormat="1">
      <c r="A143" s="13"/>
      <c r="B143" s="234"/>
      <c r="C143" s="235"/>
      <c r="D143" s="236" t="s">
        <v>146</v>
      </c>
      <c r="E143" s="237" t="s">
        <v>19</v>
      </c>
      <c r="F143" s="238" t="s">
        <v>334</v>
      </c>
      <c r="G143" s="235"/>
      <c r="H143" s="239">
        <v>7.3600000000000003</v>
      </c>
      <c r="I143" s="240"/>
      <c r="J143" s="235"/>
      <c r="K143" s="235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146</v>
      </c>
      <c r="AU143" s="245" t="s">
        <v>82</v>
      </c>
      <c r="AV143" s="13" t="s">
        <v>82</v>
      </c>
      <c r="AW143" s="13" t="s">
        <v>35</v>
      </c>
      <c r="AX143" s="13" t="s">
        <v>74</v>
      </c>
      <c r="AY143" s="245" t="s">
        <v>135</v>
      </c>
    </row>
    <row r="144" s="13" customFormat="1">
      <c r="A144" s="13"/>
      <c r="B144" s="234"/>
      <c r="C144" s="235"/>
      <c r="D144" s="236" t="s">
        <v>146</v>
      </c>
      <c r="E144" s="237" t="s">
        <v>19</v>
      </c>
      <c r="F144" s="238" t="s">
        <v>335</v>
      </c>
      <c r="G144" s="235"/>
      <c r="H144" s="239">
        <v>7.3600000000000003</v>
      </c>
      <c r="I144" s="240"/>
      <c r="J144" s="235"/>
      <c r="K144" s="235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146</v>
      </c>
      <c r="AU144" s="245" t="s">
        <v>82</v>
      </c>
      <c r="AV144" s="13" t="s">
        <v>82</v>
      </c>
      <c r="AW144" s="13" t="s">
        <v>35</v>
      </c>
      <c r="AX144" s="13" t="s">
        <v>74</v>
      </c>
      <c r="AY144" s="245" t="s">
        <v>135</v>
      </c>
    </row>
    <row r="145" s="13" customFormat="1">
      <c r="A145" s="13"/>
      <c r="B145" s="234"/>
      <c r="C145" s="235"/>
      <c r="D145" s="236" t="s">
        <v>146</v>
      </c>
      <c r="E145" s="237" t="s">
        <v>19</v>
      </c>
      <c r="F145" s="238" t="s">
        <v>336</v>
      </c>
      <c r="G145" s="235"/>
      <c r="H145" s="239">
        <v>10.880000000000001</v>
      </c>
      <c r="I145" s="240"/>
      <c r="J145" s="235"/>
      <c r="K145" s="235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146</v>
      </c>
      <c r="AU145" s="245" t="s">
        <v>82</v>
      </c>
      <c r="AV145" s="13" t="s">
        <v>82</v>
      </c>
      <c r="AW145" s="13" t="s">
        <v>35</v>
      </c>
      <c r="AX145" s="13" t="s">
        <v>74</v>
      </c>
      <c r="AY145" s="245" t="s">
        <v>135</v>
      </c>
    </row>
    <row r="146" s="13" customFormat="1">
      <c r="A146" s="13"/>
      <c r="B146" s="234"/>
      <c r="C146" s="235"/>
      <c r="D146" s="236" t="s">
        <v>146</v>
      </c>
      <c r="E146" s="237" t="s">
        <v>19</v>
      </c>
      <c r="F146" s="238" t="s">
        <v>337</v>
      </c>
      <c r="G146" s="235"/>
      <c r="H146" s="239">
        <v>17.760000000000002</v>
      </c>
      <c r="I146" s="240"/>
      <c r="J146" s="235"/>
      <c r="K146" s="235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146</v>
      </c>
      <c r="AU146" s="245" t="s">
        <v>82</v>
      </c>
      <c r="AV146" s="13" t="s">
        <v>82</v>
      </c>
      <c r="AW146" s="13" t="s">
        <v>35</v>
      </c>
      <c r="AX146" s="13" t="s">
        <v>74</v>
      </c>
      <c r="AY146" s="245" t="s">
        <v>135</v>
      </c>
    </row>
    <row r="147" s="13" customFormat="1">
      <c r="A147" s="13"/>
      <c r="B147" s="234"/>
      <c r="C147" s="235"/>
      <c r="D147" s="236" t="s">
        <v>146</v>
      </c>
      <c r="E147" s="237" t="s">
        <v>19</v>
      </c>
      <c r="F147" s="238" t="s">
        <v>338</v>
      </c>
      <c r="G147" s="235"/>
      <c r="H147" s="239">
        <v>6</v>
      </c>
      <c r="I147" s="240"/>
      <c r="J147" s="235"/>
      <c r="K147" s="235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146</v>
      </c>
      <c r="AU147" s="245" t="s">
        <v>82</v>
      </c>
      <c r="AV147" s="13" t="s">
        <v>82</v>
      </c>
      <c r="AW147" s="13" t="s">
        <v>35</v>
      </c>
      <c r="AX147" s="13" t="s">
        <v>74</v>
      </c>
      <c r="AY147" s="245" t="s">
        <v>135</v>
      </c>
    </row>
    <row r="148" s="14" customFormat="1">
      <c r="A148" s="14"/>
      <c r="B148" s="246"/>
      <c r="C148" s="247"/>
      <c r="D148" s="236" t="s">
        <v>146</v>
      </c>
      <c r="E148" s="248" t="s">
        <v>19</v>
      </c>
      <c r="F148" s="249" t="s">
        <v>149</v>
      </c>
      <c r="G148" s="247"/>
      <c r="H148" s="250">
        <v>49.359999999999999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146</v>
      </c>
      <c r="AU148" s="256" t="s">
        <v>82</v>
      </c>
      <c r="AV148" s="14" t="s">
        <v>142</v>
      </c>
      <c r="AW148" s="14" t="s">
        <v>35</v>
      </c>
      <c r="AX148" s="14" t="s">
        <v>80</v>
      </c>
      <c r="AY148" s="256" t="s">
        <v>135</v>
      </c>
    </row>
    <row r="149" s="2" customFormat="1" ht="37.8" customHeight="1">
      <c r="A149" s="40"/>
      <c r="B149" s="41"/>
      <c r="C149" s="216" t="s">
        <v>150</v>
      </c>
      <c r="D149" s="216" t="s">
        <v>137</v>
      </c>
      <c r="E149" s="217" t="s">
        <v>342</v>
      </c>
      <c r="F149" s="218" t="s">
        <v>343</v>
      </c>
      <c r="G149" s="219" t="s">
        <v>225</v>
      </c>
      <c r="H149" s="220">
        <v>4</v>
      </c>
      <c r="I149" s="221"/>
      <c r="J149" s="222">
        <f>ROUND(I149*H149,2)</f>
        <v>0</v>
      </c>
      <c r="K149" s="218" t="s">
        <v>141</v>
      </c>
      <c r="L149" s="46"/>
      <c r="M149" s="223" t="s">
        <v>19</v>
      </c>
      <c r="N149" s="224" t="s">
        <v>45</v>
      </c>
      <c r="O149" s="86"/>
      <c r="P149" s="225">
        <f>O149*H149</f>
        <v>0</v>
      </c>
      <c r="Q149" s="225">
        <v>0.056439999999999997</v>
      </c>
      <c r="R149" s="225">
        <f>Q149*H149</f>
        <v>0.22575999999999999</v>
      </c>
      <c r="S149" s="225">
        <v>0</v>
      </c>
      <c r="T149" s="22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7" t="s">
        <v>142</v>
      </c>
      <c r="AT149" s="227" t="s">
        <v>137</v>
      </c>
      <c r="AU149" s="227" t="s">
        <v>82</v>
      </c>
      <c r="AY149" s="19" t="s">
        <v>135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9" t="s">
        <v>80</v>
      </c>
      <c r="BK149" s="228">
        <f>ROUND(I149*H149,2)</f>
        <v>0</v>
      </c>
      <c r="BL149" s="19" t="s">
        <v>142</v>
      </c>
      <c r="BM149" s="227" t="s">
        <v>344</v>
      </c>
    </row>
    <row r="150" s="2" customFormat="1">
      <c r="A150" s="40"/>
      <c r="B150" s="41"/>
      <c r="C150" s="42"/>
      <c r="D150" s="229" t="s">
        <v>144</v>
      </c>
      <c r="E150" s="42"/>
      <c r="F150" s="230" t="s">
        <v>345</v>
      </c>
      <c r="G150" s="42"/>
      <c r="H150" s="42"/>
      <c r="I150" s="231"/>
      <c r="J150" s="42"/>
      <c r="K150" s="42"/>
      <c r="L150" s="46"/>
      <c r="M150" s="232"/>
      <c r="N150" s="23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144</v>
      </c>
      <c r="AU150" s="19" t="s">
        <v>82</v>
      </c>
    </row>
    <row r="151" s="13" customFormat="1">
      <c r="A151" s="13"/>
      <c r="B151" s="234"/>
      <c r="C151" s="235"/>
      <c r="D151" s="236" t="s">
        <v>146</v>
      </c>
      <c r="E151" s="237" t="s">
        <v>19</v>
      </c>
      <c r="F151" s="238" t="s">
        <v>346</v>
      </c>
      <c r="G151" s="235"/>
      <c r="H151" s="239">
        <v>1</v>
      </c>
      <c r="I151" s="240"/>
      <c r="J151" s="235"/>
      <c r="K151" s="235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146</v>
      </c>
      <c r="AU151" s="245" t="s">
        <v>82</v>
      </c>
      <c r="AV151" s="13" t="s">
        <v>82</v>
      </c>
      <c r="AW151" s="13" t="s">
        <v>35</v>
      </c>
      <c r="AX151" s="13" t="s">
        <v>74</v>
      </c>
      <c r="AY151" s="245" t="s">
        <v>135</v>
      </c>
    </row>
    <row r="152" s="13" customFormat="1">
      <c r="A152" s="13"/>
      <c r="B152" s="234"/>
      <c r="C152" s="235"/>
      <c r="D152" s="236" t="s">
        <v>146</v>
      </c>
      <c r="E152" s="237" t="s">
        <v>19</v>
      </c>
      <c r="F152" s="238" t="s">
        <v>347</v>
      </c>
      <c r="G152" s="235"/>
      <c r="H152" s="239">
        <v>1</v>
      </c>
      <c r="I152" s="240"/>
      <c r="J152" s="235"/>
      <c r="K152" s="235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146</v>
      </c>
      <c r="AU152" s="245" t="s">
        <v>82</v>
      </c>
      <c r="AV152" s="13" t="s">
        <v>82</v>
      </c>
      <c r="AW152" s="13" t="s">
        <v>35</v>
      </c>
      <c r="AX152" s="13" t="s">
        <v>74</v>
      </c>
      <c r="AY152" s="245" t="s">
        <v>135</v>
      </c>
    </row>
    <row r="153" s="13" customFormat="1">
      <c r="A153" s="13"/>
      <c r="B153" s="234"/>
      <c r="C153" s="235"/>
      <c r="D153" s="236" t="s">
        <v>146</v>
      </c>
      <c r="E153" s="237" t="s">
        <v>19</v>
      </c>
      <c r="F153" s="238" t="s">
        <v>348</v>
      </c>
      <c r="G153" s="235"/>
      <c r="H153" s="239">
        <v>1</v>
      </c>
      <c r="I153" s="240"/>
      <c r="J153" s="235"/>
      <c r="K153" s="235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146</v>
      </c>
      <c r="AU153" s="245" t="s">
        <v>82</v>
      </c>
      <c r="AV153" s="13" t="s">
        <v>82</v>
      </c>
      <c r="AW153" s="13" t="s">
        <v>35</v>
      </c>
      <c r="AX153" s="13" t="s">
        <v>74</v>
      </c>
      <c r="AY153" s="245" t="s">
        <v>135</v>
      </c>
    </row>
    <row r="154" s="13" customFormat="1">
      <c r="A154" s="13"/>
      <c r="B154" s="234"/>
      <c r="C154" s="235"/>
      <c r="D154" s="236" t="s">
        <v>146</v>
      </c>
      <c r="E154" s="237" t="s">
        <v>19</v>
      </c>
      <c r="F154" s="238" t="s">
        <v>349</v>
      </c>
      <c r="G154" s="235"/>
      <c r="H154" s="239">
        <v>1</v>
      </c>
      <c r="I154" s="240"/>
      <c r="J154" s="235"/>
      <c r="K154" s="235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146</v>
      </c>
      <c r="AU154" s="245" t="s">
        <v>82</v>
      </c>
      <c r="AV154" s="13" t="s">
        <v>82</v>
      </c>
      <c r="AW154" s="13" t="s">
        <v>35</v>
      </c>
      <c r="AX154" s="13" t="s">
        <v>74</v>
      </c>
      <c r="AY154" s="245" t="s">
        <v>135</v>
      </c>
    </row>
    <row r="155" s="14" customFormat="1">
      <c r="A155" s="14"/>
      <c r="B155" s="246"/>
      <c r="C155" s="247"/>
      <c r="D155" s="236" t="s">
        <v>146</v>
      </c>
      <c r="E155" s="248" t="s">
        <v>19</v>
      </c>
      <c r="F155" s="249" t="s">
        <v>149</v>
      </c>
      <c r="G155" s="247"/>
      <c r="H155" s="250">
        <v>4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146</v>
      </c>
      <c r="AU155" s="256" t="s">
        <v>82</v>
      </c>
      <c r="AV155" s="14" t="s">
        <v>142</v>
      </c>
      <c r="AW155" s="14" t="s">
        <v>35</v>
      </c>
      <c r="AX155" s="14" t="s">
        <v>80</v>
      </c>
      <c r="AY155" s="256" t="s">
        <v>135</v>
      </c>
    </row>
    <row r="156" s="2" customFormat="1" ht="33" customHeight="1">
      <c r="A156" s="40"/>
      <c r="B156" s="41"/>
      <c r="C156" s="261" t="s">
        <v>201</v>
      </c>
      <c r="D156" s="261" t="s">
        <v>321</v>
      </c>
      <c r="E156" s="262" t="s">
        <v>350</v>
      </c>
      <c r="F156" s="263" t="s">
        <v>351</v>
      </c>
      <c r="G156" s="264" t="s">
        <v>225</v>
      </c>
      <c r="H156" s="265">
        <v>2</v>
      </c>
      <c r="I156" s="266"/>
      <c r="J156" s="267">
        <f>ROUND(I156*H156,2)</f>
        <v>0</v>
      </c>
      <c r="K156" s="263" t="s">
        <v>141</v>
      </c>
      <c r="L156" s="268"/>
      <c r="M156" s="269" t="s">
        <v>19</v>
      </c>
      <c r="N156" s="270" t="s">
        <v>45</v>
      </c>
      <c r="O156" s="86"/>
      <c r="P156" s="225">
        <f>O156*H156</f>
        <v>0</v>
      </c>
      <c r="Q156" s="225">
        <v>0.016240000000000001</v>
      </c>
      <c r="R156" s="225">
        <f>Q156*H156</f>
        <v>0.032480000000000002</v>
      </c>
      <c r="S156" s="225">
        <v>0</v>
      </c>
      <c r="T156" s="22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7" t="s">
        <v>189</v>
      </c>
      <c r="AT156" s="227" t="s">
        <v>321</v>
      </c>
      <c r="AU156" s="227" t="s">
        <v>82</v>
      </c>
      <c r="AY156" s="19" t="s">
        <v>135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19" t="s">
        <v>80</v>
      </c>
      <c r="BK156" s="228">
        <f>ROUND(I156*H156,2)</f>
        <v>0</v>
      </c>
      <c r="BL156" s="19" t="s">
        <v>142</v>
      </c>
      <c r="BM156" s="227" t="s">
        <v>352</v>
      </c>
    </row>
    <row r="157" s="13" customFormat="1">
      <c r="A157" s="13"/>
      <c r="B157" s="234"/>
      <c r="C157" s="235"/>
      <c r="D157" s="236" t="s">
        <v>146</v>
      </c>
      <c r="E157" s="237" t="s">
        <v>19</v>
      </c>
      <c r="F157" s="238" t="s">
        <v>347</v>
      </c>
      <c r="G157" s="235"/>
      <c r="H157" s="239">
        <v>1</v>
      </c>
      <c r="I157" s="240"/>
      <c r="J157" s="235"/>
      <c r="K157" s="235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146</v>
      </c>
      <c r="AU157" s="245" t="s">
        <v>82</v>
      </c>
      <c r="AV157" s="13" t="s">
        <v>82</v>
      </c>
      <c r="AW157" s="13" t="s">
        <v>35</v>
      </c>
      <c r="AX157" s="13" t="s">
        <v>74</v>
      </c>
      <c r="AY157" s="245" t="s">
        <v>135</v>
      </c>
    </row>
    <row r="158" s="13" customFormat="1">
      <c r="A158" s="13"/>
      <c r="B158" s="234"/>
      <c r="C158" s="235"/>
      <c r="D158" s="236" t="s">
        <v>146</v>
      </c>
      <c r="E158" s="237" t="s">
        <v>19</v>
      </c>
      <c r="F158" s="238" t="s">
        <v>349</v>
      </c>
      <c r="G158" s="235"/>
      <c r="H158" s="239">
        <v>1</v>
      </c>
      <c r="I158" s="240"/>
      <c r="J158" s="235"/>
      <c r="K158" s="235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146</v>
      </c>
      <c r="AU158" s="245" t="s">
        <v>82</v>
      </c>
      <c r="AV158" s="13" t="s">
        <v>82</v>
      </c>
      <c r="AW158" s="13" t="s">
        <v>35</v>
      </c>
      <c r="AX158" s="13" t="s">
        <v>74</v>
      </c>
      <c r="AY158" s="245" t="s">
        <v>135</v>
      </c>
    </row>
    <row r="159" s="14" customFormat="1">
      <c r="A159" s="14"/>
      <c r="B159" s="246"/>
      <c r="C159" s="247"/>
      <c r="D159" s="236" t="s">
        <v>146</v>
      </c>
      <c r="E159" s="248" t="s">
        <v>19</v>
      </c>
      <c r="F159" s="249" t="s">
        <v>149</v>
      </c>
      <c r="G159" s="247"/>
      <c r="H159" s="250">
        <v>2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146</v>
      </c>
      <c r="AU159" s="256" t="s">
        <v>82</v>
      </c>
      <c r="AV159" s="14" t="s">
        <v>142</v>
      </c>
      <c r="AW159" s="14" t="s">
        <v>35</v>
      </c>
      <c r="AX159" s="14" t="s">
        <v>80</v>
      </c>
      <c r="AY159" s="256" t="s">
        <v>135</v>
      </c>
    </row>
    <row r="160" s="2" customFormat="1" ht="33" customHeight="1">
      <c r="A160" s="40"/>
      <c r="B160" s="41"/>
      <c r="C160" s="261" t="s">
        <v>210</v>
      </c>
      <c r="D160" s="261" t="s">
        <v>321</v>
      </c>
      <c r="E160" s="262" t="s">
        <v>353</v>
      </c>
      <c r="F160" s="263" t="s">
        <v>354</v>
      </c>
      <c r="G160" s="264" t="s">
        <v>225</v>
      </c>
      <c r="H160" s="265">
        <v>2</v>
      </c>
      <c r="I160" s="266"/>
      <c r="J160" s="267">
        <f>ROUND(I160*H160,2)</f>
        <v>0</v>
      </c>
      <c r="K160" s="263" t="s">
        <v>141</v>
      </c>
      <c r="L160" s="268"/>
      <c r="M160" s="269" t="s">
        <v>19</v>
      </c>
      <c r="N160" s="270" t="s">
        <v>45</v>
      </c>
      <c r="O160" s="86"/>
      <c r="P160" s="225">
        <f>O160*H160</f>
        <v>0</v>
      </c>
      <c r="Q160" s="225">
        <v>0.01521</v>
      </c>
      <c r="R160" s="225">
        <f>Q160*H160</f>
        <v>0.030419999999999999</v>
      </c>
      <c r="S160" s="225">
        <v>0</v>
      </c>
      <c r="T160" s="22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7" t="s">
        <v>189</v>
      </c>
      <c r="AT160" s="227" t="s">
        <v>321</v>
      </c>
      <c r="AU160" s="227" t="s">
        <v>82</v>
      </c>
      <c r="AY160" s="19" t="s">
        <v>135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19" t="s">
        <v>80</v>
      </c>
      <c r="BK160" s="228">
        <f>ROUND(I160*H160,2)</f>
        <v>0</v>
      </c>
      <c r="BL160" s="19" t="s">
        <v>142</v>
      </c>
      <c r="BM160" s="227" t="s">
        <v>355</v>
      </c>
    </row>
    <row r="161" s="13" customFormat="1">
      <c r="A161" s="13"/>
      <c r="B161" s="234"/>
      <c r="C161" s="235"/>
      <c r="D161" s="236" t="s">
        <v>146</v>
      </c>
      <c r="E161" s="237" t="s">
        <v>19</v>
      </c>
      <c r="F161" s="238" t="s">
        <v>346</v>
      </c>
      <c r="G161" s="235"/>
      <c r="H161" s="239">
        <v>1</v>
      </c>
      <c r="I161" s="240"/>
      <c r="J161" s="235"/>
      <c r="K161" s="235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146</v>
      </c>
      <c r="AU161" s="245" t="s">
        <v>82</v>
      </c>
      <c r="AV161" s="13" t="s">
        <v>82</v>
      </c>
      <c r="AW161" s="13" t="s">
        <v>35</v>
      </c>
      <c r="AX161" s="13" t="s">
        <v>74</v>
      </c>
      <c r="AY161" s="245" t="s">
        <v>135</v>
      </c>
    </row>
    <row r="162" s="13" customFormat="1">
      <c r="A162" s="13"/>
      <c r="B162" s="234"/>
      <c r="C162" s="235"/>
      <c r="D162" s="236" t="s">
        <v>146</v>
      </c>
      <c r="E162" s="237" t="s">
        <v>19</v>
      </c>
      <c r="F162" s="238" t="s">
        <v>348</v>
      </c>
      <c r="G162" s="235"/>
      <c r="H162" s="239">
        <v>1</v>
      </c>
      <c r="I162" s="240"/>
      <c r="J162" s="235"/>
      <c r="K162" s="235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146</v>
      </c>
      <c r="AU162" s="245" t="s">
        <v>82</v>
      </c>
      <c r="AV162" s="13" t="s">
        <v>82</v>
      </c>
      <c r="AW162" s="13" t="s">
        <v>35</v>
      </c>
      <c r="AX162" s="13" t="s">
        <v>74</v>
      </c>
      <c r="AY162" s="245" t="s">
        <v>135</v>
      </c>
    </row>
    <row r="163" s="14" customFormat="1">
      <c r="A163" s="14"/>
      <c r="B163" s="246"/>
      <c r="C163" s="247"/>
      <c r="D163" s="236" t="s">
        <v>146</v>
      </c>
      <c r="E163" s="248" t="s">
        <v>19</v>
      </c>
      <c r="F163" s="249" t="s">
        <v>149</v>
      </c>
      <c r="G163" s="247"/>
      <c r="H163" s="250">
        <v>2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146</v>
      </c>
      <c r="AU163" s="256" t="s">
        <v>82</v>
      </c>
      <c r="AV163" s="14" t="s">
        <v>142</v>
      </c>
      <c r="AW163" s="14" t="s">
        <v>35</v>
      </c>
      <c r="AX163" s="14" t="s">
        <v>80</v>
      </c>
      <c r="AY163" s="256" t="s">
        <v>135</v>
      </c>
    </row>
    <row r="164" s="12" customFormat="1" ht="22.8" customHeight="1">
      <c r="A164" s="12"/>
      <c r="B164" s="200"/>
      <c r="C164" s="201"/>
      <c r="D164" s="202" t="s">
        <v>73</v>
      </c>
      <c r="E164" s="214" t="s">
        <v>150</v>
      </c>
      <c r="F164" s="214" t="s">
        <v>151</v>
      </c>
      <c r="G164" s="201"/>
      <c r="H164" s="201"/>
      <c r="I164" s="204"/>
      <c r="J164" s="215">
        <f>BK164</f>
        <v>0</v>
      </c>
      <c r="K164" s="201"/>
      <c r="L164" s="206"/>
      <c r="M164" s="207"/>
      <c r="N164" s="208"/>
      <c r="O164" s="208"/>
      <c r="P164" s="209">
        <f>SUM(P165:P173)</f>
        <v>0</v>
      </c>
      <c r="Q164" s="208"/>
      <c r="R164" s="209">
        <f>SUM(R165:R173)</f>
        <v>0.12375</v>
      </c>
      <c r="S164" s="208"/>
      <c r="T164" s="210">
        <f>SUM(T165:T173)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1" t="s">
        <v>80</v>
      </c>
      <c r="AT164" s="212" t="s">
        <v>73</v>
      </c>
      <c r="AU164" s="212" t="s">
        <v>80</v>
      </c>
      <c r="AY164" s="211" t="s">
        <v>135</v>
      </c>
      <c r="BK164" s="213">
        <f>SUM(BK165:BK173)</f>
        <v>0</v>
      </c>
    </row>
    <row r="165" s="2" customFormat="1" ht="37.8" customHeight="1">
      <c r="A165" s="40"/>
      <c r="B165" s="41"/>
      <c r="C165" s="216" t="s">
        <v>8</v>
      </c>
      <c r="D165" s="216" t="s">
        <v>137</v>
      </c>
      <c r="E165" s="217" t="s">
        <v>356</v>
      </c>
      <c r="F165" s="218" t="s">
        <v>357</v>
      </c>
      <c r="G165" s="219" t="s">
        <v>167</v>
      </c>
      <c r="H165" s="220">
        <v>75</v>
      </c>
      <c r="I165" s="221"/>
      <c r="J165" s="222">
        <f>ROUND(I165*H165,2)</f>
        <v>0</v>
      </c>
      <c r="K165" s="218" t="s">
        <v>141</v>
      </c>
      <c r="L165" s="46"/>
      <c r="M165" s="223" t="s">
        <v>19</v>
      </c>
      <c r="N165" s="224" t="s">
        <v>45</v>
      </c>
      <c r="O165" s="86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7" t="s">
        <v>142</v>
      </c>
      <c r="AT165" s="227" t="s">
        <v>137</v>
      </c>
      <c r="AU165" s="227" t="s">
        <v>82</v>
      </c>
      <c r="AY165" s="19" t="s">
        <v>135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9" t="s">
        <v>80</v>
      </c>
      <c r="BK165" s="228">
        <f>ROUND(I165*H165,2)</f>
        <v>0</v>
      </c>
      <c r="BL165" s="19" t="s">
        <v>142</v>
      </c>
      <c r="BM165" s="227" t="s">
        <v>358</v>
      </c>
    </row>
    <row r="166" s="2" customFormat="1">
      <c r="A166" s="40"/>
      <c r="B166" s="41"/>
      <c r="C166" s="42"/>
      <c r="D166" s="229" t="s">
        <v>144</v>
      </c>
      <c r="E166" s="42"/>
      <c r="F166" s="230" t="s">
        <v>359</v>
      </c>
      <c r="G166" s="42"/>
      <c r="H166" s="42"/>
      <c r="I166" s="231"/>
      <c r="J166" s="42"/>
      <c r="K166" s="42"/>
      <c r="L166" s="46"/>
      <c r="M166" s="232"/>
      <c r="N166" s="23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144</v>
      </c>
      <c r="AU166" s="19" t="s">
        <v>82</v>
      </c>
    </row>
    <row r="167" s="13" customFormat="1">
      <c r="A167" s="13"/>
      <c r="B167" s="234"/>
      <c r="C167" s="235"/>
      <c r="D167" s="236" t="s">
        <v>146</v>
      </c>
      <c r="E167" s="237" t="s">
        <v>19</v>
      </c>
      <c r="F167" s="238" t="s">
        <v>360</v>
      </c>
      <c r="G167" s="235"/>
      <c r="H167" s="239">
        <v>75</v>
      </c>
      <c r="I167" s="240"/>
      <c r="J167" s="235"/>
      <c r="K167" s="235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146</v>
      </c>
      <c r="AU167" s="245" t="s">
        <v>82</v>
      </c>
      <c r="AV167" s="13" t="s">
        <v>82</v>
      </c>
      <c r="AW167" s="13" t="s">
        <v>35</v>
      </c>
      <c r="AX167" s="13" t="s">
        <v>80</v>
      </c>
      <c r="AY167" s="245" t="s">
        <v>135</v>
      </c>
    </row>
    <row r="168" s="2" customFormat="1" ht="21.75" customHeight="1">
      <c r="A168" s="40"/>
      <c r="B168" s="41"/>
      <c r="C168" s="261" t="s">
        <v>222</v>
      </c>
      <c r="D168" s="261" t="s">
        <v>321</v>
      </c>
      <c r="E168" s="262" t="s">
        <v>361</v>
      </c>
      <c r="F168" s="263" t="s">
        <v>362</v>
      </c>
      <c r="G168" s="264" t="s">
        <v>167</v>
      </c>
      <c r="H168" s="265">
        <v>82.5</v>
      </c>
      <c r="I168" s="266"/>
      <c r="J168" s="267">
        <f>ROUND(I168*H168,2)</f>
        <v>0</v>
      </c>
      <c r="K168" s="263" t="s">
        <v>141</v>
      </c>
      <c r="L168" s="268"/>
      <c r="M168" s="269" t="s">
        <v>19</v>
      </c>
      <c r="N168" s="270" t="s">
        <v>45</v>
      </c>
      <c r="O168" s="86"/>
      <c r="P168" s="225">
        <f>O168*H168</f>
        <v>0</v>
      </c>
      <c r="Q168" s="225">
        <v>0.001</v>
      </c>
      <c r="R168" s="225">
        <f>Q168*H168</f>
        <v>0.082500000000000004</v>
      </c>
      <c r="S168" s="225">
        <v>0</v>
      </c>
      <c r="T168" s="22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7" t="s">
        <v>189</v>
      </c>
      <c r="AT168" s="227" t="s">
        <v>321</v>
      </c>
      <c r="AU168" s="227" t="s">
        <v>82</v>
      </c>
      <c r="AY168" s="19" t="s">
        <v>135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19" t="s">
        <v>80</v>
      </c>
      <c r="BK168" s="228">
        <f>ROUND(I168*H168,2)</f>
        <v>0</v>
      </c>
      <c r="BL168" s="19" t="s">
        <v>142</v>
      </c>
      <c r="BM168" s="227" t="s">
        <v>363</v>
      </c>
    </row>
    <row r="169" s="13" customFormat="1">
      <c r="A169" s="13"/>
      <c r="B169" s="234"/>
      <c r="C169" s="235"/>
      <c r="D169" s="236" t="s">
        <v>146</v>
      </c>
      <c r="E169" s="237" t="s">
        <v>19</v>
      </c>
      <c r="F169" s="238" t="s">
        <v>360</v>
      </c>
      <c r="G169" s="235"/>
      <c r="H169" s="239">
        <v>75</v>
      </c>
      <c r="I169" s="240"/>
      <c r="J169" s="235"/>
      <c r="K169" s="235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146</v>
      </c>
      <c r="AU169" s="245" t="s">
        <v>82</v>
      </c>
      <c r="AV169" s="13" t="s">
        <v>82</v>
      </c>
      <c r="AW169" s="13" t="s">
        <v>35</v>
      </c>
      <c r="AX169" s="13" t="s">
        <v>80</v>
      </c>
      <c r="AY169" s="245" t="s">
        <v>135</v>
      </c>
    </row>
    <row r="170" s="13" customFormat="1">
      <c r="A170" s="13"/>
      <c r="B170" s="234"/>
      <c r="C170" s="235"/>
      <c r="D170" s="236" t="s">
        <v>146</v>
      </c>
      <c r="E170" s="235"/>
      <c r="F170" s="238" t="s">
        <v>364</v>
      </c>
      <c r="G170" s="235"/>
      <c r="H170" s="239">
        <v>82.5</v>
      </c>
      <c r="I170" s="240"/>
      <c r="J170" s="235"/>
      <c r="K170" s="235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146</v>
      </c>
      <c r="AU170" s="245" t="s">
        <v>82</v>
      </c>
      <c r="AV170" s="13" t="s">
        <v>82</v>
      </c>
      <c r="AW170" s="13" t="s">
        <v>4</v>
      </c>
      <c r="AX170" s="13" t="s">
        <v>80</v>
      </c>
      <c r="AY170" s="245" t="s">
        <v>135</v>
      </c>
    </row>
    <row r="171" s="2" customFormat="1" ht="21.75" customHeight="1">
      <c r="A171" s="40"/>
      <c r="B171" s="41"/>
      <c r="C171" s="261" t="s">
        <v>229</v>
      </c>
      <c r="D171" s="261" t="s">
        <v>321</v>
      </c>
      <c r="E171" s="262" t="s">
        <v>365</v>
      </c>
      <c r="F171" s="263" t="s">
        <v>366</v>
      </c>
      <c r="G171" s="264" t="s">
        <v>167</v>
      </c>
      <c r="H171" s="265">
        <v>82.5</v>
      </c>
      <c r="I171" s="266"/>
      <c r="J171" s="267">
        <f>ROUND(I171*H171,2)</f>
        <v>0</v>
      </c>
      <c r="K171" s="263" t="s">
        <v>141</v>
      </c>
      <c r="L171" s="268"/>
      <c r="M171" s="269" t="s">
        <v>19</v>
      </c>
      <c r="N171" s="270" t="s">
        <v>45</v>
      </c>
      <c r="O171" s="86"/>
      <c r="P171" s="225">
        <f>O171*H171</f>
        <v>0</v>
      </c>
      <c r="Q171" s="225">
        <v>0.00050000000000000001</v>
      </c>
      <c r="R171" s="225">
        <f>Q171*H171</f>
        <v>0.041250000000000002</v>
      </c>
      <c r="S171" s="225">
        <v>0</v>
      </c>
      <c r="T171" s="22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7" t="s">
        <v>189</v>
      </c>
      <c r="AT171" s="227" t="s">
        <v>321</v>
      </c>
      <c r="AU171" s="227" t="s">
        <v>82</v>
      </c>
      <c r="AY171" s="19" t="s">
        <v>135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9" t="s">
        <v>80</v>
      </c>
      <c r="BK171" s="228">
        <f>ROUND(I171*H171,2)</f>
        <v>0</v>
      </c>
      <c r="BL171" s="19" t="s">
        <v>142</v>
      </c>
      <c r="BM171" s="227" t="s">
        <v>367</v>
      </c>
    </row>
    <row r="172" s="13" customFormat="1">
      <c r="A172" s="13"/>
      <c r="B172" s="234"/>
      <c r="C172" s="235"/>
      <c r="D172" s="236" t="s">
        <v>146</v>
      </c>
      <c r="E172" s="237" t="s">
        <v>19</v>
      </c>
      <c r="F172" s="238" t="s">
        <v>360</v>
      </c>
      <c r="G172" s="235"/>
      <c r="H172" s="239">
        <v>75</v>
      </c>
      <c r="I172" s="240"/>
      <c r="J172" s="235"/>
      <c r="K172" s="235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146</v>
      </c>
      <c r="AU172" s="245" t="s">
        <v>82</v>
      </c>
      <c r="AV172" s="13" t="s">
        <v>82</v>
      </c>
      <c r="AW172" s="13" t="s">
        <v>35</v>
      </c>
      <c r="AX172" s="13" t="s">
        <v>80</v>
      </c>
      <c r="AY172" s="245" t="s">
        <v>135</v>
      </c>
    </row>
    <row r="173" s="13" customFormat="1">
      <c r="A173" s="13"/>
      <c r="B173" s="234"/>
      <c r="C173" s="235"/>
      <c r="D173" s="236" t="s">
        <v>146</v>
      </c>
      <c r="E173" s="235"/>
      <c r="F173" s="238" t="s">
        <v>364</v>
      </c>
      <c r="G173" s="235"/>
      <c r="H173" s="239">
        <v>82.5</v>
      </c>
      <c r="I173" s="240"/>
      <c r="J173" s="235"/>
      <c r="K173" s="235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146</v>
      </c>
      <c r="AU173" s="245" t="s">
        <v>82</v>
      </c>
      <c r="AV173" s="13" t="s">
        <v>82</v>
      </c>
      <c r="AW173" s="13" t="s">
        <v>4</v>
      </c>
      <c r="AX173" s="13" t="s">
        <v>80</v>
      </c>
      <c r="AY173" s="245" t="s">
        <v>135</v>
      </c>
    </row>
    <row r="174" s="12" customFormat="1" ht="22.8" customHeight="1">
      <c r="A174" s="12"/>
      <c r="B174" s="200"/>
      <c r="C174" s="201"/>
      <c r="D174" s="202" t="s">
        <v>73</v>
      </c>
      <c r="E174" s="214" t="s">
        <v>177</v>
      </c>
      <c r="F174" s="214" t="s">
        <v>178</v>
      </c>
      <c r="G174" s="201"/>
      <c r="H174" s="201"/>
      <c r="I174" s="204"/>
      <c r="J174" s="215">
        <f>BK174</f>
        <v>0</v>
      </c>
      <c r="K174" s="201"/>
      <c r="L174" s="206"/>
      <c r="M174" s="207"/>
      <c r="N174" s="208"/>
      <c r="O174" s="208"/>
      <c r="P174" s="209">
        <f>SUM(P175:P183)</f>
        <v>0</v>
      </c>
      <c r="Q174" s="208"/>
      <c r="R174" s="209">
        <f>SUM(R175:R183)</f>
        <v>0</v>
      </c>
      <c r="S174" s="208"/>
      <c r="T174" s="210">
        <f>SUM(T175:T183)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1" t="s">
        <v>80</v>
      </c>
      <c r="AT174" s="212" t="s">
        <v>73</v>
      </c>
      <c r="AU174" s="212" t="s">
        <v>80</v>
      </c>
      <c r="AY174" s="211" t="s">
        <v>135</v>
      </c>
      <c r="BK174" s="213">
        <f>SUM(BK175:BK183)</f>
        <v>0</v>
      </c>
    </row>
    <row r="175" s="2" customFormat="1" ht="37.8" customHeight="1">
      <c r="A175" s="40"/>
      <c r="B175" s="41"/>
      <c r="C175" s="216" t="s">
        <v>236</v>
      </c>
      <c r="D175" s="216" t="s">
        <v>137</v>
      </c>
      <c r="E175" s="217" t="s">
        <v>180</v>
      </c>
      <c r="F175" s="218" t="s">
        <v>181</v>
      </c>
      <c r="G175" s="219" t="s">
        <v>140</v>
      </c>
      <c r="H175" s="220">
        <v>0.024</v>
      </c>
      <c r="I175" s="221"/>
      <c r="J175" s="222">
        <f>ROUND(I175*H175,2)</f>
        <v>0</v>
      </c>
      <c r="K175" s="218" t="s">
        <v>141</v>
      </c>
      <c r="L175" s="46"/>
      <c r="M175" s="223" t="s">
        <v>19</v>
      </c>
      <c r="N175" s="224" t="s">
        <v>45</v>
      </c>
      <c r="O175" s="86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7" t="s">
        <v>142</v>
      </c>
      <c r="AT175" s="227" t="s">
        <v>137</v>
      </c>
      <c r="AU175" s="227" t="s">
        <v>82</v>
      </c>
      <c r="AY175" s="19" t="s">
        <v>135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19" t="s">
        <v>80</v>
      </c>
      <c r="BK175" s="228">
        <f>ROUND(I175*H175,2)</f>
        <v>0</v>
      </c>
      <c r="BL175" s="19" t="s">
        <v>142</v>
      </c>
      <c r="BM175" s="227" t="s">
        <v>368</v>
      </c>
    </row>
    <row r="176" s="2" customFormat="1">
      <c r="A176" s="40"/>
      <c r="B176" s="41"/>
      <c r="C176" s="42"/>
      <c r="D176" s="229" t="s">
        <v>144</v>
      </c>
      <c r="E176" s="42"/>
      <c r="F176" s="230" t="s">
        <v>183</v>
      </c>
      <c r="G176" s="42"/>
      <c r="H176" s="42"/>
      <c r="I176" s="231"/>
      <c r="J176" s="42"/>
      <c r="K176" s="42"/>
      <c r="L176" s="46"/>
      <c r="M176" s="232"/>
      <c r="N176" s="23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144</v>
      </c>
      <c r="AU176" s="19" t="s">
        <v>82</v>
      </c>
    </row>
    <row r="177" s="2" customFormat="1" ht="33" customHeight="1">
      <c r="A177" s="40"/>
      <c r="B177" s="41"/>
      <c r="C177" s="216" t="s">
        <v>214</v>
      </c>
      <c r="D177" s="216" t="s">
        <v>137</v>
      </c>
      <c r="E177" s="217" t="s">
        <v>185</v>
      </c>
      <c r="F177" s="218" t="s">
        <v>186</v>
      </c>
      <c r="G177" s="219" t="s">
        <v>140</v>
      </c>
      <c r="H177" s="220">
        <v>0.024</v>
      </c>
      <c r="I177" s="221"/>
      <c r="J177" s="222">
        <f>ROUND(I177*H177,2)</f>
        <v>0</v>
      </c>
      <c r="K177" s="218" t="s">
        <v>141</v>
      </c>
      <c r="L177" s="46"/>
      <c r="M177" s="223" t="s">
        <v>19</v>
      </c>
      <c r="N177" s="224" t="s">
        <v>45</v>
      </c>
      <c r="O177" s="86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7" t="s">
        <v>142</v>
      </c>
      <c r="AT177" s="227" t="s">
        <v>137</v>
      </c>
      <c r="AU177" s="227" t="s">
        <v>82</v>
      </c>
      <c r="AY177" s="19" t="s">
        <v>135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9" t="s">
        <v>80</v>
      </c>
      <c r="BK177" s="228">
        <f>ROUND(I177*H177,2)</f>
        <v>0</v>
      </c>
      <c r="BL177" s="19" t="s">
        <v>142</v>
      </c>
      <c r="BM177" s="227" t="s">
        <v>369</v>
      </c>
    </row>
    <row r="178" s="2" customFormat="1">
      <c r="A178" s="40"/>
      <c r="B178" s="41"/>
      <c r="C178" s="42"/>
      <c r="D178" s="229" t="s">
        <v>144</v>
      </c>
      <c r="E178" s="42"/>
      <c r="F178" s="230" t="s">
        <v>188</v>
      </c>
      <c r="G178" s="42"/>
      <c r="H178" s="42"/>
      <c r="I178" s="231"/>
      <c r="J178" s="42"/>
      <c r="K178" s="42"/>
      <c r="L178" s="46"/>
      <c r="M178" s="232"/>
      <c r="N178" s="23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144</v>
      </c>
      <c r="AU178" s="19" t="s">
        <v>82</v>
      </c>
    </row>
    <row r="179" s="2" customFormat="1" ht="44.25" customHeight="1">
      <c r="A179" s="40"/>
      <c r="B179" s="41"/>
      <c r="C179" s="216" t="s">
        <v>253</v>
      </c>
      <c r="D179" s="216" t="s">
        <v>137</v>
      </c>
      <c r="E179" s="217" t="s">
        <v>190</v>
      </c>
      <c r="F179" s="218" t="s">
        <v>191</v>
      </c>
      <c r="G179" s="219" t="s">
        <v>140</v>
      </c>
      <c r="H179" s="220">
        <v>3.5099999999999998</v>
      </c>
      <c r="I179" s="221"/>
      <c r="J179" s="222">
        <f>ROUND(I179*H179,2)</f>
        <v>0</v>
      </c>
      <c r="K179" s="218" t="s">
        <v>141</v>
      </c>
      <c r="L179" s="46"/>
      <c r="M179" s="223" t="s">
        <v>19</v>
      </c>
      <c r="N179" s="224" t="s">
        <v>45</v>
      </c>
      <c r="O179" s="86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7" t="s">
        <v>142</v>
      </c>
      <c r="AT179" s="227" t="s">
        <v>137</v>
      </c>
      <c r="AU179" s="227" t="s">
        <v>82</v>
      </c>
      <c r="AY179" s="19" t="s">
        <v>135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9" t="s">
        <v>80</v>
      </c>
      <c r="BK179" s="228">
        <f>ROUND(I179*H179,2)</f>
        <v>0</v>
      </c>
      <c r="BL179" s="19" t="s">
        <v>142</v>
      </c>
      <c r="BM179" s="227" t="s">
        <v>370</v>
      </c>
    </row>
    <row r="180" s="2" customFormat="1">
      <c r="A180" s="40"/>
      <c r="B180" s="41"/>
      <c r="C180" s="42"/>
      <c r="D180" s="229" t="s">
        <v>144</v>
      </c>
      <c r="E180" s="42"/>
      <c r="F180" s="230" t="s">
        <v>193</v>
      </c>
      <c r="G180" s="42"/>
      <c r="H180" s="42"/>
      <c r="I180" s="231"/>
      <c r="J180" s="42"/>
      <c r="K180" s="42"/>
      <c r="L180" s="46"/>
      <c r="M180" s="232"/>
      <c r="N180" s="23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144</v>
      </c>
      <c r="AU180" s="19" t="s">
        <v>82</v>
      </c>
    </row>
    <row r="181" s="13" customFormat="1">
      <c r="A181" s="13"/>
      <c r="B181" s="234"/>
      <c r="C181" s="235"/>
      <c r="D181" s="236" t="s">
        <v>146</v>
      </c>
      <c r="E181" s="237" t="s">
        <v>19</v>
      </c>
      <c r="F181" s="238" t="s">
        <v>371</v>
      </c>
      <c r="G181" s="235"/>
      <c r="H181" s="239">
        <v>3.5099999999999998</v>
      </c>
      <c r="I181" s="240"/>
      <c r="J181" s="235"/>
      <c r="K181" s="235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146</v>
      </c>
      <c r="AU181" s="245" t="s">
        <v>82</v>
      </c>
      <c r="AV181" s="13" t="s">
        <v>82</v>
      </c>
      <c r="AW181" s="13" t="s">
        <v>35</v>
      </c>
      <c r="AX181" s="13" t="s">
        <v>80</v>
      </c>
      <c r="AY181" s="245" t="s">
        <v>135</v>
      </c>
    </row>
    <row r="182" s="2" customFormat="1" ht="44.25" customHeight="1">
      <c r="A182" s="40"/>
      <c r="B182" s="41"/>
      <c r="C182" s="216" t="s">
        <v>261</v>
      </c>
      <c r="D182" s="216" t="s">
        <v>137</v>
      </c>
      <c r="E182" s="217" t="s">
        <v>195</v>
      </c>
      <c r="F182" s="218" t="s">
        <v>196</v>
      </c>
      <c r="G182" s="219" t="s">
        <v>140</v>
      </c>
      <c r="H182" s="220">
        <v>0.35099999999999998</v>
      </c>
      <c r="I182" s="221"/>
      <c r="J182" s="222">
        <f>ROUND(I182*H182,2)</f>
        <v>0</v>
      </c>
      <c r="K182" s="218" t="s">
        <v>141</v>
      </c>
      <c r="L182" s="46"/>
      <c r="M182" s="223" t="s">
        <v>19</v>
      </c>
      <c r="N182" s="224" t="s">
        <v>45</v>
      </c>
      <c r="O182" s="86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7" t="s">
        <v>142</v>
      </c>
      <c r="AT182" s="227" t="s">
        <v>137</v>
      </c>
      <c r="AU182" s="227" t="s">
        <v>82</v>
      </c>
      <c r="AY182" s="19" t="s">
        <v>135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9" t="s">
        <v>80</v>
      </c>
      <c r="BK182" s="228">
        <f>ROUND(I182*H182,2)</f>
        <v>0</v>
      </c>
      <c r="BL182" s="19" t="s">
        <v>142</v>
      </c>
      <c r="BM182" s="227" t="s">
        <v>372</v>
      </c>
    </row>
    <row r="183" s="2" customFormat="1">
      <c r="A183" s="40"/>
      <c r="B183" s="41"/>
      <c r="C183" s="42"/>
      <c r="D183" s="229" t="s">
        <v>144</v>
      </c>
      <c r="E183" s="42"/>
      <c r="F183" s="230" t="s">
        <v>198</v>
      </c>
      <c r="G183" s="42"/>
      <c r="H183" s="42"/>
      <c r="I183" s="231"/>
      <c r="J183" s="42"/>
      <c r="K183" s="42"/>
      <c r="L183" s="46"/>
      <c r="M183" s="232"/>
      <c r="N183" s="23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144</v>
      </c>
      <c r="AU183" s="19" t="s">
        <v>82</v>
      </c>
    </row>
    <row r="184" s="12" customFormat="1" ht="22.8" customHeight="1">
      <c r="A184" s="12"/>
      <c r="B184" s="200"/>
      <c r="C184" s="201"/>
      <c r="D184" s="202" t="s">
        <v>73</v>
      </c>
      <c r="E184" s="214" t="s">
        <v>199</v>
      </c>
      <c r="F184" s="214" t="s">
        <v>200</v>
      </c>
      <c r="G184" s="201"/>
      <c r="H184" s="201"/>
      <c r="I184" s="204"/>
      <c r="J184" s="215">
        <f>BK184</f>
        <v>0</v>
      </c>
      <c r="K184" s="201"/>
      <c r="L184" s="206"/>
      <c r="M184" s="207"/>
      <c r="N184" s="208"/>
      <c r="O184" s="208"/>
      <c r="P184" s="209">
        <f>SUM(P185:P186)</f>
        <v>0</v>
      </c>
      <c r="Q184" s="208"/>
      <c r="R184" s="209">
        <f>SUM(R185:R186)</f>
        <v>0</v>
      </c>
      <c r="S184" s="208"/>
      <c r="T184" s="210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1" t="s">
        <v>80</v>
      </c>
      <c r="AT184" s="212" t="s">
        <v>73</v>
      </c>
      <c r="AU184" s="212" t="s">
        <v>80</v>
      </c>
      <c r="AY184" s="211" t="s">
        <v>135</v>
      </c>
      <c r="BK184" s="213">
        <f>SUM(BK185:BK186)</f>
        <v>0</v>
      </c>
    </row>
    <row r="185" s="2" customFormat="1" ht="55.5" customHeight="1">
      <c r="A185" s="40"/>
      <c r="B185" s="41"/>
      <c r="C185" s="216" t="s">
        <v>271</v>
      </c>
      <c r="D185" s="216" t="s">
        <v>137</v>
      </c>
      <c r="E185" s="217" t="s">
        <v>202</v>
      </c>
      <c r="F185" s="218" t="s">
        <v>203</v>
      </c>
      <c r="G185" s="219" t="s">
        <v>140</v>
      </c>
      <c r="H185" s="220">
        <v>1.8420000000000001</v>
      </c>
      <c r="I185" s="221"/>
      <c r="J185" s="222">
        <f>ROUND(I185*H185,2)</f>
        <v>0</v>
      </c>
      <c r="K185" s="218" t="s">
        <v>141</v>
      </c>
      <c r="L185" s="46"/>
      <c r="M185" s="223" t="s">
        <v>19</v>
      </c>
      <c r="N185" s="224" t="s">
        <v>45</v>
      </c>
      <c r="O185" s="86"/>
      <c r="P185" s="225">
        <f>O185*H185</f>
        <v>0</v>
      </c>
      <c r="Q185" s="225">
        <v>0</v>
      </c>
      <c r="R185" s="225">
        <f>Q185*H185</f>
        <v>0</v>
      </c>
      <c r="S185" s="225">
        <v>0</v>
      </c>
      <c r="T185" s="22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7" t="s">
        <v>142</v>
      </c>
      <c r="AT185" s="227" t="s">
        <v>137</v>
      </c>
      <c r="AU185" s="227" t="s">
        <v>82</v>
      </c>
      <c r="AY185" s="19" t="s">
        <v>135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9" t="s">
        <v>80</v>
      </c>
      <c r="BK185" s="228">
        <f>ROUND(I185*H185,2)</f>
        <v>0</v>
      </c>
      <c r="BL185" s="19" t="s">
        <v>142</v>
      </c>
      <c r="BM185" s="227" t="s">
        <v>373</v>
      </c>
    </row>
    <row r="186" s="2" customFormat="1">
      <c r="A186" s="40"/>
      <c r="B186" s="41"/>
      <c r="C186" s="42"/>
      <c r="D186" s="229" t="s">
        <v>144</v>
      </c>
      <c r="E186" s="42"/>
      <c r="F186" s="230" t="s">
        <v>205</v>
      </c>
      <c r="G186" s="42"/>
      <c r="H186" s="42"/>
      <c r="I186" s="231"/>
      <c r="J186" s="42"/>
      <c r="K186" s="42"/>
      <c r="L186" s="46"/>
      <c r="M186" s="232"/>
      <c r="N186" s="23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144</v>
      </c>
      <c r="AU186" s="19" t="s">
        <v>82</v>
      </c>
    </row>
    <row r="187" s="12" customFormat="1" ht="25.92" customHeight="1">
      <c r="A187" s="12"/>
      <c r="B187" s="200"/>
      <c r="C187" s="201"/>
      <c r="D187" s="202" t="s">
        <v>73</v>
      </c>
      <c r="E187" s="203" t="s">
        <v>206</v>
      </c>
      <c r="F187" s="203" t="s">
        <v>207</v>
      </c>
      <c r="G187" s="201"/>
      <c r="H187" s="201"/>
      <c r="I187" s="204"/>
      <c r="J187" s="205">
        <f>BK187</f>
        <v>0</v>
      </c>
      <c r="K187" s="201"/>
      <c r="L187" s="206"/>
      <c r="M187" s="207"/>
      <c r="N187" s="208"/>
      <c r="O187" s="208"/>
      <c r="P187" s="209">
        <f>P188+P197+P202+P209+P229+P246+P262+P343+P425+P447+P472</f>
        <v>0</v>
      </c>
      <c r="Q187" s="208"/>
      <c r="R187" s="209">
        <f>R188+R197+R202+R209+R229+R246+R262+R343+R425+R447+R472</f>
        <v>2.949223442274</v>
      </c>
      <c r="S187" s="208"/>
      <c r="T187" s="210">
        <f>T188+T197+T202+T209+T229+T246+T262+T343+T425+T447+T472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1" t="s">
        <v>82</v>
      </c>
      <c r="AT187" s="212" t="s">
        <v>73</v>
      </c>
      <c r="AU187" s="212" t="s">
        <v>74</v>
      </c>
      <c r="AY187" s="211" t="s">
        <v>135</v>
      </c>
      <c r="BK187" s="213">
        <f>BK188+BK197+BK202+BK209+BK229+BK246+BK262+BK343+BK425+BK447+BK472</f>
        <v>0</v>
      </c>
    </row>
    <row r="188" s="12" customFormat="1" ht="22.8" customHeight="1">
      <c r="A188" s="12"/>
      <c r="B188" s="200"/>
      <c r="C188" s="201"/>
      <c r="D188" s="202" t="s">
        <v>73</v>
      </c>
      <c r="E188" s="214" t="s">
        <v>374</v>
      </c>
      <c r="F188" s="214" t="s">
        <v>375</v>
      </c>
      <c r="G188" s="201"/>
      <c r="H188" s="201"/>
      <c r="I188" s="204"/>
      <c r="J188" s="215">
        <f>BK188</f>
        <v>0</v>
      </c>
      <c r="K188" s="201"/>
      <c r="L188" s="206"/>
      <c r="M188" s="207"/>
      <c r="N188" s="208"/>
      <c r="O188" s="208"/>
      <c r="P188" s="209">
        <f>SUM(P189:P196)</f>
        <v>0</v>
      </c>
      <c r="Q188" s="208"/>
      <c r="R188" s="209">
        <f>SUM(R189:R196)</f>
        <v>0.020955999999999999</v>
      </c>
      <c r="S188" s="208"/>
      <c r="T188" s="210">
        <f>SUM(T189:T196)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1" t="s">
        <v>82</v>
      </c>
      <c r="AT188" s="212" t="s">
        <v>73</v>
      </c>
      <c r="AU188" s="212" t="s">
        <v>80</v>
      </c>
      <c r="AY188" s="211" t="s">
        <v>135</v>
      </c>
      <c r="BK188" s="213">
        <f>SUM(BK189:BK196)</f>
        <v>0</v>
      </c>
    </row>
    <row r="189" s="2" customFormat="1" ht="21.75" customHeight="1">
      <c r="A189" s="40"/>
      <c r="B189" s="41"/>
      <c r="C189" s="216" t="s">
        <v>376</v>
      </c>
      <c r="D189" s="216" t="s">
        <v>137</v>
      </c>
      <c r="E189" s="217" t="s">
        <v>377</v>
      </c>
      <c r="F189" s="218" t="s">
        <v>378</v>
      </c>
      <c r="G189" s="219" t="s">
        <v>154</v>
      </c>
      <c r="H189" s="220">
        <v>165.661</v>
      </c>
      <c r="I189" s="221"/>
      <c r="J189" s="222">
        <f>ROUND(I189*H189,2)</f>
        <v>0</v>
      </c>
      <c r="K189" s="218" t="s">
        <v>141</v>
      </c>
      <c r="L189" s="46"/>
      <c r="M189" s="223" t="s">
        <v>19</v>
      </c>
      <c r="N189" s="224" t="s">
        <v>45</v>
      </c>
      <c r="O189" s="86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7" t="s">
        <v>214</v>
      </c>
      <c r="AT189" s="227" t="s">
        <v>137</v>
      </c>
      <c r="AU189" s="227" t="s">
        <v>82</v>
      </c>
      <c r="AY189" s="19" t="s">
        <v>135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19" t="s">
        <v>80</v>
      </c>
      <c r="BK189" s="228">
        <f>ROUND(I189*H189,2)</f>
        <v>0</v>
      </c>
      <c r="BL189" s="19" t="s">
        <v>214</v>
      </c>
      <c r="BM189" s="227" t="s">
        <v>379</v>
      </c>
    </row>
    <row r="190" s="2" customFormat="1">
      <c r="A190" s="40"/>
      <c r="B190" s="41"/>
      <c r="C190" s="42"/>
      <c r="D190" s="229" t="s">
        <v>144</v>
      </c>
      <c r="E190" s="42"/>
      <c r="F190" s="230" t="s">
        <v>380</v>
      </c>
      <c r="G190" s="42"/>
      <c r="H190" s="42"/>
      <c r="I190" s="231"/>
      <c r="J190" s="42"/>
      <c r="K190" s="42"/>
      <c r="L190" s="46"/>
      <c r="M190" s="232"/>
      <c r="N190" s="23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144</v>
      </c>
      <c r="AU190" s="19" t="s">
        <v>82</v>
      </c>
    </row>
    <row r="191" s="13" customFormat="1">
      <c r="A191" s="13"/>
      <c r="B191" s="234"/>
      <c r="C191" s="235"/>
      <c r="D191" s="236" t="s">
        <v>146</v>
      </c>
      <c r="E191" s="237" t="s">
        <v>19</v>
      </c>
      <c r="F191" s="238" t="s">
        <v>283</v>
      </c>
      <c r="G191" s="235"/>
      <c r="H191" s="239">
        <v>165.661</v>
      </c>
      <c r="I191" s="240"/>
      <c r="J191" s="235"/>
      <c r="K191" s="235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146</v>
      </c>
      <c r="AU191" s="245" t="s">
        <v>82</v>
      </c>
      <c r="AV191" s="13" t="s">
        <v>82</v>
      </c>
      <c r="AW191" s="13" t="s">
        <v>35</v>
      </c>
      <c r="AX191" s="13" t="s">
        <v>80</v>
      </c>
      <c r="AY191" s="245" t="s">
        <v>135</v>
      </c>
    </row>
    <row r="192" s="2" customFormat="1" ht="16.5" customHeight="1">
      <c r="A192" s="40"/>
      <c r="B192" s="41"/>
      <c r="C192" s="261" t="s">
        <v>7</v>
      </c>
      <c r="D192" s="261" t="s">
        <v>321</v>
      </c>
      <c r="E192" s="262" t="s">
        <v>381</v>
      </c>
      <c r="F192" s="263" t="s">
        <v>382</v>
      </c>
      <c r="G192" s="264" t="s">
        <v>383</v>
      </c>
      <c r="H192" s="265">
        <v>20.956</v>
      </c>
      <c r="I192" s="266"/>
      <c r="J192" s="267">
        <f>ROUND(I192*H192,2)</f>
        <v>0</v>
      </c>
      <c r="K192" s="263" t="s">
        <v>141</v>
      </c>
      <c r="L192" s="268"/>
      <c r="M192" s="269" t="s">
        <v>19</v>
      </c>
      <c r="N192" s="270" t="s">
        <v>45</v>
      </c>
      <c r="O192" s="86"/>
      <c r="P192" s="225">
        <f>O192*H192</f>
        <v>0</v>
      </c>
      <c r="Q192" s="225">
        <v>0.001</v>
      </c>
      <c r="R192" s="225">
        <f>Q192*H192</f>
        <v>0.020955999999999999</v>
      </c>
      <c r="S192" s="225">
        <v>0</v>
      </c>
      <c r="T192" s="22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7" t="s">
        <v>384</v>
      </c>
      <c r="AT192" s="227" t="s">
        <v>321</v>
      </c>
      <c r="AU192" s="227" t="s">
        <v>82</v>
      </c>
      <c r="AY192" s="19" t="s">
        <v>135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19" t="s">
        <v>80</v>
      </c>
      <c r="BK192" s="228">
        <f>ROUND(I192*H192,2)</f>
        <v>0</v>
      </c>
      <c r="BL192" s="19" t="s">
        <v>214</v>
      </c>
      <c r="BM192" s="227" t="s">
        <v>385</v>
      </c>
    </row>
    <row r="193" s="13" customFormat="1">
      <c r="A193" s="13"/>
      <c r="B193" s="234"/>
      <c r="C193" s="235"/>
      <c r="D193" s="236" t="s">
        <v>146</v>
      </c>
      <c r="E193" s="237" t="s">
        <v>19</v>
      </c>
      <c r="F193" s="238" t="s">
        <v>283</v>
      </c>
      <c r="G193" s="235"/>
      <c r="H193" s="239">
        <v>165.661</v>
      </c>
      <c r="I193" s="240"/>
      <c r="J193" s="235"/>
      <c r="K193" s="235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146</v>
      </c>
      <c r="AU193" s="245" t="s">
        <v>82</v>
      </c>
      <c r="AV193" s="13" t="s">
        <v>82</v>
      </c>
      <c r="AW193" s="13" t="s">
        <v>35</v>
      </c>
      <c r="AX193" s="13" t="s">
        <v>80</v>
      </c>
      <c r="AY193" s="245" t="s">
        <v>135</v>
      </c>
    </row>
    <row r="194" s="13" customFormat="1">
      <c r="A194" s="13"/>
      <c r="B194" s="234"/>
      <c r="C194" s="235"/>
      <c r="D194" s="236" t="s">
        <v>146</v>
      </c>
      <c r="E194" s="235"/>
      <c r="F194" s="238" t="s">
        <v>386</v>
      </c>
      <c r="G194" s="235"/>
      <c r="H194" s="239">
        <v>20.956</v>
      </c>
      <c r="I194" s="240"/>
      <c r="J194" s="235"/>
      <c r="K194" s="235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146</v>
      </c>
      <c r="AU194" s="245" t="s">
        <v>82</v>
      </c>
      <c r="AV194" s="13" t="s">
        <v>82</v>
      </c>
      <c r="AW194" s="13" t="s">
        <v>4</v>
      </c>
      <c r="AX194" s="13" t="s">
        <v>80</v>
      </c>
      <c r="AY194" s="245" t="s">
        <v>135</v>
      </c>
    </row>
    <row r="195" s="2" customFormat="1" ht="49.05" customHeight="1">
      <c r="A195" s="40"/>
      <c r="B195" s="41"/>
      <c r="C195" s="216" t="s">
        <v>387</v>
      </c>
      <c r="D195" s="216" t="s">
        <v>137</v>
      </c>
      <c r="E195" s="217" t="s">
        <v>388</v>
      </c>
      <c r="F195" s="218" t="s">
        <v>389</v>
      </c>
      <c r="G195" s="219" t="s">
        <v>140</v>
      </c>
      <c r="H195" s="220">
        <v>0.021000000000000001</v>
      </c>
      <c r="I195" s="221"/>
      <c r="J195" s="222">
        <f>ROUND(I195*H195,2)</f>
        <v>0</v>
      </c>
      <c r="K195" s="218" t="s">
        <v>141</v>
      </c>
      <c r="L195" s="46"/>
      <c r="M195" s="223" t="s">
        <v>19</v>
      </c>
      <c r="N195" s="224" t="s">
        <v>45</v>
      </c>
      <c r="O195" s="86"/>
      <c r="P195" s="225">
        <f>O195*H195</f>
        <v>0</v>
      </c>
      <c r="Q195" s="225">
        <v>0</v>
      </c>
      <c r="R195" s="225">
        <f>Q195*H195</f>
        <v>0</v>
      </c>
      <c r="S195" s="225">
        <v>0</v>
      </c>
      <c r="T195" s="22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7" t="s">
        <v>214</v>
      </c>
      <c r="AT195" s="227" t="s">
        <v>137</v>
      </c>
      <c r="AU195" s="227" t="s">
        <v>82</v>
      </c>
      <c r="AY195" s="19" t="s">
        <v>135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19" t="s">
        <v>80</v>
      </c>
      <c r="BK195" s="228">
        <f>ROUND(I195*H195,2)</f>
        <v>0</v>
      </c>
      <c r="BL195" s="19" t="s">
        <v>214</v>
      </c>
      <c r="BM195" s="227" t="s">
        <v>390</v>
      </c>
    </row>
    <row r="196" s="2" customFormat="1">
      <c r="A196" s="40"/>
      <c r="B196" s="41"/>
      <c r="C196" s="42"/>
      <c r="D196" s="229" t="s">
        <v>144</v>
      </c>
      <c r="E196" s="42"/>
      <c r="F196" s="230" t="s">
        <v>391</v>
      </c>
      <c r="G196" s="42"/>
      <c r="H196" s="42"/>
      <c r="I196" s="231"/>
      <c r="J196" s="42"/>
      <c r="K196" s="42"/>
      <c r="L196" s="46"/>
      <c r="M196" s="232"/>
      <c r="N196" s="23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144</v>
      </c>
      <c r="AU196" s="19" t="s">
        <v>82</v>
      </c>
    </row>
    <row r="197" s="12" customFormat="1" ht="22.8" customHeight="1">
      <c r="A197" s="12"/>
      <c r="B197" s="200"/>
      <c r="C197" s="201"/>
      <c r="D197" s="202" t="s">
        <v>73</v>
      </c>
      <c r="E197" s="214" t="s">
        <v>392</v>
      </c>
      <c r="F197" s="214" t="s">
        <v>393</v>
      </c>
      <c r="G197" s="201"/>
      <c r="H197" s="201"/>
      <c r="I197" s="204"/>
      <c r="J197" s="215">
        <f>BK197</f>
        <v>0</v>
      </c>
      <c r="K197" s="201"/>
      <c r="L197" s="206"/>
      <c r="M197" s="207"/>
      <c r="N197" s="208"/>
      <c r="O197" s="208"/>
      <c r="P197" s="209">
        <f>SUM(P198:P201)</f>
        <v>0</v>
      </c>
      <c r="Q197" s="208"/>
      <c r="R197" s="209">
        <f>SUM(R198:R201)</f>
        <v>0.0025866000000000001</v>
      </c>
      <c r="S197" s="208"/>
      <c r="T197" s="210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1" t="s">
        <v>82</v>
      </c>
      <c r="AT197" s="212" t="s">
        <v>73</v>
      </c>
      <c r="AU197" s="212" t="s">
        <v>80</v>
      </c>
      <c r="AY197" s="211" t="s">
        <v>135</v>
      </c>
      <c r="BK197" s="213">
        <f>SUM(BK198:BK201)</f>
        <v>0</v>
      </c>
    </row>
    <row r="198" s="2" customFormat="1" ht="21.75" customHeight="1">
      <c r="A198" s="40"/>
      <c r="B198" s="41"/>
      <c r="C198" s="216" t="s">
        <v>394</v>
      </c>
      <c r="D198" s="216" t="s">
        <v>137</v>
      </c>
      <c r="E198" s="217" t="s">
        <v>395</v>
      </c>
      <c r="F198" s="218" t="s">
        <v>396</v>
      </c>
      <c r="G198" s="219" t="s">
        <v>167</v>
      </c>
      <c r="H198" s="220">
        <v>6</v>
      </c>
      <c r="I198" s="221"/>
      <c r="J198" s="222">
        <f>ROUND(I198*H198,2)</f>
        <v>0</v>
      </c>
      <c r="K198" s="218" t="s">
        <v>141</v>
      </c>
      <c r="L198" s="46"/>
      <c r="M198" s="223" t="s">
        <v>19</v>
      </c>
      <c r="N198" s="224" t="s">
        <v>45</v>
      </c>
      <c r="O198" s="86"/>
      <c r="P198" s="225">
        <f>O198*H198</f>
        <v>0</v>
      </c>
      <c r="Q198" s="225">
        <v>0.00043110000000000002</v>
      </c>
      <c r="R198" s="225">
        <f>Q198*H198</f>
        <v>0.0025866000000000001</v>
      </c>
      <c r="S198" s="225">
        <v>0</v>
      </c>
      <c r="T198" s="22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7" t="s">
        <v>214</v>
      </c>
      <c r="AT198" s="227" t="s">
        <v>137</v>
      </c>
      <c r="AU198" s="227" t="s">
        <v>82</v>
      </c>
      <c r="AY198" s="19" t="s">
        <v>135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19" t="s">
        <v>80</v>
      </c>
      <c r="BK198" s="228">
        <f>ROUND(I198*H198,2)</f>
        <v>0</v>
      </c>
      <c r="BL198" s="19" t="s">
        <v>214</v>
      </c>
      <c r="BM198" s="227" t="s">
        <v>397</v>
      </c>
    </row>
    <row r="199" s="2" customFormat="1">
      <c r="A199" s="40"/>
      <c r="B199" s="41"/>
      <c r="C199" s="42"/>
      <c r="D199" s="229" t="s">
        <v>144</v>
      </c>
      <c r="E199" s="42"/>
      <c r="F199" s="230" t="s">
        <v>398</v>
      </c>
      <c r="G199" s="42"/>
      <c r="H199" s="42"/>
      <c r="I199" s="231"/>
      <c r="J199" s="42"/>
      <c r="K199" s="42"/>
      <c r="L199" s="46"/>
      <c r="M199" s="232"/>
      <c r="N199" s="23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144</v>
      </c>
      <c r="AU199" s="19" t="s">
        <v>82</v>
      </c>
    </row>
    <row r="200" s="2" customFormat="1" ht="49.05" customHeight="1">
      <c r="A200" s="40"/>
      <c r="B200" s="41"/>
      <c r="C200" s="216" t="s">
        <v>399</v>
      </c>
      <c r="D200" s="216" t="s">
        <v>137</v>
      </c>
      <c r="E200" s="217" t="s">
        <v>400</v>
      </c>
      <c r="F200" s="218" t="s">
        <v>401</v>
      </c>
      <c r="G200" s="219" t="s">
        <v>140</v>
      </c>
      <c r="H200" s="220">
        <v>0.0030000000000000001</v>
      </c>
      <c r="I200" s="221"/>
      <c r="J200" s="222">
        <f>ROUND(I200*H200,2)</f>
        <v>0</v>
      </c>
      <c r="K200" s="218" t="s">
        <v>141</v>
      </c>
      <c r="L200" s="46"/>
      <c r="M200" s="223" t="s">
        <v>19</v>
      </c>
      <c r="N200" s="224" t="s">
        <v>45</v>
      </c>
      <c r="O200" s="86"/>
      <c r="P200" s="225">
        <f>O200*H200</f>
        <v>0</v>
      </c>
      <c r="Q200" s="225">
        <v>0</v>
      </c>
      <c r="R200" s="225">
        <f>Q200*H200</f>
        <v>0</v>
      </c>
      <c r="S200" s="225">
        <v>0</v>
      </c>
      <c r="T200" s="22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7" t="s">
        <v>214</v>
      </c>
      <c r="AT200" s="227" t="s">
        <v>137</v>
      </c>
      <c r="AU200" s="227" t="s">
        <v>82</v>
      </c>
      <c r="AY200" s="19" t="s">
        <v>135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9" t="s">
        <v>80</v>
      </c>
      <c r="BK200" s="228">
        <f>ROUND(I200*H200,2)</f>
        <v>0</v>
      </c>
      <c r="BL200" s="19" t="s">
        <v>214</v>
      </c>
      <c r="BM200" s="227" t="s">
        <v>402</v>
      </c>
    </row>
    <row r="201" s="2" customFormat="1">
      <c r="A201" s="40"/>
      <c r="B201" s="41"/>
      <c r="C201" s="42"/>
      <c r="D201" s="229" t="s">
        <v>144</v>
      </c>
      <c r="E201" s="42"/>
      <c r="F201" s="230" t="s">
        <v>403</v>
      </c>
      <c r="G201" s="42"/>
      <c r="H201" s="42"/>
      <c r="I201" s="231"/>
      <c r="J201" s="42"/>
      <c r="K201" s="42"/>
      <c r="L201" s="46"/>
      <c r="M201" s="232"/>
      <c r="N201" s="23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144</v>
      </c>
      <c r="AU201" s="19" t="s">
        <v>82</v>
      </c>
    </row>
    <row r="202" s="12" customFormat="1" ht="22.8" customHeight="1">
      <c r="A202" s="12"/>
      <c r="B202" s="200"/>
      <c r="C202" s="201"/>
      <c r="D202" s="202" t="s">
        <v>73</v>
      </c>
      <c r="E202" s="214" t="s">
        <v>404</v>
      </c>
      <c r="F202" s="214" t="s">
        <v>405</v>
      </c>
      <c r="G202" s="201"/>
      <c r="H202" s="201"/>
      <c r="I202" s="204"/>
      <c r="J202" s="215">
        <f>BK202</f>
        <v>0</v>
      </c>
      <c r="K202" s="201"/>
      <c r="L202" s="206"/>
      <c r="M202" s="207"/>
      <c r="N202" s="208"/>
      <c r="O202" s="208"/>
      <c r="P202" s="209">
        <f>SUM(P203:P208)</f>
        <v>0</v>
      </c>
      <c r="Q202" s="208"/>
      <c r="R202" s="209">
        <f>SUM(R203:R208)</f>
        <v>0.0088407999999999994</v>
      </c>
      <c r="S202" s="208"/>
      <c r="T202" s="210">
        <f>SUM(T203:T208)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1" t="s">
        <v>82</v>
      </c>
      <c r="AT202" s="212" t="s">
        <v>73</v>
      </c>
      <c r="AU202" s="212" t="s">
        <v>80</v>
      </c>
      <c r="AY202" s="211" t="s">
        <v>135</v>
      </c>
      <c r="BK202" s="213">
        <f>SUM(BK203:BK208)</f>
        <v>0</v>
      </c>
    </row>
    <row r="203" s="2" customFormat="1" ht="37.8" customHeight="1">
      <c r="A203" s="40"/>
      <c r="B203" s="41"/>
      <c r="C203" s="216" t="s">
        <v>406</v>
      </c>
      <c r="D203" s="216" t="s">
        <v>137</v>
      </c>
      <c r="E203" s="217" t="s">
        <v>407</v>
      </c>
      <c r="F203" s="218" t="s">
        <v>408</v>
      </c>
      <c r="G203" s="219" t="s">
        <v>167</v>
      </c>
      <c r="H203" s="220">
        <v>10</v>
      </c>
      <c r="I203" s="221"/>
      <c r="J203" s="222">
        <f>ROUND(I203*H203,2)</f>
        <v>0</v>
      </c>
      <c r="K203" s="218" t="s">
        <v>141</v>
      </c>
      <c r="L203" s="46"/>
      <c r="M203" s="223" t="s">
        <v>19</v>
      </c>
      <c r="N203" s="224" t="s">
        <v>45</v>
      </c>
      <c r="O203" s="86"/>
      <c r="P203" s="225">
        <f>O203*H203</f>
        <v>0</v>
      </c>
      <c r="Q203" s="225">
        <v>0.00084765999999999997</v>
      </c>
      <c r="R203" s="225">
        <f>Q203*H203</f>
        <v>0.0084765999999999991</v>
      </c>
      <c r="S203" s="225">
        <v>0</v>
      </c>
      <c r="T203" s="22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7" t="s">
        <v>214</v>
      </c>
      <c r="AT203" s="227" t="s">
        <v>137</v>
      </c>
      <c r="AU203" s="227" t="s">
        <v>82</v>
      </c>
      <c r="AY203" s="19" t="s">
        <v>135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19" t="s">
        <v>80</v>
      </c>
      <c r="BK203" s="228">
        <f>ROUND(I203*H203,2)</f>
        <v>0</v>
      </c>
      <c r="BL203" s="19" t="s">
        <v>214</v>
      </c>
      <c r="BM203" s="227" t="s">
        <v>409</v>
      </c>
    </row>
    <row r="204" s="2" customFormat="1">
      <c r="A204" s="40"/>
      <c r="B204" s="41"/>
      <c r="C204" s="42"/>
      <c r="D204" s="229" t="s">
        <v>144</v>
      </c>
      <c r="E204" s="42"/>
      <c r="F204" s="230" t="s">
        <v>410</v>
      </c>
      <c r="G204" s="42"/>
      <c r="H204" s="42"/>
      <c r="I204" s="231"/>
      <c r="J204" s="42"/>
      <c r="K204" s="42"/>
      <c r="L204" s="46"/>
      <c r="M204" s="232"/>
      <c r="N204" s="23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144</v>
      </c>
      <c r="AU204" s="19" t="s">
        <v>82</v>
      </c>
    </row>
    <row r="205" s="2" customFormat="1" ht="55.5" customHeight="1">
      <c r="A205" s="40"/>
      <c r="B205" s="41"/>
      <c r="C205" s="216" t="s">
        <v>411</v>
      </c>
      <c r="D205" s="216" t="s">
        <v>137</v>
      </c>
      <c r="E205" s="217" t="s">
        <v>412</v>
      </c>
      <c r="F205" s="218" t="s">
        <v>413</v>
      </c>
      <c r="G205" s="219" t="s">
        <v>167</v>
      </c>
      <c r="H205" s="220">
        <v>10</v>
      </c>
      <c r="I205" s="221"/>
      <c r="J205" s="222">
        <f>ROUND(I205*H205,2)</f>
        <v>0</v>
      </c>
      <c r="K205" s="218" t="s">
        <v>141</v>
      </c>
      <c r="L205" s="46"/>
      <c r="M205" s="223" t="s">
        <v>19</v>
      </c>
      <c r="N205" s="224" t="s">
        <v>45</v>
      </c>
      <c r="O205" s="86"/>
      <c r="P205" s="225">
        <f>O205*H205</f>
        <v>0</v>
      </c>
      <c r="Q205" s="225">
        <v>3.642E-05</v>
      </c>
      <c r="R205" s="225">
        <f>Q205*H205</f>
        <v>0.00036420000000000002</v>
      </c>
      <c r="S205" s="225">
        <v>0</v>
      </c>
      <c r="T205" s="22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7" t="s">
        <v>214</v>
      </c>
      <c r="AT205" s="227" t="s">
        <v>137</v>
      </c>
      <c r="AU205" s="227" t="s">
        <v>82</v>
      </c>
      <c r="AY205" s="19" t="s">
        <v>135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9" t="s">
        <v>80</v>
      </c>
      <c r="BK205" s="228">
        <f>ROUND(I205*H205,2)</f>
        <v>0</v>
      </c>
      <c r="BL205" s="19" t="s">
        <v>214</v>
      </c>
      <c r="BM205" s="227" t="s">
        <v>414</v>
      </c>
    </row>
    <row r="206" s="2" customFormat="1">
      <c r="A206" s="40"/>
      <c r="B206" s="41"/>
      <c r="C206" s="42"/>
      <c r="D206" s="229" t="s">
        <v>144</v>
      </c>
      <c r="E206" s="42"/>
      <c r="F206" s="230" t="s">
        <v>415</v>
      </c>
      <c r="G206" s="42"/>
      <c r="H206" s="42"/>
      <c r="I206" s="231"/>
      <c r="J206" s="42"/>
      <c r="K206" s="42"/>
      <c r="L206" s="46"/>
      <c r="M206" s="232"/>
      <c r="N206" s="23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144</v>
      </c>
      <c r="AU206" s="19" t="s">
        <v>82</v>
      </c>
    </row>
    <row r="207" s="2" customFormat="1" ht="44.25" customHeight="1">
      <c r="A207" s="40"/>
      <c r="B207" s="41"/>
      <c r="C207" s="216" t="s">
        <v>416</v>
      </c>
      <c r="D207" s="216" t="s">
        <v>137</v>
      </c>
      <c r="E207" s="217" t="s">
        <v>417</v>
      </c>
      <c r="F207" s="218" t="s">
        <v>418</v>
      </c>
      <c r="G207" s="219" t="s">
        <v>140</v>
      </c>
      <c r="H207" s="220">
        <v>0.0089999999999999993</v>
      </c>
      <c r="I207" s="221"/>
      <c r="J207" s="222">
        <f>ROUND(I207*H207,2)</f>
        <v>0</v>
      </c>
      <c r="K207" s="218" t="s">
        <v>141</v>
      </c>
      <c r="L207" s="46"/>
      <c r="M207" s="223" t="s">
        <v>19</v>
      </c>
      <c r="N207" s="224" t="s">
        <v>45</v>
      </c>
      <c r="O207" s="86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7" t="s">
        <v>214</v>
      </c>
      <c r="AT207" s="227" t="s">
        <v>137</v>
      </c>
      <c r="AU207" s="227" t="s">
        <v>82</v>
      </c>
      <c r="AY207" s="19" t="s">
        <v>135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9" t="s">
        <v>80</v>
      </c>
      <c r="BK207" s="228">
        <f>ROUND(I207*H207,2)</f>
        <v>0</v>
      </c>
      <c r="BL207" s="19" t="s">
        <v>214</v>
      </c>
      <c r="BM207" s="227" t="s">
        <v>419</v>
      </c>
    </row>
    <row r="208" s="2" customFormat="1">
      <c r="A208" s="40"/>
      <c r="B208" s="41"/>
      <c r="C208" s="42"/>
      <c r="D208" s="229" t="s">
        <v>144</v>
      </c>
      <c r="E208" s="42"/>
      <c r="F208" s="230" t="s">
        <v>420</v>
      </c>
      <c r="G208" s="42"/>
      <c r="H208" s="42"/>
      <c r="I208" s="231"/>
      <c r="J208" s="42"/>
      <c r="K208" s="42"/>
      <c r="L208" s="46"/>
      <c r="M208" s="232"/>
      <c r="N208" s="23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144</v>
      </c>
      <c r="AU208" s="19" t="s">
        <v>82</v>
      </c>
    </row>
    <row r="209" s="12" customFormat="1" ht="22.8" customHeight="1">
      <c r="A209" s="12"/>
      <c r="B209" s="200"/>
      <c r="C209" s="201"/>
      <c r="D209" s="202" t="s">
        <v>73</v>
      </c>
      <c r="E209" s="214" t="s">
        <v>208</v>
      </c>
      <c r="F209" s="214" t="s">
        <v>209</v>
      </c>
      <c r="G209" s="201"/>
      <c r="H209" s="201"/>
      <c r="I209" s="204"/>
      <c r="J209" s="215">
        <f>BK209</f>
        <v>0</v>
      </c>
      <c r="K209" s="201"/>
      <c r="L209" s="206"/>
      <c r="M209" s="207"/>
      <c r="N209" s="208"/>
      <c r="O209" s="208"/>
      <c r="P209" s="209">
        <f>SUM(P210:P228)</f>
        <v>0</v>
      </c>
      <c r="Q209" s="208"/>
      <c r="R209" s="209">
        <f>SUM(R210:R228)</f>
        <v>0.060235960399999997</v>
      </c>
      <c r="S209" s="208"/>
      <c r="T209" s="210">
        <f>SUM(T210:T228)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1" t="s">
        <v>82</v>
      </c>
      <c r="AT209" s="212" t="s">
        <v>73</v>
      </c>
      <c r="AU209" s="212" t="s">
        <v>80</v>
      </c>
      <c r="AY209" s="211" t="s">
        <v>135</v>
      </c>
      <c r="BK209" s="213">
        <f>SUM(BK210:BK228)</f>
        <v>0</v>
      </c>
    </row>
    <row r="210" s="2" customFormat="1" ht="37.8" customHeight="1">
      <c r="A210" s="40"/>
      <c r="B210" s="41"/>
      <c r="C210" s="216" t="s">
        <v>421</v>
      </c>
      <c r="D210" s="216" t="s">
        <v>137</v>
      </c>
      <c r="E210" s="217" t="s">
        <v>422</v>
      </c>
      <c r="F210" s="218" t="s">
        <v>423</v>
      </c>
      <c r="G210" s="219" t="s">
        <v>213</v>
      </c>
      <c r="H210" s="220">
        <v>2</v>
      </c>
      <c r="I210" s="221"/>
      <c r="J210" s="222">
        <f>ROUND(I210*H210,2)</f>
        <v>0</v>
      </c>
      <c r="K210" s="218" t="s">
        <v>141</v>
      </c>
      <c r="L210" s="46"/>
      <c r="M210" s="223" t="s">
        <v>19</v>
      </c>
      <c r="N210" s="224" t="s">
        <v>45</v>
      </c>
      <c r="O210" s="86"/>
      <c r="P210" s="225">
        <f>O210*H210</f>
        <v>0</v>
      </c>
      <c r="Q210" s="225">
        <v>0.022720530199999998</v>
      </c>
      <c r="R210" s="225">
        <f>Q210*H210</f>
        <v>0.045441060399999997</v>
      </c>
      <c r="S210" s="225">
        <v>0</v>
      </c>
      <c r="T210" s="22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7" t="s">
        <v>214</v>
      </c>
      <c r="AT210" s="227" t="s">
        <v>137</v>
      </c>
      <c r="AU210" s="227" t="s">
        <v>82</v>
      </c>
      <c r="AY210" s="19" t="s">
        <v>135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9" t="s">
        <v>80</v>
      </c>
      <c r="BK210" s="228">
        <f>ROUND(I210*H210,2)</f>
        <v>0</v>
      </c>
      <c r="BL210" s="19" t="s">
        <v>214</v>
      </c>
      <c r="BM210" s="227" t="s">
        <v>424</v>
      </c>
    </row>
    <row r="211" s="2" customFormat="1">
      <c r="A211" s="40"/>
      <c r="B211" s="41"/>
      <c r="C211" s="42"/>
      <c r="D211" s="229" t="s">
        <v>144</v>
      </c>
      <c r="E211" s="42"/>
      <c r="F211" s="230" t="s">
        <v>425</v>
      </c>
      <c r="G211" s="42"/>
      <c r="H211" s="42"/>
      <c r="I211" s="231"/>
      <c r="J211" s="42"/>
      <c r="K211" s="42"/>
      <c r="L211" s="46"/>
      <c r="M211" s="232"/>
      <c r="N211" s="23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144</v>
      </c>
      <c r="AU211" s="19" t="s">
        <v>82</v>
      </c>
    </row>
    <row r="212" s="13" customFormat="1">
      <c r="A212" s="13"/>
      <c r="B212" s="234"/>
      <c r="C212" s="235"/>
      <c r="D212" s="236" t="s">
        <v>146</v>
      </c>
      <c r="E212" s="237" t="s">
        <v>19</v>
      </c>
      <c r="F212" s="238" t="s">
        <v>346</v>
      </c>
      <c r="G212" s="235"/>
      <c r="H212" s="239">
        <v>1</v>
      </c>
      <c r="I212" s="240"/>
      <c r="J212" s="235"/>
      <c r="K212" s="235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146</v>
      </c>
      <c r="AU212" s="245" t="s">
        <v>82</v>
      </c>
      <c r="AV212" s="13" t="s">
        <v>82</v>
      </c>
      <c r="AW212" s="13" t="s">
        <v>35</v>
      </c>
      <c r="AX212" s="13" t="s">
        <v>74</v>
      </c>
      <c r="AY212" s="245" t="s">
        <v>135</v>
      </c>
    </row>
    <row r="213" s="13" customFormat="1">
      <c r="A213" s="13"/>
      <c r="B213" s="234"/>
      <c r="C213" s="235"/>
      <c r="D213" s="236" t="s">
        <v>146</v>
      </c>
      <c r="E213" s="237" t="s">
        <v>19</v>
      </c>
      <c r="F213" s="238" t="s">
        <v>347</v>
      </c>
      <c r="G213" s="235"/>
      <c r="H213" s="239">
        <v>1</v>
      </c>
      <c r="I213" s="240"/>
      <c r="J213" s="235"/>
      <c r="K213" s="235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146</v>
      </c>
      <c r="AU213" s="245" t="s">
        <v>82</v>
      </c>
      <c r="AV213" s="13" t="s">
        <v>82</v>
      </c>
      <c r="AW213" s="13" t="s">
        <v>35</v>
      </c>
      <c r="AX213" s="13" t="s">
        <v>74</v>
      </c>
      <c r="AY213" s="245" t="s">
        <v>135</v>
      </c>
    </row>
    <row r="214" s="14" customFormat="1">
      <c r="A214" s="14"/>
      <c r="B214" s="246"/>
      <c r="C214" s="247"/>
      <c r="D214" s="236" t="s">
        <v>146</v>
      </c>
      <c r="E214" s="248" t="s">
        <v>19</v>
      </c>
      <c r="F214" s="249" t="s">
        <v>149</v>
      </c>
      <c r="G214" s="247"/>
      <c r="H214" s="250">
        <v>2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6" t="s">
        <v>146</v>
      </c>
      <c r="AU214" s="256" t="s">
        <v>82</v>
      </c>
      <c r="AV214" s="14" t="s">
        <v>142</v>
      </c>
      <c r="AW214" s="14" t="s">
        <v>35</v>
      </c>
      <c r="AX214" s="14" t="s">
        <v>80</v>
      </c>
      <c r="AY214" s="256" t="s">
        <v>135</v>
      </c>
    </row>
    <row r="215" s="2" customFormat="1" ht="37.8" customHeight="1">
      <c r="A215" s="40"/>
      <c r="B215" s="41"/>
      <c r="C215" s="216" t="s">
        <v>426</v>
      </c>
      <c r="D215" s="216" t="s">
        <v>137</v>
      </c>
      <c r="E215" s="217" t="s">
        <v>427</v>
      </c>
      <c r="F215" s="218" t="s">
        <v>428</v>
      </c>
      <c r="G215" s="219" t="s">
        <v>213</v>
      </c>
      <c r="H215" s="220">
        <v>2</v>
      </c>
      <c r="I215" s="221"/>
      <c r="J215" s="222">
        <f>ROUND(I215*H215,2)</f>
        <v>0</v>
      </c>
      <c r="K215" s="218" t="s">
        <v>141</v>
      </c>
      <c r="L215" s="46"/>
      <c r="M215" s="223" t="s">
        <v>19</v>
      </c>
      <c r="N215" s="224" t="s">
        <v>45</v>
      </c>
      <c r="O215" s="86"/>
      <c r="P215" s="225">
        <f>O215*H215</f>
        <v>0</v>
      </c>
      <c r="Q215" s="225">
        <v>0.0032600300000000001</v>
      </c>
      <c r="R215" s="225">
        <f>Q215*H215</f>
        <v>0.0065200600000000003</v>
      </c>
      <c r="S215" s="225">
        <v>0</v>
      </c>
      <c r="T215" s="22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7" t="s">
        <v>214</v>
      </c>
      <c r="AT215" s="227" t="s">
        <v>137</v>
      </c>
      <c r="AU215" s="227" t="s">
        <v>82</v>
      </c>
      <c r="AY215" s="19" t="s">
        <v>135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9" t="s">
        <v>80</v>
      </c>
      <c r="BK215" s="228">
        <f>ROUND(I215*H215,2)</f>
        <v>0</v>
      </c>
      <c r="BL215" s="19" t="s">
        <v>214</v>
      </c>
      <c r="BM215" s="227" t="s">
        <v>429</v>
      </c>
    </row>
    <row r="216" s="2" customFormat="1">
      <c r="A216" s="40"/>
      <c r="B216" s="41"/>
      <c r="C216" s="42"/>
      <c r="D216" s="229" t="s">
        <v>144</v>
      </c>
      <c r="E216" s="42"/>
      <c r="F216" s="230" t="s">
        <v>430</v>
      </c>
      <c r="G216" s="42"/>
      <c r="H216" s="42"/>
      <c r="I216" s="231"/>
      <c r="J216" s="42"/>
      <c r="K216" s="42"/>
      <c r="L216" s="46"/>
      <c r="M216" s="232"/>
      <c r="N216" s="23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144</v>
      </c>
      <c r="AU216" s="19" t="s">
        <v>82</v>
      </c>
    </row>
    <row r="217" s="2" customFormat="1" ht="24.15" customHeight="1">
      <c r="A217" s="40"/>
      <c r="B217" s="41"/>
      <c r="C217" s="216" t="s">
        <v>431</v>
      </c>
      <c r="D217" s="216" t="s">
        <v>137</v>
      </c>
      <c r="E217" s="217" t="s">
        <v>432</v>
      </c>
      <c r="F217" s="218" t="s">
        <v>433</v>
      </c>
      <c r="G217" s="219" t="s">
        <v>213</v>
      </c>
      <c r="H217" s="220">
        <v>4</v>
      </c>
      <c r="I217" s="221"/>
      <c r="J217" s="222">
        <f>ROUND(I217*H217,2)</f>
        <v>0</v>
      </c>
      <c r="K217" s="218" t="s">
        <v>141</v>
      </c>
      <c r="L217" s="46"/>
      <c r="M217" s="223" t="s">
        <v>19</v>
      </c>
      <c r="N217" s="224" t="s">
        <v>45</v>
      </c>
      <c r="O217" s="86"/>
      <c r="P217" s="225">
        <f>O217*H217</f>
        <v>0</v>
      </c>
      <c r="Q217" s="225">
        <v>0.00024914000000000002</v>
      </c>
      <c r="R217" s="225">
        <f>Q217*H217</f>
        <v>0.00099656000000000007</v>
      </c>
      <c r="S217" s="225">
        <v>0</v>
      </c>
      <c r="T217" s="22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7" t="s">
        <v>214</v>
      </c>
      <c r="AT217" s="227" t="s">
        <v>137</v>
      </c>
      <c r="AU217" s="227" t="s">
        <v>82</v>
      </c>
      <c r="AY217" s="19" t="s">
        <v>135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19" t="s">
        <v>80</v>
      </c>
      <c r="BK217" s="228">
        <f>ROUND(I217*H217,2)</f>
        <v>0</v>
      </c>
      <c r="BL217" s="19" t="s">
        <v>214</v>
      </c>
      <c r="BM217" s="227" t="s">
        <v>434</v>
      </c>
    </row>
    <row r="218" s="2" customFormat="1">
      <c r="A218" s="40"/>
      <c r="B218" s="41"/>
      <c r="C218" s="42"/>
      <c r="D218" s="229" t="s">
        <v>144</v>
      </c>
      <c r="E218" s="42"/>
      <c r="F218" s="230" t="s">
        <v>435</v>
      </c>
      <c r="G218" s="42"/>
      <c r="H218" s="42"/>
      <c r="I218" s="231"/>
      <c r="J218" s="42"/>
      <c r="K218" s="42"/>
      <c r="L218" s="46"/>
      <c r="M218" s="232"/>
      <c r="N218" s="23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144</v>
      </c>
      <c r="AU218" s="19" t="s">
        <v>82</v>
      </c>
    </row>
    <row r="219" s="13" customFormat="1">
      <c r="A219" s="13"/>
      <c r="B219" s="234"/>
      <c r="C219" s="235"/>
      <c r="D219" s="236" t="s">
        <v>146</v>
      </c>
      <c r="E219" s="237" t="s">
        <v>19</v>
      </c>
      <c r="F219" s="238" t="s">
        <v>436</v>
      </c>
      <c r="G219" s="235"/>
      <c r="H219" s="239">
        <v>4</v>
      </c>
      <c r="I219" s="240"/>
      <c r="J219" s="235"/>
      <c r="K219" s="235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146</v>
      </c>
      <c r="AU219" s="245" t="s">
        <v>82</v>
      </c>
      <c r="AV219" s="13" t="s">
        <v>82</v>
      </c>
      <c r="AW219" s="13" t="s">
        <v>35</v>
      </c>
      <c r="AX219" s="13" t="s">
        <v>80</v>
      </c>
      <c r="AY219" s="245" t="s">
        <v>135</v>
      </c>
    </row>
    <row r="220" s="2" customFormat="1" ht="24.15" customHeight="1">
      <c r="A220" s="40"/>
      <c r="B220" s="41"/>
      <c r="C220" s="216" t="s">
        <v>437</v>
      </c>
      <c r="D220" s="216" t="s">
        <v>137</v>
      </c>
      <c r="E220" s="217" t="s">
        <v>438</v>
      </c>
      <c r="F220" s="218" t="s">
        <v>439</v>
      </c>
      <c r="G220" s="219" t="s">
        <v>213</v>
      </c>
      <c r="H220" s="220">
        <v>2</v>
      </c>
      <c r="I220" s="221"/>
      <c r="J220" s="222">
        <f>ROUND(I220*H220,2)</f>
        <v>0</v>
      </c>
      <c r="K220" s="218" t="s">
        <v>141</v>
      </c>
      <c r="L220" s="46"/>
      <c r="M220" s="223" t="s">
        <v>19</v>
      </c>
      <c r="N220" s="224" t="s">
        <v>45</v>
      </c>
      <c r="O220" s="86"/>
      <c r="P220" s="225">
        <f>O220*H220</f>
        <v>0</v>
      </c>
      <c r="Q220" s="225">
        <v>0.0018</v>
      </c>
      <c r="R220" s="225">
        <f>Q220*H220</f>
        <v>0.0035999999999999999</v>
      </c>
      <c r="S220" s="225">
        <v>0</v>
      </c>
      <c r="T220" s="22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7" t="s">
        <v>214</v>
      </c>
      <c r="AT220" s="227" t="s">
        <v>137</v>
      </c>
      <c r="AU220" s="227" t="s">
        <v>82</v>
      </c>
      <c r="AY220" s="19" t="s">
        <v>135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19" t="s">
        <v>80</v>
      </c>
      <c r="BK220" s="228">
        <f>ROUND(I220*H220,2)</f>
        <v>0</v>
      </c>
      <c r="BL220" s="19" t="s">
        <v>214</v>
      </c>
      <c r="BM220" s="227" t="s">
        <v>440</v>
      </c>
    </row>
    <row r="221" s="2" customFormat="1">
      <c r="A221" s="40"/>
      <c r="B221" s="41"/>
      <c r="C221" s="42"/>
      <c r="D221" s="229" t="s">
        <v>144</v>
      </c>
      <c r="E221" s="42"/>
      <c r="F221" s="230" t="s">
        <v>441</v>
      </c>
      <c r="G221" s="42"/>
      <c r="H221" s="42"/>
      <c r="I221" s="231"/>
      <c r="J221" s="42"/>
      <c r="K221" s="42"/>
      <c r="L221" s="46"/>
      <c r="M221" s="232"/>
      <c r="N221" s="23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144</v>
      </c>
      <c r="AU221" s="19" t="s">
        <v>82</v>
      </c>
    </row>
    <row r="222" s="2" customFormat="1" ht="16.5" customHeight="1">
      <c r="A222" s="40"/>
      <c r="B222" s="41"/>
      <c r="C222" s="216" t="s">
        <v>384</v>
      </c>
      <c r="D222" s="216" t="s">
        <v>137</v>
      </c>
      <c r="E222" s="217" t="s">
        <v>442</v>
      </c>
      <c r="F222" s="218" t="s">
        <v>443</v>
      </c>
      <c r="G222" s="219" t="s">
        <v>213</v>
      </c>
      <c r="H222" s="220">
        <v>2</v>
      </c>
      <c r="I222" s="221"/>
      <c r="J222" s="222">
        <f>ROUND(I222*H222,2)</f>
        <v>0</v>
      </c>
      <c r="K222" s="218" t="s">
        <v>141</v>
      </c>
      <c r="L222" s="46"/>
      <c r="M222" s="223" t="s">
        <v>19</v>
      </c>
      <c r="N222" s="224" t="s">
        <v>45</v>
      </c>
      <c r="O222" s="86"/>
      <c r="P222" s="225">
        <f>O222*H222</f>
        <v>0</v>
      </c>
      <c r="Q222" s="225">
        <v>0.00183914</v>
      </c>
      <c r="R222" s="225">
        <f>Q222*H222</f>
        <v>0.0036782799999999999</v>
      </c>
      <c r="S222" s="225">
        <v>0</v>
      </c>
      <c r="T222" s="22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7" t="s">
        <v>214</v>
      </c>
      <c r="AT222" s="227" t="s">
        <v>137</v>
      </c>
      <c r="AU222" s="227" t="s">
        <v>82</v>
      </c>
      <c r="AY222" s="19" t="s">
        <v>135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9" t="s">
        <v>80</v>
      </c>
      <c r="BK222" s="228">
        <f>ROUND(I222*H222,2)</f>
        <v>0</v>
      </c>
      <c r="BL222" s="19" t="s">
        <v>214</v>
      </c>
      <c r="BM222" s="227" t="s">
        <v>444</v>
      </c>
    </row>
    <row r="223" s="2" customFormat="1">
      <c r="A223" s="40"/>
      <c r="B223" s="41"/>
      <c r="C223" s="42"/>
      <c r="D223" s="229" t="s">
        <v>144</v>
      </c>
      <c r="E223" s="42"/>
      <c r="F223" s="230" t="s">
        <v>445</v>
      </c>
      <c r="G223" s="42"/>
      <c r="H223" s="42"/>
      <c r="I223" s="231"/>
      <c r="J223" s="42"/>
      <c r="K223" s="42"/>
      <c r="L223" s="46"/>
      <c r="M223" s="232"/>
      <c r="N223" s="23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144</v>
      </c>
      <c r="AU223" s="19" t="s">
        <v>82</v>
      </c>
    </row>
    <row r="224" s="13" customFormat="1">
      <c r="A224" s="13"/>
      <c r="B224" s="234"/>
      <c r="C224" s="235"/>
      <c r="D224" s="236" t="s">
        <v>146</v>
      </c>
      <c r="E224" s="237" t="s">
        <v>19</v>
      </c>
      <c r="F224" s="238" t="s">
        <v>346</v>
      </c>
      <c r="G224" s="235"/>
      <c r="H224" s="239">
        <v>1</v>
      </c>
      <c r="I224" s="240"/>
      <c r="J224" s="235"/>
      <c r="K224" s="235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146</v>
      </c>
      <c r="AU224" s="245" t="s">
        <v>82</v>
      </c>
      <c r="AV224" s="13" t="s">
        <v>82</v>
      </c>
      <c r="AW224" s="13" t="s">
        <v>35</v>
      </c>
      <c r="AX224" s="13" t="s">
        <v>74</v>
      </c>
      <c r="AY224" s="245" t="s">
        <v>135</v>
      </c>
    </row>
    <row r="225" s="13" customFormat="1">
      <c r="A225" s="13"/>
      <c r="B225" s="234"/>
      <c r="C225" s="235"/>
      <c r="D225" s="236" t="s">
        <v>146</v>
      </c>
      <c r="E225" s="237" t="s">
        <v>19</v>
      </c>
      <c r="F225" s="238" t="s">
        <v>347</v>
      </c>
      <c r="G225" s="235"/>
      <c r="H225" s="239">
        <v>1</v>
      </c>
      <c r="I225" s="240"/>
      <c r="J225" s="235"/>
      <c r="K225" s="235"/>
      <c r="L225" s="241"/>
      <c r="M225" s="242"/>
      <c r="N225" s="243"/>
      <c r="O225" s="243"/>
      <c r="P225" s="243"/>
      <c r="Q225" s="243"/>
      <c r="R225" s="243"/>
      <c r="S225" s="243"/>
      <c r="T225" s="24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146</v>
      </c>
      <c r="AU225" s="245" t="s">
        <v>82</v>
      </c>
      <c r="AV225" s="13" t="s">
        <v>82</v>
      </c>
      <c r="AW225" s="13" t="s">
        <v>35</v>
      </c>
      <c r="AX225" s="13" t="s">
        <v>74</v>
      </c>
      <c r="AY225" s="245" t="s">
        <v>135</v>
      </c>
    </row>
    <row r="226" s="14" customFormat="1">
      <c r="A226" s="14"/>
      <c r="B226" s="246"/>
      <c r="C226" s="247"/>
      <c r="D226" s="236" t="s">
        <v>146</v>
      </c>
      <c r="E226" s="248" t="s">
        <v>19</v>
      </c>
      <c r="F226" s="249" t="s">
        <v>149</v>
      </c>
      <c r="G226" s="247"/>
      <c r="H226" s="250">
        <v>2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6" t="s">
        <v>146</v>
      </c>
      <c r="AU226" s="256" t="s">
        <v>82</v>
      </c>
      <c r="AV226" s="14" t="s">
        <v>142</v>
      </c>
      <c r="AW226" s="14" t="s">
        <v>35</v>
      </c>
      <c r="AX226" s="14" t="s">
        <v>80</v>
      </c>
      <c r="AY226" s="256" t="s">
        <v>135</v>
      </c>
    </row>
    <row r="227" s="2" customFormat="1" ht="49.05" customHeight="1">
      <c r="A227" s="40"/>
      <c r="B227" s="41"/>
      <c r="C227" s="216" t="s">
        <v>446</v>
      </c>
      <c r="D227" s="216" t="s">
        <v>137</v>
      </c>
      <c r="E227" s="217" t="s">
        <v>447</v>
      </c>
      <c r="F227" s="218" t="s">
        <v>448</v>
      </c>
      <c r="G227" s="219" t="s">
        <v>140</v>
      </c>
      <c r="H227" s="220">
        <v>0.059999999999999998</v>
      </c>
      <c r="I227" s="221"/>
      <c r="J227" s="222">
        <f>ROUND(I227*H227,2)</f>
        <v>0</v>
      </c>
      <c r="K227" s="218" t="s">
        <v>141</v>
      </c>
      <c r="L227" s="46"/>
      <c r="M227" s="223" t="s">
        <v>19</v>
      </c>
      <c r="N227" s="224" t="s">
        <v>45</v>
      </c>
      <c r="O227" s="86"/>
      <c r="P227" s="225">
        <f>O227*H227</f>
        <v>0</v>
      </c>
      <c r="Q227" s="225">
        <v>0</v>
      </c>
      <c r="R227" s="225">
        <f>Q227*H227</f>
        <v>0</v>
      </c>
      <c r="S227" s="225">
        <v>0</v>
      </c>
      <c r="T227" s="22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7" t="s">
        <v>214</v>
      </c>
      <c r="AT227" s="227" t="s">
        <v>137</v>
      </c>
      <c r="AU227" s="227" t="s">
        <v>82</v>
      </c>
      <c r="AY227" s="19" t="s">
        <v>135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9" t="s">
        <v>80</v>
      </c>
      <c r="BK227" s="228">
        <f>ROUND(I227*H227,2)</f>
        <v>0</v>
      </c>
      <c r="BL227" s="19" t="s">
        <v>214</v>
      </c>
      <c r="BM227" s="227" t="s">
        <v>449</v>
      </c>
    </row>
    <row r="228" s="2" customFormat="1">
      <c r="A228" s="40"/>
      <c r="B228" s="41"/>
      <c r="C228" s="42"/>
      <c r="D228" s="229" t="s">
        <v>144</v>
      </c>
      <c r="E228" s="42"/>
      <c r="F228" s="230" t="s">
        <v>450</v>
      </c>
      <c r="G228" s="42"/>
      <c r="H228" s="42"/>
      <c r="I228" s="231"/>
      <c r="J228" s="42"/>
      <c r="K228" s="42"/>
      <c r="L228" s="46"/>
      <c r="M228" s="232"/>
      <c r="N228" s="23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144</v>
      </c>
      <c r="AU228" s="19" t="s">
        <v>82</v>
      </c>
    </row>
    <row r="229" s="12" customFormat="1" ht="22.8" customHeight="1">
      <c r="A229" s="12"/>
      <c r="B229" s="200"/>
      <c r="C229" s="201"/>
      <c r="D229" s="202" t="s">
        <v>73</v>
      </c>
      <c r="E229" s="214" t="s">
        <v>234</v>
      </c>
      <c r="F229" s="214" t="s">
        <v>235</v>
      </c>
      <c r="G229" s="201"/>
      <c r="H229" s="201"/>
      <c r="I229" s="204"/>
      <c r="J229" s="215">
        <f>BK229</f>
        <v>0</v>
      </c>
      <c r="K229" s="201"/>
      <c r="L229" s="206"/>
      <c r="M229" s="207"/>
      <c r="N229" s="208"/>
      <c r="O229" s="208"/>
      <c r="P229" s="209">
        <f>SUM(P230:P245)</f>
        <v>0</v>
      </c>
      <c r="Q229" s="208"/>
      <c r="R229" s="209">
        <f>SUM(R230:R245)</f>
        <v>0.018000000000000002</v>
      </c>
      <c r="S229" s="208"/>
      <c r="T229" s="210">
        <f>SUM(T230:T245)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1" t="s">
        <v>82</v>
      </c>
      <c r="AT229" s="212" t="s">
        <v>73</v>
      </c>
      <c r="AU229" s="212" t="s">
        <v>80</v>
      </c>
      <c r="AY229" s="211" t="s">
        <v>135</v>
      </c>
      <c r="BK229" s="213">
        <f>SUM(BK230:BK245)</f>
        <v>0</v>
      </c>
    </row>
    <row r="230" s="2" customFormat="1" ht="76.35" customHeight="1">
      <c r="A230" s="40"/>
      <c r="B230" s="41"/>
      <c r="C230" s="216" t="s">
        <v>451</v>
      </c>
      <c r="D230" s="216" t="s">
        <v>137</v>
      </c>
      <c r="E230" s="217" t="s">
        <v>452</v>
      </c>
      <c r="F230" s="218" t="s">
        <v>453</v>
      </c>
      <c r="G230" s="219" t="s">
        <v>213</v>
      </c>
      <c r="H230" s="220">
        <v>1</v>
      </c>
      <c r="I230" s="221"/>
      <c r="J230" s="222">
        <f>ROUND(I230*H230,2)</f>
        <v>0</v>
      </c>
      <c r="K230" s="218" t="s">
        <v>19</v>
      </c>
      <c r="L230" s="46"/>
      <c r="M230" s="223" t="s">
        <v>19</v>
      </c>
      <c r="N230" s="224" t="s">
        <v>45</v>
      </c>
      <c r="O230" s="86"/>
      <c r="P230" s="225">
        <f>O230*H230</f>
        <v>0</v>
      </c>
      <c r="Q230" s="225">
        <v>0</v>
      </c>
      <c r="R230" s="225">
        <f>Q230*H230</f>
        <v>0</v>
      </c>
      <c r="S230" s="225">
        <v>0</v>
      </c>
      <c r="T230" s="22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7" t="s">
        <v>214</v>
      </c>
      <c r="AT230" s="227" t="s">
        <v>137</v>
      </c>
      <c r="AU230" s="227" t="s">
        <v>82</v>
      </c>
      <c r="AY230" s="19" t="s">
        <v>135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9" t="s">
        <v>80</v>
      </c>
      <c r="BK230" s="228">
        <f>ROUND(I230*H230,2)</f>
        <v>0</v>
      </c>
      <c r="BL230" s="19" t="s">
        <v>214</v>
      </c>
      <c r="BM230" s="227" t="s">
        <v>454</v>
      </c>
    </row>
    <row r="231" s="2" customFormat="1" ht="44.25" customHeight="1">
      <c r="A231" s="40"/>
      <c r="B231" s="41"/>
      <c r="C231" s="216" t="s">
        <v>455</v>
      </c>
      <c r="D231" s="216" t="s">
        <v>137</v>
      </c>
      <c r="E231" s="217" t="s">
        <v>456</v>
      </c>
      <c r="F231" s="218" t="s">
        <v>457</v>
      </c>
      <c r="G231" s="219" t="s">
        <v>225</v>
      </c>
      <c r="H231" s="220">
        <v>12</v>
      </c>
      <c r="I231" s="221"/>
      <c r="J231" s="222">
        <f>ROUND(I231*H231,2)</f>
        <v>0</v>
      </c>
      <c r="K231" s="218" t="s">
        <v>141</v>
      </c>
      <c r="L231" s="46"/>
      <c r="M231" s="223" t="s">
        <v>19</v>
      </c>
      <c r="N231" s="224" t="s">
        <v>45</v>
      </c>
      <c r="O231" s="86"/>
      <c r="P231" s="225">
        <f>O231*H231</f>
        <v>0</v>
      </c>
      <c r="Q231" s="225">
        <v>0</v>
      </c>
      <c r="R231" s="225">
        <f>Q231*H231</f>
        <v>0</v>
      </c>
      <c r="S231" s="225">
        <v>0</v>
      </c>
      <c r="T231" s="22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7" t="s">
        <v>214</v>
      </c>
      <c r="AT231" s="227" t="s">
        <v>137</v>
      </c>
      <c r="AU231" s="227" t="s">
        <v>82</v>
      </c>
      <c r="AY231" s="19" t="s">
        <v>135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19" t="s">
        <v>80</v>
      </c>
      <c r="BK231" s="228">
        <f>ROUND(I231*H231,2)</f>
        <v>0</v>
      </c>
      <c r="BL231" s="19" t="s">
        <v>214</v>
      </c>
      <c r="BM231" s="227" t="s">
        <v>458</v>
      </c>
    </row>
    <row r="232" s="2" customFormat="1">
      <c r="A232" s="40"/>
      <c r="B232" s="41"/>
      <c r="C232" s="42"/>
      <c r="D232" s="229" t="s">
        <v>144</v>
      </c>
      <c r="E232" s="42"/>
      <c r="F232" s="230" t="s">
        <v>459</v>
      </c>
      <c r="G232" s="42"/>
      <c r="H232" s="42"/>
      <c r="I232" s="231"/>
      <c r="J232" s="42"/>
      <c r="K232" s="42"/>
      <c r="L232" s="46"/>
      <c r="M232" s="232"/>
      <c r="N232" s="23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144</v>
      </c>
      <c r="AU232" s="19" t="s">
        <v>82</v>
      </c>
    </row>
    <row r="233" s="13" customFormat="1">
      <c r="A233" s="13"/>
      <c r="B233" s="234"/>
      <c r="C233" s="235"/>
      <c r="D233" s="236" t="s">
        <v>146</v>
      </c>
      <c r="E233" s="237" t="s">
        <v>19</v>
      </c>
      <c r="F233" s="238" t="s">
        <v>460</v>
      </c>
      <c r="G233" s="235"/>
      <c r="H233" s="239">
        <v>3</v>
      </c>
      <c r="I233" s="240"/>
      <c r="J233" s="235"/>
      <c r="K233" s="235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146</v>
      </c>
      <c r="AU233" s="245" t="s">
        <v>82</v>
      </c>
      <c r="AV233" s="13" t="s">
        <v>82</v>
      </c>
      <c r="AW233" s="13" t="s">
        <v>35</v>
      </c>
      <c r="AX233" s="13" t="s">
        <v>74</v>
      </c>
      <c r="AY233" s="245" t="s">
        <v>135</v>
      </c>
    </row>
    <row r="234" s="13" customFormat="1">
      <c r="A234" s="13"/>
      <c r="B234" s="234"/>
      <c r="C234" s="235"/>
      <c r="D234" s="236" t="s">
        <v>146</v>
      </c>
      <c r="E234" s="237" t="s">
        <v>19</v>
      </c>
      <c r="F234" s="238" t="s">
        <v>461</v>
      </c>
      <c r="G234" s="235"/>
      <c r="H234" s="239">
        <v>3</v>
      </c>
      <c r="I234" s="240"/>
      <c r="J234" s="235"/>
      <c r="K234" s="235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146</v>
      </c>
      <c r="AU234" s="245" t="s">
        <v>82</v>
      </c>
      <c r="AV234" s="13" t="s">
        <v>82</v>
      </c>
      <c r="AW234" s="13" t="s">
        <v>35</v>
      </c>
      <c r="AX234" s="13" t="s">
        <v>74</v>
      </c>
      <c r="AY234" s="245" t="s">
        <v>135</v>
      </c>
    </row>
    <row r="235" s="13" customFormat="1">
      <c r="A235" s="13"/>
      <c r="B235" s="234"/>
      <c r="C235" s="235"/>
      <c r="D235" s="236" t="s">
        <v>146</v>
      </c>
      <c r="E235" s="237" t="s">
        <v>19</v>
      </c>
      <c r="F235" s="238" t="s">
        <v>462</v>
      </c>
      <c r="G235" s="235"/>
      <c r="H235" s="239">
        <v>3</v>
      </c>
      <c r="I235" s="240"/>
      <c r="J235" s="235"/>
      <c r="K235" s="235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146</v>
      </c>
      <c r="AU235" s="245" t="s">
        <v>82</v>
      </c>
      <c r="AV235" s="13" t="s">
        <v>82</v>
      </c>
      <c r="AW235" s="13" t="s">
        <v>35</v>
      </c>
      <c r="AX235" s="13" t="s">
        <v>74</v>
      </c>
      <c r="AY235" s="245" t="s">
        <v>135</v>
      </c>
    </row>
    <row r="236" s="13" customFormat="1">
      <c r="A236" s="13"/>
      <c r="B236" s="234"/>
      <c r="C236" s="235"/>
      <c r="D236" s="236" t="s">
        <v>146</v>
      </c>
      <c r="E236" s="237" t="s">
        <v>19</v>
      </c>
      <c r="F236" s="238" t="s">
        <v>463</v>
      </c>
      <c r="G236" s="235"/>
      <c r="H236" s="239">
        <v>3</v>
      </c>
      <c r="I236" s="240"/>
      <c r="J236" s="235"/>
      <c r="K236" s="235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146</v>
      </c>
      <c r="AU236" s="245" t="s">
        <v>82</v>
      </c>
      <c r="AV236" s="13" t="s">
        <v>82</v>
      </c>
      <c r="AW236" s="13" t="s">
        <v>35</v>
      </c>
      <c r="AX236" s="13" t="s">
        <v>74</v>
      </c>
      <c r="AY236" s="245" t="s">
        <v>135</v>
      </c>
    </row>
    <row r="237" s="14" customFormat="1">
      <c r="A237" s="14"/>
      <c r="B237" s="246"/>
      <c r="C237" s="247"/>
      <c r="D237" s="236" t="s">
        <v>146</v>
      </c>
      <c r="E237" s="248" t="s">
        <v>19</v>
      </c>
      <c r="F237" s="249" t="s">
        <v>149</v>
      </c>
      <c r="G237" s="247"/>
      <c r="H237" s="250">
        <v>12</v>
      </c>
      <c r="I237" s="251"/>
      <c r="J237" s="247"/>
      <c r="K237" s="247"/>
      <c r="L237" s="252"/>
      <c r="M237" s="253"/>
      <c r="N237" s="254"/>
      <c r="O237" s="254"/>
      <c r="P237" s="254"/>
      <c r="Q237" s="254"/>
      <c r="R237" s="254"/>
      <c r="S237" s="254"/>
      <c r="T237" s="25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6" t="s">
        <v>146</v>
      </c>
      <c r="AU237" s="256" t="s">
        <v>82</v>
      </c>
      <c r="AV237" s="14" t="s">
        <v>142</v>
      </c>
      <c r="AW237" s="14" t="s">
        <v>35</v>
      </c>
      <c r="AX237" s="14" t="s">
        <v>80</v>
      </c>
      <c r="AY237" s="256" t="s">
        <v>135</v>
      </c>
    </row>
    <row r="238" s="2" customFormat="1" ht="24.15" customHeight="1">
      <c r="A238" s="40"/>
      <c r="B238" s="41"/>
      <c r="C238" s="261" t="s">
        <v>464</v>
      </c>
      <c r="D238" s="261" t="s">
        <v>321</v>
      </c>
      <c r="E238" s="262" t="s">
        <v>465</v>
      </c>
      <c r="F238" s="263" t="s">
        <v>466</v>
      </c>
      <c r="G238" s="264" t="s">
        <v>225</v>
      </c>
      <c r="H238" s="265">
        <v>12</v>
      </c>
      <c r="I238" s="266"/>
      <c r="J238" s="267">
        <f>ROUND(I238*H238,2)</f>
        <v>0</v>
      </c>
      <c r="K238" s="263" t="s">
        <v>141</v>
      </c>
      <c r="L238" s="268"/>
      <c r="M238" s="269" t="s">
        <v>19</v>
      </c>
      <c r="N238" s="270" t="s">
        <v>45</v>
      </c>
      <c r="O238" s="86"/>
      <c r="P238" s="225">
        <f>O238*H238</f>
        <v>0</v>
      </c>
      <c r="Q238" s="225">
        <v>0.0015</v>
      </c>
      <c r="R238" s="225">
        <f>Q238*H238</f>
        <v>0.018000000000000002</v>
      </c>
      <c r="S238" s="225">
        <v>0</v>
      </c>
      <c r="T238" s="22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7" t="s">
        <v>384</v>
      </c>
      <c r="AT238" s="227" t="s">
        <v>321</v>
      </c>
      <c r="AU238" s="227" t="s">
        <v>82</v>
      </c>
      <c r="AY238" s="19" t="s">
        <v>135</v>
      </c>
      <c r="BE238" s="228">
        <f>IF(N238="základní",J238,0)</f>
        <v>0</v>
      </c>
      <c r="BF238" s="228">
        <f>IF(N238="snížená",J238,0)</f>
        <v>0</v>
      </c>
      <c r="BG238" s="228">
        <f>IF(N238="zákl. přenesená",J238,0)</f>
        <v>0</v>
      </c>
      <c r="BH238" s="228">
        <f>IF(N238="sníž. přenesená",J238,0)</f>
        <v>0</v>
      </c>
      <c r="BI238" s="228">
        <f>IF(N238="nulová",J238,0)</f>
        <v>0</v>
      </c>
      <c r="BJ238" s="19" t="s">
        <v>80</v>
      </c>
      <c r="BK238" s="228">
        <f>ROUND(I238*H238,2)</f>
        <v>0</v>
      </c>
      <c r="BL238" s="19" t="s">
        <v>214</v>
      </c>
      <c r="BM238" s="227" t="s">
        <v>467</v>
      </c>
    </row>
    <row r="239" s="13" customFormat="1">
      <c r="A239" s="13"/>
      <c r="B239" s="234"/>
      <c r="C239" s="235"/>
      <c r="D239" s="236" t="s">
        <v>146</v>
      </c>
      <c r="E239" s="237" t="s">
        <v>19</v>
      </c>
      <c r="F239" s="238" t="s">
        <v>460</v>
      </c>
      <c r="G239" s="235"/>
      <c r="H239" s="239">
        <v>3</v>
      </c>
      <c r="I239" s="240"/>
      <c r="J239" s="235"/>
      <c r="K239" s="235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146</v>
      </c>
      <c r="AU239" s="245" t="s">
        <v>82</v>
      </c>
      <c r="AV239" s="13" t="s">
        <v>82</v>
      </c>
      <c r="AW239" s="13" t="s">
        <v>35</v>
      </c>
      <c r="AX239" s="13" t="s">
        <v>74</v>
      </c>
      <c r="AY239" s="245" t="s">
        <v>135</v>
      </c>
    </row>
    <row r="240" s="13" customFormat="1">
      <c r="A240" s="13"/>
      <c r="B240" s="234"/>
      <c r="C240" s="235"/>
      <c r="D240" s="236" t="s">
        <v>146</v>
      </c>
      <c r="E240" s="237" t="s">
        <v>19</v>
      </c>
      <c r="F240" s="238" t="s">
        <v>461</v>
      </c>
      <c r="G240" s="235"/>
      <c r="H240" s="239">
        <v>3</v>
      </c>
      <c r="I240" s="240"/>
      <c r="J240" s="235"/>
      <c r="K240" s="235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146</v>
      </c>
      <c r="AU240" s="245" t="s">
        <v>82</v>
      </c>
      <c r="AV240" s="13" t="s">
        <v>82</v>
      </c>
      <c r="AW240" s="13" t="s">
        <v>35</v>
      </c>
      <c r="AX240" s="13" t="s">
        <v>74</v>
      </c>
      <c r="AY240" s="245" t="s">
        <v>135</v>
      </c>
    </row>
    <row r="241" s="13" customFormat="1">
      <c r="A241" s="13"/>
      <c r="B241" s="234"/>
      <c r="C241" s="235"/>
      <c r="D241" s="236" t="s">
        <v>146</v>
      </c>
      <c r="E241" s="237" t="s">
        <v>19</v>
      </c>
      <c r="F241" s="238" t="s">
        <v>462</v>
      </c>
      <c r="G241" s="235"/>
      <c r="H241" s="239">
        <v>3</v>
      </c>
      <c r="I241" s="240"/>
      <c r="J241" s="235"/>
      <c r="K241" s="235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146</v>
      </c>
      <c r="AU241" s="245" t="s">
        <v>82</v>
      </c>
      <c r="AV241" s="13" t="s">
        <v>82</v>
      </c>
      <c r="AW241" s="13" t="s">
        <v>35</v>
      </c>
      <c r="AX241" s="13" t="s">
        <v>74</v>
      </c>
      <c r="AY241" s="245" t="s">
        <v>135</v>
      </c>
    </row>
    <row r="242" s="13" customFormat="1">
      <c r="A242" s="13"/>
      <c r="B242" s="234"/>
      <c r="C242" s="235"/>
      <c r="D242" s="236" t="s">
        <v>146</v>
      </c>
      <c r="E242" s="237" t="s">
        <v>19</v>
      </c>
      <c r="F242" s="238" t="s">
        <v>463</v>
      </c>
      <c r="G242" s="235"/>
      <c r="H242" s="239">
        <v>3</v>
      </c>
      <c r="I242" s="240"/>
      <c r="J242" s="235"/>
      <c r="K242" s="235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146</v>
      </c>
      <c r="AU242" s="245" t="s">
        <v>82</v>
      </c>
      <c r="AV242" s="13" t="s">
        <v>82</v>
      </c>
      <c r="AW242" s="13" t="s">
        <v>35</v>
      </c>
      <c r="AX242" s="13" t="s">
        <v>74</v>
      </c>
      <c r="AY242" s="245" t="s">
        <v>135</v>
      </c>
    </row>
    <row r="243" s="14" customFormat="1">
      <c r="A243" s="14"/>
      <c r="B243" s="246"/>
      <c r="C243" s="247"/>
      <c r="D243" s="236" t="s">
        <v>146</v>
      </c>
      <c r="E243" s="248" t="s">
        <v>19</v>
      </c>
      <c r="F243" s="249" t="s">
        <v>149</v>
      </c>
      <c r="G243" s="247"/>
      <c r="H243" s="250">
        <v>12</v>
      </c>
      <c r="I243" s="251"/>
      <c r="J243" s="247"/>
      <c r="K243" s="247"/>
      <c r="L243" s="252"/>
      <c r="M243" s="253"/>
      <c r="N243" s="254"/>
      <c r="O243" s="254"/>
      <c r="P243" s="254"/>
      <c r="Q243" s="254"/>
      <c r="R243" s="254"/>
      <c r="S243" s="254"/>
      <c r="T243" s="25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6" t="s">
        <v>146</v>
      </c>
      <c r="AU243" s="256" t="s">
        <v>82</v>
      </c>
      <c r="AV243" s="14" t="s">
        <v>142</v>
      </c>
      <c r="AW243" s="14" t="s">
        <v>35</v>
      </c>
      <c r="AX243" s="14" t="s">
        <v>80</v>
      </c>
      <c r="AY243" s="256" t="s">
        <v>135</v>
      </c>
    </row>
    <row r="244" s="2" customFormat="1" ht="44.25" customHeight="1">
      <c r="A244" s="40"/>
      <c r="B244" s="41"/>
      <c r="C244" s="216" t="s">
        <v>468</v>
      </c>
      <c r="D244" s="216" t="s">
        <v>137</v>
      </c>
      <c r="E244" s="217" t="s">
        <v>469</v>
      </c>
      <c r="F244" s="218" t="s">
        <v>470</v>
      </c>
      <c r="G244" s="219" t="s">
        <v>140</v>
      </c>
      <c r="H244" s="220">
        <v>0.050000000000000003</v>
      </c>
      <c r="I244" s="221"/>
      <c r="J244" s="222">
        <f>ROUND(I244*H244,2)</f>
        <v>0</v>
      </c>
      <c r="K244" s="218" t="s">
        <v>141</v>
      </c>
      <c r="L244" s="46"/>
      <c r="M244" s="223" t="s">
        <v>19</v>
      </c>
      <c r="N244" s="224" t="s">
        <v>45</v>
      </c>
      <c r="O244" s="86"/>
      <c r="P244" s="225">
        <f>O244*H244</f>
        <v>0</v>
      </c>
      <c r="Q244" s="225">
        <v>0</v>
      </c>
      <c r="R244" s="225">
        <f>Q244*H244</f>
        <v>0</v>
      </c>
      <c r="S244" s="225">
        <v>0</v>
      </c>
      <c r="T244" s="22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7" t="s">
        <v>214</v>
      </c>
      <c r="AT244" s="227" t="s">
        <v>137</v>
      </c>
      <c r="AU244" s="227" t="s">
        <v>82</v>
      </c>
      <c r="AY244" s="19" t="s">
        <v>135</v>
      </c>
      <c r="BE244" s="228">
        <f>IF(N244="základní",J244,0)</f>
        <v>0</v>
      </c>
      <c r="BF244" s="228">
        <f>IF(N244="snížená",J244,0)</f>
        <v>0</v>
      </c>
      <c r="BG244" s="228">
        <f>IF(N244="zákl. přenesená",J244,0)</f>
        <v>0</v>
      </c>
      <c r="BH244" s="228">
        <f>IF(N244="sníž. přenesená",J244,0)</f>
        <v>0</v>
      </c>
      <c r="BI244" s="228">
        <f>IF(N244="nulová",J244,0)</f>
        <v>0</v>
      </c>
      <c r="BJ244" s="19" t="s">
        <v>80</v>
      </c>
      <c r="BK244" s="228">
        <f>ROUND(I244*H244,2)</f>
        <v>0</v>
      </c>
      <c r="BL244" s="19" t="s">
        <v>214</v>
      </c>
      <c r="BM244" s="227" t="s">
        <v>471</v>
      </c>
    </row>
    <row r="245" s="2" customFormat="1">
      <c r="A245" s="40"/>
      <c r="B245" s="41"/>
      <c r="C245" s="42"/>
      <c r="D245" s="229" t="s">
        <v>144</v>
      </c>
      <c r="E245" s="42"/>
      <c r="F245" s="230" t="s">
        <v>472</v>
      </c>
      <c r="G245" s="42"/>
      <c r="H245" s="42"/>
      <c r="I245" s="231"/>
      <c r="J245" s="42"/>
      <c r="K245" s="42"/>
      <c r="L245" s="46"/>
      <c r="M245" s="232"/>
      <c r="N245" s="23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144</v>
      </c>
      <c r="AU245" s="19" t="s">
        <v>82</v>
      </c>
    </row>
    <row r="246" s="12" customFormat="1" ht="22.8" customHeight="1">
      <c r="A246" s="12"/>
      <c r="B246" s="200"/>
      <c r="C246" s="201"/>
      <c r="D246" s="202" t="s">
        <v>73</v>
      </c>
      <c r="E246" s="214" t="s">
        <v>473</v>
      </c>
      <c r="F246" s="214" t="s">
        <v>474</v>
      </c>
      <c r="G246" s="201"/>
      <c r="H246" s="201"/>
      <c r="I246" s="204"/>
      <c r="J246" s="215">
        <f>BK246</f>
        <v>0</v>
      </c>
      <c r="K246" s="201"/>
      <c r="L246" s="206"/>
      <c r="M246" s="207"/>
      <c r="N246" s="208"/>
      <c r="O246" s="208"/>
      <c r="P246" s="209">
        <f>SUM(P247:P261)</f>
        <v>0</v>
      </c>
      <c r="Q246" s="208"/>
      <c r="R246" s="209">
        <f>SUM(R247:R261)</f>
        <v>1.1778575215999998</v>
      </c>
      <c r="S246" s="208"/>
      <c r="T246" s="210">
        <f>SUM(T247:T261)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1" t="s">
        <v>82</v>
      </c>
      <c r="AT246" s="212" t="s">
        <v>73</v>
      </c>
      <c r="AU246" s="212" t="s">
        <v>80</v>
      </c>
      <c r="AY246" s="211" t="s">
        <v>135</v>
      </c>
      <c r="BK246" s="213">
        <f>SUM(BK247:BK261)</f>
        <v>0</v>
      </c>
    </row>
    <row r="247" s="2" customFormat="1" ht="55.5" customHeight="1">
      <c r="A247" s="40"/>
      <c r="B247" s="41"/>
      <c r="C247" s="216" t="s">
        <v>475</v>
      </c>
      <c r="D247" s="216" t="s">
        <v>137</v>
      </c>
      <c r="E247" s="217" t="s">
        <v>476</v>
      </c>
      <c r="F247" s="218" t="s">
        <v>477</v>
      </c>
      <c r="G247" s="219" t="s">
        <v>154</v>
      </c>
      <c r="H247" s="220">
        <v>44.387999999999998</v>
      </c>
      <c r="I247" s="221"/>
      <c r="J247" s="222">
        <f>ROUND(I247*H247,2)</f>
        <v>0</v>
      </c>
      <c r="K247" s="218" t="s">
        <v>141</v>
      </c>
      <c r="L247" s="46"/>
      <c r="M247" s="223" t="s">
        <v>19</v>
      </c>
      <c r="N247" s="224" t="s">
        <v>45</v>
      </c>
      <c r="O247" s="86"/>
      <c r="P247" s="225">
        <f>O247*H247</f>
        <v>0</v>
      </c>
      <c r="Q247" s="225">
        <v>0.0255132</v>
      </c>
      <c r="R247" s="225">
        <f>Q247*H247</f>
        <v>1.1324799215999999</v>
      </c>
      <c r="S247" s="225">
        <v>0</v>
      </c>
      <c r="T247" s="22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7" t="s">
        <v>214</v>
      </c>
      <c r="AT247" s="227" t="s">
        <v>137</v>
      </c>
      <c r="AU247" s="227" t="s">
        <v>82</v>
      </c>
      <c r="AY247" s="19" t="s">
        <v>135</v>
      </c>
      <c r="BE247" s="228">
        <f>IF(N247="základní",J247,0)</f>
        <v>0</v>
      </c>
      <c r="BF247" s="228">
        <f>IF(N247="snížená",J247,0)</f>
        <v>0</v>
      </c>
      <c r="BG247" s="228">
        <f>IF(N247="zákl. přenesená",J247,0)</f>
        <v>0</v>
      </c>
      <c r="BH247" s="228">
        <f>IF(N247="sníž. přenesená",J247,0)</f>
        <v>0</v>
      </c>
      <c r="BI247" s="228">
        <f>IF(N247="nulová",J247,0)</f>
        <v>0</v>
      </c>
      <c r="BJ247" s="19" t="s">
        <v>80</v>
      </c>
      <c r="BK247" s="228">
        <f>ROUND(I247*H247,2)</f>
        <v>0</v>
      </c>
      <c r="BL247" s="19" t="s">
        <v>214</v>
      </c>
      <c r="BM247" s="227" t="s">
        <v>478</v>
      </c>
    </row>
    <row r="248" s="2" customFormat="1">
      <c r="A248" s="40"/>
      <c r="B248" s="41"/>
      <c r="C248" s="42"/>
      <c r="D248" s="229" t="s">
        <v>144</v>
      </c>
      <c r="E248" s="42"/>
      <c r="F248" s="230" t="s">
        <v>479</v>
      </c>
      <c r="G248" s="42"/>
      <c r="H248" s="42"/>
      <c r="I248" s="231"/>
      <c r="J248" s="42"/>
      <c r="K248" s="42"/>
      <c r="L248" s="46"/>
      <c r="M248" s="232"/>
      <c r="N248" s="23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144</v>
      </c>
      <c r="AU248" s="19" t="s">
        <v>82</v>
      </c>
    </row>
    <row r="249" s="13" customFormat="1">
      <c r="A249" s="13"/>
      <c r="B249" s="234"/>
      <c r="C249" s="235"/>
      <c r="D249" s="236" t="s">
        <v>146</v>
      </c>
      <c r="E249" s="237" t="s">
        <v>19</v>
      </c>
      <c r="F249" s="238" t="s">
        <v>480</v>
      </c>
      <c r="G249" s="235"/>
      <c r="H249" s="239">
        <v>20.736000000000001</v>
      </c>
      <c r="I249" s="240"/>
      <c r="J249" s="235"/>
      <c r="K249" s="235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146</v>
      </c>
      <c r="AU249" s="245" t="s">
        <v>82</v>
      </c>
      <c r="AV249" s="13" t="s">
        <v>82</v>
      </c>
      <c r="AW249" s="13" t="s">
        <v>35</v>
      </c>
      <c r="AX249" s="13" t="s">
        <v>74</v>
      </c>
      <c r="AY249" s="245" t="s">
        <v>135</v>
      </c>
    </row>
    <row r="250" s="13" customFormat="1">
      <c r="A250" s="13"/>
      <c r="B250" s="234"/>
      <c r="C250" s="235"/>
      <c r="D250" s="236" t="s">
        <v>146</v>
      </c>
      <c r="E250" s="237" t="s">
        <v>19</v>
      </c>
      <c r="F250" s="238" t="s">
        <v>481</v>
      </c>
      <c r="G250" s="235"/>
      <c r="H250" s="239">
        <v>23.652000000000001</v>
      </c>
      <c r="I250" s="240"/>
      <c r="J250" s="235"/>
      <c r="K250" s="235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146</v>
      </c>
      <c r="AU250" s="245" t="s">
        <v>82</v>
      </c>
      <c r="AV250" s="13" t="s">
        <v>82</v>
      </c>
      <c r="AW250" s="13" t="s">
        <v>35</v>
      </c>
      <c r="AX250" s="13" t="s">
        <v>74</v>
      </c>
      <c r="AY250" s="245" t="s">
        <v>135</v>
      </c>
    </row>
    <row r="251" s="14" customFormat="1">
      <c r="A251" s="14"/>
      <c r="B251" s="246"/>
      <c r="C251" s="247"/>
      <c r="D251" s="236" t="s">
        <v>146</v>
      </c>
      <c r="E251" s="248" t="s">
        <v>19</v>
      </c>
      <c r="F251" s="249" t="s">
        <v>149</v>
      </c>
      <c r="G251" s="247"/>
      <c r="H251" s="250">
        <v>44.387999999999998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6" t="s">
        <v>146</v>
      </c>
      <c r="AU251" s="256" t="s">
        <v>82</v>
      </c>
      <c r="AV251" s="14" t="s">
        <v>142</v>
      </c>
      <c r="AW251" s="14" t="s">
        <v>35</v>
      </c>
      <c r="AX251" s="14" t="s">
        <v>80</v>
      </c>
      <c r="AY251" s="256" t="s">
        <v>135</v>
      </c>
    </row>
    <row r="252" s="2" customFormat="1" ht="44.25" customHeight="1">
      <c r="A252" s="40"/>
      <c r="B252" s="41"/>
      <c r="C252" s="216" t="s">
        <v>482</v>
      </c>
      <c r="D252" s="216" t="s">
        <v>137</v>
      </c>
      <c r="E252" s="217" t="s">
        <v>483</v>
      </c>
      <c r="F252" s="218" t="s">
        <v>484</v>
      </c>
      <c r="G252" s="219" t="s">
        <v>154</v>
      </c>
      <c r="H252" s="220">
        <v>44.387999999999998</v>
      </c>
      <c r="I252" s="221"/>
      <c r="J252" s="222">
        <f>ROUND(I252*H252,2)</f>
        <v>0</v>
      </c>
      <c r="K252" s="218" t="s">
        <v>141</v>
      </c>
      <c r="L252" s="46"/>
      <c r="M252" s="223" t="s">
        <v>19</v>
      </c>
      <c r="N252" s="224" t="s">
        <v>45</v>
      </c>
      <c r="O252" s="86"/>
      <c r="P252" s="225">
        <f>O252*H252</f>
        <v>0</v>
      </c>
      <c r="Q252" s="225">
        <v>0.00020000000000000001</v>
      </c>
      <c r="R252" s="225">
        <f>Q252*H252</f>
        <v>0.0088775999999999994</v>
      </c>
      <c r="S252" s="225">
        <v>0</v>
      </c>
      <c r="T252" s="22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7" t="s">
        <v>214</v>
      </c>
      <c r="AT252" s="227" t="s">
        <v>137</v>
      </c>
      <c r="AU252" s="227" t="s">
        <v>82</v>
      </c>
      <c r="AY252" s="19" t="s">
        <v>135</v>
      </c>
      <c r="BE252" s="228">
        <f>IF(N252="základní",J252,0)</f>
        <v>0</v>
      </c>
      <c r="BF252" s="228">
        <f>IF(N252="snížená",J252,0)</f>
        <v>0</v>
      </c>
      <c r="BG252" s="228">
        <f>IF(N252="zákl. přenesená",J252,0)</f>
        <v>0</v>
      </c>
      <c r="BH252" s="228">
        <f>IF(N252="sníž. přenesená",J252,0)</f>
        <v>0</v>
      </c>
      <c r="BI252" s="228">
        <f>IF(N252="nulová",J252,0)</f>
        <v>0</v>
      </c>
      <c r="BJ252" s="19" t="s">
        <v>80</v>
      </c>
      <c r="BK252" s="228">
        <f>ROUND(I252*H252,2)</f>
        <v>0</v>
      </c>
      <c r="BL252" s="19" t="s">
        <v>214</v>
      </c>
      <c r="BM252" s="227" t="s">
        <v>485</v>
      </c>
    </row>
    <row r="253" s="2" customFormat="1">
      <c r="A253" s="40"/>
      <c r="B253" s="41"/>
      <c r="C253" s="42"/>
      <c r="D253" s="229" t="s">
        <v>144</v>
      </c>
      <c r="E253" s="42"/>
      <c r="F253" s="230" t="s">
        <v>486</v>
      </c>
      <c r="G253" s="42"/>
      <c r="H253" s="42"/>
      <c r="I253" s="231"/>
      <c r="J253" s="42"/>
      <c r="K253" s="42"/>
      <c r="L253" s="46"/>
      <c r="M253" s="232"/>
      <c r="N253" s="23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144</v>
      </c>
      <c r="AU253" s="19" t="s">
        <v>82</v>
      </c>
    </row>
    <row r="254" s="13" customFormat="1">
      <c r="A254" s="13"/>
      <c r="B254" s="234"/>
      <c r="C254" s="235"/>
      <c r="D254" s="236" t="s">
        <v>146</v>
      </c>
      <c r="E254" s="237" t="s">
        <v>19</v>
      </c>
      <c r="F254" s="238" t="s">
        <v>480</v>
      </c>
      <c r="G254" s="235"/>
      <c r="H254" s="239">
        <v>20.736000000000001</v>
      </c>
      <c r="I254" s="240"/>
      <c r="J254" s="235"/>
      <c r="K254" s="235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146</v>
      </c>
      <c r="AU254" s="245" t="s">
        <v>82</v>
      </c>
      <c r="AV254" s="13" t="s">
        <v>82</v>
      </c>
      <c r="AW254" s="13" t="s">
        <v>35</v>
      </c>
      <c r="AX254" s="13" t="s">
        <v>74</v>
      </c>
      <c r="AY254" s="245" t="s">
        <v>135</v>
      </c>
    </row>
    <row r="255" s="13" customFormat="1">
      <c r="A255" s="13"/>
      <c r="B255" s="234"/>
      <c r="C255" s="235"/>
      <c r="D255" s="236" t="s">
        <v>146</v>
      </c>
      <c r="E255" s="237" t="s">
        <v>19</v>
      </c>
      <c r="F255" s="238" t="s">
        <v>481</v>
      </c>
      <c r="G255" s="235"/>
      <c r="H255" s="239">
        <v>23.652000000000001</v>
      </c>
      <c r="I255" s="240"/>
      <c r="J255" s="235"/>
      <c r="K255" s="235"/>
      <c r="L255" s="241"/>
      <c r="M255" s="242"/>
      <c r="N255" s="243"/>
      <c r="O255" s="243"/>
      <c r="P255" s="243"/>
      <c r="Q255" s="243"/>
      <c r="R255" s="243"/>
      <c r="S255" s="243"/>
      <c r="T255" s="24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5" t="s">
        <v>146</v>
      </c>
      <c r="AU255" s="245" t="s">
        <v>82</v>
      </c>
      <c r="AV255" s="13" t="s">
        <v>82</v>
      </c>
      <c r="AW255" s="13" t="s">
        <v>35</v>
      </c>
      <c r="AX255" s="13" t="s">
        <v>74</v>
      </c>
      <c r="AY255" s="245" t="s">
        <v>135</v>
      </c>
    </row>
    <row r="256" s="14" customFormat="1">
      <c r="A256" s="14"/>
      <c r="B256" s="246"/>
      <c r="C256" s="247"/>
      <c r="D256" s="236" t="s">
        <v>146</v>
      </c>
      <c r="E256" s="248" t="s">
        <v>19</v>
      </c>
      <c r="F256" s="249" t="s">
        <v>149</v>
      </c>
      <c r="G256" s="247"/>
      <c r="H256" s="250">
        <v>44.387999999999998</v>
      </c>
      <c r="I256" s="251"/>
      <c r="J256" s="247"/>
      <c r="K256" s="247"/>
      <c r="L256" s="252"/>
      <c r="M256" s="253"/>
      <c r="N256" s="254"/>
      <c r="O256" s="254"/>
      <c r="P256" s="254"/>
      <c r="Q256" s="254"/>
      <c r="R256" s="254"/>
      <c r="S256" s="254"/>
      <c r="T256" s="25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6" t="s">
        <v>146</v>
      </c>
      <c r="AU256" s="256" t="s">
        <v>82</v>
      </c>
      <c r="AV256" s="14" t="s">
        <v>142</v>
      </c>
      <c r="AW256" s="14" t="s">
        <v>35</v>
      </c>
      <c r="AX256" s="14" t="s">
        <v>80</v>
      </c>
      <c r="AY256" s="256" t="s">
        <v>135</v>
      </c>
    </row>
    <row r="257" s="2" customFormat="1" ht="55.5" customHeight="1">
      <c r="A257" s="40"/>
      <c r="B257" s="41"/>
      <c r="C257" s="216" t="s">
        <v>487</v>
      </c>
      <c r="D257" s="216" t="s">
        <v>137</v>
      </c>
      <c r="E257" s="217" t="s">
        <v>488</v>
      </c>
      <c r="F257" s="218" t="s">
        <v>489</v>
      </c>
      <c r="G257" s="219" t="s">
        <v>225</v>
      </c>
      <c r="H257" s="220">
        <v>1</v>
      </c>
      <c r="I257" s="221"/>
      <c r="J257" s="222">
        <f>ROUND(I257*H257,2)</f>
        <v>0</v>
      </c>
      <c r="K257" s="218" t="s">
        <v>141</v>
      </c>
      <c r="L257" s="46"/>
      <c r="M257" s="223" t="s">
        <v>19</v>
      </c>
      <c r="N257" s="224" t="s">
        <v>45</v>
      </c>
      <c r="O257" s="86"/>
      <c r="P257" s="225">
        <f>O257*H257</f>
        <v>0</v>
      </c>
      <c r="Q257" s="225">
        <v>0</v>
      </c>
      <c r="R257" s="225">
        <f>Q257*H257</f>
        <v>0</v>
      </c>
      <c r="S257" s="225">
        <v>0</v>
      </c>
      <c r="T257" s="22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7" t="s">
        <v>214</v>
      </c>
      <c r="AT257" s="227" t="s">
        <v>137</v>
      </c>
      <c r="AU257" s="227" t="s">
        <v>82</v>
      </c>
      <c r="AY257" s="19" t="s">
        <v>135</v>
      </c>
      <c r="BE257" s="228">
        <f>IF(N257="základní",J257,0)</f>
        <v>0</v>
      </c>
      <c r="BF257" s="228">
        <f>IF(N257="snížená",J257,0)</f>
        <v>0</v>
      </c>
      <c r="BG257" s="228">
        <f>IF(N257="zákl. přenesená",J257,0)</f>
        <v>0</v>
      </c>
      <c r="BH257" s="228">
        <f>IF(N257="sníž. přenesená",J257,0)</f>
        <v>0</v>
      </c>
      <c r="BI257" s="228">
        <f>IF(N257="nulová",J257,0)</f>
        <v>0</v>
      </c>
      <c r="BJ257" s="19" t="s">
        <v>80</v>
      </c>
      <c r="BK257" s="228">
        <f>ROUND(I257*H257,2)</f>
        <v>0</v>
      </c>
      <c r="BL257" s="19" t="s">
        <v>214</v>
      </c>
      <c r="BM257" s="227" t="s">
        <v>490</v>
      </c>
    </row>
    <row r="258" s="2" customFormat="1">
      <c r="A258" s="40"/>
      <c r="B258" s="41"/>
      <c r="C258" s="42"/>
      <c r="D258" s="229" t="s">
        <v>144</v>
      </c>
      <c r="E258" s="42"/>
      <c r="F258" s="230" t="s">
        <v>491</v>
      </c>
      <c r="G258" s="42"/>
      <c r="H258" s="42"/>
      <c r="I258" s="231"/>
      <c r="J258" s="42"/>
      <c r="K258" s="42"/>
      <c r="L258" s="46"/>
      <c r="M258" s="232"/>
      <c r="N258" s="23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144</v>
      </c>
      <c r="AU258" s="19" t="s">
        <v>82</v>
      </c>
    </row>
    <row r="259" s="2" customFormat="1" ht="24.15" customHeight="1">
      <c r="A259" s="40"/>
      <c r="B259" s="41"/>
      <c r="C259" s="261" t="s">
        <v>492</v>
      </c>
      <c r="D259" s="261" t="s">
        <v>321</v>
      </c>
      <c r="E259" s="262" t="s">
        <v>493</v>
      </c>
      <c r="F259" s="263" t="s">
        <v>494</v>
      </c>
      <c r="G259" s="264" t="s">
        <v>225</v>
      </c>
      <c r="H259" s="265">
        <v>1</v>
      </c>
      <c r="I259" s="266"/>
      <c r="J259" s="267">
        <f>ROUND(I259*H259,2)</f>
        <v>0</v>
      </c>
      <c r="K259" s="263" t="s">
        <v>141</v>
      </c>
      <c r="L259" s="268"/>
      <c r="M259" s="269" t="s">
        <v>19</v>
      </c>
      <c r="N259" s="270" t="s">
        <v>45</v>
      </c>
      <c r="O259" s="86"/>
      <c r="P259" s="225">
        <f>O259*H259</f>
        <v>0</v>
      </c>
      <c r="Q259" s="225">
        <v>0.036499999999999998</v>
      </c>
      <c r="R259" s="225">
        <f>Q259*H259</f>
        <v>0.036499999999999998</v>
      </c>
      <c r="S259" s="225">
        <v>0</v>
      </c>
      <c r="T259" s="22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7" t="s">
        <v>384</v>
      </c>
      <c r="AT259" s="227" t="s">
        <v>321</v>
      </c>
      <c r="AU259" s="227" t="s">
        <v>82</v>
      </c>
      <c r="AY259" s="19" t="s">
        <v>135</v>
      </c>
      <c r="BE259" s="228">
        <f>IF(N259="základní",J259,0)</f>
        <v>0</v>
      </c>
      <c r="BF259" s="228">
        <f>IF(N259="snížená",J259,0)</f>
        <v>0</v>
      </c>
      <c r="BG259" s="228">
        <f>IF(N259="zákl. přenesená",J259,0)</f>
        <v>0</v>
      </c>
      <c r="BH259" s="228">
        <f>IF(N259="sníž. přenesená",J259,0)</f>
        <v>0</v>
      </c>
      <c r="BI259" s="228">
        <f>IF(N259="nulová",J259,0)</f>
        <v>0</v>
      </c>
      <c r="BJ259" s="19" t="s">
        <v>80</v>
      </c>
      <c r="BK259" s="228">
        <f>ROUND(I259*H259,2)</f>
        <v>0</v>
      </c>
      <c r="BL259" s="19" t="s">
        <v>214</v>
      </c>
      <c r="BM259" s="227" t="s">
        <v>495</v>
      </c>
    </row>
    <row r="260" s="2" customFormat="1" ht="66.75" customHeight="1">
      <c r="A260" s="40"/>
      <c r="B260" s="41"/>
      <c r="C260" s="216" t="s">
        <v>496</v>
      </c>
      <c r="D260" s="216" t="s">
        <v>137</v>
      </c>
      <c r="E260" s="217" t="s">
        <v>497</v>
      </c>
      <c r="F260" s="218" t="s">
        <v>498</v>
      </c>
      <c r="G260" s="219" t="s">
        <v>140</v>
      </c>
      <c r="H260" s="220">
        <v>1.1779999999999999</v>
      </c>
      <c r="I260" s="221"/>
      <c r="J260" s="222">
        <f>ROUND(I260*H260,2)</f>
        <v>0</v>
      </c>
      <c r="K260" s="218" t="s">
        <v>141</v>
      </c>
      <c r="L260" s="46"/>
      <c r="M260" s="223" t="s">
        <v>19</v>
      </c>
      <c r="N260" s="224" t="s">
        <v>45</v>
      </c>
      <c r="O260" s="86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7" t="s">
        <v>214</v>
      </c>
      <c r="AT260" s="227" t="s">
        <v>137</v>
      </c>
      <c r="AU260" s="227" t="s">
        <v>82</v>
      </c>
      <c r="AY260" s="19" t="s">
        <v>135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19" t="s">
        <v>80</v>
      </c>
      <c r="BK260" s="228">
        <f>ROUND(I260*H260,2)</f>
        <v>0</v>
      </c>
      <c r="BL260" s="19" t="s">
        <v>214</v>
      </c>
      <c r="BM260" s="227" t="s">
        <v>499</v>
      </c>
    </row>
    <row r="261" s="2" customFormat="1">
      <c r="A261" s="40"/>
      <c r="B261" s="41"/>
      <c r="C261" s="42"/>
      <c r="D261" s="229" t="s">
        <v>144</v>
      </c>
      <c r="E261" s="42"/>
      <c r="F261" s="230" t="s">
        <v>500</v>
      </c>
      <c r="G261" s="42"/>
      <c r="H261" s="42"/>
      <c r="I261" s="231"/>
      <c r="J261" s="42"/>
      <c r="K261" s="42"/>
      <c r="L261" s="46"/>
      <c r="M261" s="232"/>
      <c r="N261" s="23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144</v>
      </c>
      <c r="AU261" s="19" t="s">
        <v>82</v>
      </c>
    </row>
    <row r="262" s="12" customFormat="1" ht="22.8" customHeight="1">
      <c r="A262" s="12"/>
      <c r="B262" s="200"/>
      <c r="C262" s="201"/>
      <c r="D262" s="202" t="s">
        <v>73</v>
      </c>
      <c r="E262" s="214" t="s">
        <v>243</v>
      </c>
      <c r="F262" s="214" t="s">
        <v>244</v>
      </c>
      <c r="G262" s="201"/>
      <c r="H262" s="201"/>
      <c r="I262" s="204"/>
      <c r="J262" s="215">
        <f>BK262</f>
        <v>0</v>
      </c>
      <c r="K262" s="201"/>
      <c r="L262" s="206"/>
      <c r="M262" s="207"/>
      <c r="N262" s="208"/>
      <c r="O262" s="208"/>
      <c r="P262" s="209">
        <f>SUM(P263:P342)</f>
        <v>0</v>
      </c>
      <c r="Q262" s="208"/>
      <c r="R262" s="209">
        <f>SUM(R263:R342)</f>
        <v>0.49097617749999994</v>
      </c>
      <c r="S262" s="208"/>
      <c r="T262" s="210">
        <f>SUM(T263:T342)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1" t="s">
        <v>82</v>
      </c>
      <c r="AT262" s="212" t="s">
        <v>73</v>
      </c>
      <c r="AU262" s="212" t="s">
        <v>80</v>
      </c>
      <c r="AY262" s="211" t="s">
        <v>135</v>
      </c>
      <c r="BK262" s="213">
        <f>SUM(BK263:BK342)</f>
        <v>0</v>
      </c>
    </row>
    <row r="263" s="2" customFormat="1" ht="37.8" customHeight="1">
      <c r="A263" s="40"/>
      <c r="B263" s="41"/>
      <c r="C263" s="216" t="s">
        <v>501</v>
      </c>
      <c r="D263" s="216" t="s">
        <v>137</v>
      </c>
      <c r="E263" s="217" t="s">
        <v>502</v>
      </c>
      <c r="F263" s="218" t="s">
        <v>503</v>
      </c>
      <c r="G263" s="219" t="s">
        <v>225</v>
      </c>
      <c r="H263" s="220">
        <v>1</v>
      </c>
      <c r="I263" s="221"/>
      <c r="J263" s="222">
        <f>ROUND(I263*H263,2)</f>
        <v>0</v>
      </c>
      <c r="K263" s="218" t="s">
        <v>141</v>
      </c>
      <c r="L263" s="46"/>
      <c r="M263" s="223" t="s">
        <v>19</v>
      </c>
      <c r="N263" s="224" t="s">
        <v>45</v>
      </c>
      <c r="O263" s="86"/>
      <c r="P263" s="225">
        <f>O263*H263</f>
        <v>0</v>
      </c>
      <c r="Q263" s="225">
        <v>0.00045011749999999999</v>
      </c>
      <c r="R263" s="225">
        <f>Q263*H263</f>
        <v>0.00045011749999999999</v>
      </c>
      <c r="S263" s="225">
        <v>0</v>
      </c>
      <c r="T263" s="22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7" t="s">
        <v>214</v>
      </c>
      <c r="AT263" s="227" t="s">
        <v>137</v>
      </c>
      <c r="AU263" s="227" t="s">
        <v>82</v>
      </c>
      <c r="AY263" s="19" t="s">
        <v>135</v>
      </c>
      <c r="BE263" s="228">
        <f>IF(N263="základní",J263,0)</f>
        <v>0</v>
      </c>
      <c r="BF263" s="228">
        <f>IF(N263="snížená",J263,0)</f>
        <v>0</v>
      </c>
      <c r="BG263" s="228">
        <f>IF(N263="zákl. přenesená",J263,0)</f>
        <v>0</v>
      </c>
      <c r="BH263" s="228">
        <f>IF(N263="sníž. přenesená",J263,0)</f>
        <v>0</v>
      </c>
      <c r="BI263" s="228">
        <f>IF(N263="nulová",J263,0)</f>
        <v>0</v>
      </c>
      <c r="BJ263" s="19" t="s">
        <v>80</v>
      </c>
      <c r="BK263" s="228">
        <f>ROUND(I263*H263,2)</f>
        <v>0</v>
      </c>
      <c r="BL263" s="19" t="s">
        <v>214</v>
      </c>
      <c r="BM263" s="227" t="s">
        <v>504</v>
      </c>
    </row>
    <row r="264" s="2" customFormat="1">
      <c r="A264" s="40"/>
      <c r="B264" s="41"/>
      <c r="C264" s="42"/>
      <c r="D264" s="229" t="s">
        <v>144</v>
      </c>
      <c r="E264" s="42"/>
      <c r="F264" s="230" t="s">
        <v>505</v>
      </c>
      <c r="G264" s="42"/>
      <c r="H264" s="42"/>
      <c r="I264" s="231"/>
      <c r="J264" s="42"/>
      <c r="K264" s="42"/>
      <c r="L264" s="46"/>
      <c r="M264" s="232"/>
      <c r="N264" s="23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144</v>
      </c>
      <c r="AU264" s="19" t="s">
        <v>82</v>
      </c>
    </row>
    <row r="265" s="2" customFormat="1" ht="37.8" customHeight="1">
      <c r="A265" s="40"/>
      <c r="B265" s="41"/>
      <c r="C265" s="261" t="s">
        <v>506</v>
      </c>
      <c r="D265" s="261" t="s">
        <v>321</v>
      </c>
      <c r="E265" s="262" t="s">
        <v>507</v>
      </c>
      <c r="F265" s="263" t="s">
        <v>508</v>
      </c>
      <c r="G265" s="264" t="s">
        <v>225</v>
      </c>
      <c r="H265" s="265">
        <v>1</v>
      </c>
      <c r="I265" s="266"/>
      <c r="J265" s="267">
        <f>ROUND(I265*H265,2)</f>
        <v>0</v>
      </c>
      <c r="K265" s="263" t="s">
        <v>141</v>
      </c>
      <c r="L265" s="268"/>
      <c r="M265" s="269" t="s">
        <v>19</v>
      </c>
      <c r="N265" s="270" t="s">
        <v>45</v>
      </c>
      <c r="O265" s="86"/>
      <c r="P265" s="225">
        <f>O265*H265</f>
        <v>0</v>
      </c>
      <c r="Q265" s="225">
        <v>0.016</v>
      </c>
      <c r="R265" s="225">
        <f>Q265*H265</f>
        <v>0.016</v>
      </c>
      <c r="S265" s="225">
        <v>0</v>
      </c>
      <c r="T265" s="22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7" t="s">
        <v>384</v>
      </c>
      <c r="AT265" s="227" t="s">
        <v>321</v>
      </c>
      <c r="AU265" s="227" t="s">
        <v>82</v>
      </c>
      <c r="AY265" s="19" t="s">
        <v>135</v>
      </c>
      <c r="BE265" s="228">
        <f>IF(N265="základní",J265,0)</f>
        <v>0</v>
      </c>
      <c r="BF265" s="228">
        <f>IF(N265="snížená",J265,0)</f>
        <v>0</v>
      </c>
      <c r="BG265" s="228">
        <f>IF(N265="zákl. přenesená",J265,0)</f>
        <v>0</v>
      </c>
      <c r="BH265" s="228">
        <f>IF(N265="sníž. přenesená",J265,0)</f>
        <v>0</v>
      </c>
      <c r="BI265" s="228">
        <f>IF(N265="nulová",J265,0)</f>
        <v>0</v>
      </c>
      <c r="BJ265" s="19" t="s">
        <v>80</v>
      </c>
      <c r="BK265" s="228">
        <f>ROUND(I265*H265,2)</f>
        <v>0</v>
      </c>
      <c r="BL265" s="19" t="s">
        <v>214</v>
      </c>
      <c r="BM265" s="227" t="s">
        <v>509</v>
      </c>
    </row>
    <row r="266" s="2" customFormat="1" ht="33" customHeight="1">
      <c r="A266" s="40"/>
      <c r="B266" s="41"/>
      <c r="C266" s="216" t="s">
        <v>510</v>
      </c>
      <c r="D266" s="216" t="s">
        <v>137</v>
      </c>
      <c r="E266" s="217" t="s">
        <v>511</v>
      </c>
      <c r="F266" s="218" t="s">
        <v>512</v>
      </c>
      <c r="G266" s="219" t="s">
        <v>167</v>
      </c>
      <c r="H266" s="220">
        <v>1.1000000000000001</v>
      </c>
      <c r="I266" s="221"/>
      <c r="J266" s="222">
        <f>ROUND(I266*H266,2)</f>
        <v>0</v>
      </c>
      <c r="K266" s="218" t="s">
        <v>141</v>
      </c>
      <c r="L266" s="46"/>
      <c r="M266" s="223" t="s">
        <v>19</v>
      </c>
      <c r="N266" s="224" t="s">
        <v>45</v>
      </c>
      <c r="O266" s="86"/>
      <c r="P266" s="225">
        <f>O266*H266</f>
        <v>0</v>
      </c>
      <c r="Q266" s="225">
        <v>0</v>
      </c>
      <c r="R266" s="225">
        <f>Q266*H266</f>
        <v>0</v>
      </c>
      <c r="S266" s="225">
        <v>0</v>
      </c>
      <c r="T266" s="22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7" t="s">
        <v>214</v>
      </c>
      <c r="AT266" s="227" t="s">
        <v>137</v>
      </c>
      <c r="AU266" s="227" t="s">
        <v>82</v>
      </c>
      <c r="AY266" s="19" t="s">
        <v>135</v>
      </c>
      <c r="BE266" s="228">
        <f>IF(N266="základní",J266,0)</f>
        <v>0</v>
      </c>
      <c r="BF266" s="228">
        <f>IF(N266="snížená",J266,0)</f>
        <v>0</v>
      </c>
      <c r="BG266" s="228">
        <f>IF(N266="zákl. přenesená",J266,0)</f>
        <v>0</v>
      </c>
      <c r="BH266" s="228">
        <f>IF(N266="sníž. přenesená",J266,0)</f>
        <v>0</v>
      </c>
      <c r="BI266" s="228">
        <f>IF(N266="nulová",J266,0)</f>
        <v>0</v>
      </c>
      <c r="BJ266" s="19" t="s">
        <v>80</v>
      </c>
      <c r="BK266" s="228">
        <f>ROUND(I266*H266,2)</f>
        <v>0</v>
      </c>
      <c r="BL266" s="19" t="s">
        <v>214</v>
      </c>
      <c r="BM266" s="227" t="s">
        <v>513</v>
      </c>
    </row>
    <row r="267" s="2" customFormat="1">
      <c r="A267" s="40"/>
      <c r="B267" s="41"/>
      <c r="C267" s="42"/>
      <c r="D267" s="229" t="s">
        <v>144</v>
      </c>
      <c r="E267" s="42"/>
      <c r="F267" s="230" t="s">
        <v>514</v>
      </c>
      <c r="G267" s="42"/>
      <c r="H267" s="42"/>
      <c r="I267" s="231"/>
      <c r="J267" s="42"/>
      <c r="K267" s="42"/>
      <c r="L267" s="46"/>
      <c r="M267" s="232"/>
      <c r="N267" s="23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144</v>
      </c>
      <c r="AU267" s="19" t="s">
        <v>82</v>
      </c>
    </row>
    <row r="268" s="13" customFormat="1">
      <c r="A268" s="13"/>
      <c r="B268" s="234"/>
      <c r="C268" s="235"/>
      <c r="D268" s="236" t="s">
        <v>146</v>
      </c>
      <c r="E268" s="237" t="s">
        <v>19</v>
      </c>
      <c r="F268" s="238" t="s">
        <v>515</v>
      </c>
      <c r="G268" s="235"/>
      <c r="H268" s="239">
        <v>1.1000000000000001</v>
      </c>
      <c r="I268" s="240"/>
      <c r="J268" s="235"/>
      <c r="K268" s="235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146</v>
      </c>
      <c r="AU268" s="245" t="s">
        <v>82</v>
      </c>
      <c r="AV268" s="13" t="s">
        <v>82</v>
      </c>
      <c r="AW268" s="13" t="s">
        <v>35</v>
      </c>
      <c r="AX268" s="13" t="s">
        <v>80</v>
      </c>
      <c r="AY268" s="245" t="s">
        <v>135</v>
      </c>
    </row>
    <row r="269" s="2" customFormat="1" ht="24.15" customHeight="1">
      <c r="A269" s="40"/>
      <c r="B269" s="41"/>
      <c r="C269" s="261" t="s">
        <v>516</v>
      </c>
      <c r="D269" s="261" t="s">
        <v>321</v>
      </c>
      <c r="E269" s="262" t="s">
        <v>517</v>
      </c>
      <c r="F269" s="263" t="s">
        <v>518</v>
      </c>
      <c r="G269" s="264" t="s">
        <v>167</v>
      </c>
      <c r="H269" s="265">
        <v>1.1000000000000001</v>
      </c>
      <c r="I269" s="266"/>
      <c r="J269" s="267">
        <f>ROUND(I269*H269,2)</f>
        <v>0</v>
      </c>
      <c r="K269" s="263" t="s">
        <v>141</v>
      </c>
      <c r="L269" s="268"/>
      <c r="M269" s="269" t="s">
        <v>19</v>
      </c>
      <c r="N269" s="270" t="s">
        <v>45</v>
      </c>
      <c r="O269" s="86"/>
      <c r="P269" s="225">
        <f>O269*H269</f>
        <v>0</v>
      </c>
      <c r="Q269" s="225">
        <v>0.0040000000000000001</v>
      </c>
      <c r="R269" s="225">
        <f>Q269*H269</f>
        <v>0.0044000000000000003</v>
      </c>
      <c r="S269" s="225">
        <v>0</v>
      </c>
      <c r="T269" s="22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7" t="s">
        <v>384</v>
      </c>
      <c r="AT269" s="227" t="s">
        <v>321</v>
      </c>
      <c r="AU269" s="227" t="s">
        <v>82</v>
      </c>
      <c r="AY269" s="19" t="s">
        <v>135</v>
      </c>
      <c r="BE269" s="228">
        <f>IF(N269="základní",J269,0)</f>
        <v>0</v>
      </c>
      <c r="BF269" s="228">
        <f>IF(N269="snížená",J269,0)</f>
        <v>0</v>
      </c>
      <c r="BG269" s="228">
        <f>IF(N269="zákl. přenesená",J269,0)</f>
        <v>0</v>
      </c>
      <c r="BH269" s="228">
        <f>IF(N269="sníž. přenesená",J269,0)</f>
        <v>0</v>
      </c>
      <c r="BI269" s="228">
        <f>IF(N269="nulová",J269,0)</f>
        <v>0</v>
      </c>
      <c r="BJ269" s="19" t="s">
        <v>80</v>
      </c>
      <c r="BK269" s="228">
        <f>ROUND(I269*H269,2)</f>
        <v>0</v>
      </c>
      <c r="BL269" s="19" t="s">
        <v>214</v>
      </c>
      <c r="BM269" s="227" t="s">
        <v>519</v>
      </c>
    </row>
    <row r="270" s="13" customFormat="1">
      <c r="A270" s="13"/>
      <c r="B270" s="234"/>
      <c r="C270" s="235"/>
      <c r="D270" s="236" t="s">
        <v>146</v>
      </c>
      <c r="E270" s="237" t="s">
        <v>19</v>
      </c>
      <c r="F270" s="238" t="s">
        <v>515</v>
      </c>
      <c r="G270" s="235"/>
      <c r="H270" s="239">
        <v>1.1000000000000001</v>
      </c>
      <c r="I270" s="240"/>
      <c r="J270" s="235"/>
      <c r="K270" s="235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146</v>
      </c>
      <c r="AU270" s="245" t="s">
        <v>82</v>
      </c>
      <c r="AV270" s="13" t="s">
        <v>82</v>
      </c>
      <c r="AW270" s="13" t="s">
        <v>35</v>
      </c>
      <c r="AX270" s="13" t="s">
        <v>80</v>
      </c>
      <c r="AY270" s="245" t="s">
        <v>135</v>
      </c>
    </row>
    <row r="271" s="2" customFormat="1" ht="37.8" customHeight="1">
      <c r="A271" s="40"/>
      <c r="B271" s="41"/>
      <c r="C271" s="216" t="s">
        <v>520</v>
      </c>
      <c r="D271" s="216" t="s">
        <v>137</v>
      </c>
      <c r="E271" s="217" t="s">
        <v>521</v>
      </c>
      <c r="F271" s="218" t="s">
        <v>522</v>
      </c>
      <c r="G271" s="219" t="s">
        <v>225</v>
      </c>
      <c r="H271" s="220">
        <v>4</v>
      </c>
      <c r="I271" s="221"/>
      <c r="J271" s="222">
        <f>ROUND(I271*H271,2)</f>
        <v>0</v>
      </c>
      <c r="K271" s="218" t="s">
        <v>141</v>
      </c>
      <c r="L271" s="46"/>
      <c r="M271" s="223" t="s">
        <v>19</v>
      </c>
      <c r="N271" s="224" t="s">
        <v>45</v>
      </c>
      <c r="O271" s="86"/>
      <c r="P271" s="225">
        <f>O271*H271</f>
        <v>0</v>
      </c>
      <c r="Q271" s="225">
        <v>0</v>
      </c>
      <c r="R271" s="225">
        <f>Q271*H271</f>
        <v>0</v>
      </c>
      <c r="S271" s="225">
        <v>0</v>
      </c>
      <c r="T271" s="22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7" t="s">
        <v>214</v>
      </c>
      <c r="AT271" s="227" t="s">
        <v>137</v>
      </c>
      <c r="AU271" s="227" t="s">
        <v>82</v>
      </c>
      <c r="AY271" s="19" t="s">
        <v>135</v>
      </c>
      <c r="BE271" s="228">
        <f>IF(N271="základní",J271,0)</f>
        <v>0</v>
      </c>
      <c r="BF271" s="228">
        <f>IF(N271="snížená",J271,0)</f>
        <v>0</v>
      </c>
      <c r="BG271" s="228">
        <f>IF(N271="zákl. přenesená",J271,0)</f>
        <v>0</v>
      </c>
      <c r="BH271" s="228">
        <f>IF(N271="sníž. přenesená",J271,0)</f>
        <v>0</v>
      </c>
      <c r="BI271" s="228">
        <f>IF(N271="nulová",J271,0)</f>
        <v>0</v>
      </c>
      <c r="BJ271" s="19" t="s">
        <v>80</v>
      </c>
      <c r="BK271" s="228">
        <f>ROUND(I271*H271,2)</f>
        <v>0</v>
      </c>
      <c r="BL271" s="19" t="s">
        <v>214</v>
      </c>
      <c r="BM271" s="227" t="s">
        <v>523</v>
      </c>
    </row>
    <row r="272" s="2" customFormat="1">
      <c r="A272" s="40"/>
      <c r="B272" s="41"/>
      <c r="C272" s="42"/>
      <c r="D272" s="229" t="s">
        <v>144</v>
      </c>
      <c r="E272" s="42"/>
      <c r="F272" s="230" t="s">
        <v>524</v>
      </c>
      <c r="G272" s="42"/>
      <c r="H272" s="42"/>
      <c r="I272" s="231"/>
      <c r="J272" s="42"/>
      <c r="K272" s="42"/>
      <c r="L272" s="46"/>
      <c r="M272" s="232"/>
      <c r="N272" s="23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144</v>
      </c>
      <c r="AU272" s="19" t="s">
        <v>82</v>
      </c>
    </row>
    <row r="273" s="2" customFormat="1" ht="21.75" customHeight="1">
      <c r="A273" s="40"/>
      <c r="B273" s="41"/>
      <c r="C273" s="261" t="s">
        <v>525</v>
      </c>
      <c r="D273" s="261" t="s">
        <v>321</v>
      </c>
      <c r="E273" s="262" t="s">
        <v>526</v>
      </c>
      <c r="F273" s="263" t="s">
        <v>527</v>
      </c>
      <c r="G273" s="264" t="s">
        <v>225</v>
      </c>
      <c r="H273" s="265">
        <v>4</v>
      </c>
      <c r="I273" s="266"/>
      <c r="J273" s="267">
        <f>ROUND(I273*H273,2)</f>
        <v>0</v>
      </c>
      <c r="K273" s="263" t="s">
        <v>19</v>
      </c>
      <c r="L273" s="268"/>
      <c r="M273" s="269" t="s">
        <v>19</v>
      </c>
      <c r="N273" s="270" t="s">
        <v>45</v>
      </c>
      <c r="O273" s="86"/>
      <c r="P273" s="225">
        <f>O273*H273</f>
        <v>0</v>
      </c>
      <c r="Q273" s="225">
        <v>0.017000000000000001</v>
      </c>
      <c r="R273" s="225">
        <f>Q273*H273</f>
        <v>0.068000000000000005</v>
      </c>
      <c r="S273" s="225">
        <v>0</v>
      </c>
      <c r="T273" s="22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7" t="s">
        <v>384</v>
      </c>
      <c r="AT273" s="227" t="s">
        <v>321</v>
      </c>
      <c r="AU273" s="227" t="s">
        <v>82</v>
      </c>
      <c r="AY273" s="19" t="s">
        <v>135</v>
      </c>
      <c r="BE273" s="228">
        <f>IF(N273="základní",J273,0)</f>
        <v>0</v>
      </c>
      <c r="BF273" s="228">
        <f>IF(N273="snížená",J273,0)</f>
        <v>0</v>
      </c>
      <c r="BG273" s="228">
        <f>IF(N273="zákl. přenesená",J273,0)</f>
        <v>0</v>
      </c>
      <c r="BH273" s="228">
        <f>IF(N273="sníž. přenesená",J273,0)</f>
        <v>0</v>
      </c>
      <c r="BI273" s="228">
        <f>IF(N273="nulová",J273,0)</f>
        <v>0</v>
      </c>
      <c r="BJ273" s="19" t="s">
        <v>80</v>
      </c>
      <c r="BK273" s="228">
        <f>ROUND(I273*H273,2)</f>
        <v>0</v>
      </c>
      <c r="BL273" s="19" t="s">
        <v>214</v>
      </c>
      <c r="BM273" s="227" t="s">
        <v>528</v>
      </c>
    </row>
    <row r="274" s="2" customFormat="1" ht="37.8" customHeight="1">
      <c r="A274" s="40"/>
      <c r="B274" s="41"/>
      <c r="C274" s="216" t="s">
        <v>529</v>
      </c>
      <c r="D274" s="216" t="s">
        <v>137</v>
      </c>
      <c r="E274" s="217" t="s">
        <v>530</v>
      </c>
      <c r="F274" s="218" t="s">
        <v>531</v>
      </c>
      <c r="G274" s="219" t="s">
        <v>225</v>
      </c>
      <c r="H274" s="220">
        <v>2</v>
      </c>
      <c r="I274" s="221"/>
      <c r="J274" s="222">
        <f>ROUND(I274*H274,2)</f>
        <v>0</v>
      </c>
      <c r="K274" s="218" t="s">
        <v>141</v>
      </c>
      <c r="L274" s="46"/>
      <c r="M274" s="223" t="s">
        <v>19</v>
      </c>
      <c r="N274" s="224" t="s">
        <v>45</v>
      </c>
      <c r="O274" s="86"/>
      <c r="P274" s="225">
        <f>O274*H274</f>
        <v>0</v>
      </c>
      <c r="Q274" s="225">
        <v>0</v>
      </c>
      <c r="R274" s="225">
        <f>Q274*H274</f>
        <v>0</v>
      </c>
      <c r="S274" s="225">
        <v>0</v>
      </c>
      <c r="T274" s="22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7" t="s">
        <v>214</v>
      </c>
      <c r="AT274" s="227" t="s">
        <v>137</v>
      </c>
      <c r="AU274" s="227" t="s">
        <v>82</v>
      </c>
      <c r="AY274" s="19" t="s">
        <v>135</v>
      </c>
      <c r="BE274" s="228">
        <f>IF(N274="základní",J274,0)</f>
        <v>0</v>
      </c>
      <c r="BF274" s="228">
        <f>IF(N274="snížená",J274,0)</f>
        <v>0</v>
      </c>
      <c r="BG274" s="228">
        <f>IF(N274="zákl. přenesená",J274,0)</f>
        <v>0</v>
      </c>
      <c r="BH274" s="228">
        <f>IF(N274="sníž. přenesená",J274,0)</f>
        <v>0</v>
      </c>
      <c r="BI274" s="228">
        <f>IF(N274="nulová",J274,0)</f>
        <v>0</v>
      </c>
      <c r="BJ274" s="19" t="s">
        <v>80</v>
      </c>
      <c r="BK274" s="228">
        <f>ROUND(I274*H274,2)</f>
        <v>0</v>
      </c>
      <c r="BL274" s="19" t="s">
        <v>214</v>
      </c>
      <c r="BM274" s="227" t="s">
        <v>532</v>
      </c>
    </row>
    <row r="275" s="2" customFormat="1">
      <c r="A275" s="40"/>
      <c r="B275" s="41"/>
      <c r="C275" s="42"/>
      <c r="D275" s="229" t="s">
        <v>144</v>
      </c>
      <c r="E275" s="42"/>
      <c r="F275" s="230" t="s">
        <v>533</v>
      </c>
      <c r="G275" s="42"/>
      <c r="H275" s="42"/>
      <c r="I275" s="231"/>
      <c r="J275" s="42"/>
      <c r="K275" s="42"/>
      <c r="L275" s="46"/>
      <c r="M275" s="232"/>
      <c r="N275" s="23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144</v>
      </c>
      <c r="AU275" s="19" t="s">
        <v>82</v>
      </c>
    </row>
    <row r="276" s="13" customFormat="1">
      <c r="A276" s="13"/>
      <c r="B276" s="234"/>
      <c r="C276" s="235"/>
      <c r="D276" s="236" t="s">
        <v>146</v>
      </c>
      <c r="E276" s="237" t="s">
        <v>19</v>
      </c>
      <c r="F276" s="238" t="s">
        <v>534</v>
      </c>
      <c r="G276" s="235"/>
      <c r="H276" s="239">
        <v>2</v>
      </c>
      <c r="I276" s="240"/>
      <c r="J276" s="235"/>
      <c r="K276" s="235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146</v>
      </c>
      <c r="AU276" s="245" t="s">
        <v>82</v>
      </c>
      <c r="AV276" s="13" t="s">
        <v>82</v>
      </c>
      <c r="AW276" s="13" t="s">
        <v>35</v>
      </c>
      <c r="AX276" s="13" t="s">
        <v>80</v>
      </c>
      <c r="AY276" s="245" t="s">
        <v>135</v>
      </c>
    </row>
    <row r="277" s="2" customFormat="1" ht="21.75" customHeight="1">
      <c r="A277" s="40"/>
      <c r="B277" s="41"/>
      <c r="C277" s="261" t="s">
        <v>535</v>
      </c>
      <c r="D277" s="261" t="s">
        <v>321</v>
      </c>
      <c r="E277" s="262" t="s">
        <v>536</v>
      </c>
      <c r="F277" s="263" t="s">
        <v>537</v>
      </c>
      <c r="G277" s="264" t="s">
        <v>225</v>
      </c>
      <c r="H277" s="265">
        <v>2</v>
      </c>
      <c r="I277" s="266"/>
      <c r="J277" s="267">
        <f>ROUND(I277*H277,2)</f>
        <v>0</v>
      </c>
      <c r="K277" s="263" t="s">
        <v>19</v>
      </c>
      <c r="L277" s="268"/>
      <c r="M277" s="269" t="s">
        <v>19</v>
      </c>
      <c r="N277" s="270" t="s">
        <v>45</v>
      </c>
      <c r="O277" s="86"/>
      <c r="P277" s="225">
        <f>O277*H277</f>
        <v>0</v>
      </c>
      <c r="Q277" s="225">
        <v>0.021999999999999999</v>
      </c>
      <c r="R277" s="225">
        <f>Q277*H277</f>
        <v>0.043999999999999997</v>
      </c>
      <c r="S277" s="225">
        <v>0</v>
      </c>
      <c r="T277" s="22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7" t="s">
        <v>384</v>
      </c>
      <c r="AT277" s="227" t="s">
        <v>321</v>
      </c>
      <c r="AU277" s="227" t="s">
        <v>82</v>
      </c>
      <c r="AY277" s="19" t="s">
        <v>135</v>
      </c>
      <c r="BE277" s="228">
        <f>IF(N277="základní",J277,0)</f>
        <v>0</v>
      </c>
      <c r="BF277" s="228">
        <f>IF(N277="snížená",J277,0)</f>
        <v>0</v>
      </c>
      <c r="BG277" s="228">
        <f>IF(N277="zákl. přenesená",J277,0)</f>
        <v>0</v>
      </c>
      <c r="BH277" s="228">
        <f>IF(N277="sníž. přenesená",J277,0)</f>
        <v>0</v>
      </c>
      <c r="BI277" s="228">
        <f>IF(N277="nulová",J277,0)</f>
        <v>0</v>
      </c>
      <c r="BJ277" s="19" t="s">
        <v>80</v>
      </c>
      <c r="BK277" s="228">
        <f>ROUND(I277*H277,2)</f>
        <v>0</v>
      </c>
      <c r="BL277" s="19" t="s">
        <v>214</v>
      </c>
      <c r="BM277" s="227" t="s">
        <v>538</v>
      </c>
    </row>
    <row r="278" s="13" customFormat="1">
      <c r="A278" s="13"/>
      <c r="B278" s="234"/>
      <c r="C278" s="235"/>
      <c r="D278" s="236" t="s">
        <v>146</v>
      </c>
      <c r="E278" s="237" t="s">
        <v>19</v>
      </c>
      <c r="F278" s="238" t="s">
        <v>534</v>
      </c>
      <c r="G278" s="235"/>
      <c r="H278" s="239">
        <v>2</v>
      </c>
      <c r="I278" s="240"/>
      <c r="J278" s="235"/>
      <c r="K278" s="235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146</v>
      </c>
      <c r="AU278" s="245" t="s">
        <v>82</v>
      </c>
      <c r="AV278" s="13" t="s">
        <v>82</v>
      </c>
      <c r="AW278" s="13" t="s">
        <v>35</v>
      </c>
      <c r="AX278" s="13" t="s">
        <v>80</v>
      </c>
      <c r="AY278" s="245" t="s">
        <v>135</v>
      </c>
    </row>
    <row r="279" s="2" customFormat="1" ht="33" customHeight="1">
      <c r="A279" s="40"/>
      <c r="B279" s="41"/>
      <c r="C279" s="216" t="s">
        <v>539</v>
      </c>
      <c r="D279" s="216" t="s">
        <v>137</v>
      </c>
      <c r="E279" s="217" t="s">
        <v>540</v>
      </c>
      <c r="F279" s="218" t="s">
        <v>541</v>
      </c>
      <c r="G279" s="219" t="s">
        <v>225</v>
      </c>
      <c r="H279" s="220">
        <v>8</v>
      </c>
      <c r="I279" s="221"/>
      <c r="J279" s="222">
        <f>ROUND(I279*H279,2)</f>
        <v>0</v>
      </c>
      <c r="K279" s="218" t="s">
        <v>141</v>
      </c>
      <c r="L279" s="46"/>
      <c r="M279" s="223" t="s">
        <v>19</v>
      </c>
      <c r="N279" s="224" t="s">
        <v>45</v>
      </c>
      <c r="O279" s="86"/>
      <c r="P279" s="225">
        <f>O279*H279</f>
        <v>0</v>
      </c>
      <c r="Q279" s="225">
        <v>0</v>
      </c>
      <c r="R279" s="225">
        <f>Q279*H279</f>
        <v>0</v>
      </c>
      <c r="S279" s="225">
        <v>0</v>
      </c>
      <c r="T279" s="22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7" t="s">
        <v>214</v>
      </c>
      <c r="AT279" s="227" t="s">
        <v>137</v>
      </c>
      <c r="AU279" s="227" t="s">
        <v>82</v>
      </c>
      <c r="AY279" s="19" t="s">
        <v>135</v>
      </c>
      <c r="BE279" s="228">
        <f>IF(N279="základní",J279,0)</f>
        <v>0</v>
      </c>
      <c r="BF279" s="228">
        <f>IF(N279="snížená",J279,0)</f>
        <v>0</v>
      </c>
      <c r="BG279" s="228">
        <f>IF(N279="zákl. přenesená",J279,0)</f>
        <v>0</v>
      </c>
      <c r="BH279" s="228">
        <f>IF(N279="sníž. přenesená",J279,0)</f>
        <v>0</v>
      </c>
      <c r="BI279" s="228">
        <f>IF(N279="nulová",J279,0)</f>
        <v>0</v>
      </c>
      <c r="BJ279" s="19" t="s">
        <v>80</v>
      </c>
      <c r="BK279" s="228">
        <f>ROUND(I279*H279,2)</f>
        <v>0</v>
      </c>
      <c r="BL279" s="19" t="s">
        <v>214</v>
      </c>
      <c r="BM279" s="227" t="s">
        <v>542</v>
      </c>
    </row>
    <row r="280" s="2" customFormat="1">
      <c r="A280" s="40"/>
      <c r="B280" s="41"/>
      <c r="C280" s="42"/>
      <c r="D280" s="229" t="s">
        <v>144</v>
      </c>
      <c r="E280" s="42"/>
      <c r="F280" s="230" t="s">
        <v>543</v>
      </c>
      <c r="G280" s="42"/>
      <c r="H280" s="42"/>
      <c r="I280" s="231"/>
      <c r="J280" s="42"/>
      <c r="K280" s="42"/>
      <c r="L280" s="46"/>
      <c r="M280" s="232"/>
      <c r="N280" s="23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144</v>
      </c>
      <c r="AU280" s="19" t="s">
        <v>82</v>
      </c>
    </row>
    <row r="281" s="13" customFormat="1">
      <c r="A281" s="13"/>
      <c r="B281" s="234"/>
      <c r="C281" s="235"/>
      <c r="D281" s="236" t="s">
        <v>146</v>
      </c>
      <c r="E281" s="237" t="s">
        <v>19</v>
      </c>
      <c r="F281" s="238" t="s">
        <v>544</v>
      </c>
      <c r="G281" s="235"/>
      <c r="H281" s="239">
        <v>8</v>
      </c>
      <c r="I281" s="240"/>
      <c r="J281" s="235"/>
      <c r="K281" s="235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146</v>
      </c>
      <c r="AU281" s="245" t="s">
        <v>82</v>
      </c>
      <c r="AV281" s="13" t="s">
        <v>82</v>
      </c>
      <c r="AW281" s="13" t="s">
        <v>35</v>
      </c>
      <c r="AX281" s="13" t="s">
        <v>80</v>
      </c>
      <c r="AY281" s="245" t="s">
        <v>135</v>
      </c>
    </row>
    <row r="282" s="2" customFormat="1" ht="21.75" customHeight="1">
      <c r="A282" s="40"/>
      <c r="B282" s="41"/>
      <c r="C282" s="261" t="s">
        <v>545</v>
      </c>
      <c r="D282" s="261" t="s">
        <v>321</v>
      </c>
      <c r="E282" s="262" t="s">
        <v>546</v>
      </c>
      <c r="F282" s="263" t="s">
        <v>547</v>
      </c>
      <c r="G282" s="264" t="s">
        <v>225</v>
      </c>
      <c r="H282" s="265">
        <v>8</v>
      </c>
      <c r="I282" s="266"/>
      <c r="J282" s="267">
        <f>ROUND(I282*H282,2)</f>
        <v>0</v>
      </c>
      <c r="K282" s="263" t="s">
        <v>19</v>
      </c>
      <c r="L282" s="268"/>
      <c r="M282" s="269" t="s">
        <v>19</v>
      </c>
      <c r="N282" s="270" t="s">
        <v>45</v>
      </c>
      <c r="O282" s="86"/>
      <c r="P282" s="225">
        <f>O282*H282</f>
        <v>0</v>
      </c>
      <c r="Q282" s="225">
        <v>0.017000000000000001</v>
      </c>
      <c r="R282" s="225">
        <f>Q282*H282</f>
        <v>0.13600000000000001</v>
      </c>
      <c r="S282" s="225">
        <v>0</v>
      </c>
      <c r="T282" s="22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7" t="s">
        <v>384</v>
      </c>
      <c r="AT282" s="227" t="s">
        <v>321</v>
      </c>
      <c r="AU282" s="227" t="s">
        <v>82</v>
      </c>
      <c r="AY282" s="19" t="s">
        <v>135</v>
      </c>
      <c r="BE282" s="228">
        <f>IF(N282="základní",J282,0)</f>
        <v>0</v>
      </c>
      <c r="BF282" s="228">
        <f>IF(N282="snížená",J282,0)</f>
        <v>0</v>
      </c>
      <c r="BG282" s="228">
        <f>IF(N282="zákl. přenesená",J282,0)</f>
        <v>0</v>
      </c>
      <c r="BH282" s="228">
        <f>IF(N282="sníž. přenesená",J282,0)</f>
        <v>0</v>
      </c>
      <c r="BI282" s="228">
        <f>IF(N282="nulová",J282,0)</f>
        <v>0</v>
      </c>
      <c r="BJ282" s="19" t="s">
        <v>80</v>
      </c>
      <c r="BK282" s="228">
        <f>ROUND(I282*H282,2)</f>
        <v>0</v>
      </c>
      <c r="BL282" s="19" t="s">
        <v>214</v>
      </c>
      <c r="BM282" s="227" t="s">
        <v>548</v>
      </c>
    </row>
    <row r="283" s="13" customFormat="1">
      <c r="A283" s="13"/>
      <c r="B283" s="234"/>
      <c r="C283" s="235"/>
      <c r="D283" s="236" t="s">
        <v>146</v>
      </c>
      <c r="E283" s="237" t="s">
        <v>19</v>
      </c>
      <c r="F283" s="238" t="s">
        <v>544</v>
      </c>
      <c r="G283" s="235"/>
      <c r="H283" s="239">
        <v>8</v>
      </c>
      <c r="I283" s="240"/>
      <c r="J283" s="235"/>
      <c r="K283" s="235"/>
      <c r="L283" s="241"/>
      <c r="M283" s="242"/>
      <c r="N283" s="243"/>
      <c r="O283" s="243"/>
      <c r="P283" s="243"/>
      <c r="Q283" s="243"/>
      <c r="R283" s="243"/>
      <c r="S283" s="243"/>
      <c r="T283" s="24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5" t="s">
        <v>146</v>
      </c>
      <c r="AU283" s="245" t="s">
        <v>82</v>
      </c>
      <c r="AV283" s="13" t="s">
        <v>82</v>
      </c>
      <c r="AW283" s="13" t="s">
        <v>35</v>
      </c>
      <c r="AX283" s="13" t="s">
        <v>80</v>
      </c>
      <c r="AY283" s="245" t="s">
        <v>135</v>
      </c>
    </row>
    <row r="284" s="2" customFormat="1" ht="33" customHeight="1">
      <c r="A284" s="40"/>
      <c r="B284" s="41"/>
      <c r="C284" s="216" t="s">
        <v>549</v>
      </c>
      <c r="D284" s="216" t="s">
        <v>137</v>
      </c>
      <c r="E284" s="217" t="s">
        <v>550</v>
      </c>
      <c r="F284" s="218" t="s">
        <v>551</v>
      </c>
      <c r="G284" s="219" t="s">
        <v>225</v>
      </c>
      <c r="H284" s="220">
        <v>1</v>
      </c>
      <c r="I284" s="221"/>
      <c r="J284" s="222">
        <f>ROUND(I284*H284,2)</f>
        <v>0</v>
      </c>
      <c r="K284" s="218" t="s">
        <v>141</v>
      </c>
      <c r="L284" s="46"/>
      <c r="M284" s="223" t="s">
        <v>19</v>
      </c>
      <c r="N284" s="224" t="s">
        <v>45</v>
      </c>
      <c r="O284" s="86"/>
      <c r="P284" s="225">
        <f>O284*H284</f>
        <v>0</v>
      </c>
      <c r="Q284" s="225">
        <v>0</v>
      </c>
      <c r="R284" s="225">
        <f>Q284*H284</f>
        <v>0</v>
      </c>
      <c r="S284" s="225">
        <v>0</v>
      </c>
      <c r="T284" s="22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7" t="s">
        <v>214</v>
      </c>
      <c r="AT284" s="227" t="s">
        <v>137</v>
      </c>
      <c r="AU284" s="227" t="s">
        <v>82</v>
      </c>
      <c r="AY284" s="19" t="s">
        <v>135</v>
      </c>
      <c r="BE284" s="228">
        <f>IF(N284="základní",J284,0)</f>
        <v>0</v>
      </c>
      <c r="BF284" s="228">
        <f>IF(N284="snížená",J284,0)</f>
        <v>0</v>
      </c>
      <c r="BG284" s="228">
        <f>IF(N284="zákl. přenesená",J284,0)</f>
        <v>0</v>
      </c>
      <c r="BH284" s="228">
        <f>IF(N284="sníž. přenesená",J284,0)</f>
        <v>0</v>
      </c>
      <c r="BI284" s="228">
        <f>IF(N284="nulová",J284,0)</f>
        <v>0</v>
      </c>
      <c r="BJ284" s="19" t="s">
        <v>80</v>
      </c>
      <c r="BK284" s="228">
        <f>ROUND(I284*H284,2)</f>
        <v>0</v>
      </c>
      <c r="BL284" s="19" t="s">
        <v>214</v>
      </c>
      <c r="BM284" s="227" t="s">
        <v>552</v>
      </c>
    </row>
    <row r="285" s="2" customFormat="1">
      <c r="A285" s="40"/>
      <c r="B285" s="41"/>
      <c r="C285" s="42"/>
      <c r="D285" s="229" t="s">
        <v>144</v>
      </c>
      <c r="E285" s="42"/>
      <c r="F285" s="230" t="s">
        <v>553</v>
      </c>
      <c r="G285" s="42"/>
      <c r="H285" s="42"/>
      <c r="I285" s="231"/>
      <c r="J285" s="42"/>
      <c r="K285" s="42"/>
      <c r="L285" s="46"/>
      <c r="M285" s="232"/>
      <c r="N285" s="23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144</v>
      </c>
      <c r="AU285" s="19" t="s">
        <v>82</v>
      </c>
    </row>
    <row r="286" s="13" customFormat="1">
      <c r="A286" s="13"/>
      <c r="B286" s="234"/>
      <c r="C286" s="235"/>
      <c r="D286" s="236" t="s">
        <v>146</v>
      </c>
      <c r="E286" s="237" t="s">
        <v>19</v>
      </c>
      <c r="F286" s="238" t="s">
        <v>80</v>
      </c>
      <c r="G286" s="235"/>
      <c r="H286" s="239">
        <v>1</v>
      </c>
      <c r="I286" s="240"/>
      <c r="J286" s="235"/>
      <c r="K286" s="235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146</v>
      </c>
      <c r="AU286" s="245" t="s">
        <v>82</v>
      </c>
      <c r="AV286" s="13" t="s">
        <v>82</v>
      </c>
      <c r="AW286" s="13" t="s">
        <v>35</v>
      </c>
      <c r="AX286" s="13" t="s">
        <v>80</v>
      </c>
      <c r="AY286" s="245" t="s">
        <v>135</v>
      </c>
    </row>
    <row r="287" s="2" customFormat="1" ht="24.15" customHeight="1">
      <c r="A287" s="40"/>
      <c r="B287" s="41"/>
      <c r="C287" s="261" t="s">
        <v>554</v>
      </c>
      <c r="D287" s="261" t="s">
        <v>321</v>
      </c>
      <c r="E287" s="262" t="s">
        <v>555</v>
      </c>
      <c r="F287" s="263" t="s">
        <v>556</v>
      </c>
      <c r="G287" s="264" t="s">
        <v>154</v>
      </c>
      <c r="H287" s="265">
        <v>2.04</v>
      </c>
      <c r="I287" s="266"/>
      <c r="J287" s="267">
        <f>ROUND(I287*H287,2)</f>
        <v>0</v>
      </c>
      <c r="K287" s="263" t="s">
        <v>141</v>
      </c>
      <c r="L287" s="268"/>
      <c r="M287" s="269" t="s">
        <v>19</v>
      </c>
      <c r="N287" s="270" t="s">
        <v>45</v>
      </c>
      <c r="O287" s="86"/>
      <c r="P287" s="225">
        <f>O287*H287</f>
        <v>0</v>
      </c>
      <c r="Q287" s="225">
        <v>0.022950000000000002</v>
      </c>
      <c r="R287" s="225">
        <f>Q287*H287</f>
        <v>0.046818000000000005</v>
      </c>
      <c r="S287" s="225">
        <v>0</v>
      </c>
      <c r="T287" s="22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7" t="s">
        <v>384</v>
      </c>
      <c r="AT287" s="227" t="s">
        <v>321</v>
      </c>
      <c r="AU287" s="227" t="s">
        <v>82</v>
      </c>
      <c r="AY287" s="19" t="s">
        <v>135</v>
      </c>
      <c r="BE287" s="228">
        <f>IF(N287="základní",J287,0)</f>
        <v>0</v>
      </c>
      <c r="BF287" s="228">
        <f>IF(N287="snížená",J287,0)</f>
        <v>0</v>
      </c>
      <c r="BG287" s="228">
        <f>IF(N287="zákl. přenesená",J287,0)</f>
        <v>0</v>
      </c>
      <c r="BH287" s="228">
        <f>IF(N287="sníž. přenesená",J287,0)</f>
        <v>0</v>
      </c>
      <c r="BI287" s="228">
        <f>IF(N287="nulová",J287,0)</f>
        <v>0</v>
      </c>
      <c r="BJ287" s="19" t="s">
        <v>80</v>
      </c>
      <c r="BK287" s="228">
        <f>ROUND(I287*H287,2)</f>
        <v>0</v>
      </c>
      <c r="BL287" s="19" t="s">
        <v>214</v>
      </c>
      <c r="BM287" s="227" t="s">
        <v>557</v>
      </c>
    </row>
    <row r="288" s="13" customFormat="1">
      <c r="A288" s="13"/>
      <c r="B288" s="234"/>
      <c r="C288" s="235"/>
      <c r="D288" s="236" t="s">
        <v>146</v>
      </c>
      <c r="E288" s="237" t="s">
        <v>19</v>
      </c>
      <c r="F288" s="238" t="s">
        <v>558</v>
      </c>
      <c r="G288" s="235"/>
      <c r="H288" s="239">
        <v>2.04</v>
      </c>
      <c r="I288" s="240"/>
      <c r="J288" s="235"/>
      <c r="K288" s="235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146</v>
      </c>
      <c r="AU288" s="245" t="s">
        <v>82</v>
      </c>
      <c r="AV288" s="13" t="s">
        <v>82</v>
      </c>
      <c r="AW288" s="13" t="s">
        <v>35</v>
      </c>
      <c r="AX288" s="13" t="s">
        <v>80</v>
      </c>
      <c r="AY288" s="245" t="s">
        <v>135</v>
      </c>
    </row>
    <row r="289" s="2" customFormat="1" ht="33" customHeight="1">
      <c r="A289" s="40"/>
      <c r="B289" s="41"/>
      <c r="C289" s="216" t="s">
        <v>559</v>
      </c>
      <c r="D289" s="216" t="s">
        <v>137</v>
      </c>
      <c r="E289" s="217" t="s">
        <v>560</v>
      </c>
      <c r="F289" s="218" t="s">
        <v>561</v>
      </c>
      <c r="G289" s="219" t="s">
        <v>225</v>
      </c>
      <c r="H289" s="220">
        <v>2</v>
      </c>
      <c r="I289" s="221"/>
      <c r="J289" s="222">
        <f>ROUND(I289*H289,2)</f>
        <v>0</v>
      </c>
      <c r="K289" s="218" t="s">
        <v>141</v>
      </c>
      <c r="L289" s="46"/>
      <c r="M289" s="223" t="s">
        <v>19</v>
      </c>
      <c r="N289" s="224" t="s">
        <v>45</v>
      </c>
      <c r="O289" s="86"/>
      <c r="P289" s="225">
        <f>O289*H289</f>
        <v>0</v>
      </c>
      <c r="Q289" s="225">
        <v>0</v>
      </c>
      <c r="R289" s="225">
        <f>Q289*H289</f>
        <v>0</v>
      </c>
      <c r="S289" s="225">
        <v>0</v>
      </c>
      <c r="T289" s="22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7" t="s">
        <v>214</v>
      </c>
      <c r="AT289" s="227" t="s">
        <v>137</v>
      </c>
      <c r="AU289" s="227" t="s">
        <v>82</v>
      </c>
      <c r="AY289" s="19" t="s">
        <v>135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19" t="s">
        <v>80</v>
      </c>
      <c r="BK289" s="228">
        <f>ROUND(I289*H289,2)</f>
        <v>0</v>
      </c>
      <c r="BL289" s="19" t="s">
        <v>214</v>
      </c>
      <c r="BM289" s="227" t="s">
        <v>562</v>
      </c>
    </row>
    <row r="290" s="2" customFormat="1">
      <c r="A290" s="40"/>
      <c r="B290" s="41"/>
      <c r="C290" s="42"/>
      <c r="D290" s="229" t="s">
        <v>144</v>
      </c>
      <c r="E290" s="42"/>
      <c r="F290" s="230" t="s">
        <v>563</v>
      </c>
      <c r="G290" s="42"/>
      <c r="H290" s="42"/>
      <c r="I290" s="231"/>
      <c r="J290" s="42"/>
      <c r="K290" s="42"/>
      <c r="L290" s="46"/>
      <c r="M290" s="232"/>
      <c r="N290" s="23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144</v>
      </c>
      <c r="AU290" s="19" t="s">
        <v>82</v>
      </c>
    </row>
    <row r="291" s="13" customFormat="1">
      <c r="A291" s="13"/>
      <c r="B291" s="234"/>
      <c r="C291" s="235"/>
      <c r="D291" s="236" t="s">
        <v>146</v>
      </c>
      <c r="E291" s="237" t="s">
        <v>19</v>
      </c>
      <c r="F291" s="238" t="s">
        <v>564</v>
      </c>
      <c r="G291" s="235"/>
      <c r="H291" s="239">
        <v>2</v>
      </c>
      <c r="I291" s="240"/>
      <c r="J291" s="235"/>
      <c r="K291" s="235"/>
      <c r="L291" s="241"/>
      <c r="M291" s="242"/>
      <c r="N291" s="243"/>
      <c r="O291" s="243"/>
      <c r="P291" s="243"/>
      <c r="Q291" s="243"/>
      <c r="R291" s="243"/>
      <c r="S291" s="243"/>
      <c r="T291" s="24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5" t="s">
        <v>146</v>
      </c>
      <c r="AU291" s="245" t="s">
        <v>82</v>
      </c>
      <c r="AV291" s="13" t="s">
        <v>82</v>
      </c>
      <c r="AW291" s="13" t="s">
        <v>35</v>
      </c>
      <c r="AX291" s="13" t="s">
        <v>80</v>
      </c>
      <c r="AY291" s="245" t="s">
        <v>135</v>
      </c>
    </row>
    <row r="292" s="2" customFormat="1" ht="33" customHeight="1">
      <c r="A292" s="40"/>
      <c r="B292" s="41"/>
      <c r="C292" s="216" t="s">
        <v>565</v>
      </c>
      <c r="D292" s="216" t="s">
        <v>137</v>
      </c>
      <c r="E292" s="217" t="s">
        <v>566</v>
      </c>
      <c r="F292" s="218" t="s">
        <v>567</v>
      </c>
      <c r="G292" s="219" t="s">
        <v>225</v>
      </c>
      <c r="H292" s="220">
        <v>2</v>
      </c>
      <c r="I292" s="221"/>
      <c r="J292" s="222">
        <f>ROUND(I292*H292,2)</f>
        <v>0</v>
      </c>
      <c r="K292" s="218" t="s">
        <v>141</v>
      </c>
      <c r="L292" s="46"/>
      <c r="M292" s="223" t="s">
        <v>19</v>
      </c>
      <c r="N292" s="224" t="s">
        <v>45</v>
      </c>
      <c r="O292" s="86"/>
      <c r="P292" s="225">
        <f>O292*H292</f>
        <v>0</v>
      </c>
      <c r="Q292" s="225">
        <v>0.00021002999999999999</v>
      </c>
      <c r="R292" s="225">
        <f>Q292*H292</f>
        <v>0.00042005999999999999</v>
      </c>
      <c r="S292" s="225">
        <v>0</v>
      </c>
      <c r="T292" s="22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7" t="s">
        <v>214</v>
      </c>
      <c r="AT292" s="227" t="s">
        <v>137</v>
      </c>
      <c r="AU292" s="227" t="s">
        <v>82</v>
      </c>
      <c r="AY292" s="19" t="s">
        <v>135</v>
      </c>
      <c r="BE292" s="228">
        <f>IF(N292="základní",J292,0)</f>
        <v>0</v>
      </c>
      <c r="BF292" s="228">
        <f>IF(N292="snížená",J292,0)</f>
        <v>0</v>
      </c>
      <c r="BG292" s="228">
        <f>IF(N292="zákl. přenesená",J292,0)</f>
        <v>0</v>
      </c>
      <c r="BH292" s="228">
        <f>IF(N292="sníž. přenesená",J292,0)</f>
        <v>0</v>
      </c>
      <c r="BI292" s="228">
        <f>IF(N292="nulová",J292,0)</f>
        <v>0</v>
      </c>
      <c r="BJ292" s="19" t="s">
        <v>80</v>
      </c>
      <c r="BK292" s="228">
        <f>ROUND(I292*H292,2)</f>
        <v>0</v>
      </c>
      <c r="BL292" s="19" t="s">
        <v>214</v>
      </c>
      <c r="BM292" s="227" t="s">
        <v>568</v>
      </c>
    </row>
    <row r="293" s="2" customFormat="1">
      <c r="A293" s="40"/>
      <c r="B293" s="41"/>
      <c r="C293" s="42"/>
      <c r="D293" s="229" t="s">
        <v>144</v>
      </c>
      <c r="E293" s="42"/>
      <c r="F293" s="230" t="s">
        <v>569</v>
      </c>
      <c r="G293" s="42"/>
      <c r="H293" s="42"/>
      <c r="I293" s="231"/>
      <c r="J293" s="42"/>
      <c r="K293" s="42"/>
      <c r="L293" s="46"/>
      <c r="M293" s="232"/>
      <c r="N293" s="23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144</v>
      </c>
      <c r="AU293" s="19" t="s">
        <v>82</v>
      </c>
    </row>
    <row r="294" s="13" customFormat="1">
      <c r="A294" s="13"/>
      <c r="B294" s="234"/>
      <c r="C294" s="235"/>
      <c r="D294" s="236" t="s">
        <v>146</v>
      </c>
      <c r="E294" s="237" t="s">
        <v>19</v>
      </c>
      <c r="F294" s="238" t="s">
        <v>82</v>
      </c>
      <c r="G294" s="235"/>
      <c r="H294" s="239">
        <v>2</v>
      </c>
      <c r="I294" s="240"/>
      <c r="J294" s="235"/>
      <c r="K294" s="235"/>
      <c r="L294" s="241"/>
      <c r="M294" s="242"/>
      <c r="N294" s="243"/>
      <c r="O294" s="243"/>
      <c r="P294" s="243"/>
      <c r="Q294" s="243"/>
      <c r="R294" s="243"/>
      <c r="S294" s="243"/>
      <c r="T294" s="24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5" t="s">
        <v>146</v>
      </c>
      <c r="AU294" s="245" t="s">
        <v>82</v>
      </c>
      <c r="AV294" s="13" t="s">
        <v>82</v>
      </c>
      <c r="AW294" s="13" t="s">
        <v>35</v>
      </c>
      <c r="AX294" s="13" t="s">
        <v>80</v>
      </c>
      <c r="AY294" s="245" t="s">
        <v>135</v>
      </c>
    </row>
    <row r="295" s="2" customFormat="1" ht="33" customHeight="1">
      <c r="A295" s="40"/>
      <c r="B295" s="41"/>
      <c r="C295" s="216" t="s">
        <v>570</v>
      </c>
      <c r="D295" s="216" t="s">
        <v>137</v>
      </c>
      <c r="E295" s="217" t="s">
        <v>571</v>
      </c>
      <c r="F295" s="218" t="s">
        <v>572</v>
      </c>
      <c r="G295" s="219" t="s">
        <v>225</v>
      </c>
      <c r="H295" s="220">
        <v>2</v>
      </c>
      <c r="I295" s="221"/>
      <c r="J295" s="222">
        <f>ROUND(I295*H295,2)</f>
        <v>0</v>
      </c>
      <c r="K295" s="218" t="s">
        <v>141</v>
      </c>
      <c r="L295" s="46"/>
      <c r="M295" s="223" t="s">
        <v>19</v>
      </c>
      <c r="N295" s="224" t="s">
        <v>45</v>
      </c>
      <c r="O295" s="86"/>
      <c r="P295" s="225">
        <f>O295*H295</f>
        <v>0</v>
      </c>
      <c r="Q295" s="225">
        <v>0</v>
      </c>
      <c r="R295" s="225">
        <f>Q295*H295</f>
        <v>0</v>
      </c>
      <c r="S295" s="225">
        <v>0</v>
      </c>
      <c r="T295" s="22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7" t="s">
        <v>214</v>
      </c>
      <c r="AT295" s="227" t="s">
        <v>137</v>
      </c>
      <c r="AU295" s="227" t="s">
        <v>82</v>
      </c>
      <c r="AY295" s="19" t="s">
        <v>135</v>
      </c>
      <c r="BE295" s="228">
        <f>IF(N295="základní",J295,0)</f>
        <v>0</v>
      </c>
      <c r="BF295" s="228">
        <f>IF(N295="snížená",J295,0)</f>
        <v>0</v>
      </c>
      <c r="BG295" s="228">
        <f>IF(N295="zákl. přenesená",J295,0)</f>
        <v>0</v>
      </c>
      <c r="BH295" s="228">
        <f>IF(N295="sníž. přenesená",J295,0)</f>
        <v>0</v>
      </c>
      <c r="BI295" s="228">
        <f>IF(N295="nulová",J295,0)</f>
        <v>0</v>
      </c>
      <c r="BJ295" s="19" t="s">
        <v>80</v>
      </c>
      <c r="BK295" s="228">
        <f>ROUND(I295*H295,2)</f>
        <v>0</v>
      </c>
      <c r="BL295" s="19" t="s">
        <v>214</v>
      </c>
      <c r="BM295" s="227" t="s">
        <v>573</v>
      </c>
    </row>
    <row r="296" s="2" customFormat="1">
      <c r="A296" s="40"/>
      <c r="B296" s="41"/>
      <c r="C296" s="42"/>
      <c r="D296" s="229" t="s">
        <v>144</v>
      </c>
      <c r="E296" s="42"/>
      <c r="F296" s="230" t="s">
        <v>574</v>
      </c>
      <c r="G296" s="42"/>
      <c r="H296" s="42"/>
      <c r="I296" s="231"/>
      <c r="J296" s="42"/>
      <c r="K296" s="42"/>
      <c r="L296" s="46"/>
      <c r="M296" s="232"/>
      <c r="N296" s="23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144</v>
      </c>
      <c r="AU296" s="19" t="s">
        <v>82</v>
      </c>
    </row>
    <row r="297" s="13" customFormat="1">
      <c r="A297" s="13"/>
      <c r="B297" s="234"/>
      <c r="C297" s="235"/>
      <c r="D297" s="236" t="s">
        <v>146</v>
      </c>
      <c r="E297" s="237" t="s">
        <v>19</v>
      </c>
      <c r="F297" s="238" t="s">
        <v>575</v>
      </c>
      <c r="G297" s="235"/>
      <c r="H297" s="239">
        <v>2</v>
      </c>
      <c r="I297" s="240"/>
      <c r="J297" s="235"/>
      <c r="K297" s="235"/>
      <c r="L297" s="241"/>
      <c r="M297" s="242"/>
      <c r="N297" s="243"/>
      <c r="O297" s="243"/>
      <c r="P297" s="243"/>
      <c r="Q297" s="243"/>
      <c r="R297" s="243"/>
      <c r="S297" s="243"/>
      <c r="T297" s="24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5" t="s">
        <v>146</v>
      </c>
      <c r="AU297" s="245" t="s">
        <v>82</v>
      </c>
      <c r="AV297" s="13" t="s">
        <v>82</v>
      </c>
      <c r="AW297" s="13" t="s">
        <v>35</v>
      </c>
      <c r="AX297" s="13" t="s">
        <v>80</v>
      </c>
      <c r="AY297" s="245" t="s">
        <v>135</v>
      </c>
    </row>
    <row r="298" s="2" customFormat="1" ht="24.15" customHeight="1">
      <c r="A298" s="40"/>
      <c r="B298" s="41"/>
      <c r="C298" s="261" t="s">
        <v>576</v>
      </c>
      <c r="D298" s="261" t="s">
        <v>321</v>
      </c>
      <c r="E298" s="262" t="s">
        <v>577</v>
      </c>
      <c r="F298" s="263" t="s">
        <v>578</v>
      </c>
      <c r="G298" s="264" t="s">
        <v>154</v>
      </c>
      <c r="H298" s="265">
        <v>2.04</v>
      </c>
      <c r="I298" s="266"/>
      <c r="J298" s="267">
        <f>ROUND(I298*H298,2)</f>
        <v>0</v>
      </c>
      <c r="K298" s="263" t="s">
        <v>141</v>
      </c>
      <c r="L298" s="268"/>
      <c r="M298" s="269" t="s">
        <v>19</v>
      </c>
      <c r="N298" s="270" t="s">
        <v>45</v>
      </c>
      <c r="O298" s="86"/>
      <c r="P298" s="225">
        <f>O298*H298</f>
        <v>0</v>
      </c>
      <c r="Q298" s="225">
        <v>0.0071999999999999998</v>
      </c>
      <c r="R298" s="225">
        <f>Q298*H298</f>
        <v>0.014688</v>
      </c>
      <c r="S298" s="225">
        <v>0</v>
      </c>
      <c r="T298" s="22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7" t="s">
        <v>384</v>
      </c>
      <c r="AT298" s="227" t="s">
        <v>321</v>
      </c>
      <c r="AU298" s="227" t="s">
        <v>82</v>
      </c>
      <c r="AY298" s="19" t="s">
        <v>135</v>
      </c>
      <c r="BE298" s="228">
        <f>IF(N298="základní",J298,0)</f>
        <v>0</v>
      </c>
      <c r="BF298" s="228">
        <f>IF(N298="snížená",J298,0)</f>
        <v>0</v>
      </c>
      <c r="BG298" s="228">
        <f>IF(N298="zákl. přenesená",J298,0)</f>
        <v>0</v>
      </c>
      <c r="BH298" s="228">
        <f>IF(N298="sníž. přenesená",J298,0)</f>
        <v>0</v>
      </c>
      <c r="BI298" s="228">
        <f>IF(N298="nulová",J298,0)</f>
        <v>0</v>
      </c>
      <c r="BJ298" s="19" t="s">
        <v>80</v>
      </c>
      <c r="BK298" s="228">
        <f>ROUND(I298*H298,2)</f>
        <v>0</v>
      </c>
      <c r="BL298" s="19" t="s">
        <v>214</v>
      </c>
      <c r="BM298" s="227" t="s">
        <v>579</v>
      </c>
    </row>
    <row r="299" s="13" customFormat="1">
      <c r="A299" s="13"/>
      <c r="B299" s="234"/>
      <c r="C299" s="235"/>
      <c r="D299" s="236" t="s">
        <v>146</v>
      </c>
      <c r="E299" s="237" t="s">
        <v>19</v>
      </c>
      <c r="F299" s="238" t="s">
        <v>558</v>
      </c>
      <c r="G299" s="235"/>
      <c r="H299" s="239">
        <v>2.04</v>
      </c>
      <c r="I299" s="240"/>
      <c r="J299" s="235"/>
      <c r="K299" s="235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146</v>
      </c>
      <c r="AU299" s="245" t="s">
        <v>82</v>
      </c>
      <c r="AV299" s="13" t="s">
        <v>82</v>
      </c>
      <c r="AW299" s="13" t="s">
        <v>35</v>
      </c>
      <c r="AX299" s="13" t="s">
        <v>80</v>
      </c>
      <c r="AY299" s="245" t="s">
        <v>135</v>
      </c>
    </row>
    <row r="300" s="2" customFormat="1" ht="37.8" customHeight="1">
      <c r="A300" s="40"/>
      <c r="B300" s="41"/>
      <c r="C300" s="216" t="s">
        <v>580</v>
      </c>
      <c r="D300" s="216" t="s">
        <v>137</v>
      </c>
      <c r="E300" s="217" t="s">
        <v>581</v>
      </c>
      <c r="F300" s="218" t="s">
        <v>582</v>
      </c>
      <c r="G300" s="219" t="s">
        <v>225</v>
      </c>
      <c r="H300" s="220">
        <v>2</v>
      </c>
      <c r="I300" s="221"/>
      <c r="J300" s="222">
        <f>ROUND(I300*H300,2)</f>
        <v>0</v>
      </c>
      <c r="K300" s="218" t="s">
        <v>141</v>
      </c>
      <c r="L300" s="46"/>
      <c r="M300" s="223" t="s">
        <v>19</v>
      </c>
      <c r="N300" s="224" t="s">
        <v>45</v>
      </c>
      <c r="O300" s="86"/>
      <c r="P300" s="225">
        <f>O300*H300</f>
        <v>0</v>
      </c>
      <c r="Q300" s="225">
        <v>0</v>
      </c>
      <c r="R300" s="225">
        <f>Q300*H300</f>
        <v>0</v>
      </c>
      <c r="S300" s="225">
        <v>0</v>
      </c>
      <c r="T300" s="22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7" t="s">
        <v>214</v>
      </c>
      <c r="AT300" s="227" t="s">
        <v>137</v>
      </c>
      <c r="AU300" s="227" t="s">
        <v>82</v>
      </c>
      <c r="AY300" s="19" t="s">
        <v>135</v>
      </c>
      <c r="BE300" s="228">
        <f>IF(N300="základní",J300,0)</f>
        <v>0</v>
      </c>
      <c r="BF300" s="228">
        <f>IF(N300="snížená",J300,0)</f>
        <v>0</v>
      </c>
      <c r="BG300" s="228">
        <f>IF(N300="zákl. přenesená",J300,0)</f>
        <v>0</v>
      </c>
      <c r="BH300" s="228">
        <f>IF(N300="sníž. přenesená",J300,0)</f>
        <v>0</v>
      </c>
      <c r="BI300" s="228">
        <f>IF(N300="nulová",J300,0)</f>
        <v>0</v>
      </c>
      <c r="BJ300" s="19" t="s">
        <v>80</v>
      </c>
      <c r="BK300" s="228">
        <f>ROUND(I300*H300,2)</f>
        <v>0</v>
      </c>
      <c r="BL300" s="19" t="s">
        <v>214</v>
      </c>
      <c r="BM300" s="227" t="s">
        <v>583</v>
      </c>
    </row>
    <row r="301" s="2" customFormat="1">
      <c r="A301" s="40"/>
      <c r="B301" s="41"/>
      <c r="C301" s="42"/>
      <c r="D301" s="229" t="s">
        <v>144</v>
      </c>
      <c r="E301" s="42"/>
      <c r="F301" s="230" t="s">
        <v>584</v>
      </c>
      <c r="G301" s="42"/>
      <c r="H301" s="42"/>
      <c r="I301" s="231"/>
      <c r="J301" s="42"/>
      <c r="K301" s="42"/>
      <c r="L301" s="46"/>
      <c r="M301" s="232"/>
      <c r="N301" s="23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144</v>
      </c>
      <c r="AU301" s="19" t="s">
        <v>82</v>
      </c>
    </row>
    <row r="302" s="13" customFormat="1">
      <c r="A302" s="13"/>
      <c r="B302" s="234"/>
      <c r="C302" s="235"/>
      <c r="D302" s="236" t="s">
        <v>146</v>
      </c>
      <c r="E302" s="237" t="s">
        <v>19</v>
      </c>
      <c r="F302" s="238" t="s">
        <v>585</v>
      </c>
      <c r="G302" s="235"/>
      <c r="H302" s="239">
        <v>2</v>
      </c>
      <c r="I302" s="240"/>
      <c r="J302" s="235"/>
      <c r="K302" s="235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146</v>
      </c>
      <c r="AU302" s="245" t="s">
        <v>82</v>
      </c>
      <c r="AV302" s="13" t="s">
        <v>82</v>
      </c>
      <c r="AW302" s="13" t="s">
        <v>35</v>
      </c>
      <c r="AX302" s="13" t="s">
        <v>80</v>
      </c>
      <c r="AY302" s="245" t="s">
        <v>135</v>
      </c>
    </row>
    <row r="303" s="2" customFormat="1" ht="24.15" customHeight="1">
      <c r="A303" s="40"/>
      <c r="B303" s="41"/>
      <c r="C303" s="216" t="s">
        <v>586</v>
      </c>
      <c r="D303" s="216" t="s">
        <v>137</v>
      </c>
      <c r="E303" s="217" t="s">
        <v>587</v>
      </c>
      <c r="F303" s="218" t="s">
        <v>588</v>
      </c>
      <c r="G303" s="219" t="s">
        <v>225</v>
      </c>
      <c r="H303" s="220">
        <v>8</v>
      </c>
      <c r="I303" s="221"/>
      <c r="J303" s="222">
        <f>ROUND(I303*H303,2)</f>
        <v>0</v>
      </c>
      <c r="K303" s="218" t="s">
        <v>141</v>
      </c>
      <c r="L303" s="46"/>
      <c r="M303" s="223" t="s">
        <v>19</v>
      </c>
      <c r="N303" s="224" t="s">
        <v>45</v>
      </c>
      <c r="O303" s="86"/>
      <c r="P303" s="225">
        <f>O303*H303</f>
        <v>0</v>
      </c>
      <c r="Q303" s="225">
        <v>0</v>
      </c>
      <c r="R303" s="225">
        <f>Q303*H303</f>
        <v>0</v>
      </c>
      <c r="S303" s="225">
        <v>0</v>
      </c>
      <c r="T303" s="22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27" t="s">
        <v>214</v>
      </c>
      <c r="AT303" s="227" t="s">
        <v>137</v>
      </c>
      <c r="AU303" s="227" t="s">
        <v>82</v>
      </c>
      <c r="AY303" s="19" t="s">
        <v>135</v>
      </c>
      <c r="BE303" s="228">
        <f>IF(N303="základní",J303,0)</f>
        <v>0</v>
      </c>
      <c r="BF303" s="228">
        <f>IF(N303="snížená",J303,0)</f>
        <v>0</v>
      </c>
      <c r="BG303" s="228">
        <f>IF(N303="zákl. přenesená",J303,0)</f>
        <v>0</v>
      </c>
      <c r="BH303" s="228">
        <f>IF(N303="sníž. přenesená",J303,0)</f>
        <v>0</v>
      </c>
      <c r="BI303" s="228">
        <f>IF(N303="nulová",J303,0)</f>
        <v>0</v>
      </c>
      <c r="BJ303" s="19" t="s">
        <v>80</v>
      </c>
      <c r="BK303" s="228">
        <f>ROUND(I303*H303,2)</f>
        <v>0</v>
      </c>
      <c r="BL303" s="19" t="s">
        <v>214</v>
      </c>
      <c r="BM303" s="227" t="s">
        <v>589</v>
      </c>
    </row>
    <row r="304" s="2" customFormat="1">
      <c r="A304" s="40"/>
      <c r="B304" s="41"/>
      <c r="C304" s="42"/>
      <c r="D304" s="229" t="s">
        <v>144</v>
      </c>
      <c r="E304" s="42"/>
      <c r="F304" s="230" t="s">
        <v>590</v>
      </c>
      <c r="G304" s="42"/>
      <c r="H304" s="42"/>
      <c r="I304" s="231"/>
      <c r="J304" s="42"/>
      <c r="K304" s="42"/>
      <c r="L304" s="46"/>
      <c r="M304" s="232"/>
      <c r="N304" s="23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144</v>
      </c>
      <c r="AU304" s="19" t="s">
        <v>82</v>
      </c>
    </row>
    <row r="305" s="13" customFormat="1">
      <c r="A305" s="13"/>
      <c r="B305" s="234"/>
      <c r="C305" s="235"/>
      <c r="D305" s="236" t="s">
        <v>146</v>
      </c>
      <c r="E305" s="237" t="s">
        <v>19</v>
      </c>
      <c r="F305" s="238" t="s">
        <v>544</v>
      </c>
      <c r="G305" s="235"/>
      <c r="H305" s="239">
        <v>8</v>
      </c>
      <c r="I305" s="240"/>
      <c r="J305" s="235"/>
      <c r="K305" s="235"/>
      <c r="L305" s="241"/>
      <c r="M305" s="242"/>
      <c r="N305" s="243"/>
      <c r="O305" s="243"/>
      <c r="P305" s="243"/>
      <c r="Q305" s="243"/>
      <c r="R305" s="243"/>
      <c r="S305" s="243"/>
      <c r="T305" s="24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5" t="s">
        <v>146</v>
      </c>
      <c r="AU305" s="245" t="s">
        <v>82</v>
      </c>
      <c r="AV305" s="13" t="s">
        <v>82</v>
      </c>
      <c r="AW305" s="13" t="s">
        <v>35</v>
      </c>
      <c r="AX305" s="13" t="s">
        <v>80</v>
      </c>
      <c r="AY305" s="245" t="s">
        <v>135</v>
      </c>
    </row>
    <row r="306" s="2" customFormat="1" ht="24.15" customHeight="1">
      <c r="A306" s="40"/>
      <c r="B306" s="41"/>
      <c r="C306" s="261" t="s">
        <v>591</v>
      </c>
      <c r="D306" s="261" t="s">
        <v>321</v>
      </c>
      <c r="E306" s="262" t="s">
        <v>592</v>
      </c>
      <c r="F306" s="263" t="s">
        <v>593</v>
      </c>
      <c r="G306" s="264" t="s">
        <v>225</v>
      </c>
      <c r="H306" s="265">
        <v>4</v>
      </c>
      <c r="I306" s="266"/>
      <c r="J306" s="267">
        <f>ROUND(I306*H306,2)</f>
        <v>0</v>
      </c>
      <c r="K306" s="263" t="s">
        <v>19</v>
      </c>
      <c r="L306" s="268"/>
      <c r="M306" s="269" t="s">
        <v>19</v>
      </c>
      <c r="N306" s="270" t="s">
        <v>45</v>
      </c>
      <c r="O306" s="86"/>
      <c r="P306" s="225">
        <f>O306*H306</f>
        <v>0</v>
      </c>
      <c r="Q306" s="225">
        <v>0.0040000000000000001</v>
      </c>
      <c r="R306" s="225">
        <f>Q306*H306</f>
        <v>0.016</v>
      </c>
      <c r="S306" s="225">
        <v>0</v>
      </c>
      <c r="T306" s="22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27" t="s">
        <v>384</v>
      </c>
      <c r="AT306" s="227" t="s">
        <v>321</v>
      </c>
      <c r="AU306" s="227" t="s">
        <v>82</v>
      </c>
      <c r="AY306" s="19" t="s">
        <v>135</v>
      </c>
      <c r="BE306" s="228">
        <f>IF(N306="základní",J306,0)</f>
        <v>0</v>
      </c>
      <c r="BF306" s="228">
        <f>IF(N306="snížená",J306,0)</f>
        <v>0</v>
      </c>
      <c r="BG306" s="228">
        <f>IF(N306="zákl. přenesená",J306,0)</f>
        <v>0</v>
      </c>
      <c r="BH306" s="228">
        <f>IF(N306="sníž. přenesená",J306,0)</f>
        <v>0</v>
      </c>
      <c r="BI306" s="228">
        <f>IF(N306="nulová",J306,0)</f>
        <v>0</v>
      </c>
      <c r="BJ306" s="19" t="s">
        <v>80</v>
      </c>
      <c r="BK306" s="228">
        <f>ROUND(I306*H306,2)</f>
        <v>0</v>
      </c>
      <c r="BL306" s="19" t="s">
        <v>214</v>
      </c>
      <c r="BM306" s="227" t="s">
        <v>594</v>
      </c>
    </row>
    <row r="307" s="13" customFormat="1">
      <c r="A307" s="13"/>
      <c r="B307" s="234"/>
      <c r="C307" s="235"/>
      <c r="D307" s="236" t="s">
        <v>146</v>
      </c>
      <c r="E307" s="237" t="s">
        <v>19</v>
      </c>
      <c r="F307" s="238" t="s">
        <v>595</v>
      </c>
      <c r="G307" s="235"/>
      <c r="H307" s="239">
        <v>4</v>
      </c>
      <c r="I307" s="240"/>
      <c r="J307" s="235"/>
      <c r="K307" s="235"/>
      <c r="L307" s="241"/>
      <c r="M307" s="242"/>
      <c r="N307" s="243"/>
      <c r="O307" s="243"/>
      <c r="P307" s="243"/>
      <c r="Q307" s="243"/>
      <c r="R307" s="243"/>
      <c r="S307" s="243"/>
      <c r="T307" s="24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5" t="s">
        <v>146</v>
      </c>
      <c r="AU307" s="245" t="s">
        <v>82</v>
      </c>
      <c r="AV307" s="13" t="s">
        <v>82</v>
      </c>
      <c r="AW307" s="13" t="s">
        <v>35</v>
      </c>
      <c r="AX307" s="13" t="s">
        <v>80</v>
      </c>
      <c r="AY307" s="245" t="s">
        <v>135</v>
      </c>
    </row>
    <row r="308" s="2" customFormat="1" ht="24.15" customHeight="1">
      <c r="A308" s="40"/>
      <c r="B308" s="41"/>
      <c r="C308" s="261" t="s">
        <v>596</v>
      </c>
      <c r="D308" s="261" t="s">
        <v>321</v>
      </c>
      <c r="E308" s="262" t="s">
        <v>597</v>
      </c>
      <c r="F308" s="263" t="s">
        <v>598</v>
      </c>
      <c r="G308" s="264" t="s">
        <v>225</v>
      </c>
      <c r="H308" s="265">
        <v>4</v>
      </c>
      <c r="I308" s="266"/>
      <c r="J308" s="267">
        <f>ROUND(I308*H308,2)</f>
        <v>0</v>
      </c>
      <c r="K308" s="263" t="s">
        <v>19</v>
      </c>
      <c r="L308" s="268"/>
      <c r="M308" s="269" t="s">
        <v>19</v>
      </c>
      <c r="N308" s="270" t="s">
        <v>45</v>
      </c>
      <c r="O308" s="86"/>
      <c r="P308" s="225">
        <f>O308*H308</f>
        <v>0</v>
      </c>
      <c r="Q308" s="225">
        <v>0.0040000000000000001</v>
      </c>
      <c r="R308" s="225">
        <f>Q308*H308</f>
        <v>0.016</v>
      </c>
      <c r="S308" s="225">
        <v>0</v>
      </c>
      <c r="T308" s="22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7" t="s">
        <v>384</v>
      </c>
      <c r="AT308" s="227" t="s">
        <v>321</v>
      </c>
      <c r="AU308" s="227" t="s">
        <v>82</v>
      </c>
      <c r="AY308" s="19" t="s">
        <v>135</v>
      </c>
      <c r="BE308" s="228">
        <f>IF(N308="základní",J308,0)</f>
        <v>0</v>
      </c>
      <c r="BF308" s="228">
        <f>IF(N308="snížená",J308,0)</f>
        <v>0</v>
      </c>
      <c r="BG308" s="228">
        <f>IF(N308="zákl. přenesená",J308,0)</f>
        <v>0</v>
      </c>
      <c r="BH308" s="228">
        <f>IF(N308="sníž. přenesená",J308,0)</f>
        <v>0</v>
      </c>
      <c r="BI308" s="228">
        <f>IF(N308="nulová",J308,0)</f>
        <v>0</v>
      </c>
      <c r="BJ308" s="19" t="s">
        <v>80</v>
      </c>
      <c r="BK308" s="228">
        <f>ROUND(I308*H308,2)</f>
        <v>0</v>
      </c>
      <c r="BL308" s="19" t="s">
        <v>214</v>
      </c>
      <c r="BM308" s="227" t="s">
        <v>599</v>
      </c>
    </row>
    <row r="309" s="13" customFormat="1">
      <c r="A309" s="13"/>
      <c r="B309" s="234"/>
      <c r="C309" s="235"/>
      <c r="D309" s="236" t="s">
        <v>146</v>
      </c>
      <c r="E309" s="237" t="s">
        <v>19</v>
      </c>
      <c r="F309" s="238" t="s">
        <v>595</v>
      </c>
      <c r="G309" s="235"/>
      <c r="H309" s="239">
        <v>4</v>
      </c>
      <c r="I309" s="240"/>
      <c r="J309" s="235"/>
      <c r="K309" s="235"/>
      <c r="L309" s="241"/>
      <c r="M309" s="242"/>
      <c r="N309" s="243"/>
      <c r="O309" s="243"/>
      <c r="P309" s="243"/>
      <c r="Q309" s="243"/>
      <c r="R309" s="243"/>
      <c r="S309" s="243"/>
      <c r="T309" s="24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5" t="s">
        <v>146</v>
      </c>
      <c r="AU309" s="245" t="s">
        <v>82</v>
      </c>
      <c r="AV309" s="13" t="s">
        <v>82</v>
      </c>
      <c r="AW309" s="13" t="s">
        <v>35</v>
      </c>
      <c r="AX309" s="13" t="s">
        <v>80</v>
      </c>
      <c r="AY309" s="245" t="s">
        <v>135</v>
      </c>
    </row>
    <row r="310" s="2" customFormat="1" ht="24.15" customHeight="1">
      <c r="A310" s="40"/>
      <c r="B310" s="41"/>
      <c r="C310" s="261" t="s">
        <v>600</v>
      </c>
      <c r="D310" s="261" t="s">
        <v>321</v>
      </c>
      <c r="E310" s="262" t="s">
        <v>601</v>
      </c>
      <c r="F310" s="263" t="s">
        <v>602</v>
      </c>
      <c r="G310" s="264" t="s">
        <v>225</v>
      </c>
      <c r="H310" s="265">
        <v>8</v>
      </c>
      <c r="I310" s="266"/>
      <c r="J310" s="267">
        <f>ROUND(I310*H310,2)</f>
        <v>0</v>
      </c>
      <c r="K310" s="263" t="s">
        <v>19</v>
      </c>
      <c r="L310" s="268"/>
      <c r="M310" s="269" t="s">
        <v>19</v>
      </c>
      <c r="N310" s="270" t="s">
        <v>45</v>
      </c>
      <c r="O310" s="86"/>
      <c r="P310" s="225">
        <f>O310*H310</f>
        <v>0</v>
      </c>
      <c r="Q310" s="225">
        <v>0.0040000000000000001</v>
      </c>
      <c r="R310" s="225">
        <f>Q310*H310</f>
        <v>0.032000000000000001</v>
      </c>
      <c r="S310" s="225">
        <v>0</v>
      </c>
      <c r="T310" s="22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27" t="s">
        <v>384</v>
      </c>
      <c r="AT310" s="227" t="s">
        <v>321</v>
      </c>
      <c r="AU310" s="227" t="s">
        <v>82</v>
      </c>
      <c r="AY310" s="19" t="s">
        <v>135</v>
      </c>
      <c r="BE310" s="228">
        <f>IF(N310="základní",J310,0)</f>
        <v>0</v>
      </c>
      <c r="BF310" s="228">
        <f>IF(N310="snížená",J310,0)</f>
        <v>0</v>
      </c>
      <c r="BG310" s="228">
        <f>IF(N310="zákl. přenesená",J310,0)</f>
        <v>0</v>
      </c>
      <c r="BH310" s="228">
        <f>IF(N310="sníž. přenesená",J310,0)</f>
        <v>0</v>
      </c>
      <c r="BI310" s="228">
        <f>IF(N310="nulová",J310,0)</f>
        <v>0</v>
      </c>
      <c r="BJ310" s="19" t="s">
        <v>80</v>
      </c>
      <c r="BK310" s="228">
        <f>ROUND(I310*H310,2)</f>
        <v>0</v>
      </c>
      <c r="BL310" s="19" t="s">
        <v>214</v>
      </c>
      <c r="BM310" s="227" t="s">
        <v>603</v>
      </c>
    </row>
    <row r="311" s="13" customFormat="1">
      <c r="A311" s="13"/>
      <c r="B311" s="234"/>
      <c r="C311" s="235"/>
      <c r="D311" s="236" t="s">
        <v>146</v>
      </c>
      <c r="E311" s="237" t="s">
        <v>19</v>
      </c>
      <c r="F311" s="238" t="s">
        <v>544</v>
      </c>
      <c r="G311" s="235"/>
      <c r="H311" s="239">
        <v>8</v>
      </c>
      <c r="I311" s="240"/>
      <c r="J311" s="235"/>
      <c r="K311" s="235"/>
      <c r="L311" s="241"/>
      <c r="M311" s="242"/>
      <c r="N311" s="243"/>
      <c r="O311" s="243"/>
      <c r="P311" s="243"/>
      <c r="Q311" s="243"/>
      <c r="R311" s="243"/>
      <c r="S311" s="243"/>
      <c r="T311" s="24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146</v>
      </c>
      <c r="AU311" s="245" t="s">
        <v>82</v>
      </c>
      <c r="AV311" s="13" t="s">
        <v>82</v>
      </c>
      <c r="AW311" s="13" t="s">
        <v>35</v>
      </c>
      <c r="AX311" s="13" t="s">
        <v>80</v>
      </c>
      <c r="AY311" s="245" t="s">
        <v>135</v>
      </c>
    </row>
    <row r="312" s="2" customFormat="1" ht="44.25" customHeight="1">
      <c r="A312" s="40"/>
      <c r="B312" s="41"/>
      <c r="C312" s="216" t="s">
        <v>604</v>
      </c>
      <c r="D312" s="216" t="s">
        <v>137</v>
      </c>
      <c r="E312" s="217" t="s">
        <v>605</v>
      </c>
      <c r="F312" s="218" t="s">
        <v>606</v>
      </c>
      <c r="G312" s="219" t="s">
        <v>167</v>
      </c>
      <c r="H312" s="220">
        <v>6</v>
      </c>
      <c r="I312" s="221"/>
      <c r="J312" s="222">
        <f>ROUND(I312*H312,2)</f>
        <v>0</v>
      </c>
      <c r="K312" s="218" t="s">
        <v>19</v>
      </c>
      <c r="L312" s="46"/>
      <c r="M312" s="223" t="s">
        <v>19</v>
      </c>
      <c r="N312" s="224" t="s">
        <v>45</v>
      </c>
      <c r="O312" s="86"/>
      <c r="P312" s="225">
        <f>O312*H312</f>
        <v>0</v>
      </c>
      <c r="Q312" s="225">
        <v>0</v>
      </c>
      <c r="R312" s="225">
        <f>Q312*H312</f>
        <v>0</v>
      </c>
      <c r="S312" s="225">
        <v>0</v>
      </c>
      <c r="T312" s="22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7" t="s">
        <v>214</v>
      </c>
      <c r="AT312" s="227" t="s">
        <v>137</v>
      </c>
      <c r="AU312" s="227" t="s">
        <v>82</v>
      </c>
      <c r="AY312" s="19" t="s">
        <v>135</v>
      </c>
      <c r="BE312" s="228">
        <f>IF(N312="základní",J312,0)</f>
        <v>0</v>
      </c>
      <c r="BF312" s="228">
        <f>IF(N312="snížená",J312,0)</f>
        <v>0</v>
      </c>
      <c r="BG312" s="228">
        <f>IF(N312="zákl. přenesená",J312,0)</f>
        <v>0</v>
      </c>
      <c r="BH312" s="228">
        <f>IF(N312="sníž. přenesená",J312,0)</f>
        <v>0</v>
      </c>
      <c r="BI312" s="228">
        <f>IF(N312="nulová",J312,0)</f>
        <v>0</v>
      </c>
      <c r="BJ312" s="19" t="s">
        <v>80</v>
      </c>
      <c r="BK312" s="228">
        <f>ROUND(I312*H312,2)</f>
        <v>0</v>
      </c>
      <c r="BL312" s="19" t="s">
        <v>214</v>
      </c>
      <c r="BM312" s="227" t="s">
        <v>607</v>
      </c>
    </row>
    <row r="313" s="13" customFormat="1">
      <c r="A313" s="13"/>
      <c r="B313" s="234"/>
      <c r="C313" s="235"/>
      <c r="D313" s="236" t="s">
        <v>146</v>
      </c>
      <c r="E313" s="237" t="s">
        <v>19</v>
      </c>
      <c r="F313" s="238" t="s">
        <v>608</v>
      </c>
      <c r="G313" s="235"/>
      <c r="H313" s="239">
        <v>6</v>
      </c>
      <c r="I313" s="240"/>
      <c r="J313" s="235"/>
      <c r="K313" s="235"/>
      <c r="L313" s="241"/>
      <c r="M313" s="242"/>
      <c r="N313" s="243"/>
      <c r="O313" s="243"/>
      <c r="P313" s="243"/>
      <c r="Q313" s="243"/>
      <c r="R313" s="243"/>
      <c r="S313" s="243"/>
      <c r="T313" s="24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5" t="s">
        <v>146</v>
      </c>
      <c r="AU313" s="245" t="s">
        <v>82</v>
      </c>
      <c r="AV313" s="13" t="s">
        <v>82</v>
      </c>
      <c r="AW313" s="13" t="s">
        <v>35</v>
      </c>
      <c r="AX313" s="13" t="s">
        <v>80</v>
      </c>
      <c r="AY313" s="245" t="s">
        <v>135</v>
      </c>
    </row>
    <row r="314" s="2" customFormat="1" ht="37.8" customHeight="1">
      <c r="A314" s="40"/>
      <c r="B314" s="41"/>
      <c r="C314" s="216" t="s">
        <v>609</v>
      </c>
      <c r="D314" s="216" t="s">
        <v>137</v>
      </c>
      <c r="E314" s="217" t="s">
        <v>610</v>
      </c>
      <c r="F314" s="218" t="s">
        <v>611</v>
      </c>
      <c r="G314" s="219" t="s">
        <v>225</v>
      </c>
      <c r="H314" s="220">
        <v>2</v>
      </c>
      <c r="I314" s="221"/>
      <c r="J314" s="222">
        <f>ROUND(I314*H314,2)</f>
        <v>0</v>
      </c>
      <c r="K314" s="218" t="s">
        <v>141</v>
      </c>
      <c r="L314" s="46"/>
      <c r="M314" s="223" t="s">
        <v>19</v>
      </c>
      <c r="N314" s="224" t="s">
        <v>45</v>
      </c>
      <c r="O314" s="86"/>
      <c r="P314" s="225">
        <f>O314*H314</f>
        <v>0</v>
      </c>
      <c r="Q314" s="225">
        <v>0</v>
      </c>
      <c r="R314" s="225">
        <f>Q314*H314</f>
        <v>0</v>
      </c>
      <c r="S314" s="225">
        <v>0</v>
      </c>
      <c r="T314" s="22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27" t="s">
        <v>214</v>
      </c>
      <c r="AT314" s="227" t="s">
        <v>137</v>
      </c>
      <c r="AU314" s="227" t="s">
        <v>82</v>
      </c>
      <c r="AY314" s="19" t="s">
        <v>135</v>
      </c>
      <c r="BE314" s="228">
        <f>IF(N314="základní",J314,0)</f>
        <v>0</v>
      </c>
      <c r="BF314" s="228">
        <f>IF(N314="snížená",J314,0)</f>
        <v>0</v>
      </c>
      <c r="BG314" s="228">
        <f>IF(N314="zákl. přenesená",J314,0)</f>
        <v>0</v>
      </c>
      <c r="BH314" s="228">
        <f>IF(N314="sníž. přenesená",J314,0)</f>
        <v>0</v>
      </c>
      <c r="BI314" s="228">
        <f>IF(N314="nulová",J314,0)</f>
        <v>0</v>
      </c>
      <c r="BJ314" s="19" t="s">
        <v>80</v>
      </c>
      <c r="BK314" s="228">
        <f>ROUND(I314*H314,2)</f>
        <v>0</v>
      </c>
      <c r="BL314" s="19" t="s">
        <v>214</v>
      </c>
      <c r="BM314" s="227" t="s">
        <v>612</v>
      </c>
    </row>
    <row r="315" s="2" customFormat="1">
      <c r="A315" s="40"/>
      <c r="B315" s="41"/>
      <c r="C315" s="42"/>
      <c r="D315" s="229" t="s">
        <v>144</v>
      </c>
      <c r="E315" s="42"/>
      <c r="F315" s="230" t="s">
        <v>613</v>
      </c>
      <c r="G315" s="42"/>
      <c r="H315" s="42"/>
      <c r="I315" s="231"/>
      <c r="J315" s="42"/>
      <c r="K315" s="42"/>
      <c r="L315" s="46"/>
      <c r="M315" s="232"/>
      <c r="N315" s="23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144</v>
      </c>
      <c r="AU315" s="19" t="s">
        <v>82</v>
      </c>
    </row>
    <row r="316" s="13" customFormat="1">
      <c r="A316" s="13"/>
      <c r="B316" s="234"/>
      <c r="C316" s="235"/>
      <c r="D316" s="236" t="s">
        <v>146</v>
      </c>
      <c r="E316" s="237" t="s">
        <v>19</v>
      </c>
      <c r="F316" s="238" t="s">
        <v>614</v>
      </c>
      <c r="G316" s="235"/>
      <c r="H316" s="239">
        <v>1</v>
      </c>
      <c r="I316" s="240"/>
      <c r="J316" s="235"/>
      <c r="K316" s="235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146</v>
      </c>
      <c r="AU316" s="245" t="s">
        <v>82</v>
      </c>
      <c r="AV316" s="13" t="s">
        <v>82</v>
      </c>
      <c r="AW316" s="13" t="s">
        <v>35</v>
      </c>
      <c r="AX316" s="13" t="s">
        <v>74</v>
      </c>
      <c r="AY316" s="245" t="s">
        <v>135</v>
      </c>
    </row>
    <row r="317" s="13" customFormat="1">
      <c r="A317" s="13"/>
      <c r="B317" s="234"/>
      <c r="C317" s="235"/>
      <c r="D317" s="236" t="s">
        <v>146</v>
      </c>
      <c r="E317" s="237" t="s">
        <v>19</v>
      </c>
      <c r="F317" s="238" t="s">
        <v>348</v>
      </c>
      <c r="G317" s="235"/>
      <c r="H317" s="239">
        <v>1</v>
      </c>
      <c r="I317" s="240"/>
      <c r="J317" s="235"/>
      <c r="K317" s="235"/>
      <c r="L317" s="241"/>
      <c r="M317" s="242"/>
      <c r="N317" s="243"/>
      <c r="O317" s="243"/>
      <c r="P317" s="243"/>
      <c r="Q317" s="243"/>
      <c r="R317" s="243"/>
      <c r="S317" s="243"/>
      <c r="T317" s="24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5" t="s">
        <v>146</v>
      </c>
      <c r="AU317" s="245" t="s">
        <v>82</v>
      </c>
      <c r="AV317" s="13" t="s">
        <v>82</v>
      </c>
      <c r="AW317" s="13" t="s">
        <v>35</v>
      </c>
      <c r="AX317" s="13" t="s">
        <v>74</v>
      </c>
      <c r="AY317" s="245" t="s">
        <v>135</v>
      </c>
    </row>
    <row r="318" s="14" customFormat="1">
      <c r="A318" s="14"/>
      <c r="B318" s="246"/>
      <c r="C318" s="247"/>
      <c r="D318" s="236" t="s">
        <v>146</v>
      </c>
      <c r="E318" s="248" t="s">
        <v>19</v>
      </c>
      <c r="F318" s="249" t="s">
        <v>149</v>
      </c>
      <c r="G318" s="247"/>
      <c r="H318" s="250">
        <v>2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6" t="s">
        <v>146</v>
      </c>
      <c r="AU318" s="256" t="s">
        <v>82</v>
      </c>
      <c r="AV318" s="14" t="s">
        <v>142</v>
      </c>
      <c r="AW318" s="14" t="s">
        <v>35</v>
      </c>
      <c r="AX318" s="14" t="s">
        <v>80</v>
      </c>
      <c r="AY318" s="256" t="s">
        <v>135</v>
      </c>
    </row>
    <row r="319" s="2" customFormat="1" ht="33" customHeight="1">
      <c r="A319" s="40"/>
      <c r="B319" s="41"/>
      <c r="C319" s="261" t="s">
        <v>615</v>
      </c>
      <c r="D319" s="261" t="s">
        <v>321</v>
      </c>
      <c r="E319" s="262" t="s">
        <v>616</v>
      </c>
      <c r="F319" s="263" t="s">
        <v>617</v>
      </c>
      <c r="G319" s="264" t="s">
        <v>225</v>
      </c>
      <c r="H319" s="265">
        <v>1</v>
      </c>
      <c r="I319" s="266"/>
      <c r="J319" s="267">
        <f>ROUND(I319*H319,2)</f>
        <v>0</v>
      </c>
      <c r="K319" s="263" t="s">
        <v>19</v>
      </c>
      <c r="L319" s="268"/>
      <c r="M319" s="269" t="s">
        <v>19</v>
      </c>
      <c r="N319" s="270" t="s">
        <v>45</v>
      </c>
      <c r="O319" s="86"/>
      <c r="P319" s="225">
        <f>O319*H319</f>
        <v>0</v>
      </c>
      <c r="Q319" s="225">
        <v>0.014</v>
      </c>
      <c r="R319" s="225">
        <f>Q319*H319</f>
        <v>0.014</v>
      </c>
      <c r="S319" s="225">
        <v>0</v>
      </c>
      <c r="T319" s="22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7" t="s">
        <v>384</v>
      </c>
      <c r="AT319" s="227" t="s">
        <v>321</v>
      </c>
      <c r="AU319" s="227" t="s">
        <v>82</v>
      </c>
      <c r="AY319" s="19" t="s">
        <v>135</v>
      </c>
      <c r="BE319" s="228">
        <f>IF(N319="základní",J319,0)</f>
        <v>0</v>
      </c>
      <c r="BF319" s="228">
        <f>IF(N319="snížená",J319,0)</f>
        <v>0</v>
      </c>
      <c r="BG319" s="228">
        <f>IF(N319="zákl. přenesená",J319,0)</f>
        <v>0</v>
      </c>
      <c r="BH319" s="228">
        <f>IF(N319="sníž. přenesená",J319,0)</f>
        <v>0</v>
      </c>
      <c r="BI319" s="228">
        <f>IF(N319="nulová",J319,0)</f>
        <v>0</v>
      </c>
      <c r="BJ319" s="19" t="s">
        <v>80</v>
      </c>
      <c r="BK319" s="228">
        <f>ROUND(I319*H319,2)</f>
        <v>0</v>
      </c>
      <c r="BL319" s="19" t="s">
        <v>214</v>
      </c>
      <c r="BM319" s="227" t="s">
        <v>618</v>
      </c>
    </row>
    <row r="320" s="13" customFormat="1">
      <c r="A320" s="13"/>
      <c r="B320" s="234"/>
      <c r="C320" s="235"/>
      <c r="D320" s="236" t="s">
        <v>146</v>
      </c>
      <c r="E320" s="237" t="s">
        <v>19</v>
      </c>
      <c r="F320" s="238" t="s">
        <v>614</v>
      </c>
      <c r="G320" s="235"/>
      <c r="H320" s="239">
        <v>1</v>
      </c>
      <c r="I320" s="240"/>
      <c r="J320" s="235"/>
      <c r="K320" s="235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146</v>
      </c>
      <c r="AU320" s="245" t="s">
        <v>82</v>
      </c>
      <c r="AV320" s="13" t="s">
        <v>82</v>
      </c>
      <c r="AW320" s="13" t="s">
        <v>35</v>
      </c>
      <c r="AX320" s="13" t="s">
        <v>80</v>
      </c>
      <c r="AY320" s="245" t="s">
        <v>135</v>
      </c>
    </row>
    <row r="321" s="2" customFormat="1" ht="33" customHeight="1">
      <c r="A321" s="40"/>
      <c r="B321" s="41"/>
      <c r="C321" s="261" t="s">
        <v>619</v>
      </c>
      <c r="D321" s="261" t="s">
        <v>321</v>
      </c>
      <c r="E321" s="262" t="s">
        <v>620</v>
      </c>
      <c r="F321" s="263" t="s">
        <v>621</v>
      </c>
      <c r="G321" s="264" t="s">
        <v>225</v>
      </c>
      <c r="H321" s="265">
        <v>1</v>
      </c>
      <c r="I321" s="266"/>
      <c r="J321" s="267">
        <f>ROUND(I321*H321,2)</f>
        <v>0</v>
      </c>
      <c r="K321" s="263" t="s">
        <v>19</v>
      </c>
      <c r="L321" s="268"/>
      <c r="M321" s="269" t="s">
        <v>19</v>
      </c>
      <c r="N321" s="270" t="s">
        <v>45</v>
      </c>
      <c r="O321" s="86"/>
      <c r="P321" s="225">
        <f>O321*H321</f>
        <v>0</v>
      </c>
      <c r="Q321" s="225">
        <v>0.014</v>
      </c>
      <c r="R321" s="225">
        <f>Q321*H321</f>
        <v>0.014</v>
      </c>
      <c r="S321" s="225">
        <v>0</v>
      </c>
      <c r="T321" s="22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27" t="s">
        <v>384</v>
      </c>
      <c r="AT321" s="227" t="s">
        <v>321</v>
      </c>
      <c r="AU321" s="227" t="s">
        <v>82</v>
      </c>
      <c r="AY321" s="19" t="s">
        <v>135</v>
      </c>
      <c r="BE321" s="228">
        <f>IF(N321="základní",J321,0)</f>
        <v>0</v>
      </c>
      <c r="BF321" s="228">
        <f>IF(N321="snížená",J321,0)</f>
        <v>0</v>
      </c>
      <c r="BG321" s="228">
        <f>IF(N321="zákl. přenesená",J321,0)</f>
        <v>0</v>
      </c>
      <c r="BH321" s="228">
        <f>IF(N321="sníž. přenesená",J321,0)</f>
        <v>0</v>
      </c>
      <c r="BI321" s="228">
        <f>IF(N321="nulová",J321,0)</f>
        <v>0</v>
      </c>
      <c r="BJ321" s="19" t="s">
        <v>80</v>
      </c>
      <c r="BK321" s="228">
        <f>ROUND(I321*H321,2)</f>
        <v>0</v>
      </c>
      <c r="BL321" s="19" t="s">
        <v>214</v>
      </c>
      <c r="BM321" s="227" t="s">
        <v>622</v>
      </c>
    </row>
    <row r="322" s="13" customFormat="1">
      <c r="A322" s="13"/>
      <c r="B322" s="234"/>
      <c r="C322" s="235"/>
      <c r="D322" s="236" t="s">
        <v>146</v>
      </c>
      <c r="E322" s="237" t="s">
        <v>19</v>
      </c>
      <c r="F322" s="238" t="s">
        <v>348</v>
      </c>
      <c r="G322" s="235"/>
      <c r="H322" s="239">
        <v>1</v>
      </c>
      <c r="I322" s="240"/>
      <c r="J322" s="235"/>
      <c r="K322" s="235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146</v>
      </c>
      <c r="AU322" s="245" t="s">
        <v>82</v>
      </c>
      <c r="AV322" s="13" t="s">
        <v>82</v>
      </c>
      <c r="AW322" s="13" t="s">
        <v>35</v>
      </c>
      <c r="AX322" s="13" t="s">
        <v>80</v>
      </c>
      <c r="AY322" s="245" t="s">
        <v>135</v>
      </c>
    </row>
    <row r="323" s="2" customFormat="1" ht="37.8" customHeight="1">
      <c r="A323" s="40"/>
      <c r="B323" s="41"/>
      <c r="C323" s="216" t="s">
        <v>623</v>
      </c>
      <c r="D323" s="216" t="s">
        <v>137</v>
      </c>
      <c r="E323" s="217" t="s">
        <v>624</v>
      </c>
      <c r="F323" s="218" t="s">
        <v>625</v>
      </c>
      <c r="G323" s="219" t="s">
        <v>225</v>
      </c>
      <c r="H323" s="220">
        <v>2</v>
      </c>
      <c r="I323" s="221"/>
      <c r="J323" s="222">
        <f>ROUND(I323*H323,2)</f>
        <v>0</v>
      </c>
      <c r="K323" s="218" t="s">
        <v>141</v>
      </c>
      <c r="L323" s="46"/>
      <c r="M323" s="223" t="s">
        <v>19</v>
      </c>
      <c r="N323" s="224" t="s">
        <v>45</v>
      </c>
      <c r="O323" s="86"/>
      <c r="P323" s="225">
        <f>O323*H323</f>
        <v>0</v>
      </c>
      <c r="Q323" s="225">
        <v>0</v>
      </c>
      <c r="R323" s="225">
        <f>Q323*H323</f>
        <v>0</v>
      </c>
      <c r="S323" s="225">
        <v>0</v>
      </c>
      <c r="T323" s="22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7" t="s">
        <v>214</v>
      </c>
      <c r="AT323" s="227" t="s">
        <v>137</v>
      </c>
      <c r="AU323" s="227" t="s">
        <v>82</v>
      </c>
      <c r="AY323" s="19" t="s">
        <v>135</v>
      </c>
      <c r="BE323" s="228">
        <f>IF(N323="základní",J323,0)</f>
        <v>0</v>
      </c>
      <c r="BF323" s="228">
        <f>IF(N323="snížená",J323,0)</f>
        <v>0</v>
      </c>
      <c r="BG323" s="228">
        <f>IF(N323="zákl. přenesená",J323,0)</f>
        <v>0</v>
      </c>
      <c r="BH323" s="228">
        <f>IF(N323="sníž. přenesená",J323,0)</f>
        <v>0</v>
      </c>
      <c r="BI323" s="228">
        <f>IF(N323="nulová",J323,0)</f>
        <v>0</v>
      </c>
      <c r="BJ323" s="19" t="s">
        <v>80</v>
      </c>
      <c r="BK323" s="228">
        <f>ROUND(I323*H323,2)</f>
        <v>0</v>
      </c>
      <c r="BL323" s="19" t="s">
        <v>214</v>
      </c>
      <c r="BM323" s="227" t="s">
        <v>626</v>
      </c>
    </row>
    <row r="324" s="2" customFormat="1">
      <c r="A324" s="40"/>
      <c r="B324" s="41"/>
      <c r="C324" s="42"/>
      <c r="D324" s="229" t="s">
        <v>144</v>
      </c>
      <c r="E324" s="42"/>
      <c r="F324" s="230" t="s">
        <v>627</v>
      </c>
      <c r="G324" s="42"/>
      <c r="H324" s="42"/>
      <c r="I324" s="231"/>
      <c r="J324" s="42"/>
      <c r="K324" s="42"/>
      <c r="L324" s="46"/>
      <c r="M324" s="232"/>
      <c r="N324" s="23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144</v>
      </c>
      <c r="AU324" s="19" t="s">
        <v>82</v>
      </c>
    </row>
    <row r="325" s="13" customFormat="1">
      <c r="A325" s="13"/>
      <c r="B325" s="234"/>
      <c r="C325" s="235"/>
      <c r="D325" s="236" t="s">
        <v>146</v>
      </c>
      <c r="E325" s="237" t="s">
        <v>19</v>
      </c>
      <c r="F325" s="238" t="s">
        <v>347</v>
      </c>
      <c r="G325" s="235"/>
      <c r="H325" s="239">
        <v>1</v>
      </c>
      <c r="I325" s="240"/>
      <c r="J325" s="235"/>
      <c r="K325" s="235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146</v>
      </c>
      <c r="AU325" s="245" t="s">
        <v>82</v>
      </c>
      <c r="AV325" s="13" t="s">
        <v>82</v>
      </c>
      <c r="AW325" s="13" t="s">
        <v>35</v>
      </c>
      <c r="AX325" s="13" t="s">
        <v>74</v>
      </c>
      <c r="AY325" s="245" t="s">
        <v>135</v>
      </c>
    </row>
    <row r="326" s="13" customFormat="1">
      <c r="A326" s="13"/>
      <c r="B326" s="234"/>
      <c r="C326" s="235"/>
      <c r="D326" s="236" t="s">
        <v>146</v>
      </c>
      <c r="E326" s="237" t="s">
        <v>19</v>
      </c>
      <c r="F326" s="238" t="s">
        <v>349</v>
      </c>
      <c r="G326" s="235"/>
      <c r="H326" s="239">
        <v>1</v>
      </c>
      <c r="I326" s="240"/>
      <c r="J326" s="235"/>
      <c r="K326" s="235"/>
      <c r="L326" s="241"/>
      <c r="M326" s="242"/>
      <c r="N326" s="243"/>
      <c r="O326" s="243"/>
      <c r="P326" s="243"/>
      <c r="Q326" s="243"/>
      <c r="R326" s="243"/>
      <c r="S326" s="243"/>
      <c r="T326" s="24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5" t="s">
        <v>146</v>
      </c>
      <c r="AU326" s="245" t="s">
        <v>82</v>
      </c>
      <c r="AV326" s="13" t="s">
        <v>82</v>
      </c>
      <c r="AW326" s="13" t="s">
        <v>35</v>
      </c>
      <c r="AX326" s="13" t="s">
        <v>74</v>
      </c>
      <c r="AY326" s="245" t="s">
        <v>135</v>
      </c>
    </row>
    <row r="327" s="14" customFormat="1">
      <c r="A327" s="14"/>
      <c r="B327" s="246"/>
      <c r="C327" s="247"/>
      <c r="D327" s="236" t="s">
        <v>146</v>
      </c>
      <c r="E327" s="248" t="s">
        <v>19</v>
      </c>
      <c r="F327" s="249" t="s">
        <v>149</v>
      </c>
      <c r="G327" s="247"/>
      <c r="H327" s="250">
        <v>2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6" t="s">
        <v>146</v>
      </c>
      <c r="AU327" s="256" t="s">
        <v>82</v>
      </c>
      <c r="AV327" s="14" t="s">
        <v>142</v>
      </c>
      <c r="AW327" s="14" t="s">
        <v>35</v>
      </c>
      <c r="AX327" s="14" t="s">
        <v>80</v>
      </c>
      <c r="AY327" s="256" t="s">
        <v>135</v>
      </c>
    </row>
    <row r="328" s="2" customFormat="1" ht="33" customHeight="1">
      <c r="A328" s="40"/>
      <c r="B328" s="41"/>
      <c r="C328" s="261" t="s">
        <v>628</v>
      </c>
      <c r="D328" s="261" t="s">
        <v>321</v>
      </c>
      <c r="E328" s="262" t="s">
        <v>629</v>
      </c>
      <c r="F328" s="263" t="s">
        <v>630</v>
      </c>
      <c r="G328" s="264" t="s">
        <v>225</v>
      </c>
      <c r="H328" s="265">
        <v>2</v>
      </c>
      <c r="I328" s="266"/>
      <c r="J328" s="267">
        <f>ROUND(I328*H328,2)</f>
        <v>0</v>
      </c>
      <c r="K328" s="263" t="s">
        <v>19</v>
      </c>
      <c r="L328" s="268"/>
      <c r="M328" s="269" t="s">
        <v>19</v>
      </c>
      <c r="N328" s="270" t="s">
        <v>45</v>
      </c>
      <c r="O328" s="86"/>
      <c r="P328" s="225">
        <f>O328*H328</f>
        <v>0</v>
      </c>
      <c r="Q328" s="225">
        <v>0.025000000000000001</v>
      </c>
      <c r="R328" s="225">
        <f>Q328*H328</f>
        <v>0.050000000000000003</v>
      </c>
      <c r="S328" s="225">
        <v>0</v>
      </c>
      <c r="T328" s="22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7" t="s">
        <v>384</v>
      </c>
      <c r="AT328" s="227" t="s">
        <v>321</v>
      </c>
      <c r="AU328" s="227" t="s">
        <v>82</v>
      </c>
      <c r="AY328" s="19" t="s">
        <v>135</v>
      </c>
      <c r="BE328" s="228">
        <f>IF(N328="základní",J328,0)</f>
        <v>0</v>
      </c>
      <c r="BF328" s="228">
        <f>IF(N328="snížená",J328,0)</f>
        <v>0</v>
      </c>
      <c r="BG328" s="228">
        <f>IF(N328="zákl. přenesená",J328,0)</f>
        <v>0</v>
      </c>
      <c r="BH328" s="228">
        <f>IF(N328="sníž. přenesená",J328,0)</f>
        <v>0</v>
      </c>
      <c r="BI328" s="228">
        <f>IF(N328="nulová",J328,0)</f>
        <v>0</v>
      </c>
      <c r="BJ328" s="19" t="s">
        <v>80</v>
      </c>
      <c r="BK328" s="228">
        <f>ROUND(I328*H328,2)</f>
        <v>0</v>
      </c>
      <c r="BL328" s="19" t="s">
        <v>214</v>
      </c>
      <c r="BM328" s="227" t="s">
        <v>631</v>
      </c>
    </row>
    <row r="329" s="13" customFormat="1">
      <c r="A329" s="13"/>
      <c r="B329" s="234"/>
      <c r="C329" s="235"/>
      <c r="D329" s="236" t="s">
        <v>146</v>
      </c>
      <c r="E329" s="237" t="s">
        <v>19</v>
      </c>
      <c r="F329" s="238" t="s">
        <v>347</v>
      </c>
      <c r="G329" s="235"/>
      <c r="H329" s="239">
        <v>1</v>
      </c>
      <c r="I329" s="240"/>
      <c r="J329" s="235"/>
      <c r="K329" s="235"/>
      <c r="L329" s="241"/>
      <c r="M329" s="242"/>
      <c r="N329" s="243"/>
      <c r="O329" s="243"/>
      <c r="P329" s="243"/>
      <c r="Q329" s="243"/>
      <c r="R329" s="243"/>
      <c r="S329" s="243"/>
      <c r="T329" s="24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146</v>
      </c>
      <c r="AU329" s="245" t="s">
        <v>82</v>
      </c>
      <c r="AV329" s="13" t="s">
        <v>82</v>
      </c>
      <c r="AW329" s="13" t="s">
        <v>35</v>
      </c>
      <c r="AX329" s="13" t="s">
        <v>74</v>
      </c>
      <c r="AY329" s="245" t="s">
        <v>135</v>
      </c>
    </row>
    <row r="330" s="13" customFormat="1">
      <c r="A330" s="13"/>
      <c r="B330" s="234"/>
      <c r="C330" s="235"/>
      <c r="D330" s="236" t="s">
        <v>146</v>
      </c>
      <c r="E330" s="237" t="s">
        <v>19</v>
      </c>
      <c r="F330" s="238" t="s">
        <v>349</v>
      </c>
      <c r="G330" s="235"/>
      <c r="H330" s="239">
        <v>1</v>
      </c>
      <c r="I330" s="240"/>
      <c r="J330" s="235"/>
      <c r="K330" s="235"/>
      <c r="L330" s="241"/>
      <c r="M330" s="242"/>
      <c r="N330" s="243"/>
      <c r="O330" s="243"/>
      <c r="P330" s="243"/>
      <c r="Q330" s="243"/>
      <c r="R330" s="243"/>
      <c r="S330" s="243"/>
      <c r="T330" s="24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5" t="s">
        <v>146</v>
      </c>
      <c r="AU330" s="245" t="s">
        <v>82</v>
      </c>
      <c r="AV330" s="13" t="s">
        <v>82</v>
      </c>
      <c r="AW330" s="13" t="s">
        <v>35</v>
      </c>
      <c r="AX330" s="13" t="s">
        <v>74</v>
      </c>
      <c r="AY330" s="245" t="s">
        <v>135</v>
      </c>
    </row>
    <row r="331" s="14" customFormat="1">
      <c r="A331" s="14"/>
      <c r="B331" s="246"/>
      <c r="C331" s="247"/>
      <c r="D331" s="236" t="s">
        <v>146</v>
      </c>
      <c r="E331" s="248" t="s">
        <v>19</v>
      </c>
      <c r="F331" s="249" t="s">
        <v>149</v>
      </c>
      <c r="G331" s="247"/>
      <c r="H331" s="250">
        <v>2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6" t="s">
        <v>146</v>
      </c>
      <c r="AU331" s="256" t="s">
        <v>82</v>
      </c>
      <c r="AV331" s="14" t="s">
        <v>142</v>
      </c>
      <c r="AW331" s="14" t="s">
        <v>35</v>
      </c>
      <c r="AX331" s="14" t="s">
        <v>80</v>
      </c>
      <c r="AY331" s="256" t="s">
        <v>135</v>
      </c>
    </row>
    <row r="332" s="2" customFormat="1" ht="24.15" customHeight="1">
      <c r="A332" s="40"/>
      <c r="B332" s="41"/>
      <c r="C332" s="216" t="s">
        <v>632</v>
      </c>
      <c r="D332" s="216" t="s">
        <v>137</v>
      </c>
      <c r="E332" s="217" t="s">
        <v>633</v>
      </c>
      <c r="F332" s="218" t="s">
        <v>634</v>
      </c>
      <c r="G332" s="219" t="s">
        <v>225</v>
      </c>
      <c r="H332" s="220">
        <v>4</v>
      </c>
      <c r="I332" s="221"/>
      <c r="J332" s="222">
        <f>ROUND(I332*H332,2)</f>
        <v>0</v>
      </c>
      <c r="K332" s="218" t="s">
        <v>141</v>
      </c>
      <c r="L332" s="46"/>
      <c r="M332" s="223" t="s">
        <v>19</v>
      </c>
      <c r="N332" s="224" t="s">
        <v>45</v>
      </c>
      <c r="O332" s="86"/>
      <c r="P332" s="225">
        <f>O332*H332</f>
        <v>0</v>
      </c>
      <c r="Q332" s="225">
        <v>0</v>
      </c>
      <c r="R332" s="225">
        <f>Q332*H332</f>
        <v>0</v>
      </c>
      <c r="S332" s="225">
        <v>0</v>
      </c>
      <c r="T332" s="22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7" t="s">
        <v>214</v>
      </c>
      <c r="AT332" s="227" t="s">
        <v>137</v>
      </c>
      <c r="AU332" s="227" t="s">
        <v>82</v>
      </c>
      <c r="AY332" s="19" t="s">
        <v>135</v>
      </c>
      <c r="BE332" s="228">
        <f>IF(N332="základní",J332,0)</f>
        <v>0</v>
      </c>
      <c r="BF332" s="228">
        <f>IF(N332="snížená",J332,0)</f>
        <v>0</v>
      </c>
      <c r="BG332" s="228">
        <f>IF(N332="zákl. přenesená",J332,0)</f>
        <v>0</v>
      </c>
      <c r="BH332" s="228">
        <f>IF(N332="sníž. přenesená",J332,0)</f>
        <v>0</v>
      </c>
      <c r="BI332" s="228">
        <f>IF(N332="nulová",J332,0)</f>
        <v>0</v>
      </c>
      <c r="BJ332" s="19" t="s">
        <v>80</v>
      </c>
      <c r="BK332" s="228">
        <f>ROUND(I332*H332,2)</f>
        <v>0</v>
      </c>
      <c r="BL332" s="19" t="s">
        <v>214</v>
      </c>
      <c r="BM332" s="227" t="s">
        <v>635</v>
      </c>
    </row>
    <row r="333" s="2" customFormat="1">
      <c r="A333" s="40"/>
      <c r="B333" s="41"/>
      <c r="C333" s="42"/>
      <c r="D333" s="229" t="s">
        <v>144</v>
      </c>
      <c r="E333" s="42"/>
      <c r="F333" s="230" t="s">
        <v>636</v>
      </c>
      <c r="G333" s="42"/>
      <c r="H333" s="42"/>
      <c r="I333" s="231"/>
      <c r="J333" s="42"/>
      <c r="K333" s="42"/>
      <c r="L333" s="46"/>
      <c r="M333" s="232"/>
      <c r="N333" s="23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144</v>
      </c>
      <c r="AU333" s="19" t="s">
        <v>82</v>
      </c>
    </row>
    <row r="334" s="2" customFormat="1" ht="24.15" customHeight="1">
      <c r="A334" s="40"/>
      <c r="B334" s="41"/>
      <c r="C334" s="261" t="s">
        <v>637</v>
      </c>
      <c r="D334" s="261" t="s">
        <v>321</v>
      </c>
      <c r="E334" s="262" t="s">
        <v>638</v>
      </c>
      <c r="F334" s="263" t="s">
        <v>639</v>
      </c>
      <c r="G334" s="264" t="s">
        <v>225</v>
      </c>
      <c r="H334" s="265">
        <v>3</v>
      </c>
      <c r="I334" s="266"/>
      <c r="J334" s="267">
        <f>ROUND(I334*H334,2)</f>
        <v>0</v>
      </c>
      <c r="K334" s="263" t="s">
        <v>141</v>
      </c>
      <c r="L334" s="268"/>
      <c r="M334" s="269" t="s">
        <v>19</v>
      </c>
      <c r="N334" s="270" t="s">
        <v>45</v>
      </c>
      <c r="O334" s="86"/>
      <c r="P334" s="225">
        <f>O334*H334</f>
        <v>0</v>
      </c>
      <c r="Q334" s="225">
        <v>0.00014999999999999999</v>
      </c>
      <c r="R334" s="225">
        <f>Q334*H334</f>
        <v>0.00044999999999999999</v>
      </c>
      <c r="S334" s="225">
        <v>0</v>
      </c>
      <c r="T334" s="22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27" t="s">
        <v>384</v>
      </c>
      <c r="AT334" s="227" t="s">
        <v>321</v>
      </c>
      <c r="AU334" s="227" t="s">
        <v>82</v>
      </c>
      <c r="AY334" s="19" t="s">
        <v>135</v>
      </c>
      <c r="BE334" s="228">
        <f>IF(N334="základní",J334,0)</f>
        <v>0</v>
      </c>
      <c r="BF334" s="228">
        <f>IF(N334="snížená",J334,0)</f>
        <v>0</v>
      </c>
      <c r="BG334" s="228">
        <f>IF(N334="zákl. přenesená",J334,0)</f>
        <v>0</v>
      </c>
      <c r="BH334" s="228">
        <f>IF(N334="sníž. přenesená",J334,0)</f>
        <v>0</v>
      </c>
      <c r="BI334" s="228">
        <f>IF(N334="nulová",J334,0)</f>
        <v>0</v>
      </c>
      <c r="BJ334" s="19" t="s">
        <v>80</v>
      </c>
      <c r="BK334" s="228">
        <f>ROUND(I334*H334,2)</f>
        <v>0</v>
      </c>
      <c r="BL334" s="19" t="s">
        <v>214</v>
      </c>
      <c r="BM334" s="227" t="s">
        <v>640</v>
      </c>
    </row>
    <row r="335" s="2" customFormat="1" ht="24.15" customHeight="1">
      <c r="A335" s="40"/>
      <c r="B335" s="41"/>
      <c r="C335" s="261" t="s">
        <v>641</v>
      </c>
      <c r="D335" s="261" t="s">
        <v>321</v>
      </c>
      <c r="E335" s="262" t="s">
        <v>642</v>
      </c>
      <c r="F335" s="263" t="s">
        <v>643</v>
      </c>
      <c r="G335" s="264" t="s">
        <v>225</v>
      </c>
      <c r="H335" s="265">
        <v>1</v>
      </c>
      <c r="I335" s="266"/>
      <c r="J335" s="267">
        <f>ROUND(I335*H335,2)</f>
        <v>0</v>
      </c>
      <c r="K335" s="263" t="s">
        <v>141</v>
      </c>
      <c r="L335" s="268"/>
      <c r="M335" s="269" t="s">
        <v>19</v>
      </c>
      <c r="N335" s="270" t="s">
        <v>45</v>
      </c>
      <c r="O335" s="86"/>
      <c r="P335" s="225">
        <f>O335*H335</f>
        <v>0</v>
      </c>
      <c r="Q335" s="225">
        <v>0.00014999999999999999</v>
      </c>
      <c r="R335" s="225">
        <f>Q335*H335</f>
        <v>0.00014999999999999999</v>
      </c>
      <c r="S335" s="225">
        <v>0</v>
      </c>
      <c r="T335" s="22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7" t="s">
        <v>384</v>
      </c>
      <c r="AT335" s="227" t="s">
        <v>321</v>
      </c>
      <c r="AU335" s="227" t="s">
        <v>82</v>
      </c>
      <c r="AY335" s="19" t="s">
        <v>135</v>
      </c>
      <c r="BE335" s="228">
        <f>IF(N335="základní",J335,0)</f>
        <v>0</v>
      </c>
      <c r="BF335" s="228">
        <f>IF(N335="snížená",J335,0)</f>
        <v>0</v>
      </c>
      <c r="BG335" s="228">
        <f>IF(N335="zákl. přenesená",J335,0)</f>
        <v>0</v>
      </c>
      <c r="BH335" s="228">
        <f>IF(N335="sníž. přenesená",J335,0)</f>
        <v>0</v>
      </c>
      <c r="BI335" s="228">
        <f>IF(N335="nulová",J335,0)</f>
        <v>0</v>
      </c>
      <c r="BJ335" s="19" t="s">
        <v>80</v>
      </c>
      <c r="BK335" s="228">
        <f>ROUND(I335*H335,2)</f>
        <v>0</v>
      </c>
      <c r="BL335" s="19" t="s">
        <v>214</v>
      </c>
      <c r="BM335" s="227" t="s">
        <v>644</v>
      </c>
    </row>
    <row r="336" s="2" customFormat="1" ht="24.15" customHeight="1">
      <c r="A336" s="40"/>
      <c r="B336" s="41"/>
      <c r="C336" s="216" t="s">
        <v>645</v>
      </c>
      <c r="D336" s="216" t="s">
        <v>137</v>
      </c>
      <c r="E336" s="217" t="s">
        <v>646</v>
      </c>
      <c r="F336" s="218" t="s">
        <v>647</v>
      </c>
      <c r="G336" s="219" t="s">
        <v>225</v>
      </c>
      <c r="H336" s="220">
        <v>8</v>
      </c>
      <c r="I336" s="221"/>
      <c r="J336" s="222">
        <f>ROUND(I336*H336,2)</f>
        <v>0</v>
      </c>
      <c r="K336" s="218" t="s">
        <v>141</v>
      </c>
      <c r="L336" s="46"/>
      <c r="M336" s="223" t="s">
        <v>19</v>
      </c>
      <c r="N336" s="224" t="s">
        <v>45</v>
      </c>
      <c r="O336" s="86"/>
      <c r="P336" s="225">
        <f>O336*H336</f>
        <v>0</v>
      </c>
      <c r="Q336" s="225">
        <v>0</v>
      </c>
      <c r="R336" s="225">
        <f>Q336*H336</f>
        <v>0</v>
      </c>
      <c r="S336" s="225">
        <v>0</v>
      </c>
      <c r="T336" s="22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7" t="s">
        <v>214</v>
      </c>
      <c r="AT336" s="227" t="s">
        <v>137</v>
      </c>
      <c r="AU336" s="227" t="s">
        <v>82</v>
      </c>
      <c r="AY336" s="19" t="s">
        <v>135</v>
      </c>
      <c r="BE336" s="228">
        <f>IF(N336="základní",J336,0)</f>
        <v>0</v>
      </c>
      <c r="BF336" s="228">
        <f>IF(N336="snížená",J336,0)</f>
        <v>0</v>
      </c>
      <c r="BG336" s="228">
        <f>IF(N336="zákl. přenesená",J336,0)</f>
        <v>0</v>
      </c>
      <c r="BH336" s="228">
        <f>IF(N336="sníž. přenesená",J336,0)</f>
        <v>0</v>
      </c>
      <c r="BI336" s="228">
        <f>IF(N336="nulová",J336,0)</f>
        <v>0</v>
      </c>
      <c r="BJ336" s="19" t="s">
        <v>80</v>
      </c>
      <c r="BK336" s="228">
        <f>ROUND(I336*H336,2)</f>
        <v>0</v>
      </c>
      <c r="BL336" s="19" t="s">
        <v>214</v>
      </c>
      <c r="BM336" s="227" t="s">
        <v>648</v>
      </c>
    </row>
    <row r="337" s="2" customFormat="1">
      <c r="A337" s="40"/>
      <c r="B337" s="41"/>
      <c r="C337" s="42"/>
      <c r="D337" s="229" t="s">
        <v>144</v>
      </c>
      <c r="E337" s="42"/>
      <c r="F337" s="230" t="s">
        <v>649</v>
      </c>
      <c r="G337" s="42"/>
      <c r="H337" s="42"/>
      <c r="I337" s="231"/>
      <c r="J337" s="42"/>
      <c r="K337" s="42"/>
      <c r="L337" s="46"/>
      <c r="M337" s="232"/>
      <c r="N337" s="23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144</v>
      </c>
      <c r="AU337" s="19" t="s">
        <v>82</v>
      </c>
    </row>
    <row r="338" s="13" customFormat="1">
      <c r="A338" s="13"/>
      <c r="B338" s="234"/>
      <c r="C338" s="235"/>
      <c r="D338" s="236" t="s">
        <v>146</v>
      </c>
      <c r="E338" s="237" t="s">
        <v>19</v>
      </c>
      <c r="F338" s="238" t="s">
        <v>544</v>
      </c>
      <c r="G338" s="235"/>
      <c r="H338" s="239">
        <v>8</v>
      </c>
      <c r="I338" s="240"/>
      <c r="J338" s="235"/>
      <c r="K338" s="235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146</v>
      </c>
      <c r="AU338" s="245" t="s">
        <v>82</v>
      </c>
      <c r="AV338" s="13" t="s">
        <v>82</v>
      </c>
      <c r="AW338" s="13" t="s">
        <v>35</v>
      </c>
      <c r="AX338" s="13" t="s">
        <v>80</v>
      </c>
      <c r="AY338" s="245" t="s">
        <v>135</v>
      </c>
    </row>
    <row r="339" s="2" customFormat="1" ht="16.5" customHeight="1">
      <c r="A339" s="40"/>
      <c r="B339" s="41"/>
      <c r="C339" s="261" t="s">
        <v>650</v>
      </c>
      <c r="D339" s="261" t="s">
        <v>321</v>
      </c>
      <c r="E339" s="262" t="s">
        <v>651</v>
      </c>
      <c r="F339" s="263" t="s">
        <v>652</v>
      </c>
      <c r="G339" s="264" t="s">
        <v>225</v>
      </c>
      <c r="H339" s="265">
        <v>4</v>
      </c>
      <c r="I339" s="266"/>
      <c r="J339" s="267">
        <f>ROUND(I339*H339,2)</f>
        <v>0</v>
      </c>
      <c r="K339" s="263" t="s">
        <v>141</v>
      </c>
      <c r="L339" s="268"/>
      <c r="M339" s="269" t="s">
        <v>19</v>
      </c>
      <c r="N339" s="270" t="s">
        <v>45</v>
      </c>
      <c r="O339" s="86"/>
      <c r="P339" s="225">
        <f>O339*H339</f>
        <v>0</v>
      </c>
      <c r="Q339" s="225">
        <v>0.0022000000000000001</v>
      </c>
      <c r="R339" s="225">
        <f>Q339*H339</f>
        <v>0.0088000000000000005</v>
      </c>
      <c r="S339" s="225">
        <v>0</v>
      </c>
      <c r="T339" s="22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7" t="s">
        <v>384</v>
      </c>
      <c r="AT339" s="227" t="s">
        <v>321</v>
      </c>
      <c r="AU339" s="227" t="s">
        <v>82</v>
      </c>
      <c r="AY339" s="19" t="s">
        <v>135</v>
      </c>
      <c r="BE339" s="228">
        <f>IF(N339="základní",J339,0)</f>
        <v>0</v>
      </c>
      <c r="BF339" s="228">
        <f>IF(N339="snížená",J339,0)</f>
        <v>0</v>
      </c>
      <c r="BG339" s="228">
        <f>IF(N339="zákl. přenesená",J339,0)</f>
        <v>0</v>
      </c>
      <c r="BH339" s="228">
        <f>IF(N339="sníž. přenesená",J339,0)</f>
        <v>0</v>
      </c>
      <c r="BI339" s="228">
        <f>IF(N339="nulová",J339,0)</f>
        <v>0</v>
      </c>
      <c r="BJ339" s="19" t="s">
        <v>80</v>
      </c>
      <c r="BK339" s="228">
        <f>ROUND(I339*H339,2)</f>
        <v>0</v>
      </c>
      <c r="BL339" s="19" t="s">
        <v>214</v>
      </c>
      <c r="BM339" s="227" t="s">
        <v>653</v>
      </c>
    </row>
    <row r="340" s="2" customFormat="1" ht="24.15" customHeight="1">
      <c r="A340" s="40"/>
      <c r="B340" s="41"/>
      <c r="C340" s="261" t="s">
        <v>654</v>
      </c>
      <c r="D340" s="261" t="s">
        <v>321</v>
      </c>
      <c r="E340" s="262" t="s">
        <v>655</v>
      </c>
      <c r="F340" s="263" t="s">
        <v>656</v>
      </c>
      <c r="G340" s="264" t="s">
        <v>225</v>
      </c>
      <c r="H340" s="265">
        <v>4</v>
      </c>
      <c r="I340" s="266"/>
      <c r="J340" s="267">
        <f>ROUND(I340*H340,2)</f>
        <v>0</v>
      </c>
      <c r="K340" s="263" t="s">
        <v>141</v>
      </c>
      <c r="L340" s="268"/>
      <c r="M340" s="269" t="s">
        <v>19</v>
      </c>
      <c r="N340" s="270" t="s">
        <v>45</v>
      </c>
      <c r="O340" s="86"/>
      <c r="P340" s="225">
        <f>O340*H340</f>
        <v>0</v>
      </c>
      <c r="Q340" s="225">
        <v>0.0022000000000000001</v>
      </c>
      <c r="R340" s="225">
        <f>Q340*H340</f>
        <v>0.0088000000000000005</v>
      </c>
      <c r="S340" s="225">
        <v>0</v>
      </c>
      <c r="T340" s="22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7" t="s">
        <v>384</v>
      </c>
      <c r="AT340" s="227" t="s">
        <v>321</v>
      </c>
      <c r="AU340" s="227" t="s">
        <v>82</v>
      </c>
      <c r="AY340" s="19" t="s">
        <v>135</v>
      </c>
      <c r="BE340" s="228">
        <f>IF(N340="základní",J340,0)</f>
        <v>0</v>
      </c>
      <c r="BF340" s="228">
        <f>IF(N340="snížená",J340,0)</f>
        <v>0</v>
      </c>
      <c r="BG340" s="228">
        <f>IF(N340="zákl. přenesená",J340,0)</f>
        <v>0</v>
      </c>
      <c r="BH340" s="228">
        <f>IF(N340="sníž. přenesená",J340,0)</f>
        <v>0</v>
      </c>
      <c r="BI340" s="228">
        <f>IF(N340="nulová",J340,0)</f>
        <v>0</v>
      </c>
      <c r="BJ340" s="19" t="s">
        <v>80</v>
      </c>
      <c r="BK340" s="228">
        <f>ROUND(I340*H340,2)</f>
        <v>0</v>
      </c>
      <c r="BL340" s="19" t="s">
        <v>214</v>
      </c>
      <c r="BM340" s="227" t="s">
        <v>657</v>
      </c>
    </row>
    <row r="341" s="2" customFormat="1" ht="49.05" customHeight="1">
      <c r="A341" s="40"/>
      <c r="B341" s="41"/>
      <c r="C341" s="216" t="s">
        <v>658</v>
      </c>
      <c r="D341" s="216" t="s">
        <v>137</v>
      </c>
      <c r="E341" s="217" t="s">
        <v>659</v>
      </c>
      <c r="F341" s="218" t="s">
        <v>660</v>
      </c>
      <c r="G341" s="219" t="s">
        <v>140</v>
      </c>
      <c r="H341" s="220">
        <v>0.49099999999999999</v>
      </c>
      <c r="I341" s="221"/>
      <c r="J341" s="222">
        <f>ROUND(I341*H341,2)</f>
        <v>0</v>
      </c>
      <c r="K341" s="218" t="s">
        <v>141</v>
      </c>
      <c r="L341" s="46"/>
      <c r="M341" s="223" t="s">
        <v>19</v>
      </c>
      <c r="N341" s="224" t="s">
        <v>45</v>
      </c>
      <c r="O341" s="86"/>
      <c r="P341" s="225">
        <f>O341*H341</f>
        <v>0</v>
      </c>
      <c r="Q341" s="225">
        <v>0</v>
      </c>
      <c r="R341" s="225">
        <f>Q341*H341</f>
        <v>0</v>
      </c>
      <c r="S341" s="225">
        <v>0</v>
      </c>
      <c r="T341" s="22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27" t="s">
        <v>214</v>
      </c>
      <c r="AT341" s="227" t="s">
        <v>137</v>
      </c>
      <c r="AU341" s="227" t="s">
        <v>82</v>
      </c>
      <c r="AY341" s="19" t="s">
        <v>135</v>
      </c>
      <c r="BE341" s="228">
        <f>IF(N341="základní",J341,0)</f>
        <v>0</v>
      </c>
      <c r="BF341" s="228">
        <f>IF(N341="snížená",J341,0)</f>
        <v>0</v>
      </c>
      <c r="BG341" s="228">
        <f>IF(N341="zákl. přenesená",J341,0)</f>
        <v>0</v>
      </c>
      <c r="BH341" s="228">
        <f>IF(N341="sníž. přenesená",J341,0)</f>
        <v>0</v>
      </c>
      <c r="BI341" s="228">
        <f>IF(N341="nulová",J341,0)</f>
        <v>0</v>
      </c>
      <c r="BJ341" s="19" t="s">
        <v>80</v>
      </c>
      <c r="BK341" s="228">
        <f>ROUND(I341*H341,2)</f>
        <v>0</v>
      </c>
      <c r="BL341" s="19" t="s">
        <v>214</v>
      </c>
      <c r="BM341" s="227" t="s">
        <v>661</v>
      </c>
    </row>
    <row r="342" s="2" customFormat="1">
      <c r="A342" s="40"/>
      <c r="B342" s="41"/>
      <c r="C342" s="42"/>
      <c r="D342" s="229" t="s">
        <v>144</v>
      </c>
      <c r="E342" s="42"/>
      <c r="F342" s="230" t="s">
        <v>662</v>
      </c>
      <c r="G342" s="42"/>
      <c r="H342" s="42"/>
      <c r="I342" s="231"/>
      <c r="J342" s="42"/>
      <c r="K342" s="42"/>
      <c r="L342" s="46"/>
      <c r="M342" s="232"/>
      <c r="N342" s="23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144</v>
      </c>
      <c r="AU342" s="19" t="s">
        <v>82</v>
      </c>
    </row>
    <row r="343" s="12" customFormat="1" ht="22.8" customHeight="1">
      <c r="A343" s="12"/>
      <c r="B343" s="200"/>
      <c r="C343" s="201"/>
      <c r="D343" s="202" t="s">
        <v>73</v>
      </c>
      <c r="E343" s="214" t="s">
        <v>251</v>
      </c>
      <c r="F343" s="214" t="s">
        <v>252</v>
      </c>
      <c r="G343" s="201"/>
      <c r="H343" s="201"/>
      <c r="I343" s="204"/>
      <c r="J343" s="215">
        <f>BK343</f>
        <v>0</v>
      </c>
      <c r="K343" s="201"/>
      <c r="L343" s="206"/>
      <c r="M343" s="207"/>
      <c r="N343" s="208"/>
      <c r="O343" s="208"/>
      <c r="P343" s="209">
        <f>SUM(P344:P424)</f>
        <v>0</v>
      </c>
      <c r="Q343" s="208"/>
      <c r="R343" s="209">
        <f>SUM(R344:R424)</f>
        <v>0.86643746517400011</v>
      </c>
      <c r="S343" s="208"/>
      <c r="T343" s="210">
        <f>SUM(T344:T424)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11" t="s">
        <v>82</v>
      </c>
      <c r="AT343" s="212" t="s">
        <v>73</v>
      </c>
      <c r="AU343" s="212" t="s">
        <v>80</v>
      </c>
      <c r="AY343" s="211" t="s">
        <v>135</v>
      </c>
      <c r="BK343" s="213">
        <f>SUM(BK344:BK424)</f>
        <v>0</v>
      </c>
    </row>
    <row r="344" s="2" customFormat="1" ht="24.15" customHeight="1">
      <c r="A344" s="40"/>
      <c r="B344" s="41"/>
      <c r="C344" s="216" t="s">
        <v>663</v>
      </c>
      <c r="D344" s="216" t="s">
        <v>137</v>
      </c>
      <c r="E344" s="217" t="s">
        <v>664</v>
      </c>
      <c r="F344" s="218" t="s">
        <v>665</v>
      </c>
      <c r="G344" s="219" t="s">
        <v>154</v>
      </c>
      <c r="H344" s="220">
        <v>102.848</v>
      </c>
      <c r="I344" s="221"/>
      <c r="J344" s="222">
        <f>ROUND(I344*H344,2)</f>
        <v>0</v>
      </c>
      <c r="K344" s="218" t="s">
        <v>141</v>
      </c>
      <c r="L344" s="46"/>
      <c r="M344" s="223" t="s">
        <v>19</v>
      </c>
      <c r="N344" s="224" t="s">
        <v>45</v>
      </c>
      <c r="O344" s="86"/>
      <c r="P344" s="225">
        <f>O344*H344</f>
        <v>0</v>
      </c>
      <c r="Q344" s="225">
        <v>7.6799999999999999E-07</v>
      </c>
      <c r="R344" s="225">
        <f>Q344*H344</f>
        <v>7.8987263999999997E-05</v>
      </c>
      <c r="S344" s="225">
        <v>0</v>
      </c>
      <c r="T344" s="22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7" t="s">
        <v>214</v>
      </c>
      <c r="AT344" s="227" t="s">
        <v>137</v>
      </c>
      <c r="AU344" s="227" t="s">
        <v>82</v>
      </c>
      <c r="AY344" s="19" t="s">
        <v>135</v>
      </c>
      <c r="BE344" s="228">
        <f>IF(N344="základní",J344,0)</f>
        <v>0</v>
      </c>
      <c r="BF344" s="228">
        <f>IF(N344="snížená",J344,0)</f>
        <v>0</v>
      </c>
      <c r="BG344" s="228">
        <f>IF(N344="zákl. přenesená",J344,0)</f>
        <v>0</v>
      </c>
      <c r="BH344" s="228">
        <f>IF(N344="sníž. přenesená",J344,0)</f>
        <v>0</v>
      </c>
      <c r="BI344" s="228">
        <f>IF(N344="nulová",J344,0)</f>
        <v>0</v>
      </c>
      <c r="BJ344" s="19" t="s">
        <v>80</v>
      </c>
      <c r="BK344" s="228">
        <f>ROUND(I344*H344,2)</f>
        <v>0</v>
      </c>
      <c r="BL344" s="19" t="s">
        <v>214</v>
      </c>
      <c r="BM344" s="227" t="s">
        <v>666</v>
      </c>
    </row>
    <row r="345" s="2" customFormat="1">
      <c r="A345" s="40"/>
      <c r="B345" s="41"/>
      <c r="C345" s="42"/>
      <c r="D345" s="229" t="s">
        <v>144</v>
      </c>
      <c r="E345" s="42"/>
      <c r="F345" s="230" t="s">
        <v>667</v>
      </c>
      <c r="G345" s="42"/>
      <c r="H345" s="42"/>
      <c r="I345" s="231"/>
      <c r="J345" s="42"/>
      <c r="K345" s="42"/>
      <c r="L345" s="46"/>
      <c r="M345" s="232"/>
      <c r="N345" s="23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144</v>
      </c>
      <c r="AU345" s="19" t="s">
        <v>82</v>
      </c>
    </row>
    <row r="346" s="13" customFormat="1">
      <c r="A346" s="13"/>
      <c r="B346" s="234"/>
      <c r="C346" s="235"/>
      <c r="D346" s="236" t="s">
        <v>146</v>
      </c>
      <c r="E346" s="237" t="s">
        <v>19</v>
      </c>
      <c r="F346" s="238" t="s">
        <v>277</v>
      </c>
      <c r="G346" s="235"/>
      <c r="H346" s="239">
        <v>102.848</v>
      </c>
      <c r="I346" s="240"/>
      <c r="J346" s="235"/>
      <c r="K346" s="235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146</v>
      </c>
      <c r="AU346" s="245" t="s">
        <v>82</v>
      </c>
      <c r="AV346" s="13" t="s">
        <v>82</v>
      </c>
      <c r="AW346" s="13" t="s">
        <v>35</v>
      </c>
      <c r="AX346" s="13" t="s">
        <v>80</v>
      </c>
      <c r="AY346" s="245" t="s">
        <v>135</v>
      </c>
    </row>
    <row r="347" s="2" customFormat="1" ht="33" customHeight="1">
      <c r="A347" s="40"/>
      <c r="B347" s="41"/>
      <c r="C347" s="216" t="s">
        <v>668</v>
      </c>
      <c r="D347" s="216" t="s">
        <v>137</v>
      </c>
      <c r="E347" s="217" t="s">
        <v>669</v>
      </c>
      <c r="F347" s="218" t="s">
        <v>670</v>
      </c>
      <c r="G347" s="219" t="s">
        <v>154</v>
      </c>
      <c r="H347" s="220">
        <v>102.848</v>
      </c>
      <c r="I347" s="221"/>
      <c r="J347" s="222">
        <f>ROUND(I347*H347,2)</f>
        <v>0</v>
      </c>
      <c r="K347" s="218" t="s">
        <v>141</v>
      </c>
      <c r="L347" s="46"/>
      <c r="M347" s="223" t="s">
        <v>19</v>
      </c>
      <c r="N347" s="224" t="s">
        <v>45</v>
      </c>
      <c r="O347" s="86"/>
      <c r="P347" s="225">
        <f>O347*H347</f>
        <v>0</v>
      </c>
      <c r="Q347" s="225">
        <v>4.4799999999999999E-07</v>
      </c>
      <c r="R347" s="225">
        <f>Q347*H347</f>
        <v>4.6075904000000001E-05</v>
      </c>
      <c r="S347" s="225">
        <v>0</v>
      </c>
      <c r="T347" s="22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27" t="s">
        <v>214</v>
      </c>
      <c r="AT347" s="227" t="s">
        <v>137</v>
      </c>
      <c r="AU347" s="227" t="s">
        <v>82</v>
      </c>
      <c r="AY347" s="19" t="s">
        <v>135</v>
      </c>
      <c r="BE347" s="228">
        <f>IF(N347="základní",J347,0)</f>
        <v>0</v>
      </c>
      <c r="BF347" s="228">
        <f>IF(N347="snížená",J347,0)</f>
        <v>0</v>
      </c>
      <c r="BG347" s="228">
        <f>IF(N347="zákl. přenesená",J347,0)</f>
        <v>0</v>
      </c>
      <c r="BH347" s="228">
        <f>IF(N347="sníž. přenesená",J347,0)</f>
        <v>0</v>
      </c>
      <c r="BI347" s="228">
        <f>IF(N347="nulová",J347,0)</f>
        <v>0</v>
      </c>
      <c r="BJ347" s="19" t="s">
        <v>80</v>
      </c>
      <c r="BK347" s="228">
        <f>ROUND(I347*H347,2)</f>
        <v>0</v>
      </c>
      <c r="BL347" s="19" t="s">
        <v>214</v>
      </c>
      <c r="BM347" s="227" t="s">
        <v>671</v>
      </c>
    </row>
    <row r="348" s="2" customFormat="1">
      <c r="A348" s="40"/>
      <c r="B348" s="41"/>
      <c r="C348" s="42"/>
      <c r="D348" s="229" t="s">
        <v>144</v>
      </c>
      <c r="E348" s="42"/>
      <c r="F348" s="230" t="s">
        <v>672</v>
      </c>
      <c r="G348" s="42"/>
      <c r="H348" s="42"/>
      <c r="I348" s="231"/>
      <c r="J348" s="42"/>
      <c r="K348" s="42"/>
      <c r="L348" s="46"/>
      <c r="M348" s="232"/>
      <c r="N348" s="23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144</v>
      </c>
      <c r="AU348" s="19" t="s">
        <v>82</v>
      </c>
    </row>
    <row r="349" s="13" customFormat="1">
      <c r="A349" s="13"/>
      <c r="B349" s="234"/>
      <c r="C349" s="235"/>
      <c r="D349" s="236" t="s">
        <v>146</v>
      </c>
      <c r="E349" s="237" t="s">
        <v>19</v>
      </c>
      <c r="F349" s="238" t="s">
        <v>277</v>
      </c>
      <c r="G349" s="235"/>
      <c r="H349" s="239">
        <v>102.848</v>
      </c>
      <c r="I349" s="240"/>
      <c r="J349" s="235"/>
      <c r="K349" s="235"/>
      <c r="L349" s="241"/>
      <c r="M349" s="242"/>
      <c r="N349" s="243"/>
      <c r="O349" s="243"/>
      <c r="P349" s="243"/>
      <c r="Q349" s="243"/>
      <c r="R349" s="243"/>
      <c r="S349" s="243"/>
      <c r="T349" s="24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5" t="s">
        <v>146</v>
      </c>
      <c r="AU349" s="245" t="s">
        <v>82</v>
      </c>
      <c r="AV349" s="13" t="s">
        <v>82</v>
      </c>
      <c r="AW349" s="13" t="s">
        <v>35</v>
      </c>
      <c r="AX349" s="13" t="s">
        <v>80</v>
      </c>
      <c r="AY349" s="245" t="s">
        <v>135</v>
      </c>
    </row>
    <row r="350" s="2" customFormat="1" ht="24.15" customHeight="1">
      <c r="A350" s="40"/>
      <c r="B350" s="41"/>
      <c r="C350" s="216" t="s">
        <v>673</v>
      </c>
      <c r="D350" s="216" t="s">
        <v>137</v>
      </c>
      <c r="E350" s="217" t="s">
        <v>674</v>
      </c>
      <c r="F350" s="218" t="s">
        <v>675</v>
      </c>
      <c r="G350" s="219" t="s">
        <v>154</v>
      </c>
      <c r="H350" s="220">
        <v>102.848</v>
      </c>
      <c r="I350" s="221"/>
      <c r="J350" s="222">
        <f>ROUND(I350*H350,2)</f>
        <v>0</v>
      </c>
      <c r="K350" s="218" t="s">
        <v>141</v>
      </c>
      <c r="L350" s="46"/>
      <c r="M350" s="223" t="s">
        <v>19</v>
      </c>
      <c r="N350" s="224" t="s">
        <v>45</v>
      </c>
      <c r="O350" s="86"/>
      <c r="P350" s="225">
        <f>O350*H350</f>
        <v>0</v>
      </c>
      <c r="Q350" s="225">
        <v>0</v>
      </c>
      <c r="R350" s="225">
        <f>Q350*H350</f>
        <v>0</v>
      </c>
      <c r="S350" s="225">
        <v>0</v>
      </c>
      <c r="T350" s="22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27" t="s">
        <v>214</v>
      </c>
      <c r="AT350" s="227" t="s">
        <v>137</v>
      </c>
      <c r="AU350" s="227" t="s">
        <v>82</v>
      </c>
      <c r="AY350" s="19" t="s">
        <v>135</v>
      </c>
      <c r="BE350" s="228">
        <f>IF(N350="základní",J350,0)</f>
        <v>0</v>
      </c>
      <c r="BF350" s="228">
        <f>IF(N350="snížená",J350,0)</f>
        <v>0</v>
      </c>
      <c r="BG350" s="228">
        <f>IF(N350="zákl. přenesená",J350,0)</f>
        <v>0</v>
      </c>
      <c r="BH350" s="228">
        <f>IF(N350="sníž. přenesená",J350,0)</f>
        <v>0</v>
      </c>
      <c r="BI350" s="228">
        <f>IF(N350="nulová",J350,0)</f>
        <v>0</v>
      </c>
      <c r="BJ350" s="19" t="s">
        <v>80</v>
      </c>
      <c r="BK350" s="228">
        <f>ROUND(I350*H350,2)</f>
        <v>0</v>
      </c>
      <c r="BL350" s="19" t="s">
        <v>214</v>
      </c>
      <c r="BM350" s="227" t="s">
        <v>676</v>
      </c>
    </row>
    <row r="351" s="2" customFormat="1">
      <c r="A351" s="40"/>
      <c r="B351" s="41"/>
      <c r="C351" s="42"/>
      <c r="D351" s="229" t="s">
        <v>144</v>
      </c>
      <c r="E351" s="42"/>
      <c r="F351" s="230" t="s">
        <v>677</v>
      </c>
      <c r="G351" s="42"/>
      <c r="H351" s="42"/>
      <c r="I351" s="231"/>
      <c r="J351" s="42"/>
      <c r="K351" s="42"/>
      <c r="L351" s="46"/>
      <c r="M351" s="232"/>
      <c r="N351" s="23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144</v>
      </c>
      <c r="AU351" s="19" t="s">
        <v>82</v>
      </c>
    </row>
    <row r="352" s="13" customFormat="1">
      <c r="A352" s="13"/>
      <c r="B352" s="234"/>
      <c r="C352" s="235"/>
      <c r="D352" s="236" t="s">
        <v>146</v>
      </c>
      <c r="E352" s="237" t="s">
        <v>19</v>
      </c>
      <c r="F352" s="238" t="s">
        <v>678</v>
      </c>
      <c r="G352" s="235"/>
      <c r="H352" s="239">
        <v>17.850999999999999</v>
      </c>
      <c r="I352" s="240"/>
      <c r="J352" s="235"/>
      <c r="K352" s="235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146</v>
      </c>
      <c r="AU352" s="245" t="s">
        <v>82</v>
      </c>
      <c r="AV352" s="13" t="s">
        <v>82</v>
      </c>
      <c r="AW352" s="13" t="s">
        <v>35</v>
      </c>
      <c r="AX352" s="13" t="s">
        <v>74</v>
      </c>
      <c r="AY352" s="245" t="s">
        <v>135</v>
      </c>
    </row>
    <row r="353" s="13" customFormat="1">
      <c r="A353" s="13"/>
      <c r="B353" s="234"/>
      <c r="C353" s="235"/>
      <c r="D353" s="236" t="s">
        <v>146</v>
      </c>
      <c r="E353" s="237" t="s">
        <v>19</v>
      </c>
      <c r="F353" s="238" t="s">
        <v>679</v>
      </c>
      <c r="G353" s="235"/>
      <c r="H353" s="239">
        <v>17.789000000000001</v>
      </c>
      <c r="I353" s="240"/>
      <c r="J353" s="235"/>
      <c r="K353" s="235"/>
      <c r="L353" s="241"/>
      <c r="M353" s="242"/>
      <c r="N353" s="243"/>
      <c r="O353" s="243"/>
      <c r="P353" s="243"/>
      <c r="Q353" s="243"/>
      <c r="R353" s="243"/>
      <c r="S353" s="243"/>
      <c r="T353" s="24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5" t="s">
        <v>146</v>
      </c>
      <c r="AU353" s="245" t="s">
        <v>82</v>
      </c>
      <c r="AV353" s="13" t="s">
        <v>82</v>
      </c>
      <c r="AW353" s="13" t="s">
        <v>35</v>
      </c>
      <c r="AX353" s="13" t="s">
        <v>74</v>
      </c>
      <c r="AY353" s="245" t="s">
        <v>135</v>
      </c>
    </row>
    <row r="354" s="13" customFormat="1">
      <c r="A354" s="13"/>
      <c r="B354" s="234"/>
      <c r="C354" s="235"/>
      <c r="D354" s="236" t="s">
        <v>146</v>
      </c>
      <c r="E354" s="237" t="s">
        <v>19</v>
      </c>
      <c r="F354" s="238" t="s">
        <v>680</v>
      </c>
      <c r="G354" s="235"/>
      <c r="H354" s="239">
        <v>18.948</v>
      </c>
      <c r="I354" s="240"/>
      <c r="J354" s="235"/>
      <c r="K354" s="235"/>
      <c r="L354" s="241"/>
      <c r="M354" s="242"/>
      <c r="N354" s="243"/>
      <c r="O354" s="243"/>
      <c r="P354" s="243"/>
      <c r="Q354" s="243"/>
      <c r="R354" s="243"/>
      <c r="S354" s="243"/>
      <c r="T354" s="24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5" t="s">
        <v>146</v>
      </c>
      <c r="AU354" s="245" t="s">
        <v>82</v>
      </c>
      <c r="AV354" s="13" t="s">
        <v>82</v>
      </c>
      <c r="AW354" s="13" t="s">
        <v>35</v>
      </c>
      <c r="AX354" s="13" t="s">
        <v>74</v>
      </c>
      <c r="AY354" s="245" t="s">
        <v>135</v>
      </c>
    </row>
    <row r="355" s="13" customFormat="1">
      <c r="A355" s="13"/>
      <c r="B355" s="234"/>
      <c r="C355" s="235"/>
      <c r="D355" s="236" t="s">
        <v>146</v>
      </c>
      <c r="E355" s="237" t="s">
        <v>19</v>
      </c>
      <c r="F355" s="238" t="s">
        <v>681</v>
      </c>
      <c r="G355" s="235"/>
      <c r="H355" s="239">
        <v>23.260000000000002</v>
      </c>
      <c r="I355" s="240"/>
      <c r="J355" s="235"/>
      <c r="K355" s="235"/>
      <c r="L355" s="241"/>
      <c r="M355" s="242"/>
      <c r="N355" s="243"/>
      <c r="O355" s="243"/>
      <c r="P355" s="243"/>
      <c r="Q355" s="243"/>
      <c r="R355" s="243"/>
      <c r="S355" s="243"/>
      <c r="T355" s="24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5" t="s">
        <v>146</v>
      </c>
      <c r="AU355" s="245" t="s">
        <v>82</v>
      </c>
      <c r="AV355" s="13" t="s">
        <v>82</v>
      </c>
      <c r="AW355" s="13" t="s">
        <v>35</v>
      </c>
      <c r="AX355" s="13" t="s">
        <v>74</v>
      </c>
      <c r="AY355" s="245" t="s">
        <v>135</v>
      </c>
    </row>
    <row r="356" s="13" customFormat="1">
      <c r="A356" s="13"/>
      <c r="B356" s="234"/>
      <c r="C356" s="235"/>
      <c r="D356" s="236" t="s">
        <v>146</v>
      </c>
      <c r="E356" s="237" t="s">
        <v>19</v>
      </c>
      <c r="F356" s="238" t="s">
        <v>260</v>
      </c>
      <c r="G356" s="235"/>
      <c r="H356" s="239">
        <v>25</v>
      </c>
      <c r="I356" s="240"/>
      <c r="J356" s="235"/>
      <c r="K356" s="235"/>
      <c r="L356" s="241"/>
      <c r="M356" s="242"/>
      <c r="N356" s="243"/>
      <c r="O356" s="243"/>
      <c r="P356" s="243"/>
      <c r="Q356" s="243"/>
      <c r="R356" s="243"/>
      <c r="S356" s="243"/>
      <c r="T356" s="24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5" t="s">
        <v>146</v>
      </c>
      <c r="AU356" s="245" t="s">
        <v>82</v>
      </c>
      <c r="AV356" s="13" t="s">
        <v>82</v>
      </c>
      <c r="AW356" s="13" t="s">
        <v>35</v>
      </c>
      <c r="AX356" s="13" t="s">
        <v>74</v>
      </c>
      <c r="AY356" s="245" t="s">
        <v>135</v>
      </c>
    </row>
    <row r="357" s="14" customFormat="1">
      <c r="A357" s="14"/>
      <c r="B357" s="246"/>
      <c r="C357" s="247"/>
      <c r="D357" s="236" t="s">
        <v>146</v>
      </c>
      <c r="E357" s="248" t="s">
        <v>277</v>
      </c>
      <c r="F357" s="249" t="s">
        <v>149</v>
      </c>
      <c r="G357" s="247"/>
      <c r="H357" s="250">
        <v>102.848</v>
      </c>
      <c r="I357" s="251"/>
      <c r="J357" s="247"/>
      <c r="K357" s="247"/>
      <c r="L357" s="252"/>
      <c r="M357" s="253"/>
      <c r="N357" s="254"/>
      <c r="O357" s="254"/>
      <c r="P357" s="254"/>
      <c r="Q357" s="254"/>
      <c r="R357" s="254"/>
      <c r="S357" s="254"/>
      <c r="T357" s="25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6" t="s">
        <v>146</v>
      </c>
      <c r="AU357" s="256" t="s">
        <v>82</v>
      </c>
      <c r="AV357" s="14" t="s">
        <v>142</v>
      </c>
      <c r="AW357" s="14" t="s">
        <v>35</v>
      </c>
      <c r="AX357" s="14" t="s">
        <v>80</v>
      </c>
      <c r="AY357" s="256" t="s">
        <v>135</v>
      </c>
    </row>
    <row r="358" s="2" customFormat="1" ht="24.15" customHeight="1">
      <c r="A358" s="40"/>
      <c r="B358" s="41"/>
      <c r="C358" s="216" t="s">
        <v>682</v>
      </c>
      <c r="D358" s="216" t="s">
        <v>137</v>
      </c>
      <c r="E358" s="217" t="s">
        <v>683</v>
      </c>
      <c r="F358" s="218" t="s">
        <v>684</v>
      </c>
      <c r="G358" s="219" t="s">
        <v>154</v>
      </c>
      <c r="H358" s="220">
        <v>102.848</v>
      </c>
      <c r="I358" s="221"/>
      <c r="J358" s="222">
        <f>ROUND(I358*H358,2)</f>
        <v>0</v>
      </c>
      <c r="K358" s="218" t="s">
        <v>141</v>
      </c>
      <c r="L358" s="46"/>
      <c r="M358" s="223" t="s">
        <v>19</v>
      </c>
      <c r="N358" s="224" t="s">
        <v>45</v>
      </c>
      <c r="O358" s="86"/>
      <c r="P358" s="225">
        <f>O358*H358</f>
        <v>0</v>
      </c>
      <c r="Q358" s="225">
        <v>3.3000000000000003E-05</v>
      </c>
      <c r="R358" s="225">
        <f>Q358*H358</f>
        <v>0.0033939840000000001</v>
      </c>
      <c r="S358" s="225">
        <v>0</v>
      </c>
      <c r="T358" s="22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7" t="s">
        <v>214</v>
      </c>
      <c r="AT358" s="227" t="s">
        <v>137</v>
      </c>
      <c r="AU358" s="227" t="s">
        <v>82</v>
      </c>
      <c r="AY358" s="19" t="s">
        <v>135</v>
      </c>
      <c r="BE358" s="228">
        <f>IF(N358="základní",J358,0)</f>
        <v>0</v>
      </c>
      <c r="BF358" s="228">
        <f>IF(N358="snížená",J358,0)</f>
        <v>0</v>
      </c>
      <c r="BG358" s="228">
        <f>IF(N358="zákl. přenesená",J358,0)</f>
        <v>0</v>
      </c>
      <c r="BH358" s="228">
        <f>IF(N358="sníž. přenesená",J358,0)</f>
        <v>0</v>
      </c>
      <c r="BI358" s="228">
        <f>IF(N358="nulová",J358,0)</f>
        <v>0</v>
      </c>
      <c r="BJ358" s="19" t="s">
        <v>80</v>
      </c>
      <c r="BK358" s="228">
        <f>ROUND(I358*H358,2)</f>
        <v>0</v>
      </c>
      <c r="BL358" s="19" t="s">
        <v>214</v>
      </c>
      <c r="BM358" s="227" t="s">
        <v>685</v>
      </c>
    </row>
    <row r="359" s="2" customFormat="1">
      <c r="A359" s="40"/>
      <c r="B359" s="41"/>
      <c r="C359" s="42"/>
      <c r="D359" s="229" t="s">
        <v>144</v>
      </c>
      <c r="E359" s="42"/>
      <c r="F359" s="230" t="s">
        <v>686</v>
      </c>
      <c r="G359" s="42"/>
      <c r="H359" s="42"/>
      <c r="I359" s="231"/>
      <c r="J359" s="42"/>
      <c r="K359" s="42"/>
      <c r="L359" s="46"/>
      <c r="M359" s="232"/>
      <c r="N359" s="23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144</v>
      </c>
      <c r="AU359" s="19" t="s">
        <v>82</v>
      </c>
    </row>
    <row r="360" s="13" customFormat="1">
      <c r="A360" s="13"/>
      <c r="B360" s="234"/>
      <c r="C360" s="235"/>
      <c r="D360" s="236" t="s">
        <v>146</v>
      </c>
      <c r="E360" s="237" t="s">
        <v>19</v>
      </c>
      <c r="F360" s="238" t="s">
        <v>277</v>
      </c>
      <c r="G360" s="235"/>
      <c r="H360" s="239">
        <v>102.848</v>
      </c>
      <c r="I360" s="240"/>
      <c r="J360" s="235"/>
      <c r="K360" s="235"/>
      <c r="L360" s="241"/>
      <c r="M360" s="242"/>
      <c r="N360" s="243"/>
      <c r="O360" s="243"/>
      <c r="P360" s="243"/>
      <c r="Q360" s="243"/>
      <c r="R360" s="243"/>
      <c r="S360" s="243"/>
      <c r="T360" s="24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146</v>
      </c>
      <c r="AU360" s="245" t="s">
        <v>82</v>
      </c>
      <c r="AV360" s="13" t="s">
        <v>82</v>
      </c>
      <c r="AW360" s="13" t="s">
        <v>35</v>
      </c>
      <c r="AX360" s="13" t="s">
        <v>80</v>
      </c>
      <c r="AY360" s="245" t="s">
        <v>135</v>
      </c>
    </row>
    <row r="361" s="2" customFormat="1" ht="37.8" customHeight="1">
      <c r="A361" s="40"/>
      <c r="B361" s="41"/>
      <c r="C361" s="216" t="s">
        <v>687</v>
      </c>
      <c r="D361" s="216" t="s">
        <v>137</v>
      </c>
      <c r="E361" s="217" t="s">
        <v>688</v>
      </c>
      <c r="F361" s="218" t="s">
        <v>689</v>
      </c>
      <c r="G361" s="219" t="s">
        <v>154</v>
      </c>
      <c r="H361" s="220">
        <v>102.848</v>
      </c>
      <c r="I361" s="221"/>
      <c r="J361" s="222">
        <f>ROUND(I361*H361,2)</f>
        <v>0</v>
      </c>
      <c r="K361" s="218" t="s">
        <v>141</v>
      </c>
      <c r="L361" s="46"/>
      <c r="M361" s="223" t="s">
        <v>19</v>
      </c>
      <c r="N361" s="224" t="s">
        <v>45</v>
      </c>
      <c r="O361" s="86"/>
      <c r="P361" s="225">
        <f>O361*H361</f>
        <v>0</v>
      </c>
      <c r="Q361" s="225">
        <v>0.0045450000000000004</v>
      </c>
      <c r="R361" s="225">
        <f>Q361*H361</f>
        <v>0.46744416000000005</v>
      </c>
      <c r="S361" s="225">
        <v>0</v>
      </c>
      <c r="T361" s="22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7" t="s">
        <v>214</v>
      </c>
      <c r="AT361" s="227" t="s">
        <v>137</v>
      </c>
      <c r="AU361" s="227" t="s">
        <v>82</v>
      </c>
      <c r="AY361" s="19" t="s">
        <v>135</v>
      </c>
      <c r="BE361" s="228">
        <f>IF(N361="základní",J361,0)</f>
        <v>0</v>
      </c>
      <c r="BF361" s="228">
        <f>IF(N361="snížená",J361,0)</f>
        <v>0</v>
      </c>
      <c r="BG361" s="228">
        <f>IF(N361="zákl. přenesená",J361,0)</f>
        <v>0</v>
      </c>
      <c r="BH361" s="228">
        <f>IF(N361="sníž. přenesená",J361,0)</f>
        <v>0</v>
      </c>
      <c r="BI361" s="228">
        <f>IF(N361="nulová",J361,0)</f>
        <v>0</v>
      </c>
      <c r="BJ361" s="19" t="s">
        <v>80</v>
      </c>
      <c r="BK361" s="228">
        <f>ROUND(I361*H361,2)</f>
        <v>0</v>
      </c>
      <c r="BL361" s="19" t="s">
        <v>214</v>
      </c>
      <c r="BM361" s="227" t="s">
        <v>690</v>
      </c>
    </row>
    <row r="362" s="2" customFormat="1">
      <c r="A362" s="40"/>
      <c r="B362" s="41"/>
      <c r="C362" s="42"/>
      <c r="D362" s="229" t="s">
        <v>144</v>
      </c>
      <c r="E362" s="42"/>
      <c r="F362" s="230" t="s">
        <v>691</v>
      </c>
      <c r="G362" s="42"/>
      <c r="H362" s="42"/>
      <c r="I362" s="231"/>
      <c r="J362" s="42"/>
      <c r="K362" s="42"/>
      <c r="L362" s="46"/>
      <c r="M362" s="232"/>
      <c r="N362" s="23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144</v>
      </c>
      <c r="AU362" s="19" t="s">
        <v>82</v>
      </c>
    </row>
    <row r="363" s="13" customFormat="1">
      <c r="A363" s="13"/>
      <c r="B363" s="234"/>
      <c r="C363" s="235"/>
      <c r="D363" s="236" t="s">
        <v>146</v>
      </c>
      <c r="E363" s="237" t="s">
        <v>19</v>
      </c>
      <c r="F363" s="238" t="s">
        <v>277</v>
      </c>
      <c r="G363" s="235"/>
      <c r="H363" s="239">
        <v>102.848</v>
      </c>
      <c r="I363" s="240"/>
      <c r="J363" s="235"/>
      <c r="K363" s="235"/>
      <c r="L363" s="241"/>
      <c r="M363" s="242"/>
      <c r="N363" s="243"/>
      <c r="O363" s="243"/>
      <c r="P363" s="243"/>
      <c r="Q363" s="243"/>
      <c r="R363" s="243"/>
      <c r="S363" s="243"/>
      <c r="T363" s="24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5" t="s">
        <v>146</v>
      </c>
      <c r="AU363" s="245" t="s">
        <v>82</v>
      </c>
      <c r="AV363" s="13" t="s">
        <v>82</v>
      </c>
      <c r="AW363" s="13" t="s">
        <v>35</v>
      </c>
      <c r="AX363" s="13" t="s">
        <v>80</v>
      </c>
      <c r="AY363" s="245" t="s">
        <v>135</v>
      </c>
    </row>
    <row r="364" s="2" customFormat="1" ht="24.15" customHeight="1">
      <c r="A364" s="40"/>
      <c r="B364" s="41"/>
      <c r="C364" s="216" t="s">
        <v>692</v>
      </c>
      <c r="D364" s="216" t="s">
        <v>137</v>
      </c>
      <c r="E364" s="217" t="s">
        <v>693</v>
      </c>
      <c r="F364" s="218" t="s">
        <v>694</v>
      </c>
      <c r="G364" s="219" t="s">
        <v>154</v>
      </c>
      <c r="H364" s="220">
        <v>102.848</v>
      </c>
      <c r="I364" s="221"/>
      <c r="J364" s="222">
        <f>ROUND(I364*H364,2)</f>
        <v>0</v>
      </c>
      <c r="K364" s="218" t="s">
        <v>141</v>
      </c>
      <c r="L364" s="46"/>
      <c r="M364" s="223" t="s">
        <v>19</v>
      </c>
      <c r="N364" s="224" t="s">
        <v>45</v>
      </c>
      <c r="O364" s="86"/>
      <c r="P364" s="225">
        <f>O364*H364</f>
        <v>0</v>
      </c>
      <c r="Q364" s="225">
        <v>0.00029999999999999997</v>
      </c>
      <c r="R364" s="225">
        <f>Q364*H364</f>
        <v>0.030854399999999997</v>
      </c>
      <c r="S364" s="225">
        <v>0</v>
      </c>
      <c r="T364" s="22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27" t="s">
        <v>214</v>
      </c>
      <c r="AT364" s="227" t="s">
        <v>137</v>
      </c>
      <c r="AU364" s="227" t="s">
        <v>82</v>
      </c>
      <c r="AY364" s="19" t="s">
        <v>135</v>
      </c>
      <c r="BE364" s="228">
        <f>IF(N364="základní",J364,0)</f>
        <v>0</v>
      </c>
      <c r="BF364" s="228">
        <f>IF(N364="snížená",J364,0)</f>
        <v>0</v>
      </c>
      <c r="BG364" s="228">
        <f>IF(N364="zákl. přenesená",J364,0)</f>
        <v>0</v>
      </c>
      <c r="BH364" s="228">
        <f>IF(N364="sníž. přenesená",J364,0)</f>
        <v>0</v>
      </c>
      <c r="BI364" s="228">
        <f>IF(N364="nulová",J364,0)</f>
        <v>0</v>
      </c>
      <c r="BJ364" s="19" t="s">
        <v>80</v>
      </c>
      <c r="BK364" s="228">
        <f>ROUND(I364*H364,2)</f>
        <v>0</v>
      </c>
      <c r="BL364" s="19" t="s">
        <v>214</v>
      </c>
      <c r="BM364" s="227" t="s">
        <v>695</v>
      </c>
    </row>
    <row r="365" s="2" customFormat="1">
      <c r="A365" s="40"/>
      <c r="B365" s="41"/>
      <c r="C365" s="42"/>
      <c r="D365" s="229" t="s">
        <v>144</v>
      </c>
      <c r="E365" s="42"/>
      <c r="F365" s="230" t="s">
        <v>696</v>
      </c>
      <c r="G365" s="42"/>
      <c r="H365" s="42"/>
      <c r="I365" s="231"/>
      <c r="J365" s="42"/>
      <c r="K365" s="42"/>
      <c r="L365" s="46"/>
      <c r="M365" s="232"/>
      <c r="N365" s="23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144</v>
      </c>
      <c r="AU365" s="19" t="s">
        <v>82</v>
      </c>
    </row>
    <row r="366" s="13" customFormat="1">
      <c r="A366" s="13"/>
      <c r="B366" s="234"/>
      <c r="C366" s="235"/>
      <c r="D366" s="236" t="s">
        <v>146</v>
      </c>
      <c r="E366" s="237" t="s">
        <v>19</v>
      </c>
      <c r="F366" s="238" t="s">
        <v>277</v>
      </c>
      <c r="G366" s="235"/>
      <c r="H366" s="239">
        <v>102.848</v>
      </c>
      <c r="I366" s="240"/>
      <c r="J366" s="235"/>
      <c r="K366" s="235"/>
      <c r="L366" s="241"/>
      <c r="M366" s="242"/>
      <c r="N366" s="243"/>
      <c r="O366" s="243"/>
      <c r="P366" s="243"/>
      <c r="Q366" s="243"/>
      <c r="R366" s="243"/>
      <c r="S366" s="243"/>
      <c r="T366" s="24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5" t="s">
        <v>146</v>
      </c>
      <c r="AU366" s="245" t="s">
        <v>82</v>
      </c>
      <c r="AV366" s="13" t="s">
        <v>82</v>
      </c>
      <c r="AW366" s="13" t="s">
        <v>35</v>
      </c>
      <c r="AX366" s="13" t="s">
        <v>80</v>
      </c>
      <c r="AY366" s="245" t="s">
        <v>135</v>
      </c>
    </row>
    <row r="367" s="2" customFormat="1" ht="37.8" customHeight="1">
      <c r="A367" s="40"/>
      <c r="B367" s="41"/>
      <c r="C367" s="261" t="s">
        <v>697</v>
      </c>
      <c r="D367" s="261" t="s">
        <v>321</v>
      </c>
      <c r="E367" s="262" t="s">
        <v>698</v>
      </c>
      <c r="F367" s="263" t="s">
        <v>699</v>
      </c>
      <c r="G367" s="264" t="s">
        <v>154</v>
      </c>
      <c r="H367" s="265">
        <v>124.12600000000001</v>
      </c>
      <c r="I367" s="266"/>
      <c r="J367" s="267">
        <f>ROUND(I367*H367,2)</f>
        <v>0</v>
      </c>
      <c r="K367" s="263" t="s">
        <v>141</v>
      </c>
      <c r="L367" s="268"/>
      <c r="M367" s="269" t="s">
        <v>19</v>
      </c>
      <c r="N367" s="270" t="s">
        <v>45</v>
      </c>
      <c r="O367" s="86"/>
      <c r="P367" s="225">
        <f>O367*H367</f>
        <v>0</v>
      </c>
      <c r="Q367" s="225">
        <v>0.0025999999999999999</v>
      </c>
      <c r="R367" s="225">
        <f>Q367*H367</f>
        <v>0.3227276</v>
      </c>
      <c r="S367" s="225">
        <v>0</v>
      </c>
      <c r="T367" s="226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27" t="s">
        <v>384</v>
      </c>
      <c r="AT367" s="227" t="s">
        <v>321</v>
      </c>
      <c r="AU367" s="227" t="s">
        <v>82</v>
      </c>
      <c r="AY367" s="19" t="s">
        <v>135</v>
      </c>
      <c r="BE367" s="228">
        <f>IF(N367="základní",J367,0)</f>
        <v>0</v>
      </c>
      <c r="BF367" s="228">
        <f>IF(N367="snížená",J367,0)</f>
        <v>0</v>
      </c>
      <c r="BG367" s="228">
        <f>IF(N367="zákl. přenesená",J367,0)</f>
        <v>0</v>
      </c>
      <c r="BH367" s="228">
        <f>IF(N367="sníž. přenesená",J367,0)</f>
        <v>0</v>
      </c>
      <c r="BI367" s="228">
        <f>IF(N367="nulová",J367,0)</f>
        <v>0</v>
      </c>
      <c r="BJ367" s="19" t="s">
        <v>80</v>
      </c>
      <c r="BK367" s="228">
        <f>ROUND(I367*H367,2)</f>
        <v>0</v>
      </c>
      <c r="BL367" s="19" t="s">
        <v>214</v>
      </c>
      <c r="BM367" s="227" t="s">
        <v>700</v>
      </c>
    </row>
    <row r="368" s="13" customFormat="1">
      <c r="A368" s="13"/>
      <c r="B368" s="234"/>
      <c r="C368" s="235"/>
      <c r="D368" s="236" t="s">
        <v>146</v>
      </c>
      <c r="E368" s="237" t="s">
        <v>19</v>
      </c>
      <c r="F368" s="238" t="s">
        <v>701</v>
      </c>
      <c r="G368" s="235"/>
      <c r="H368" s="239">
        <v>112.842</v>
      </c>
      <c r="I368" s="240"/>
      <c r="J368" s="235"/>
      <c r="K368" s="235"/>
      <c r="L368" s="241"/>
      <c r="M368" s="242"/>
      <c r="N368" s="243"/>
      <c r="O368" s="243"/>
      <c r="P368" s="243"/>
      <c r="Q368" s="243"/>
      <c r="R368" s="243"/>
      <c r="S368" s="243"/>
      <c r="T368" s="24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5" t="s">
        <v>146</v>
      </c>
      <c r="AU368" s="245" t="s">
        <v>82</v>
      </c>
      <c r="AV368" s="13" t="s">
        <v>82</v>
      </c>
      <c r="AW368" s="13" t="s">
        <v>35</v>
      </c>
      <c r="AX368" s="13" t="s">
        <v>80</v>
      </c>
      <c r="AY368" s="245" t="s">
        <v>135</v>
      </c>
    </row>
    <row r="369" s="13" customFormat="1">
      <c r="A369" s="13"/>
      <c r="B369" s="234"/>
      <c r="C369" s="235"/>
      <c r="D369" s="236" t="s">
        <v>146</v>
      </c>
      <c r="E369" s="235"/>
      <c r="F369" s="238" t="s">
        <v>702</v>
      </c>
      <c r="G369" s="235"/>
      <c r="H369" s="239">
        <v>124.12600000000001</v>
      </c>
      <c r="I369" s="240"/>
      <c r="J369" s="235"/>
      <c r="K369" s="235"/>
      <c r="L369" s="241"/>
      <c r="M369" s="242"/>
      <c r="N369" s="243"/>
      <c r="O369" s="243"/>
      <c r="P369" s="243"/>
      <c r="Q369" s="243"/>
      <c r="R369" s="243"/>
      <c r="S369" s="243"/>
      <c r="T369" s="24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5" t="s">
        <v>146</v>
      </c>
      <c r="AU369" s="245" t="s">
        <v>82</v>
      </c>
      <c r="AV369" s="13" t="s">
        <v>82</v>
      </c>
      <c r="AW369" s="13" t="s">
        <v>4</v>
      </c>
      <c r="AX369" s="13" t="s">
        <v>80</v>
      </c>
      <c r="AY369" s="245" t="s">
        <v>135</v>
      </c>
    </row>
    <row r="370" s="2" customFormat="1" ht="24.15" customHeight="1">
      <c r="A370" s="40"/>
      <c r="B370" s="41"/>
      <c r="C370" s="216" t="s">
        <v>703</v>
      </c>
      <c r="D370" s="216" t="s">
        <v>137</v>
      </c>
      <c r="E370" s="217" t="s">
        <v>704</v>
      </c>
      <c r="F370" s="218" t="s">
        <v>705</v>
      </c>
      <c r="G370" s="219" t="s">
        <v>167</v>
      </c>
      <c r="H370" s="220">
        <v>200</v>
      </c>
      <c r="I370" s="221"/>
      <c r="J370" s="222">
        <f>ROUND(I370*H370,2)</f>
        <v>0</v>
      </c>
      <c r="K370" s="218" t="s">
        <v>141</v>
      </c>
      <c r="L370" s="46"/>
      <c r="M370" s="223" t="s">
        <v>19</v>
      </c>
      <c r="N370" s="224" t="s">
        <v>45</v>
      </c>
      <c r="O370" s="86"/>
      <c r="P370" s="225">
        <f>O370*H370</f>
        <v>0</v>
      </c>
      <c r="Q370" s="225">
        <v>1.84E-05</v>
      </c>
      <c r="R370" s="225">
        <f>Q370*H370</f>
        <v>0.0036800000000000001</v>
      </c>
      <c r="S370" s="225">
        <v>0</v>
      </c>
      <c r="T370" s="22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27" t="s">
        <v>214</v>
      </c>
      <c r="AT370" s="227" t="s">
        <v>137</v>
      </c>
      <c r="AU370" s="227" t="s">
        <v>82</v>
      </c>
      <c r="AY370" s="19" t="s">
        <v>135</v>
      </c>
      <c r="BE370" s="228">
        <f>IF(N370="základní",J370,0)</f>
        <v>0</v>
      </c>
      <c r="BF370" s="228">
        <f>IF(N370="snížená",J370,0)</f>
        <v>0</v>
      </c>
      <c r="BG370" s="228">
        <f>IF(N370="zákl. přenesená",J370,0)</f>
        <v>0</v>
      </c>
      <c r="BH370" s="228">
        <f>IF(N370="sníž. přenesená",J370,0)</f>
        <v>0</v>
      </c>
      <c r="BI370" s="228">
        <f>IF(N370="nulová",J370,0)</f>
        <v>0</v>
      </c>
      <c r="BJ370" s="19" t="s">
        <v>80</v>
      </c>
      <c r="BK370" s="228">
        <f>ROUND(I370*H370,2)</f>
        <v>0</v>
      </c>
      <c r="BL370" s="19" t="s">
        <v>214</v>
      </c>
      <c r="BM370" s="227" t="s">
        <v>706</v>
      </c>
    </row>
    <row r="371" s="2" customFormat="1">
      <c r="A371" s="40"/>
      <c r="B371" s="41"/>
      <c r="C371" s="42"/>
      <c r="D371" s="229" t="s">
        <v>144</v>
      </c>
      <c r="E371" s="42"/>
      <c r="F371" s="230" t="s">
        <v>707</v>
      </c>
      <c r="G371" s="42"/>
      <c r="H371" s="42"/>
      <c r="I371" s="231"/>
      <c r="J371" s="42"/>
      <c r="K371" s="42"/>
      <c r="L371" s="46"/>
      <c r="M371" s="232"/>
      <c r="N371" s="23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144</v>
      </c>
      <c r="AU371" s="19" t="s">
        <v>82</v>
      </c>
    </row>
    <row r="372" s="13" customFormat="1">
      <c r="A372" s="13"/>
      <c r="B372" s="234"/>
      <c r="C372" s="235"/>
      <c r="D372" s="236" t="s">
        <v>146</v>
      </c>
      <c r="E372" s="237" t="s">
        <v>19</v>
      </c>
      <c r="F372" s="238" t="s">
        <v>708</v>
      </c>
      <c r="G372" s="235"/>
      <c r="H372" s="239">
        <v>200</v>
      </c>
      <c r="I372" s="240"/>
      <c r="J372" s="235"/>
      <c r="K372" s="235"/>
      <c r="L372" s="241"/>
      <c r="M372" s="242"/>
      <c r="N372" s="243"/>
      <c r="O372" s="243"/>
      <c r="P372" s="243"/>
      <c r="Q372" s="243"/>
      <c r="R372" s="243"/>
      <c r="S372" s="243"/>
      <c r="T372" s="24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146</v>
      </c>
      <c r="AU372" s="245" t="s">
        <v>82</v>
      </c>
      <c r="AV372" s="13" t="s">
        <v>82</v>
      </c>
      <c r="AW372" s="13" t="s">
        <v>35</v>
      </c>
      <c r="AX372" s="13" t="s">
        <v>80</v>
      </c>
      <c r="AY372" s="245" t="s">
        <v>135</v>
      </c>
    </row>
    <row r="373" s="2" customFormat="1" ht="24.15" customHeight="1">
      <c r="A373" s="40"/>
      <c r="B373" s="41"/>
      <c r="C373" s="216" t="s">
        <v>709</v>
      </c>
      <c r="D373" s="216" t="s">
        <v>137</v>
      </c>
      <c r="E373" s="217" t="s">
        <v>710</v>
      </c>
      <c r="F373" s="218" t="s">
        <v>711</v>
      </c>
      <c r="G373" s="219" t="s">
        <v>167</v>
      </c>
      <c r="H373" s="220">
        <v>99.939999999999998</v>
      </c>
      <c r="I373" s="221"/>
      <c r="J373" s="222">
        <f>ROUND(I373*H373,2)</f>
        <v>0</v>
      </c>
      <c r="K373" s="218" t="s">
        <v>141</v>
      </c>
      <c r="L373" s="46"/>
      <c r="M373" s="223" t="s">
        <v>19</v>
      </c>
      <c r="N373" s="224" t="s">
        <v>45</v>
      </c>
      <c r="O373" s="86"/>
      <c r="P373" s="225">
        <f>O373*H373</f>
        <v>0</v>
      </c>
      <c r="Q373" s="225">
        <v>5.3999999999999998E-05</v>
      </c>
      <c r="R373" s="225">
        <f>Q373*H373</f>
        <v>0.0053967599999999996</v>
      </c>
      <c r="S373" s="225">
        <v>0</v>
      </c>
      <c r="T373" s="22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27" t="s">
        <v>214</v>
      </c>
      <c r="AT373" s="227" t="s">
        <v>137</v>
      </c>
      <c r="AU373" s="227" t="s">
        <v>82</v>
      </c>
      <c r="AY373" s="19" t="s">
        <v>135</v>
      </c>
      <c r="BE373" s="228">
        <f>IF(N373="základní",J373,0)</f>
        <v>0</v>
      </c>
      <c r="BF373" s="228">
        <f>IF(N373="snížená",J373,0)</f>
        <v>0</v>
      </c>
      <c r="BG373" s="228">
        <f>IF(N373="zákl. přenesená",J373,0)</f>
        <v>0</v>
      </c>
      <c r="BH373" s="228">
        <f>IF(N373="sníž. přenesená",J373,0)</f>
        <v>0</v>
      </c>
      <c r="BI373" s="228">
        <f>IF(N373="nulová",J373,0)</f>
        <v>0</v>
      </c>
      <c r="BJ373" s="19" t="s">
        <v>80</v>
      </c>
      <c r="BK373" s="228">
        <f>ROUND(I373*H373,2)</f>
        <v>0</v>
      </c>
      <c r="BL373" s="19" t="s">
        <v>214</v>
      </c>
      <c r="BM373" s="227" t="s">
        <v>712</v>
      </c>
    </row>
    <row r="374" s="2" customFormat="1">
      <c r="A374" s="40"/>
      <c r="B374" s="41"/>
      <c r="C374" s="42"/>
      <c r="D374" s="229" t="s">
        <v>144</v>
      </c>
      <c r="E374" s="42"/>
      <c r="F374" s="230" t="s">
        <v>713</v>
      </c>
      <c r="G374" s="42"/>
      <c r="H374" s="42"/>
      <c r="I374" s="231"/>
      <c r="J374" s="42"/>
      <c r="K374" s="42"/>
      <c r="L374" s="46"/>
      <c r="M374" s="232"/>
      <c r="N374" s="23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144</v>
      </c>
      <c r="AU374" s="19" t="s">
        <v>82</v>
      </c>
    </row>
    <row r="375" s="13" customFormat="1">
      <c r="A375" s="13"/>
      <c r="B375" s="234"/>
      <c r="C375" s="235"/>
      <c r="D375" s="236" t="s">
        <v>146</v>
      </c>
      <c r="E375" s="237" t="s">
        <v>19</v>
      </c>
      <c r="F375" s="238" t="s">
        <v>714</v>
      </c>
      <c r="G375" s="235"/>
      <c r="H375" s="239">
        <v>18.18</v>
      </c>
      <c r="I375" s="240"/>
      <c r="J375" s="235"/>
      <c r="K375" s="235"/>
      <c r="L375" s="241"/>
      <c r="M375" s="242"/>
      <c r="N375" s="243"/>
      <c r="O375" s="243"/>
      <c r="P375" s="243"/>
      <c r="Q375" s="243"/>
      <c r="R375" s="243"/>
      <c r="S375" s="243"/>
      <c r="T375" s="24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5" t="s">
        <v>146</v>
      </c>
      <c r="AU375" s="245" t="s">
        <v>82</v>
      </c>
      <c r="AV375" s="13" t="s">
        <v>82</v>
      </c>
      <c r="AW375" s="13" t="s">
        <v>35</v>
      </c>
      <c r="AX375" s="13" t="s">
        <v>74</v>
      </c>
      <c r="AY375" s="245" t="s">
        <v>135</v>
      </c>
    </row>
    <row r="376" s="13" customFormat="1">
      <c r="A376" s="13"/>
      <c r="B376" s="234"/>
      <c r="C376" s="235"/>
      <c r="D376" s="236" t="s">
        <v>146</v>
      </c>
      <c r="E376" s="237" t="s">
        <v>19</v>
      </c>
      <c r="F376" s="238" t="s">
        <v>715</v>
      </c>
      <c r="G376" s="235"/>
      <c r="H376" s="239">
        <v>18.16</v>
      </c>
      <c r="I376" s="240"/>
      <c r="J376" s="235"/>
      <c r="K376" s="235"/>
      <c r="L376" s="241"/>
      <c r="M376" s="242"/>
      <c r="N376" s="243"/>
      <c r="O376" s="243"/>
      <c r="P376" s="243"/>
      <c r="Q376" s="243"/>
      <c r="R376" s="243"/>
      <c r="S376" s="243"/>
      <c r="T376" s="24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5" t="s">
        <v>146</v>
      </c>
      <c r="AU376" s="245" t="s">
        <v>82</v>
      </c>
      <c r="AV376" s="13" t="s">
        <v>82</v>
      </c>
      <c r="AW376" s="13" t="s">
        <v>35</v>
      </c>
      <c r="AX376" s="13" t="s">
        <v>74</v>
      </c>
      <c r="AY376" s="245" t="s">
        <v>135</v>
      </c>
    </row>
    <row r="377" s="13" customFormat="1">
      <c r="A377" s="13"/>
      <c r="B377" s="234"/>
      <c r="C377" s="235"/>
      <c r="D377" s="236" t="s">
        <v>146</v>
      </c>
      <c r="E377" s="237" t="s">
        <v>19</v>
      </c>
      <c r="F377" s="238" t="s">
        <v>716</v>
      </c>
      <c r="G377" s="235"/>
      <c r="H377" s="239">
        <v>19.5</v>
      </c>
      <c r="I377" s="240"/>
      <c r="J377" s="235"/>
      <c r="K377" s="235"/>
      <c r="L377" s="241"/>
      <c r="M377" s="242"/>
      <c r="N377" s="243"/>
      <c r="O377" s="243"/>
      <c r="P377" s="243"/>
      <c r="Q377" s="243"/>
      <c r="R377" s="243"/>
      <c r="S377" s="243"/>
      <c r="T377" s="24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5" t="s">
        <v>146</v>
      </c>
      <c r="AU377" s="245" t="s">
        <v>82</v>
      </c>
      <c r="AV377" s="13" t="s">
        <v>82</v>
      </c>
      <c r="AW377" s="13" t="s">
        <v>35</v>
      </c>
      <c r="AX377" s="13" t="s">
        <v>74</v>
      </c>
      <c r="AY377" s="245" t="s">
        <v>135</v>
      </c>
    </row>
    <row r="378" s="13" customFormat="1">
      <c r="A378" s="13"/>
      <c r="B378" s="234"/>
      <c r="C378" s="235"/>
      <c r="D378" s="236" t="s">
        <v>146</v>
      </c>
      <c r="E378" s="237" t="s">
        <v>19</v>
      </c>
      <c r="F378" s="238" t="s">
        <v>717</v>
      </c>
      <c r="G378" s="235"/>
      <c r="H378" s="239">
        <v>20.719999999999999</v>
      </c>
      <c r="I378" s="240"/>
      <c r="J378" s="235"/>
      <c r="K378" s="235"/>
      <c r="L378" s="241"/>
      <c r="M378" s="242"/>
      <c r="N378" s="243"/>
      <c r="O378" s="243"/>
      <c r="P378" s="243"/>
      <c r="Q378" s="243"/>
      <c r="R378" s="243"/>
      <c r="S378" s="243"/>
      <c r="T378" s="24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5" t="s">
        <v>146</v>
      </c>
      <c r="AU378" s="245" t="s">
        <v>82</v>
      </c>
      <c r="AV378" s="13" t="s">
        <v>82</v>
      </c>
      <c r="AW378" s="13" t="s">
        <v>35</v>
      </c>
      <c r="AX378" s="13" t="s">
        <v>74</v>
      </c>
      <c r="AY378" s="245" t="s">
        <v>135</v>
      </c>
    </row>
    <row r="379" s="13" customFormat="1">
      <c r="A379" s="13"/>
      <c r="B379" s="234"/>
      <c r="C379" s="235"/>
      <c r="D379" s="236" t="s">
        <v>146</v>
      </c>
      <c r="E379" s="237" t="s">
        <v>19</v>
      </c>
      <c r="F379" s="238" t="s">
        <v>268</v>
      </c>
      <c r="G379" s="235"/>
      <c r="H379" s="239">
        <v>23.379999999999999</v>
      </c>
      <c r="I379" s="240"/>
      <c r="J379" s="235"/>
      <c r="K379" s="235"/>
      <c r="L379" s="241"/>
      <c r="M379" s="242"/>
      <c r="N379" s="243"/>
      <c r="O379" s="243"/>
      <c r="P379" s="243"/>
      <c r="Q379" s="243"/>
      <c r="R379" s="243"/>
      <c r="S379" s="243"/>
      <c r="T379" s="24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5" t="s">
        <v>146</v>
      </c>
      <c r="AU379" s="245" t="s">
        <v>82</v>
      </c>
      <c r="AV379" s="13" t="s">
        <v>82</v>
      </c>
      <c r="AW379" s="13" t="s">
        <v>35</v>
      </c>
      <c r="AX379" s="13" t="s">
        <v>74</v>
      </c>
      <c r="AY379" s="245" t="s">
        <v>135</v>
      </c>
    </row>
    <row r="380" s="14" customFormat="1">
      <c r="A380" s="14"/>
      <c r="B380" s="246"/>
      <c r="C380" s="247"/>
      <c r="D380" s="236" t="s">
        <v>146</v>
      </c>
      <c r="E380" s="248" t="s">
        <v>280</v>
      </c>
      <c r="F380" s="249" t="s">
        <v>149</v>
      </c>
      <c r="G380" s="247"/>
      <c r="H380" s="250">
        <v>99.939999999999998</v>
      </c>
      <c r="I380" s="251"/>
      <c r="J380" s="247"/>
      <c r="K380" s="247"/>
      <c r="L380" s="252"/>
      <c r="M380" s="253"/>
      <c r="N380" s="254"/>
      <c r="O380" s="254"/>
      <c r="P380" s="254"/>
      <c r="Q380" s="254"/>
      <c r="R380" s="254"/>
      <c r="S380" s="254"/>
      <c r="T380" s="25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6" t="s">
        <v>146</v>
      </c>
      <c r="AU380" s="256" t="s">
        <v>82</v>
      </c>
      <c r="AV380" s="14" t="s">
        <v>142</v>
      </c>
      <c r="AW380" s="14" t="s">
        <v>35</v>
      </c>
      <c r="AX380" s="14" t="s">
        <v>80</v>
      </c>
      <c r="AY380" s="256" t="s">
        <v>135</v>
      </c>
    </row>
    <row r="381" s="2" customFormat="1" ht="21.75" customHeight="1">
      <c r="A381" s="40"/>
      <c r="B381" s="41"/>
      <c r="C381" s="216" t="s">
        <v>718</v>
      </c>
      <c r="D381" s="216" t="s">
        <v>137</v>
      </c>
      <c r="E381" s="217" t="s">
        <v>719</v>
      </c>
      <c r="F381" s="218" t="s">
        <v>720</v>
      </c>
      <c r="G381" s="219" t="s">
        <v>225</v>
      </c>
      <c r="H381" s="220">
        <v>29</v>
      </c>
      <c r="I381" s="221"/>
      <c r="J381" s="222">
        <f>ROUND(I381*H381,2)</f>
        <v>0</v>
      </c>
      <c r="K381" s="218" t="s">
        <v>141</v>
      </c>
      <c r="L381" s="46"/>
      <c r="M381" s="223" t="s">
        <v>19</v>
      </c>
      <c r="N381" s="224" t="s">
        <v>45</v>
      </c>
      <c r="O381" s="86"/>
      <c r="P381" s="225">
        <f>O381*H381</f>
        <v>0</v>
      </c>
      <c r="Q381" s="225">
        <v>3.0000000000000001E-05</v>
      </c>
      <c r="R381" s="225">
        <f>Q381*H381</f>
        <v>0.00087000000000000001</v>
      </c>
      <c r="S381" s="225">
        <v>0</v>
      </c>
      <c r="T381" s="22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27" t="s">
        <v>214</v>
      </c>
      <c r="AT381" s="227" t="s">
        <v>137</v>
      </c>
      <c r="AU381" s="227" t="s">
        <v>82</v>
      </c>
      <c r="AY381" s="19" t="s">
        <v>135</v>
      </c>
      <c r="BE381" s="228">
        <f>IF(N381="základní",J381,0)</f>
        <v>0</v>
      </c>
      <c r="BF381" s="228">
        <f>IF(N381="snížená",J381,0)</f>
        <v>0</v>
      </c>
      <c r="BG381" s="228">
        <f>IF(N381="zákl. přenesená",J381,0)</f>
        <v>0</v>
      </c>
      <c r="BH381" s="228">
        <f>IF(N381="sníž. přenesená",J381,0)</f>
        <v>0</v>
      </c>
      <c r="BI381" s="228">
        <f>IF(N381="nulová",J381,0)</f>
        <v>0</v>
      </c>
      <c r="BJ381" s="19" t="s">
        <v>80</v>
      </c>
      <c r="BK381" s="228">
        <f>ROUND(I381*H381,2)</f>
        <v>0</v>
      </c>
      <c r="BL381" s="19" t="s">
        <v>214</v>
      </c>
      <c r="BM381" s="227" t="s">
        <v>721</v>
      </c>
    </row>
    <row r="382" s="2" customFormat="1">
      <c r="A382" s="40"/>
      <c r="B382" s="41"/>
      <c r="C382" s="42"/>
      <c r="D382" s="229" t="s">
        <v>144</v>
      </c>
      <c r="E382" s="42"/>
      <c r="F382" s="230" t="s">
        <v>722</v>
      </c>
      <c r="G382" s="42"/>
      <c r="H382" s="42"/>
      <c r="I382" s="231"/>
      <c r="J382" s="42"/>
      <c r="K382" s="42"/>
      <c r="L382" s="46"/>
      <c r="M382" s="232"/>
      <c r="N382" s="23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144</v>
      </c>
      <c r="AU382" s="19" t="s">
        <v>82</v>
      </c>
    </row>
    <row r="383" s="13" customFormat="1">
      <c r="A383" s="13"/>
      <c r="B383" s="234"/>
      <c r="C383" s="235"/>
      <c r="D383" s="236" t="s">
        <v>146</v>
      </c>
      <c r="E383" s="237" t="s">
        <v>19</v>
      </c>
      <c r="F383" s="238" t="s">
        <v>723</v>
      </c>
      <c r="G383" s="235"/>
      <c r="H383" s="239">
        <v>5</v>
      </c>
      <c r="I383" s="240"/>
      <c r="J383" s="235"/>
      <c r="K383" s="235"/>
      <c r="L383" s="241"/>
      <c r="M383" s="242"/>
      <c r="N383" s="243"/>
      <c r="O383" s="243"/>
      <c r="P383" s="243"/>
      <c r="Q383" s="243"/>
      <c r="R383" s="243"/>
      <c r="S383" s="243"/>
      <c r="T383" s="24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5" t="s">
        <v>146</v>
      </c>
      <c r="AU383" s="245" t="s">
        <v>82</v>
      </c>
      <c r="AV383" s="13" t="s">
        <v>82</v>
      </c>
      <c r="AW383" s="13" t="s">
        <v>35</v>
      </c>
      <c r="AX383" s="13" t="s">
        <v>74</v>
      </c>
      <c r="AY383" s="245" t="s">
        <v>135</v>
      </c>
    </row>
    <row r="384" s="13" customFormat="1">
      <c r="A384" s="13"/>
      <c r="B384" s="234"/>
      <c r="C384" s="235"/>
      <c r="D384" s="236" t="s">
        <v>146</v>
      </c>
      <c r="E384" s="237" t="s">
        <v>19</v>
      </c>
      <c r="F384" s="238" t="s">
        <v>724</v>
      </c>
      <c r="G384" s="235"/>
      <c r="H384" s="239">
        <v>5</v>
      </c>
      <c r="I384" s="240"/>
      <c r="J384" s="235"/>
      <c r="K384" s="235"/>
      <c r="L384" s="241"/>
      <c r="M384" s="242"/>
      <c r="N384" s="243"/>
      <c r="O384" s="243"/>
      <c r="P384" s="243"/>
      <c r="Q384" s="243"/>
      <c r="R384" s="243"/>
      <c r="S384" s="243"/>
      <c r="T384" s="24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5" t="s">
        <v>146</v>
      </c>
      <c r="AU384" s="245" t="s">
        <v>82</v>
      </c>
      <c r="AV384" s="13" t="s">
        <v>82</v>
      </c>
      <c r="AW384" s="13" t="s">
        <v>35</v>
      </c>
      <c r="AX384" s="13" t="s">
        <v>74</v>
      </c>
      <c r="AY384" s="245" t="s">
        <v>135</v>
      </c>
    </row>
    <row r="385" s="13" customFormat="1">
      <c r="A385" s="13"/>
      <c r="B385" s="234"/>
      <c r="C385" s="235"/>
      <c r="D385" s="236" t="s">
        <v>146</v>
      </c>
      <c r="E385" s="237" t="s">
        <v>19</v>
      </c>
      <c r="F385" s="238" t="s">
        <v>242</v>
      </c>
      <c r="G385" s="235"/>
      <c r="H385" s="239">
        <v>6</v>
      </c>
      <c r="I385" s="240"/>
      <c r="J385" s="235"/>
      <c r="K385" s="235"/>
      <c r="L385" s="241"/>
      <c r="M385" s="242"/>
      <c r="N385" s="243"/>
      <c r="O385" s="243"/>
      <c r="P385" s="243"/>
      <c r="Q385" s="243"/>
      <c r="R385" s="243"/>
      <c r="S385" s="243"/>
      <c r="T385" s="24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5" t="s">
        <v>146</v>
      </c>
      <c r="AU385" s="245" t="s">
        <v>82</v>
      </c>
      <c r="AV385" s="13" t="s">
        <v>82</v>
      </c>
      <c r="AW385" s="13" t="s">
        <v>35</v>
      </c>
      <c r="AX385" s="13" t="s">
        <v>74</v>
      </c>
      <c r="AY385" s="245" t="s">
        <v>135</v>
      </c>
    </row>
    <row r="386" s="13" customFormat="1">
      <c r="A386" s="13"/>
      <c r="B386" s="234"/>
      <c r="C386" s="235"/>
      <c r="D386" s="236" t="s">
        <v>146</v>
      </c>
      <c r="E386" s="237" t="s">
        <v>19</v>
      </c>
      <c r="F386" s="238" t="s">
        <v>725</v>
      </c>
      <c r="G386" s="235"/>
      <c r="H386" s="239">
        <v>8</v>
      </c>
      <c r="I386" s="240"/>
      <c r="J386" s="235"/>
      <c r="K386" s="235"/>
      <c r="L386" s="241"/>
      <c r="M386" s="242"/>
      <c r="N386" s="243"/>
      <c r="O386" s="243"/>
      <c r="P386" s="243"/>
      <c r="Q386" s="243"/>
      <c r="R386" s="243"/>
      <c r="S386" s="243"/>
      <c r="T386" s="24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5" t="s">
        <v>146</v>
      </c>
      <c r="AU386" s="245" t="s">
        <v>82</v>
      </c>
      <c r="AV386" s="13" t="s">
        <v>82</v>
      </c>
      <c r="AW386" s="13" t="s">
        <v>35</v>
      </c>
      <c r="AX386" s="13" t="s">
        <v>74</v>
      </c>
      <c r="AY386" s="245" t="s">
        <v>135</v>
      </c>
    </row>
    <row r="387" s="13" customFormat="1">
      <c r="A387" s="13"/>
      <c r="B387" s="234"/>
      <c r="C387" s="235"/>
      <c r="D387" s="236" t="s">
        <v>146</v>
      </c>
      <c r="E387" s="237" t="s">
        <v>19</v>
      </c>
      <c r="F387" s="238" t="s">
        <v>726</v>
      </c>
      <c r="G387" s="235"/>
      <c r="H387" s="239">
        <v>5</v>
      </c>
      <c r="I387" s="240"/>
      <c r="J387" s="235"/>
      <c r="K387" s="235"/>
      <c r="L387" s="241"/>
      <c r="M387" s="242"/>
      <c r="N387" s="243"/>
      <c r="O387" s="243"/>
      <c r="P387" s="243"/>
      <c r="Q387" s="243"/>
      <c r="R387" s="243"/>
      <c r="S387" s="243"/>
      <c r="T387" s="24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5" t="s">
        <v>146</v>
      </c>
      <c r="AU387" s="245" t="s">
        <v>82</v>
      </c>
      <c r="AV387" s="13" t="s">
        <v>82</v>
      </c>
      <c r="AW387" s="13" t="s">
        <v>35</v>
      </c>
      <c r="AX387" s="13" t="s">
        <v>74</v>
      </c>
      <c r="AY387" s="245" t="s">
        <v>135</v>
      </c>
    </row>
    <row r="388" s="14" customFormat="1">
      <c r="A388" s="14"/>
      <c r="B388" s="246"/>
      <c r="C388" s="247"/>
      <c r="D388" s="236" t="s">
        <v>146</v>
      </c>
      <c r="E388" s="248" t="s">
        <v>19</v>
      </c>
      <c r="F388" s="249" t="s">
        <v>149</v>
      </c>
      <c r="G388" s="247"/>
      <c r="H388" s="250">
        <v>29</v>
      </c>
      <c r="I388" s="251"/>
      <c r="J388" s="247"/>
      <c r="K388" s="247"/>
      <c r="L388" s="252"/>
      <c r="M388" s="253"/>
      <c r="N388" s="254"/>
      <c r="O388" s="254"/>
      <c r="P388" s="254"/>
      <c r="Q388" s="254"/>
      <c r="R388" s="254"/>
      <c r="S388" s="254"/>
      <c r="T388" s="25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6" t="s">
        <v>146</v>
      </c>
      <c r="AU388" s="256" t="s">
        <v>82</v>
      </c>
      <c r="AV388" s="14" t="s">
        <v>142</v>
      </c>
      <c r="AW388" s="14" t="s">
        <v>35</v>
      </c>
      <c r="AX388" s="14" t="s">
        <v>80</v>
      </c>
      <c r="AY388" s="256" t="s">
        <v>135</v>
      </c>
    </row>
    <row r="389" s="2" customFormat="1" ht="21.75" customHeight="1">
      <c r="A389" s="40"/>
      <c r="B389" s="41"/>
      <c r="C389" s="216" t="s">
        <v>727</v>
      </c>
      <c r="D389" s="216" t="s">
        <v>137</v>
      </c>
      <c r="E389" s="217" t="s">
        <v>728</v>
      </c>
      <c r="F389" s="218" t="s">
        <v>729</v>
      </c>
      <c r="G389" s="219" t="s">
        <v>225</v>
      </c>
      <c r="H389" s="220">
        <v>10</v>
      </c>
      <c r="I389" s="221"/>
      <c r="J389" s="222">
        <f>ROUND(I389*H389,2)</f>
        <v>0</v>
      </c>
      <c r="K389" s="218" t="s">
        <v>141</v>
      </c>
      <c r="L389" s="46"/>
      <c r="M389" s="223" t="s">
        <v>19</v>
      </c>
      <c r="N389" s="224" t="s">
        <v>45</v>
      </c>
      <c r="O389" s="86"/>
      <c r="P389" s="225">
        <f>O389*H389</f>
        <v>0</v>
      </c>
      <c r="Q389" s="225">
        <v>3.0000000000000001E-05</v>
      </c>
      <c r="R389" s="225">
        <f>Q389*H389</f>
        <v>0.00030000000000000003</v>
      </c>
      <c r="S389" s="225">
        <v>0</v>
      </c>
      <c r="T389" s="22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27" t="s">
        <v>214</v>
      </c>
      <c r="AT389" s="227" t="s">
        <v>137</v>
      </c>
      <c r="AU389" s="227" t="s">
        <v>82</v>
      </c>
      <c r="AY389" s="19" t="s">
        <v>135</v>
      </c>
      <c r="BE389" s="228">
        <f>IF(N389="základní",J389,0)</f>
        <v>0</v>
      </c>
      <c r="BF389" s="228">
        <f>IF(N389="snížená",J389,0)</f>
        <v>0</v>
      </c>
      <c r="BG389" s="228">
        <f>IF(N389="zákl. přenesená",J389,0)</f>
        <v>0</v>
      </c>
      <c r="BH389" s="228">
        <f>IF(N389="sníž. přenesená",J389,0)</f>
        <v>0</v>
      </c>
      <c r="BI389" s="228">
        <f>IF(N389="nulová",J389,0)</f>
        <v>0</v>
      </c>
      <c r="BJ389" s="19" t="s">
        <v>80</v>
      </c>
      <c r="BK389" s="228">
        <f>ROUND(I389*H389,2)</f>
        <v>0</v>
      </c>
      <c r="BL389" s="19" t="s">
        <v>214</v>
      </c>
      <c r="BM389" s="227" t="s">
        <v>730</v>
      </c>
    </row>
    <row r="390" s="2" customFormat="1">
      <c r="A390" s="40"/>
      <c r="B390" s="41"/>
      <c r="C390" s="42"/>
      <c r="D390" s="229" t="s">
        <v>144</v>
      </c>
      <c r="E390" s="42"/>
      <c r="F390" s="230" t="s">
        <v>731</v>
      </c>
      <c r="G390" s="42"/>
      <c r="H390" s="42"/>
      <c r="I390" s="231"/>
      <c r="J390" s="42"/>
      <c r="K390" s="42"/>
      <c r="L390" s="46"/>
      <c r="M390" s="232"/>
      <c r="N390" s="23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144</v>
      </c>
      <c r="AU390" s="19" t="s">
        <v>82</v>
      </c>
    </row>
    <row r="391" s="13" customFormat="1">
      <c r="A391" s="13"/>
      <c r="B391" s="234"/>
      <c r="C391" s="235"/>
      <c r="D391" s="236" t="s">
        <v>146</v>
      </c>
      <c r="E391" s="237" t="s">
        <v>19</v>
      </c>
      <c r="F391" s="238" t="s">
        <v>346</v>
      </c>
      <c r="G391" s="235"/>
      <c r="H391" s="239">
        <v>1</v>
      </c>
      <c r="I391" s="240"/>
      <c r="J391" s="235"/>
      <c r="K391" s="235"/>
      <c r="L391" s="241"/>
      <c r="M391" s="242"/>
      <c r="N391" s="243"/>
      <c r="O391" s="243"/>
      <c r="P391" s="243"/>
      <c r="Q391" s="243"/>
      <c r="R391" s="243"/>
      <c r="S391" s="243"/>
      <c r="T391" s="24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5" t="s">
        <v>146</v>
      </c>
      <c r="AU391" s="245" t="s">
        <v>82</v>
      </c>
      <c r="AV391" s="13" t="s">
        <v>82</v>
      </c>
      <c r="AW391" s="13" t="s">
        <v>35</v>
      </c>
      <c r="AX391" s="13" t="s">
        <v>74</v>
      </c>
      <c r="AY391" s="245" t="s">
        <v>135</v>
      </c>
    </row>
    <row r="392" s="13" customFormat="1">
      <c r="A392" s="13"/>
      <c r="B392" s="234"/>
      <c r="C392" s="235"/>
      <c r="D392" s="236" t="s">
        <v>146</v>
      </c>
      <c r="E392" s="237" t="s">
        <v>19</v>
      </c>
      <c r="F392" s="238" t="s">
        <v>347</v>
      </c>
      <c r="G392" s="235"/>
      <c r="H392" s="239">
        <v>1</v>
      </c>
      <c r="I392" s="240"/>
      <c r="J392" s="235"/>
      <c r="K392" s="235"/>
      <c r="L392" s="241"/>
      <c r="M392" s="242"/>
      <c r="N392" s="243"/>
      <c r="O392" s="243"/>
      <c r="P392" s="243"/>
      <c r="Q392" s="243"/>
      <c r="R392" s="243"/>
      <c r="S392" s="243"/>
      <c r="T392" s="24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5" t="s">
        <v>146</v>
      </c>
      <c r="AU392" s="245" t="s">
        <v>82</v>
      </c>
      <c r="AV392" s="13" t="s">
        <v>82</v>
      </c>
      <c r="AW392" s="13" t="s">
        <v>35</v>
      </c>
      <c r="AX392" s="13" t="s">
        <v>74</v>
      </c>
      <c r="AY392" s="245" t="s">
        <v>135</v>
      </c>
    </row>
    <row r="393" s="13" customFormat="1">
      <c r="A393" s="13"/>
      <c r="B393" s="234"/>
      <c r="C393" s="235"/>
      <c r="D393" s="236" t="s">
        <v>146</v>
      </c>
      <c r="E393" s="237" t="s">
        <v>19</v>
      </c>
      <c r="F393" s="238" t="s">
        <v>250</v>
      </c>
      <c r="G393" s="235"/>
      <c r="H393" s="239">
        <v>2</v>
      </c>
      <c r="I393" s="240"/>
      <c r="J393" s="235"/>
      <c r="K393" s="235"/>
      <c r="L393" s="241"/>
      <c r="M393" s="242"/>
      <c r="N393" s="243"/>
      <c r="O393" s="243"/>
      <c r="P393" s="243"/>
      <c r="Q393" s="243"/>
      <c r="R393" s="243"/>
      <c r="S393" s="243"/>
      <c r="T393" s="24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5" t="s">
        <v>146</v>
      </c>
      <c r="AU393" s="245" t="s">
        <v>82</v>
      </c>
      <c r="AV393" s="13" t="s">
        <v>82</v>
      </c>
      <c r="AW393" s="13" t="s">
        <v>35</v>
      </c>
      <c r="AX393" s="13" t="s">
        <v>74</v>
      </c>
      <c r="AY393" s="245" t="s">
        <v>135</v>
      </c>
    </row>
    <row r="394" s="13" customFormat="1">
      <c r="A394" s="13"/>
      <c r="B394" s="234"/>
      <c r="C394" s="235"/>
      <c r="D394" s="236" t="s">
        <v>146</v>
      </c>
      <c r="E394" s="237" t="s">
        <v>19</v>
      </c>
      <c r="F394" s="238" t="s">
        <v>732</v>
      </c>
      <c r="G394" s="235"/>
      <c r="H394" s="239">
        <v>4</v>
      </c>
      <c r="I394" s="240"/>
      <c r="J394" s="235"/>
      <c r="K394" s="235"/>
      <c r="L394" s="241"/>
      <c r="M394" s="242"/>
      <c r="N394" s="243"/>
      <c r="O394" s="243"/>
      <c r="P394" s="243"/>
      <c r="Q394" s="243"/>
      <c r="R394" s="243"/>
      <c r="S394" s="243"/>
      <c r="T394" s="24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5" t="s">
        <v>146</v>
      </c>
      <c r="AU394" s="245" t="s">
        <v>82</v>
      </c>
      <c r="AV394" s="13" t="s">
        <v>82</v>
      </c>
      <c r="AW394" s="13" t="s">
        <v>35</v>
      </c>
      <c r="AX394" s="13" t="s">
        <v>74</v>
      </c>
      <c r="AY394" s="245" t="s">
        <v>135</v>
      </c>
    </row>
    <row r="395" s="13" customFormat="1">
      <c r="A395" s="13"/>
      <c r="B395" s="234"/>
      <c r="C395" s="235"/>
      <c r="D395" s="236" t="s">
        <v>146</v>
      </c>
      <c r="E395" s="237" t="s">
        <v>19</v>
      </c>
      <c r="F395" s="238" t="s">
        <v>733</v>
      </c>
      <c r="G395" s="235"/>
      <c r="H395" s="239">
        <v>2</v>
      </c>
      <c r="I395" s="240"/>
      <c r="J395" s="235"/>
      <c r="K395" s="235"/>
      <c r="L395" s="241"/>
      <c r="M395" s="242"/>
      <c r="N395" s="243"/>
      <c r="O395" s="243"/>
      <c r="P395" s="243"/>
      <c r="Q395" s="243"/>
      <c r="R395" s="243"/>
      <c r="S395" s="243"/>
      <c r="T395" s="24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5" t="s">
        <v>146</v>
      </c>
      <c r="AU395" s="245" t="s">
        <v>82</v>
      </c>
      <c r="AV395" s="13" t="s">
        <v>82</v>
      </c>
      <c r="AW395" s="13" t="s">
        <v>35</v>
      </c>
      <c r="AX395" s="13" t="s">
        <v>74</v>
      </c>
      <c r="AY395" s="245" t="s">
        <v>135</v>
      </c>
    </row>
    <row r="396" s="14" customFormat="1">
      <c r="A396" s="14"/>
      <c r="B396" s="246"/>
      <c r="C396" s="247"/>
      <c r="D396" s="236" t="s">
        <v>146</v>
      </c>
      <c r="E396" s="248" t="s">
        <v>19</v>
      </c>
      <c r="F396" s="249" t="s">
        <v>149</v>
      </c>
      <c r="G396" s="247"/>
      <c r="H396" s="250">
        <v>10</v>
      </c>
      <c r="I396" s="251"/>
      <c r="J396" s="247"/>
      <c r="K396" s="247"/>
      <c r="L396" s="252"/>
      <c r="M396" s="253"/>
      <c r="N396" s="254"/>
      <c r="O396" s="254"/>
      <c r="P396" s="254"/>
      <c r="Q396" s="254"/>
      <c r="R396" s="254"/>
      <c r="S396" s="254"/>
      <c r="T396" s="25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6" t="s">
        <v>146</v>
      </c>
      <c r="AU396" s="256" t="s">
        <v>82</v>
      </c>
      <c r="AV396" s="14" t="s">
        <v>142</v>
      </c>
      <c r="AW396" s="14" t="s">
        <v>35</v>
      </c>
      <c r="AX396" s="14" t="s">
        <v>80</v>
      </c>
      <c r="AY396" s="256" t="s">
        <v>135</v>
      </c>
    </row>
    <row r="397" s="2" customFormat="1" ht="16.5" customHeight="1">
      <c r="A397" s="40"/>
      <c r="B397" s="41"/>
      <c r="C397" s="216" t="s">
        <v>734</v>
      </c>
      <c r="D397" s="216" t="s">
        <v>137</v>
      </c>
      <c r="E397" s="217" t="s">
        <v>735</v>
      </c>
      <c r="F397" s="218" t="s">
        <v>736</v>
      </c>
      <c r="G397" s="219" t="s">
        <v>167</v>
      </c>
      <c r="H397" s="220">
        <v>99.939999999999998</v>
      </c>
      <c r="I397" s="221"/>
      <c r="J397" s="222">
        <f>ROUND(I397*H397,2)</f>
        <v>0</v>
      </c>
      <c r="K397" s="218" t="s">
        <v>141</v>
      </c>
      <c r="L397" s="46"/>
      <c r="M397" s="223" t="s">
        <v>19</v>
      </c>
      <c r="N397" s="224" t="s">
        <v>45</v>
      </c>
      <c r="O397" s="86"/>
      <c r="P397" s="225">
        <f>O397*H397</f>
        <v>0</v>
      </c>
      <c r="Q397" s="225">
        <v>1.26999E-05</v>
      </c>
      <c r="R397" s="225">
        <f>Q397*H397</f>
        <v>0.001269228006</v>
      </c>
      <c r="S397" s="225">
        <v>0</v>
      </c>
      <c r="T397" s="22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27" t="s">
        <v>214</v>
      </c>
      <c r="AT397" s="227" t="s">
        <v>137</v>
      </c>
      <c r="AU397" s="227" t="s">
        <v>82</v>
      </c>
      <c r="AY397" s="19" t="s">
        <v>135</v>
      </c>
      <c r="BE397" s="228">
        <f>IF(N397="základní",J397,0)</f>
        <v>0</v>
      </c>
      <c r="BF397" s="228">
        <f>IF(N397="snížená",J397,0)</f>
        <v>0</v>
      </c>
      <c r="BG397" s="228">
        <f>IF(N397="zákl. přenesená",J397,0)</f>
        <v>0</v>
      </c>
      <c r="BH397" s="228">
        <f>IF(N397="sníž. přenesená",J397,0)</f>
        <v>0</v>
      </c>
      <c r="BI397" s="228">
        <f>IF(N397="nulová",J397,0)</f>
        <v>0</v>
      </c>
      <c r="BJ397" s="19" t="s">
        <v>80</v>
      </c>
      <c r="BK397" s="228">
        <f>ROUND(I397*H397,2)</f>
        <v>0</v>
      </c>
      <c r="BL397" s="19" t="s">
        <v>214</v>
      </c>
      <c r="BM397" s="227" t="s">
        <v>737</v>
      </c>
    </row>
    <row r="398" s="2" customFormat="1">
      <c r="A398" s="40"/>
      <c r="B398" s="41"/>
      <c r="C398" s="42"/>
      <c r="D398" s="229" t="s">
        <v>144</v>
      </c>
      <c r="E398" s="42"/>
      <c r="F398" s="230" t="s">
        <v>738</v>
      </c>
      <c r="G398" s="42"/>
      <c r="H398" s="42"/>
      <c r="I398" s="231"/>
      <c r="J398" s="42"/>
      <c r="K398" s="42"/>
      <c r="L398" s="46"/>
      <c r="M398" s="232"/>
      <c r="N398" s="23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144</v>
      </c>
      <c r="AU398" s="19" t="s">
        <v>82</v>
      </c>
    </row>
    <row r="399" s="13" customFormat="1">
      <c r="A399" s="13"/>
      <c r="B399" s="234"/>
      <c r="C399" s="235"/>
      <c r="D399" s="236" t="s">
        <v>146</v>
      </c>
      <c r="E399" s="237" t="s">
        <v>19</v>
      </c>
      <c r="F399" s="238" t="s">
        <v>280</v>
      </c>
      <c r="G399" s="235"/>
      <c r="H399" s="239">
        <v>99.939999999999998</v>
      </c>
      <c r="I399" s="240"/>
      <c r="J399" s="235"/>
      <c r="K399" s="235"/>
      <c r="L399" s="241"/>
      <c r="M399" s="242"/>
      <c r="N399" s="243"/>
      <c r="O399" s="243"/>
      <c r="P399" s="243"/>
      <c r="Q399" s="243"/>
      <c r="R399" s="243"/>
      <c r="S399" s="243"/>
      <c r="T399" s="24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5" t="s">
        <v>146</v>
      </c>
      <c r="AU399" s="245" t="s">
        <v>82</v>
      </c>
      <c r="AV399" s="13" t="s">
        <v>82</v>
      </c>
      <c r="AW399" s="13" t="s">
        <v>35</v>
      </c>
      <c r="AX399" s="13" t="s">
        <v>80</v>
      </c>
      <c r="AY399" s="245" t="s">
        <v>135</v>
      </c>
    </row>
    <row r="400" s="2" customFormat="1" ht="16.5" customHeight="1">
      <c r="A400" s="40"/>
      <c r="B400" s="41"/>
      <c r="C400" s="261" t="s">
        <v>739</v>
      </c>
      <c r="D400" s="261" t="s">
        <v>321</v>
      </c>
      <c r="E400" s="262" t="s">
        <v>740</v>
      </c>
      <c r="F400" s="263" t="s">
        <v>741</v>
      </c>
      <c r="G400" s="264" t="s">
        <v>167</v>
      </c>
      <c r="H400" s="265">
        <v>101.93899999999999</v>
      </c>
      <c r="I400" s="266"/>
      <c r="J400" s="267">
        <f>ROUND(I400*H400,2)</f>
        <v>0</v>
      </c>
      <c r="K400" s="263" t="s">
        <v>141</v>
      </c>
      <c r="L400" s="268"/>
      <c r="M400" s="269" t="s">
        <v>19</v>
      </c>
      <c r="N400" s="270" t="s">
        <v>45</v>
      </c>
      <c r="O400" s="86"/>
      <c r="P400" s="225">
        <f>O400*H400</f>
        <v>0</v>
      </c>
      <c r="Q400" s="225">
        <v>0.00027</v>
      </c>
      <c r="R400" s="225">
        <f>Q400*H400</f>
        <v>0.027523529999999997</v>
      </c>
      <c r="S400" s="225">
        <v>0</v>
      </c>
      <c r="T400" s="226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27" t="s">
        <v>384</v>
      </c>
      <c r="AT400" s="227" t="s">
        <v>321</v>
      </c>
      <c r="AU400" s="227" t="s">
        <v>82</v>
      </c>
      <c r="AY400" s="19" t="s">
        <v>135</v>
      </c>
      <c r="BE400" s="228">
        <f>IF(N400="základní",J400,0)</f>
        <v>0</v>
      </c>
      <c r="BF400" s="228">
        <f>IF(N400="snížená",J400,0)</f>
        <v>0</v>
      </c>
      <c r="BG400" s="228">
        <f>IF(N400="zákl. přenesená",J400,0)</f>
        <v>0</v>
      </c>
      <c r="BH400" s="228">
        <f>IF(N400="sníž. přenesená",J400,0)</f>
        <v>0</v>
      </c>
      <c r="BI400" s="228">
        <f>IF(N400="nulová",J400,0)</f>
        <v>0</v>
      </c>
      <c r="BJ400" s="19" t="s">
        <v>80</v>
      </c>
      <c r="BK400" s="228">
        <f>ROUND(I400*H400,2)</f>
        <v>0</v>
      </c>
      <c r="BL400" s="19" t="s">
        <v>214</v>
      </c>
      <c r="BM400" s="227" t="s">
        <v>742</v>
      </c>
    </row>
    <row r="401" s="13" customFormat="1">
      <c r="A401" s="13"/>
      <c r="B401" s="234"/>
      <c r="C401" s="235"/>
      <c r="D401" s="236" t="s">
        <v>146</v>
      </c>
      <c r="E401" s="237" t="s">
        <v>19</v>
      </c>
      <c r="F401" s="238" t="s">
        <v>280</v>
      </c>
      <c r="G401" s="235"/>
      <c r="H401" s="239">
        <v>99.939999999999998</v>
      </c>
      <c r="I401" s="240"/>
      <c r="J401" s="235"/>
      <c r="K401" s="235"/>
      <c r="L401" s="241"/>
      <c r="M401" s="242"/>
      <c r="N401" s="243"/>
      <c r="O401" s="243"/>
      <c r="P401" s="243"/>
      <c r="Q401" s="243"/>
      <c r="R401" s="243"/>
      <c r="S401" s="243"/>
      <c r="T401" s="24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5" t="s">
        <v>146</v>
      </c>
      <c r="AU401" s="245" t="s">
        <v>82</v>
      </c>
      <c r="AV401" s="13" t="s">
        <v>82</v>
      </c>
      <c r="AW401" s="13" t="s">
        <v>35</v>
      </c>
      <c r="AX401" s="13" t="s">
        <v>80</v>
      </c>
      <c r="AY401" s="245" t="s">
        <v>135</v>
      </c>
    </row>
    <row r="402" s="13" customFormat="1">
      <c r="A402" s="13"/>
      <c r="B402" s="234"/>
      <c r="C402" s="235"/>
      <c r="D402" s="236" t="s">
        <v>146</v>
      </c>
      <c r="E402" s="235"/>
      <c r="F402" s="238" t="s">
        <v>743</v>
      </c>
      <c r="G402" s="235"/>
      <c r="H402" s="239">
        <v>101.93899999999999</v>
      </c>
      <c r="I402" s="240"/>
      <c r="J402" s="235"/>
      <c r="K402" s="235"/>
      <c r="L402" s="241"/>
      <c r="M402" s="242"/>
      <c r="N402" s="243"/>
      <c r="O402" s="243"/>
      <c r="P402" s="243"/>
      <c r="Q402" s="243"/>
      <c r="R402" s="243"/>
      <c r="S402" s="243"/>
      <c r="T402" s="24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5" t="s">
        <v>146</v>
      </c>
      <c r="AU402" s="245" t="s">
        <v>82</v>
      </c>
      <c r="AV402" s="13" t="s">
        <v>82</v>
      </c>
      <c r="AW402" s="13" t="s">
        <v>4</v>
      </c>
      <c r="AX402" s="13" t="s">
        <v>80</v>
      </c>
      <c r="AY402" s="245" t="s">
        <v>135</v>
      </c>
    </row>
    <row r="403" s="2" customFormat="1" ht="16.5" customHeight="1">
      <c r="A403" s="40"/>
      <c r="B403" s="41"/>
      <c r="C403" s="261" t="s">
        <v>744</v>
      </c>
      <c r="D403" s="261" t="s">
        <v>321</v>
      </c>
      <c r="E403" s="262" t="s">
        <v>745</v>
      </c>
      <c r="F403" s="263" t="s">
        <v>746</v>
      </c>
      <c r="G403" s="264" t="s">
        <v>167</v>
      </c>
      <c r="H403" s="265">
        <v>101.93899999999999</v>
      </c>
      <c r="I403" s="266"/>
      <c r="J403" s="267">
        <f>ROUND(I403*H403,2)</f>
        <v>0</v>
      </c>
      <c r="K403" s="263" t="s">
        <v>141</v>
      </c>
      <c r="L403" s="268"/>
      <c r="M403" s="269" t="s">
        <v>19</v>
      </c>
      <c r="N403" s="270" t="s">
        <v>45</v>
      </c>
      <c r="O403" s="86"/>
      <c r="P403" s="225">
        <f>O403*H403</f>
        <v>0</v>
      </c>
      <c r="Q403" s="225">
        <v>2.0000000000000002E-05</v>
      </c>
      <c r="R403" s="225">
        <f>Q403*H403</f>
        <v>0.00203878</v>
      </c>
      <c r="S403" s="225">
        <v>0</v>
      </c>
      <c r="T403" s="22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27" t="s">
        <v>384</v>
      </c>
      <c r="AT403" s="227" t="s">
        <v>321</v>
      </c>
      <c r="AU403" s="227" t="s">
        <v>82</v>
      </c>
      <c r="AY403" s="19" t="s">
        <v>135</v>
      </c>
      <c r="BE403" s="228">
        <f>IF(N403="základní",J403,0)</f>
        <v>0</v>
      </c>
      <c r="BF403" s="228">
        <f>IF(N403="snížená",J403,0)</f>
        <v>0</v>
      </c>
      <c r="BG403" s="228">
        <f>IF(N403="zákl. přenesená",J403,0)</f>
        <v>0</v>
      </c>
      <c r="BH403" s="228">
        <f>IF(N403="sníž. přenesená",J403,0)</f>
        <v>0</v>
      </c>
      <c r="BI403" s="228">
        <f>IF(N403="nulová",J403,0)</f>
        <v>0</v>
      </c>
      <c r="BJ403" s="19" t="s">
        <v>80</v>
      </c>
      <c r="BK403" s="228">
        <f>ROUND(I403*H403,2)</f>
        <v>0</v>
      </c>
      <c r="BL403" s="19" t="s">
        <v>214</v>
      </c>
      <c r="BM403" s="227" t="s">
        <v>747</v>
      </c>
    </row>
    <row r="404" s="13" customFormat="1">
      <c r="A404" s="13"/>
      <c r="B404" s="234"/>
      <c r="C404" s="235"/>
      <c r="D404" s="236" t="s">
        <v>146</v>
      </c>
      <c r="E404" s="237" t="s">
        <v>19</v>
      </c>
      <c r="F404" s="238" t="s">
        <v>280</v>
      </c>
      <c r="G404" s="235"/>
      <c r="H404" s="239">
        <v>99.939999999999998</v>
      </c>
      <c r="I404" s="240"/>
      <c r="J404" s="235"/>
      <c r="K404" s="235"/>
      <c r="L404" s="241"/>
      <c r="M404" s="242"/>
      <c r="N404" s="243"/>
      <c r="O404" s="243"/>
      <c r="P404" s="243"/>
      <c r="Q404" s="243"/>
      <c r="R404" s="243"/>
      <c r="S404" s="243"/>
      <c r="T404" s="24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5" t="s">
        <v>146</v>
      </c>
      <c r="AU404" s="245" t="s">
        <v>82</v>
      </c>
      <c r="AV404" s="13" t="s">
        <v>82</v>
      </c>
      <c r="AW404" s="13" t="s">
        <v>35</v>
      </c>
      <c r="AX404" s="13" t="s">
        <v>80</v>
      </c>
      <c r="AY404" s="245" t="s">
        <v>135</v>
      </c>
    </row>
    <row r="405" s="13" customFormat="1">
      <c r="A405" s="13"/>
      <c r="B405" s="234"/>
      <c r="C405" s="235"/>
      <c r="D405" s="236" t="s">
        <v>146</v>
      </c>
      <c r="E405" s="235"/>
      <c r="F405" s="238" t="s">
        <v>743</v>
      </c>
      <c r="G405" s="235"/>
      <c r="H405" s="239">
        <v>101.93899999999999</v>
      </c>
      <c r="I405" s="240"/>
      <c r="J405" s="235"/>
      <c r="K405" s="235"/>
      <c r="L405" s="241"/>
      <c r="M405" s="242"/>
      <c r="N405" s="243"/>
      <c r="O405" s="243"/>
      <c r="P405" s="243"/>
      <c r="Q405" s="243"/>
      <c r="R405" s="243"/>
      <c r="S405" s="243"/>
      <c r="T405" s="24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5" t="s">
        <v>146</v>
      </c>
      <c r="AU405" s="245" t="s">
        <v>82</v>
      </c>
      <c r="AV405" s="13" t="s">
        <v>82</v>
      </c>
      <c r="AW405" s="13" t="s">
        <v>4</v>
      </c>
      <c r="AX405" s="13" t="s">
        <v>80</v>
      </c>
      <c r="AY405" s="245" t="s">
        <v>135</v>
      </c>
    </row>
    <row r="406" s="2" customFormat="1" ht="16.5" customHeight="1">
      <c r="A406" s="40"/>
      <c r="B406" s="41"/>
      <c r="C406" s="216" t="s">
        <v>748</v>
      </c>
      <c r="D406" s="216" t="s">
        <v>137</v>
      </c>
      <c r="E406" s="217" t="s">
        <v>749</v>
      </c>
      <c r="F406" s="218" t="s">
        <v>750</v>
      </c>
      <c r="G406" s="219" t="s">
        <v>167</v>
      </c>
      <c r="H406" s="220">
        <v>3.7999999999999998</v>
      </c>
      <c r="I406" s="221"/>
      <c r="J406" s="222">
        <f>ROUND(I406*H406,2)</f>
        <v>0</v>
      </c>
      <c r="K406" s="218" t="s">
        <v>141</v>
      </c>
      <c r="L406" s="46"/>
      <c r="M406" s="223" t="s">
        <v>19</v>
      </c>
      <c r="N406" s="224" t="s">
        <v>45</v>
      </c>
      <c r="O406" s="86"/>
      <c r="P406" s="225">
        <f>O406*H406</f>
        <v>0</v>
      </c>
      <c r="Q406" s="225">
        <v>0</v>
      </c>
      <c r="R406" s="225">
        <f>Q406*H406</f>
        <v>0</v>
      </c>
      <c r="S406" s="225">
        <v>0</v>
      </c>
      <c r="T406" s="226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27" t="s">
        <v>214</v>
      </c>
      <c r="AT406" s="227" t="s">
        <v>137</v>
      </c>
      <c r="AU406" s="227" t="s">
        <v>82</v>
      </c>
      <c r="AY406" s="19" t="s">
        <v>135</v>
      </c>
      <c r="BE406" s="228">
        <f>IF(N406="základní",J406,0)</f>
        <v>0</v>
      </c>
      <c r="BF406" s="228">
        <f>IF(N406="snížená",J406,0)</f>
        <v>0</v>
      </c>
      <c r="BG406" s="228">
        <f>IF(N406="zákl. přenesená",J406,0)</f>
        <v>0</v>
      </c>
      <c r="BH406" s="228">
        <f>IF(N406="sníž. přenesená",J406,0)</f>
        <v>0</v>
      </c>
      <c r="BI406" s="228">
        <f>IF(N406="nulová",J406,0)</f>
        <v>0</v>
      </c>
      <c r="BJ406" s="19" t="s">
        <v>80</v>
      </c>
      <c r="BK406" s="228">
        <f>ROUND(I406*H406,2)</f>
        <v>0</v>
      </c>
      <c r="BL406" s="19" t="s">
        <v>214</v>
      </c>
      <c r="BM406" s="227" t="s">
        <v>751</v>
      </c>
    </row>
    <row r="407" s="2" customFormat="1">
      <c r="A407" s="40"/>
      <c r="B407" s="41"/>
      <c r="C407" s="42"/>
      <c r="D407" s="229" t="s">
        <v>144</v>
      </c>
      <c r="E407" s="42"/>
      <c r="F407" s="230" t="s">
        <v>752</v>
      </c>
      <c r="G407" s="42"/>
      <c r="H407" s="42"/>
      <c r="I407" s="231"/>
      <c r="J407" s="42"/>
      <c r="K407" s="42"/>
      <c r="L407" s="46"/>
      <c r="M407" s="232"/>
      <c r="N407" s="23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144</v>
      </c>
      <c r="AU407" s="19" t="s">
        <v>82</v>
      </c>
    </row>
    <row r="408" s="13" customFormat="1">
      <c r="A408" s="13"/>
      <c r="B408" s="234"/>
      <c r="C408" s="235"/>
      <c r="D408" s="236" t="s">
        <v>146</v>
      </c>
      <c r="E408" s="237" t="s">
        <v>19</v>
      </c>
      <c r="F408" s="238" t="s">
        <v>753</v>
      </c>
      <c r="G408" s="235"/>
      <c r="H408" s="239">
        <v>0.80000000000000004</v>
      </c>
      <c r="I408" s="240"/>
      <c r="J408" s="235"/>
      <c r="K408" s="235"/>
      <c r="L408" s="241"/>
      <c r="M408" s="242"/>
      <c r="N408" s="243"/>
      <c r="O408" s="243"/>
      <c r="P408" s="243"/>
      <c r="Q408" s="243"/>
      <c r="R408" s="243"/>
      <c r="S408" s="243"/>
      <c r="T408" s="24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5" t="s">
        <v>146</v>
      </c>
      <c r="AU408" s="245" t="s">
        <v>82</v>
      </c>
      <c r="AV408" s="13" t="s">
        <v>82</v>
      </c>
      <c r="AW408" s="13" t="s">
        <v>35</v>
      </c>
      <c r="AX408" s="13" t="s">
        <v>74</v>
      </c>
      <c r="AY408" s="245" t="s">
        <v>135</v>
      </c>
    </row>
    <row r="409" s="13" customFormat="1">
      <c r="A409" s="13"/>
      <c r="B409" s="234"/>
      <c r="C409" s="235"/>
      <c r="D409" s="236" t="s">
        <v>146</v>
      </c>
      <c r="E409" s="237" t="s">
        <v>19</v>
      </c>
      <c r="F409" s="238" t="s">
        <v>754</v>
      </c>
      <c r="G409" s="235"/>
      <c r="H409" s="239">
        <v>1.1000000000000001</v>
      </c>
      <c r="I409" s="240"/>
      <c r="J409" s="235"/>
      <c r="K409" s="235"/>
      <c r="L409" s="241"/>
      <c r="M409" s="242"/>
      <c r="N409" s="243"/>
      <c r="O409" s="243"/>
      <c r="P409" s="243"/>
      <c r="Q409" s="243"/>
      <c r="R409" s="243"/>
      <c r="S409" s="243"/>
      <c r="T409" s="24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5" t="s">
        <v>146</v>
      </c>
      <c r="AU409" s="245" t="s">
        <v>82</v>
      </c>
      <c r="AV409" s="13" t="s">
        <v>82</v>
      </c>
      <c r="AW409" s="13" t="s">
        <v>35</v>
      </c>
      <c r="AX409" s="13" t="s">
        <v>74</v>
      </c>
      <c r="AY409" s="245" t="s">
        <v>135</v>
      </c>
    </row>
    <row r="410" s="13" customFormat="1">
      <c r="A410" s="13"/>
      <c r="B410" s="234"/>
      <c r="C410" s="235"/>
      <c r="D410" s="236" t="s">
        <v>146</v>
      </c>
      <c r="E410" s="237" t="s">
        <v>19</v>
      </c>
      <c r="F410" s="238" t="s">
        <v>755</v>
      </c>
      <c r="G410" s="235"/>
      <c r="H410" s="239">
        <v>0.80000000000000004</v>
      </c>
      <c r="I410" s="240"/>
      <c r="J410" s="235"/>
      <c r="K410" s="235"/>
      <c r="L410" s="241"/>
      <c r="M410" s="242"/>
      <c r="N410" s="243"/>
      <c r="O410" s="243"/>
      <c r="P410" s="243"/>
      <c r="Q410" s="243"/>
      <c r="R410" s="243"/>
      <c r="S410" s="243"/>
      <c r="T410" s="24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5" t="s">
        <v>146</v>
      </c>
      <c r="AU410" s="245" t="s">
        <v>82</v>
      </c>
      <c r="AV410" s="13" t="s">
        <v>82</v>
      </c>
      <c r="AW410" s="13" t="s">
        <v>35</v>
      </c>
      <c r="AX410" s="13" t="s">
        <v>74</v>
      </c>
      <c r="AY410" s="245" t="s">
        <v>135</v>
      </c>
    </row>
    <row r="411" s="13" customFormat="1">
      <c r="A411" s="13"/>
      <c r="B411" s="234"/>
      <c r="C411" s="235"/>
      <c r="D411" s="236" t="s">
        <v>146</v>
      </c>
      <c r="E411" s="237" t="s">
        <v>19</v>
      </c>
      <c r="F411" s="238" t="s">
        <v>756</v>
      </c>
      <c r="G411" s="235"/>
      <c r="H411" s="239">
        <v>1.1000000000000001</v>
      </c>
      <c r="I411" s="240"/>
      <c r="J411" s="235"/>
      <c r="K411" s="235"/>
      <c r="L411" s="241"/>
      <c r="M411" s="242"/>
      <c r="N411" s="243"/>
      <c r="O411" s="243"/>
      <c r="P411" s="243"/>
      <c r="Q411" s="243"/>
      <c r="R411" s="243"/>
      <c r="S411" s="243"/>
      <c r="T411" s="24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5" t="s">
        <v>146</v>
      </c>
      <c r="AU411" s="245" t="s">
        <v>82</v>
      </c>
      <c r="AV411" s="13" t="s">
        <v>82</v>
      </c>
      <c r="AW411" s="13" t="s">
        <v>35</v>
      </c>
      <c r="AX411" s="13" t="s">
        <v>74</v>
      </c>
      <c r="AY411" s="245" t="s">
        <v>135</v>
      </c>
    </row>
    <row r="412" s="14" customFormat="1">
      <c r="A412" s="14"/>
      <c r="B412" s="246"/>
      <c r="C412" s="247"/>
      <c r="D412" s="236" t="s">
        <v>146</v>
      </c>
      <c r="E412" s="248" t="s">
        <v>19</v>
      </c>
      <c r="F412" s="249" t="s">
        <v>149</v>
      </c>
      <c r="G412" s="247"/>
      <c r="H412" s="250">
        <v>3.7999999999999998</v>
      </c>
      <c r="I412" s="251"/>
      <c r="J412" s="247"/>
      <c r="K412" s="247"/>
      <c r="L412" s="252"/>
      <c r="M412" s="253"/>
      <c r="N412" s="254"/>
      <c r="O412" s="254"/>
      <c r="P412" s="254"/>
      <c r="Q412" s="254"/>
      <c r="R412" s="254"/>
      <c r="S412" s="254"/>
      <c r="T412" s="25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6" t="s">
        <v>146</v>
      </c>
      <c r="AU412" s="256" t="s">
        <v>82</v>
      </c>
      <c r="AV412" s="14" t="s">
        <v>142</v>
      </c>
      <c r="AW412" s="14" t="s">
        <v>35</v>
      </c>
      <c r="AX412" s="14" t="s">
        <v>80</v>
      </c>
      <c r="AY412" s="256" t="s">
        <v>135</v>
      </c>
    </row>
    <row r="413" s="2" customFormat="1" ht="24.15" customHeight="1">
      <c r="A413" s="40"/>
      <c r="B413" s="41"/>
      <c r="C413" s="261" t="s">
        <v>757</v>
      </c>
      <c r="D413" s="261" t="s">
        <v>321</v>
      </c>
      <c r="E413" s="262" t="s">
        <v>758</v>
      </c>
      <c r="F413" s="263" t="s">
        <v>759</v>
      </c>
      <c r="G413" s="264" t="s">
        <v>167</v>
      </c>
      <c r="H413" s="265">
        <v>3.8759999999999999</v>
      </c>
      <c r="I413" s="266"/>
      <c r="J413" s="267">
        <f>ROUND(I413*H413,2)</f>
        <v>0</v>
      </c>
      <c r="K413" s="263" t="s">
        <v>141</v>
      </c>
      <c r="L413" s="268"/>
      <c r="M413" s="269" t="s">
        <v>19</v>
      </c>
      <c r="N413" s="270" t="s">
        <v>45</v>
      </c>
      <c r="O413" s="86"/>
      <c r="P413" s="225">
        <f>O413*H413</f>
        <v>0</v>
      </c>
      <c r="Q413" s="225">
        <v>0.00021000000000000001</v>
      </c>
      <c r="R413" s="225">
        <f>Q413*H413</f>
        <v>0.00081395999999999997</v>
      </c>
      <c r="S413" s="225">
        <v>0</v>
      </c>
      <c r="T413" s="22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27" t="s">
        <v>384</v>
      </c>
      <c r="AT413" s="227" t="s">
        <v>321</v>
      </c>
      <c r="AU413" s="227" t="s">
        <v>82</v>
      </c>
      <c r="AY413" s="19" t="s">
        <v>135</v>
      </c>
      <c r="BE413" s="228">
        <f>IF(N413="základní",J413,0)</f>
        <v>0</v>
      </c>
      <c r="BF413" s="228">
        <f>IF(N413="snížená",J413,0)</f>
        <v>0</v>
      </c>
      <c r="BG413" s="228">
        <f>IF(N413="zákl. přenesená",J413,0)</f>
        <v>0</v>
      </c>
      <c r="BH413" s="228">
        <f>IF(N413="sníž. přenesená",J413,0)</f>
        <v>0</v>
      </c>
      <c r="BI413" s="228">
        <f>IF(N413="nulová",J413,0)</f>
        <v>0</v>
      </c>
      <c r="BJ413" s="19" t="s">
        <v>80</v>
      </c>
      <c r="BK413" s="228">
        <f>ROUND(I413*H413,2)</f>
        <v>0</v>
      </c>
      <c r="BL413" s="19" t="s">
        <v>214</v>
      </c>
      <c r="BM413" s="227" t="s">
        <v>760</v>
      </c>
    </row>
    <row r="414" s="13" customFormat="1">
      <c r="A414" s="13"/>
      <c r="B414" s="234"/>
      <c r="C414" s="235"/>
      <c r="D414" s="236" t="s">
        <v>146</v>
      </c>
      <c r="E414" s="237" t="s">
        <v>19</v>
      </c>
      <c r="F414" s="238" t="s">
        <v>753</v>
      </c>
      <c r="G414" s="235"/>
      <c r="H414" s="239">
        <v>0.80000000000000004</v>
      </c>
      <c r="I414" s="240"/>
      <c r="J414" s="235"/>
      <c r="K414" s="235"/>
      <c r="L414" s="241"/>
      <c r="M414" s="242"/>
      <c r="N414" s="243"/>
      <c r="O414" s="243"/>
      <c r="P414" s="243"/>
      <c r="Q414" s="243"/>
      <c r="R414" s="243"/>
      <c r="S414" s="243"/>
      <c r="T414" s="24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5" t="s">
        <v>146</v>
      </c>
      <c r="AU414" s="245" t="s">
        <v>82</v>
      </c>
      <c r="AV414" s="13" t="s">
        <v>82</v>
      </c>
      <c r="AW414" s="13" t="s">
        <v>35</v>
      </c>
      <c r="AX414" s="13" t="s">
        <v>74</v>
      </c>
      <c r="AY414" s="245" t="s">
        <v>135</v>
      </c>
    </row>
    <row r="415" s="13" customFormat="1">
      <c r="A415" s="13"/>
      <c r="B415" s="234"/>
      <c r="C415" s="235"/>
      <c r="D415" s="236" t="s">
        <v>146</v>
      </c>
      <c r="E415" s="237" t="s">
        <v>19</v>
      </c>
      <c r="F415" s="238" t="s">
        <v>754</v>
      </c>
      <c r="G415" s="235"/>
      <c r="H415" s="239">
        <v>1.1000000000000001</v>
      </c>
      <c r="I415" s="240"/>
      <c r="J415" s="235"/>
      <c r="K415" s="235"/>
      <c r="L415" s="241"/>
      <c r="M415" s="242"/>
      <c r="N415" s="243"/>
      <c r="O415" s="243"/>
      <c r="P415" s="243"/>
      <c r="Q415" s="243"/>
      <c r="R415" s="243"/>
      <c r="S415" s="243"/>
      <c r="T415" s="24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5" t="s">
        <v>146</v>
      </c>
      <c r="AU415" s="245" t="s">
        <v>82</v>
      </c>
      <c r="AV415" s="13" t="s">
        <v>82</v>
      </c>
      <c r="AW415" s="13" t="s">
        <v>35</v>
      </c>
      <c r="AX415" s="13" t="s">
        <v>74</v>
      </c>
      <c r="AY415" s="245" t="s">
        <v>135</v>
      </c>
    </row>
    <row r="416" s="13" customFormat="1">
      <c r="A416" s="13"/>
      <c r="B416" s="234"/>
      <c r="C416" s="235"/>
      <c r="D416" s="236" t="s">
        <v>146</v>
      </c>
      <c r="E416" s="237" t="s">
        <v>19</v>
      </c>
      <c r="F416" s="238" t="s">
        <v>755</v>
      </c>
      <c r="G416" s="235"/>
      <c r="H416" s="239">
        <v>0.80000000000000004</v>
      </c>
      <c r="I416" s="240"/>
      <c r="J416" s="235"/>
      <c r="K416" s="235"/>
      <c r="L416" s="241"/>
      <c r="M416" s="242"/>
      <c r="N416" s="243"/>
      <c r="O416" s="243"/>
      <c r="P416" s="243"/>
      <c r="Q416" s="243"/>
      <c r="R416" s="243"/>
      <c r="S416" s="243"/>
      <c r="T416" s="24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5" t="s">
        <v>146</v>
      </c>
      <c r="AU416" s="245" t="s">
        <v>82</v>
      </c>
      <c r="AV416" s="13" t="s">
        <v>82</v>
      </c>
      <c r="AW416" s="13" t="s">
        <v>35</v>
      </c>
      <c r="AX416" s="13" t="s">
        <v>74</v>
      </c>
      <c r="AY416" s="245" t="s">
        <v>135</v>
      </c>
    </row>
    <row r="417" s="13" customFormat="1">
      <c r="A417" s="13"/>
      <c r="B417" s="234"/>
      <c r="C417" s="235"/>
      <c r="D417" s="236" t="s">
        <v>146</v>
      </c>
      <c r="E417" s="237" t="s">
        <v>19</v>
      </c>
      <c r="F417" s="238" t="s">
        <v>756</v>
      </c>
      <c r="G417" s="235"/>
      <c r="H417" s="239">
        <v>1.1000000000000001</v>
      </c>
      <c r="I417" s="240"/>
      <c r="J417" s="235"/>
      <c r="K417" s="235"/>
      <c r="L417" s="241"/>
      <c r="M417" s="242"/>
      <c r="N417" s="243"/>
      <c r="O417" s="243"/>
      <c r="P417" s="243"/>
      <c r="Q417" s="243"/>
      <c r="R417" s="243"/>
      <c r="S417" s="243"/>
      <c r="T417" s="24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5" t="s">
        <v>146</v>
      </c>
      <c r="AU417" s="245" t="s">
        <v>82</v>
      </c>
      <c r="AV417" s="13" t="s">
        <v>82</v>
      </c>
      <c r="AW417" s="13" t="s">
        <v>35</v>
      </c>
      <c r="AX417" s="13" t="s">
        <v>74</v>
      </c>
      <c r="AY417" s="245" t="s">
        <v>135</v>
      </c>
    </row>
    <row r="418" s="14" customFormat="1">
      <c r="A418" s="14"/>
      <c r="B418" s="246"/>
      <c r="C418" s="247"/>
      <c r="D418" s="236" t="s">
        <v>146</v>
      </c>
      <c r="E418" s="248" t="s">
        <v>19</v>
      </c>
      <c r="F418" s="249" t="s">
        <v>149</v>
      </c>
      <c r="G418" s="247"/>
      <c r="H418" s="250">
        <v>3.7999999999999998</v>
      </c>
      <c r="I418" s="251"/>
      <c r="J418" s="247"/>
      <c r="K418" s="247"/>
      <c r="L418" s="252"/>
      <c r="M418" s="253"/>
      <c r="N418" s="254"/>
      <c r="O418" s="254"/>
      <c r="P418" s="254"/>
      <c r="Q418" s="254"/>
      <c r="R418" s="254"/>
      <c r="S418" s="254"/>
      <c r="T418" s="255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6" t="s">
        <v>146</v>
      </c>
      <c r="AU418" s="256" t="s">
        <v>82</v>
      </c>
      <c r="AV418" s="14" t="s">
        <v>142</v>
      </c>
      <c r="AW418" s="14" t="s">
        <v>35</v>
      </c>
      <c r="AX418" s="14" t="s">
        <v>80</v>
      </c>
      <c r="AY418" s="256" t="s">
        <v>135</v>
      </c>
    </row>
    <row r="419" s="13" customFormat="1">
      <c r="A419" s="13"/>
      <c r="B419" s="234"/>
      <c r="C419" s="235"/>
      <c r="D419" s="236" t="s">
        <v>146</v>
      </c>
      <c r="E419" s="235"/>
      <c r="F419" s="238" t="s">
        <v>761</v>
      </c>
      <c r="G419" s="235"/>
      <c r="H419" s="239">
        <v>3.8759999999999999</v>
      </c>
      <c r="I419" s="240"/>
      <c r="J419" s="235"/>
      <c r="K419" s="235"/>
      <c r="L419" s="241"/>
      <c r="M419" s="242"/>
      <c r="N419" s="243"/>
      <c r="O419" s="243"/>
      <c r="P419" s="243"/>
      <c r="Q419" s="243"/>
      <c r="R419" s="243"/>
      <c r="S419" s="243"/>
      <c r="T419" s="24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5" t="s">
        <v>146</v>
      </c>
      <c r="AU419" s="245" t="s">
        <v>82</v>
      </c>
      <c r="AV419" s="13" t="s">
        <v>82</v>
      </c>
      <c r="AW419" s="13" t="s">
        <v>4</v>
      </c>
      <c r="AX419" s="13" t="s">
        <v>80</v>
      </c>
      <c r="AY419" s="245" t="s">
        <v>135</v>
      </c>
    </row>
    <row r="420" s="2" customFormat="1" ht="24.15" customHeight="1">
      <c r="A420" s="40"/>
      <c r="B420" s="41"/>
      <c r="C420" s="216" t="s">
        <v>762</v>
      </c>
      <c r="D420" s="216" t="s">
        <v>137</v>
      </c>
      <c r="E420" s="217" t="s">
        <v>763</v>
      </c>
      <c r="F420" s="218" t="s">
        <v>764</v>
      </c>
      <c r="G420" s="219" t="s">
        <v>154</v>
      </c>
      <c r="H420" s="220">
        <v>102.848</v>
      </c>
      <c r="I420" s="221"/>
      <c r="J420" s="222">
        <f>ROUND(I420*H420,2)</f>
        <v>0</v>
      </c>
      <c r="K420" s="218" t="s">
        <v>141</v>
      </c>
      <c r="L420" s="46"/>
      <c r="M420" s="223" t="s">
        <v>19</v>
      </c>
      <c r="N420" s="224" t="s">
        <v>45</v>
      </c>
      <c r="O420" s="86"/>
      <c r="P420" s="225">
        <f>O420*H420</f>
        <v>0</v>
      </c>
      <c r="Q420" s="225">
        <v>0</v>
      </c>
      <c r="R420" s="225">
        <f>Q420*H420</f>
        <v>0</v>
      </c>
      <c r="S420" s="225">
        <v>0</v>
      </c>
      <c r="T420" s="226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27" t="s">
        <v>214</v>
      </c>
      <c r="AT420" s="227" t="s">
        <v>137</v>
      </c>
      <c r="AU420" s="227" t="s">
        <v>82</v>
      </c>
      <c r="AY420" s="19" t="s">
        <v>135</v>
      </c>
      <c r="BE420" s="228">
        <f>IF(N420="základní",J420,0)</f>
        <v>0</v>
      </c>
      <c r="BF420" s="228">
        <f>IF(N420="snížená",J420,0)</f>
        <v>0</v>
      </c>
      <c r="BG420" s="228">
        <f>IF(N420="zákl. přenesená",J420,0)</f>
        <v>0</v>
      </c>
      <c r="BH420" s="228">
        <f>IF(N420="sníž. přenesená",J420,0)</f>
        <v>0</v>
      </c>
      <c r="BI420" s="228">
        <f>IF(N420="nulová",J420,0)</f>
        <v>0</v>
      </c>
      <c r="BJ420" s="19" t="s">
        <v>80</v>
      </c>
      <c r="BK420" s="228">
        <f>ROUND(I420*H420,2)</f>
        <v>0</v>
      </c>
      <c r="BL420" s="19" t="s">
        <v>214</v>
      </c>
      <c r="BM420" s="227" t="s">
        <v>765</v>
      </c>
    </row>
    <row r="421" s="2" customFormat="1">
      <c r="A421" s="40"/>
      <c r="B421" s="41"/>
      <c r="C421" s="42"/>
      <c r="D421" s="229" t="s">
        <v>144</v>
      </c>
      <c r="E421" s="42"/>
      <c r="F421" s="230" t="s">
        <v>766</v>
      </c>
      <c r="G421" s="42"/>
      <c r="H421" s="42"/>
      <c r="I421" s="231"/>
      <c r="J421" s="42"/>
      <c r="K421" s="42"/>
      <c r="L421" s="46"/>
      <c r="M421" s="232"/>
      <c r="N421" s="23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144</v>
      </c>
      <c r="AU421" s="19" t="s">
        <v>82</v>
      </c>
    </row>
    <row r="422" s="13" customFormat="1">
      <c r="A422" s="13"/>
      <c r="B422" s="234"/>
      <c r="C422" s="235"/>
      <c r="D422" s="236" t="s">
        <v>146</v>
      </c>
      <c r="E422" s="237" t="s">
        <v>19</v>
      </c>
      <c r="F422" s="238" t="s">
        <v>277</v>
      </c>
      <c r="G422" s="235"/>
      <c r="H422" s="239">
        <v>102.848</v>
      </c>
      <c r="I422" s="240"/>
      <c r="J422" s="235"/>
      <c r="K422" s="235"/>
      <c r="L422" s="241"/>
      <c r="M422" s="242"/>
      <c r="N422" s="243"/>
      <c r="O422" s="243"/>
      <c r="P422" s="243"/>
      <c r="Q422" s="243"/>
      <c r="R422" s="243"/>
      <c r="S422" s="243"/>
      <c r="T422" s="24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5" t="s">
        <v>146</v>
      </c>
      <c r="AU422" s="245" t="s">
        <v>82</v>
      </c>
      <c r="AV422" s="13" t="s">
        <v>82</v>
      </c>
      <c r="AW422" s="13" t="s">
        <v>35</v>
      </c>
      <c r="AX422" s="13" t="s">
        <v>80</v>
      </c>
      <c r="AY422" s="245" t="s">
        <v>135</v>
      </c>
    </row>
    <row r="423" s="2" customFormat="1" ht="49.05" customHeight="1">
      <c r="A423" s="40"/>
      <c r="B423" s="41"/>
      <c r="C423" s="216" t="s">
        <v>767</v>
      </c>
      <c r="D423" s="216" t="s">
        <v>137</v>
      </c>
      <c r="E423" s="217" t="s">
        <v>768</v>
      </c>
      <c r="F423" s="218" t="s">
        <v>769</v>
      </c>
      <c r="G423" s="219" t="s">
        <v>140</v>
      </c>
      <c r="H423" s="220">
        <v>0.86599999999999999</v>
      </c>
      <c r="I423" s="221"/>
      <c r="J423" s="222">
        <f>ROUND(I423*H423,2)</f>
        <v>0</v>
      </c>
      <c r="K423" s="218" t="s">
        <v>141</v>
      </c>
      <c r="L423" s="46"/>
      <c r="M423" s="223" t="s">
        <v>19</v>
      </c>
      <c r="N423" s="224" t="s">
        <v>45</v>
      </c>
      <c r="O423" s="86"/>
      <c r="P423" s="225">
        <f>O423*H423</f>
        <v>0</v>
      </c>
      <c r="Q423" s="225">
        <v>0</v>
      </c>
      <c r="R423" s="225">
        <f>Q423*H423</f>
        <v>0</v>
      </c>
      <c r="S423" s="225">
        <v>0</v>
      </c>
      <c r="T423" s="226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27" t="s">
        <v>214</v>
      </c>
      <c r="AT423" s="227" t="s">
        <v>137</v>
      </c>
      <c r="AU423" s="227" t="s">
        <v>82</v>
      </c>
      <c r="AY423" s="19" t="s">
        <v>135</v>
      </c>
      <c r="BE423" s="228">
        <f>IF(N423="základní",J423,0)</f>
        <v>0</v>
      </c>
      <c r="BF423" s="228">
        <f>IF(N423="snížená",J423,0)</f>
        <v>0</v>
      </c>
      <c r="BG423" s="228">
        <f>IF(N423="zákl. přenesená",J423,0)</f>
        <v>0</v>
      </c>
      <c r="BH423" s="228">
        <f>IF(N423="sníž. přenesená",J423,0)</f>
        <v>0</v>
      </c>
      <c r="BI423" s="228">
        <f>IF(N423="nulová",J423,0)</f>
        <v>0</v>
      </c>
      <c r="BJ423" s="19" t="s">
        <v>80</v>
      </c>
      <c r="BK423" s="228">
        <f>ROUND(I423*H423,2)</f>
        <v>0</v>
      </c>
      <c r="BL423" s="19" t="s">
        <v>214</v>
      </c>
      <c r="BM423" s="227" t="s">
        <v>770</v>
      </c>
    </row>
    <row r="424" s="2" customFormat="1">
      <c r="A424" s="40"/>
      <c r="B424" s="41"/>
      <c r="C424" s="42"/>
      <c r="D424" s="229" t="s">
        <v>144</v>
      </c>
      <c r="E424" s="42"/>
      <c r="F424" s="230" t="s">
        <v>771</v>
      </c>
      <c r="G424" s="42"/>
      <c r="H424" s="42"/>
      <c r="I424" s="231"/>
      <c r="J424" s="42"/>
      <c r="K424" s="42"/>
      <c r="L424" s="46"/>
      <c r="M424" s="232"/>
      <c r="N424" s="23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144</v>
      </c>
      <c r="AU424" s="19" t="s">
        <v>82</v>
      </c>
    </row>
    <row r="425" s="12" customFormat="1" ht="22.8" customHeight="1">
      <c r="A425" s="12"/>
      <c r="B425" s="200"/>
      <c r="C425" s="201"/>
      <c r="D425" s="202" t="s">
        <v>73</v>
      </c>
      <c r="E425" s="214" t="s">
        <v>269</v>
      </c>
      <c r="F425" s="214" t="s">
        <v>270</v>
      </c>
      <c r="G425" s="201"/>
      <c r="H425" s="201"/>
      <c r="I425" s="204"/>
      <c r="J425" s="215">
        <f>BK425</f>
        <v>0</v>
      </c>
      <c r="K425" s="201"/>
      <c r="L425" s="206"/>
      <c r="M425" s="207"/>
      <c r="N425" s="208"/>
      <c r="O425" s="208"/>
      <c r="P425" s="209">
        <f>SUM(P426:P446)</f>
        <v>0</v>
      </c>
      <c r="Q425" s="208"/>
      <c r="R425" s="209">
        <f>SUM(R426:R446)</f>
        <v>0.083531999999999995</v>
      </c>
      <c r="S425" s="208"/>
      <c r="T425" s="210">
        <f>SUM(T426:T446)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11" t="s">
        <v>82</v>
      </c>
      <c r="AT425" s="212" t="s">
        <v>73</v>
      </c>
      <c r="AU425" s="212" t="s">
        <v>80</v>
      </c>
      <c r="AY425" s="211" t="s">
        <v>135</v>
      </c>
      <c r="BK425" s="213">
        <f>SUM(BK426:BK446)</f>
        <v>0</v>
      </c>
    </row>
    <row r="426" s="2" customFormat="1" ht="37.8" customHeight="1">
      <c r="A426" s="40"/>
      <c r="B426" s="41"/>
      <c r="C426" s="216" t="s">
        <v>772</v>
      </c>
      <c r="D426" s="216" t="s">
        <v>137</v>
      </c>
      <c r="E426" s="217" t="s">
        <v>773</v>
      </c>
      <c r="F426" s="218" t="s">
        <v>774</v>
      </c>
      <c r="G426" s="219" t="s">
        <v>154</v>
      </c>
      <c r="H426" s="220">
        <v>3</v>
      </c>
      <c r="I426" s="221"/>
      <c r="J426" s="222">
        <f>ROUND(I426*H426,2)</f>
        <v>0</v>
      </c>
      <c r="K426" s="218" t="s">
        <v>141</v>
      </c>
      <c r="L426" s="46"/>
      <c r="M426" s="223" t="s">
        <v>19</v>
      </c>
      <c r="N426" s="224" t="s">
        <v>45</v>
      </c>
      <c r="O426" s="86"/>
      <c r="P426" s="225">
        <f>O426*H426</f>
        <v>0</v>
      </c>
      <c r="Q426" s="225">
        <v>0.007548</v>
      </c>
      <c r="R426" s="225">
        <f>Q426*H426</f>
        <v>0.022644000000000001</v>
      </c>
      <c r="S426" s="225">
        <v>0</v>
      </c>
      <c r="T426" s="226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27" t="s">
        <v>214</v>
      </c>
      <c r="AT426" s="227" t="s">
        <v>137</v>
      </c>
      <c r="AU426" s="227" t="s">
        <v>82</v>
      </c>
      <c r="AY426" s="19" t="s">
        <v>135</v>
      </c>
      <c r="BE426" s="228">
        <f>IF(N426="základní",J426,0)</f>
        <v>0</v>
      </c>
      <c r="BF426" s="228">
        <f>IF(N426="snížená",J426,0)</f>
        <v>0</v>
      </c>
      <c r="BG426" s="228">
        <f>IF(N426="zákl. přenesená",J426,0)</f>
        <v>0</v>
      </c>
      <c r="BH426" s="228">
        <f>IF(N426="sníž. přenesená",J426,0)</f>
        <v>0</v>
      </c>
      <c r="BI426" s="228">
        <f>IF(N426="nulová",J426,0)</f>
        <v>0</v>
      </c>
      <c r="BJ426" s="19" t="s">
        <v>80</v>
      </c>
      <c r="BK426" s="228">
        <f>ROUND(I426*H426,2)</f>
        <v>0</v>
      </c>
      <c r="BL426" s="19" t="s">
        <v>214</v>
      </c>
      <c r="BM426" s="227" t="s">
        <v>775</v>
      </c>
    </row>
    <row r="427" s="2" customFormat="1">
      <c r="A427" s="40"/>
      <c r="B427" s="41"/>
      <c r="C427" s="42"/>
      <c r="D427" s="229" t="s">
        <v>144</v>
      </c>
      <c r="E427" s="42"/>
      <c r="F427" s="230" t="s">
        <v>776</v>
      </c>
      <c r="G427" s="42"/>
      <c r="H427" s="42"/>
      <c r="I427" s="231"/>
      <c r="J427" s="42"/>
      <c r="K427" s="42"/>
      <c r="L427" s="46"/>
      <c r="M427" s="232"/>
      <c r="N427" s="23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144</v>
      </c>
      <c r="AU427" s="19" t="s">
        <v>82</v>
      </c>
    </row>
    <row r="428" s="13" customFormat="1">
      <c r="A428" s="13"/>
      <c r="B428" s="234"/>
      <c r="C428" s="235"/>
      <c r="D428" s="236" t="s">
        <v>146</v>
      </c>
      <c r="E428" s="237" t="s">
        <v>19</v>
      </c>
      <c r="F428" s="238" t="s">
        <v>777</v>
      </c>
      <c r="G428" s="235"/>
      <c r="H428" s="239">
        <v>1.5</v>
      </c>
      <c r="I428" s="240"/>
      <c r="J428" s="235"/>
      <c r="K428" s="235"/>
      <c r="L428" s="241"/>
      <c r="M428" s="242"/>
      <c r="N428" s="243"/>
      <c r="O428" s="243"/>
      <c r="P428" s="243"/>
      <c r="Q428" s="243"/>
      <c r="R428" s="243"/>
      <c r="S428" s="243"/>
      <c r="T428" s="24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5" t="s">
        <v>146</v>
      </c>
      <c r="AU428" s="245" t="s">
        <v>82</v>
      </c>
      <c r="AV428" s="13" t="s">
        <v>82</v>
      </c>
      <c r="AW428" s="13" t="s">
        <v>35</v>
      </c>
      <c r="AX428" s="13" t="s">
        <v>74</v>
      </c>
      <c r="AY428" s="245" t="s">
        <v>135</v>
      </c>
    </row>
    <row r="429" s="13" customFormat="1">
      <c r="A429" s="13"/>
      <c r="B429" s="234"/>
      <c r="C429" s="235"/>
      <c r="D429" s="236" t="s">
        <v>146</v>
      </c>
      <c r="E429" s="237" t="s">
        <v>19</v>
      </c>
      <c r="F429" s="238" t="s">
        <v>778</v>
      </c>
      <c r="G429" s="235"/>
      <c r="H429" s="239">
        <v>1.5</v>
      </c>
      <c r="I429" s="240"/>
      <c r="J429" s="235"/>
      <c r="K429" s="235"/>
      <c r="L429" s="241"/>
      <c r="M429" s="242"/>
      <c r="N429" s="243"/>
      <c r="O429" s="243"/>
      <c r="P429" s="243"/>
      <c r="Q429" s="243"/>
      <c r="R429" s="243"/>
      <c r="S429" s="243"/>
      <c r="T429" s="24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5" t="s">
        <v>146</v>
      </c>
      <c r="AU429" s="245" t="s">
        <v>82</v>
      </c>
      <c r="AV429" s="13" t="s">
        <v>82</v>
      </c>
      <c r="AW429" s="13" t="s">
        <v>35</v>
      </c>
      <c r="AX429" s="13" t="s">
        <v>74</v>
      </c>
      <c r="AY429" s="245" t="s">
        <v>135</v>
      </c>
    </row>
    <row r="430" s="14" customFormat="1">
      <c r="A430" s="14"/>
      <c r="B430" s="246"/>
      <c r="C430" s="247"/>
      <c r="D430" s="236" t="s">
        <v>146</v>
      </c>
      <c r="E430" s="248" t="s">
        <v>19</v>
      </c>
      <c r="F430" s="249" t="s">
        <v>149</v>
      </c>
      <c r="G430" s="247"/>
      <c r="H430" s="250">
        <v>3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6" t="s">
        <v>146</v>
      </c>
      <c r="AU430" s="256" t="s">
        <v>82</v>
      </c>
      <c r="AV430" s="14" t="s">
        <v>142</v>
      </c>
      <c r="AW430" s="14" t="s">
        <v>35</v>
      </c>
      <c r="AX430" s="14" t="s">
        <v>80</v>
      </c>
      <c r="AY430" s="256" t="s">
        <v>135</v>
      </c>
    </row>
    <row r="431" s="2" customFormat="1" ht="24.15" customHeight="1">
      <c r="A431" s="40"/>
      <c r="B431" s="41"/>
      <c r="C431" s="261" t="s">
        <v>779</v>
      </c>
      <c r="D431" s="261" t="s">
        <v>321</v>
      </c>
      <c r="E431" s="262" t="s">
        <v>780</v>
      </c>
      <c r="F431" s="263" t="s">
        <v>781</v>
      </c>
      <c r="G431" s="264" t="s">
        <v>154</v>
      </c>
      <c r="H431" s="265">
        <v>3.2999999999999998</v>
      </c>
      <c r="I431" s="266"/>
      <c r="J431" s="267">
        <f>ROUND(I431*H431,2)</f>
        <v>0</v>
      </c>
      <c r="K431" s="263" t="s">
        <v>141</v>
      </c>
      <c r="L431" s="268"/>
      <c r="M431" s="269" t="s">
        <v>19</v>
      </c>
      <c r="N431" s="270" t="s">
        <v>45</v>
      </c>
      <c r="O431" s="86"/>
      <c r="P431" s="225">
        <f>O431*H431</f>
        <v>0</v>
      </c>
      <c r="Q431" s="225">
        <v>0.018409999999999999</v>
      </c>
      <c r="R431" s="225">
        <f>Q431*H431</f>
        <v>0.060752999999999995</v>
      </c>
      <c r="S431" s="225">
        <v>0</v>
      </c>
      <c r="T431" s="226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27" t="s">
        <v>384</v>
      </c>
      <c r="AT431" s="227" t="s">
        <v>321</v>
      </c>
      <c r="AU431" s="227" t="s">
        <v>82</v>
      </c>
      <c r="AY431" s="19" t="s">
        <v>135</v>
      </c>
      <c r="BE431" s="228">
        <f>IF(N431="základní",J431,0)</f>
        <v>0</v>
      </c>
      <c r="BF431" s="228">
        <f>IF(N431="snížená",J431,0)</f>
        <v>0</v>
      </c>
      <c r="BG431" s="228">
        <f>IF(N431="zákl. přenesená",J431,0)</f>
        <v>0</v>
      </c>
      <c r="BH431" s="228">
        <f>IF(N431="sníž. přenesená",J431,0)</f>
        <v>0</v>
      </c>
      <c r="BI431" s="228">
        <f>IF(N431="nulová",J431,0)</f>
        <v>0</v>
      </c>
      <c r="BJ431" s="19" t="s">
        <v>80</v>
      </c>
      <c r="BK431" s="228">
        <f>ROUND(I431*H431,2)</f>
        <v>0</v>
      </c>
      <c r="BL431" s="19" t="s">
        <v>214</v>
      </c>
      <c r="BM431" s="227" t="s">
        <v>782</v>
      </c>
    </row>
    <row r="432" s="13" customFormat="1">
      <c r="A432" s="13"/>
      <c r="B432" s="234"/>
      <c r="C432" s="235"/>
      <c r="D432" s="236" t="s">
        <v>146</v>
      </c>
      <c r="E432" s="237" t="s">
        <v>19</v>
      </c>
      <c r="F432" s="238" t="s">
        <v>777</v>
      </c>
      <c r="G432" s="235"/>
      <c r="H432" s="239">
        <v>1.5</v>
      </c>
      <c r="I432" s="240"/>
      <c r="J432" s="235"/>
      <c r="K432" s="235"/>
      <c r="L432" s="241"/>
      <c r="M432" s="242"/>
      <c r="N432" s="243"/>
      <c r="O432" s="243"/>
      <c r="P432" s="243"/>
      <c r="Q432" s="243"/>
      <c r="R432" s="243"/>
      <c r="S432" s="243"/>
      <c r="T432" s="24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5" t="s">
        <v>146</v>
      </c>
      <c r="AU432" s="245" t="s">
        <v>82</v>
      </c>
      <c r="AV432" s="13" t="s">
        <v>82</v>
      </c>
      <c r="AW432" s="13" t="s">
        <v>35</v>
      </c>
      <c r="AX432" s="13" t="s">
        <v>74</v>
      </c>
      <c r="AY432" s="245" t="s">
        <v>135</v>
      </c>
    </row>
    <row r="433" s="13" customFormat="1">
      <c r="A433" s="13"/>
      <c r="B433" s="234"/>
      <c r="C433" s="235"/>
      <c r="D433" s="236" t="s">
        <v>146</v>
      </c>
      <c r="E433" s="237" t="s">
        <v>19</v>
      </c>
      <c r="F433" s="238" t="s">
        <v>778</v>
      </c>
      <c r="G433" s="235"/>
      <c r="H433" s="239">
        <v>1.5</v>
      </c>
      <c r="I433" s="240"/>
      <c r="J433" s="235"/>
      <c r="K433" s="235"/>
      <c r="L433" s="241"/>
      <c r="M433" s="242"/>
      <c r="N433" s="243"/>
      <c r="O433" s="243"/>
      <c r="P433" s="243"/>
      <c r="Q433" s="243"/>
      <c r="R433" s="243"/>
      <c r="S433" s="243"/>
      <c r="T433" s="24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5" t="s">
        <v>146</v>
      </c>
      <c r="AU433" s="245" t="s">
        <v>82</v>
      </c>
      <c r="AV433" s="13" t="s">
        <v>82</v>
      </c>
      <c r="AW433" s="13" t="s">
        <v>35</v>
      </c>
      <c r="AX433" s="13" t="s">
        <v>74</v>
      </c>
      <c r="AY433" s="245" t="s">
        <v>135</v>
      </c>
    </row>
    <row r="434" s="14" customFormat="1">
      <c r="A434" s="14"/>
      <c r="B434" s="246"/>
      <c r="C434" s="247"/>
      <c r="D434" s="236" t="s">
        <v>146</v>
      </c>
      <c r="E434" s="248" t="s">
        <v>19</v>
      </c>
      <c r="F434" s="249" t="s">
        <v>149</v>
      </c>
      <c r="G434" s="247"/>
      <c r="H434" s="250">
        <v>3</v>
      </c>
      <c r="I434" s="251"/>
      <c r="J434" s="247"/>
      <c r="K434" s="247"/>
      <c r="L434" s="252"/>
      <c r="M434" s="253"/>
      <c r="N434" s="254"/>
      <c r="O434" s="254"/>
      <c r="P434" s="254"/>
      <c r="Q434" s="254"/>
      <c r="R434" s="254"/>
      <c r="S434" s="254"/>
      <c r="T434" s="25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6" t="s">
        <v>146</v>
      </c>
      <c r="AU434" s="256" t="s">
        <v>82</v>
      </c>
      <c r="AV434" s="14" t="s">
        <v>142</v>
      </c>
      <c r="AW434" s="14" t="s">
        <v>35</v>
      </c>
      <c r="AX434" s="14" t="s">
        <v>80</v>
      </c>
      <c r="AY434" s="256" t="s">
        <v>135</v>
      </c>
    </row>
    <row r="435" s="13" customFormat="1">
      <c r="A435" s="13"/>
      <c r="B435" s="234"/>
      <c r="C435" s="235"/>
      <c r="D435" s="236" t="s">
        <v>146</v>
      </c>
      <c r="E435" s="235"/>
      <c r="F435" s="238" t="s">
        <v>783</v>
      </c>
      <c r="G435" s="235"/>
      <c r="H435" s="239">
        <v>3.2999999999999998</v>
      </c>
      <c r="I435" s="240"/>
      <c r="J435" s="235"/>
      <c r="K435" s="235"/>
      <c r="L435" s="241"/>
      <c r="M435" s="242"/>
      <c r="N435" s="243"/>
      <c r="O435" s="243"/>
      <c r="P435" s="243"/>
      <c r="Q435" s="243"/>
      <c r="R435" s="243"/>
      <c r="S435" s="243"/>
      <c r="T435" s="24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5" t="s">
        <v>146</v>
      </c>
      <c r="AU435" s="245" t="s">
        <v>82</v>
      </c>
      <c r="AV435" s="13" t="s">
        <v>82</v>
      </c>
      <c r="AW435" s="13" t="s">
        <v>4</v>
      </c>
      <c r="AX435" s="13" t="s">
        <v>80</v>
      </c>
      <c r="AY435" s="245" t="s">
        <v>135</v>
      </c>
    </row>
    <row r="436" s="2" customFormat="1" ht="24.15" customHeight="1">
      <c r="A436" s="40"/>
      <c r="B436" s="41"/>
      <c r="C436" s="216" t="s">
        <v>784</v>
      </c>
      <c r="D436" s="216" t="s">
        <v>137</v>
      </c>
      <c r="E436" s="217" t="s">
        <v>785</v>
      </c>
      <c r="F436" s="218" t="s">
        <v>786</v>
      </c>
      <c r="G436" s="219" t="s">
        <v>225</v>
      </c>
      <c r="H436" s="220">
        <v>4</v>
      </c>
      <c r="I436" s="221"/>
      <c r="J436" s="222">
        <f>ROUND(I436*H436,2)</f>
        <v>0</v>
      </c>
      <c r="K436" s="218" t="s">
        <v>141</v>
      </c>
      <c r="L436" s="46"/>
      <c r="M436" s="223" t="s">
        <v>19</v>
      </c>
      <c r="N436" s="224" t="s">
        <v>45</v>
      </c>
      <c r="O436" s="86"/>
      <c r="P436" s="225">
        <f>O436*H436</f>
        <v>0</v>
      </c>
      <c r="Q436" s="225">
        <v>0</v>
      </c>
      <c r="R436" s="225">
        <f>Q436*H436</f>
        <v>0</v>
      </c>
      <c r="S436" s="225">
        <v>0</v>
      </c>
      <c r="T436" s="226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27" t="s">
        <v>214</v>
      </c>
      <c r="AT436" s="227" t="s">
        <v>137</v>
      </c>
      <c r="AU436" s="227" t="s">
        <v>82</v>
      </c>
      <c r="AY436" s="19" t="s">
        <v>135</v>
      </c>
      <c r="BE436" s="228">
        <f>IF(N436="základní",J436,0)</f>
        <v>0</v>
      </c>
      <c r="BF436" s="228">
        <f>IF(N436="snížená",J436,0)</f>
        <v>0</v>
      </c>
      <c r="BG436" s="228">
        <f>IF(N436="zákl. přenesená",J436,0)</f>
        <v>0</v>
      </c>
      <c r="BH436" s="228">
        <f>IF(N436="sníž. přenesená",J436,0)</f>
        <v>0</v>
      </c>
      <c r="BI436" s="228">
        <f>IF(N436="nulová",J436,0)</f>
        <v>0</v>
      </c>
      <c r="BJ436" s="19" t="s">
        <v>80</v>
      </c>
      <c r="BK436" s="228">
        <f>ROUND(I436*H436,2)</f>
        <v>0</v>
      </c>
      <c r="BL436" s="19" t="s">
        <v>214</v>
      </c>
      <c r="BM436" s="227" t="s">
        <v>787</v>
      </c>
    </row>
    <row r="437" s="2" customFormat="1">
      <c r="A437" s="40"/>
      <c r="B437" s="41"/>
      <c r="C437" s="42"/>
      <c r="D437" s="229" t="s">
        <v>144</v>
      </c>
      <c r="E437" s="42"/>
      <c r="F437" s="230" t="s">
        <v>788</v>
      </c>
      <c r="G437" s="42"/>
      <c r="H437" s="42"/>
      <c r="I437" s="231"/>
      <c r="J437" s="42"/>
      <c r="K437" s="42"/>
      <c r="L437" s="46"/>
      <c r="M437" s="232"/>
      <c r="N437" s="233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144</v>
      </c>
      <c r="AU437" s="19" t="s">
        <v>82</v>
      </c>
    </row>
    <row r="438" s="2" customFormat="1" ht="24.15" customHeight="1">
      <c r="A438" s="40"/>
      <c r="B438" s="41"/>
      <c r="C438" s="216" t="s">
        <v>789</v>
      </c>
      <c r="D438" s="216" t="s">
        <v>137</v>
      </c>
      <c r="E438" s="217" t="s">
        <v>790</v>
      </c>
      <c r="F438" s="218" t="s">
        <v>791</v>
      </c>
      <c r="G438" s="219" t="s">
        <v>225</v>
      </c>
      <c r="H438" s="220">
        <v>2</v>
      </c>
      <c r="I438" s="221"/>
      <c r="J438" s="222">
        <f>ROUND(I438*H438,2)</f>
        <v>0</v>
      </c>
      <c r="K438" s="218" t="s">
        <v>141</v>
      </c>
      <c r="L438" s="46"/>
      <c r="M438" s="223" t="s">
        <v>19</v>
      </c>
      <c r="N438" s="224" t="s">
        <v>45</v>
      </c>
      <c r="O438" s="86"/>
      <c r="P438" s="225">
        <f>O438*H438</f>
        <v>0</v>
      </c>
      <c r="Q438" s="225">
        <v>0</v>
      </c>
      <c r="R438" s="225">
        <f>Q438*H438</f>
        <v>0</v>
      </c>
      <c r="S438" s="225">
        <v>0</v>
      </c>
      <c r="T438" s="226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27" t="s">
        <v>214</v>
      </c>
      <c r="AT438" s="227" t="s">
        <v>137</v>
      </c>
      <c r="AU438" s="227" t="s">
        <v>82</v>
      </c>
      <c r="AY438" s="19" t="s">
        <v>135</v>
      </c>
      <c r="BE438" s="228">
        <f>IF(N438="základní",J438,0)</f>
        <v>0</v>
      </c>
      <c r="BF438" s="228">
        <f>IF(N438="snížená",J438,0)</f>
        <v>0</v>
      </c>
      <c r="BG438" s="228">
        <f>IF(N438="zákl. přenesená",J438,0)</f>
        <v>0</v>
      </c>
      <c r="BH438" s="228">
        <f>IF(N438="sníž. přenesená",J438,0)</f>
        <v>0</v>
      </c>
      <c r="BI438" s="228">
        <f>IF(N438="nulová",J438,0)</f>
        <v>0</v>
      </c>
      <c r="BJ438" s="19" t="s">
        <v>80</v>
      </c>
      <c r="BK438" s="228">
        <f>ROUND(I438*H438,2)</f>
        <v>0</v>
      </c>
      <c r="BL438" s="19" t="s">
        <v>214</v>
      </c>
      <c r="BM438" s="227" t="s">
        <v>792</v>
      </c>
    </row>
    <row r="439" s="2" customFormat="1">
      <c r="A439" s="40"/>
      <c r="B439" s="41"/>
      <c r="C439" s="42"/>
      <c r="D439" s="229" t="s">
        <v>144</v>
      </c>
      <c r="E439" s="42"/>
      <c r="F439" s="230" t="s">
        <v>793</v>
      </c>
      <c r="G439" s="42"/>
      <c r="H439" s="42"/>
      <c r="I439" s="231"/>
      <c r="J439" s="42"/>
      <c r="K439" s="42"/>
      <c r="L439" s="46"/>
      <c r="M439" s="232"/>
      <c r="N439" s="233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144</v>
      </c>
      <c r="AU439" s="19" t="s">
        <v>82</v>
      </c>
    </row>
    <row r="440" s="2" customFormat="1" ht="24.15" customHeight="1">
      <c r="A440" s="40"/>
      <c r="B440" s="41"/>
      <c r="C440" s="216" t="s">
        <v>95</v>
      </c>
      <c r="D440" s="216" t="s">
        <v>137</v>
      </c>
      <c r="E440" s="217" t="s">
        <v>794</v>
      </c>
      <c r="F440" s="218" t="s">
        <v>795</v>
      </c>
      <c r="G440" s="219" t="s">
        <v>154</v>
      </c>
      <c r="H440" s="220">
        <v>3</v>
      </c>
      <c r="I440" s="221"/>
      <c r="J440" s="222">
        <f>ROUND(I440*H440,2)</f>
        <v>0</v>
      </c>
      <c r="K440" s="218" t="s">
        <v>141</v>
      </c>
      <c r="L440" s="46"/>
      <c r="M440" s="223" t="s">
        <v>19</v>
      </c>
      <c r="N440" s="224" t="s">
        <v>45</v>
      </c>
      <c r="O440" s="86"/>
      <c r="P440" s="225">
        <f>O440*H440</f>
        <v>0</v>
      </c>
      <c r="Q440" s="225">
        <v>4.5000000000000003E-05</v>
      </c>
      <c r="R440" s="225">
        <f>Q440*H440</f>
        <v>0.000135</v>
      </c>
      <c r="S440" s="225">
        <v>0</v>
      </c>
      <c r="T440" s="226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27" t="s">
        <v>214</v>
      </c>
      <c r="AT440" s="227" t="s">
        <v>137</v>
      </c>
      <c r="AU440" s="227" t="s">
        <v>82</v>
      </c>
      <c r="AY440" s="19" t="s">
        <v>135</v>
      </c>
      <c r="BE440" s="228">
        <f>IF(N440="základní",J440,0)</f>
        <v>0</v>
      </c>
      <c r="BF440" s="228">
        <f>IF(N440="snížená",J440,0)</f>
        <v>0</v>
      </c>
      <c r="BG440" s="228">
        <f>IF(N440="zákl. přenesená",J440,0)</f>
        <v>0</v>
      </c>
      <c r="BH440" s="228">
        <f>IF(N440="sníž. přenesená",J440,0)</f>
        <v>0</v>
      </c>
      <c r="BI440" s="228">
        <f>IF(N440="nulová",J440,0)</f>
        <v>0</v>
      </c>
      <c r="BJ440" s="19" t="s">
        <v>80</v>
      </c>
      <c r="BK440" s="228">
        <f>ROUND(I440*H440,2)</f>
        <v>0</v>
      </c>
      <c r="BL440" s="19" t="s">
        <v>214</v>
      </c>
      <c r="BM440" s="227" t="s">
        <v>796</v>
      </c>
    </row>
    <row r="441" s="2" customFormat="1">
      <c r="A441" s="40"/>
      <c r="B441" s="41"/>
      <c r="C441" s="42"/>
      <c r="D441" s="229" t="s">
        <v>144</v>
      </c>
      <c r="E441" s="42"/>
      <c r="F441" s="230" t="s">
        <v>797</v>
      </c>
      <c r="G441" s="42"/>
      <c r="H441" s="42"/>
      <c r="I441" s="231"/>
      <c r="J441" s="42"/>
      <c r="K441" s="42"/>
      <c r="L441" s="46"/>
      <c r="M441" s="232"/>
      <c r="N441" s="23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144</v>
      </c>
      <c r="AU441" s="19" t="s">
        <v>82</v>
      </c>
    </row>
    <row r="442" s="13" customFormat="1">
      <c r="A442" s="13"/>
      <c r="B442" s="234"/>
      <c r="C442" s="235"/>
      <c r="D442" s="236" t="s">
        <v>146</v>
      </c>
      <c r="E442" s="237" t="s">
        <v>19</v>
      </c>
      <c r="F442" s="238" t="s">
        <v>777</v>
      </c>
      <c r="G442" s="235"/>
      <c r="H442" s="239">
        <v>1.5</v>
      </c>
      <c r="I442" s="240"/>
      <c r="J442" s="235"/>
      <c r="K442" s="235"/>
      <c r="L442" s="241"/>
      <c r="M442" s="242"/>
      <c r="N442" s="243"/>
      <c r="O442" s="243"/>
      <c r="P442" s="243"/>
      <c r="Q442" s="243"/>
      <c r="R442" s="243"/>
      <c r="S442" s="243"/>
      <c r="T442" s="24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5" t="s">
        <v>146</v>
      </c>
      <c r="AU442" s="245" t="s">
        <v>82</v>
      </c>
      <c r="AV442" s="13" t="s">
        <v>82</v>
      </c>
      <c r="AW442" s="13" t="s">
        <v>35</v>
      </c>
      <c r="AX442" s="13" t="s">
        <v>74</v>
      </c>
      <c r="AY442" s="245" t="s">
        <v>135</v>
      </c>
    </row>
    <row r="443" s="13" customFormat="1">
      <c r="A443" s="13"/>
      <c r="B443" s="234"/>
      <c r="C443" s="235"/>
      <c r="D443" s="236" t="s">
        <v>146</v>
      </c>
      <c r="E443" s="237" t="s">
        <v>19</v>
      </c>
      <c r="F443" s="238" t="s">
        <v>778</v>
      </c>
      <c r="G443" s="235"/>
      <c r="H443" s="239">
        <v>1.5</v>
      </c>
      <c r="I443" s="240"/>
      <c r="J443" s="235"/>
      <c r="K443" s="235"/>
      <c r="L443" s="241"/>
      <c r="M443" s="242"/>
      <c r="N443" s="243"/>
      <c r="O443" s="243"/>
      <c r="P443" s="243"/>
      <c r="Q443" s="243"/>
      <c r="R443" s="243"/>
      <c r="S443" s="243"/>
      <c r="T443" s="24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5" t="s">
        <v>146</v>
      </c>
      <c r="AU443" s="245" t="s">
        <v>82</v>
      </c>
      <c r="AV443" s="13" t="s">
        <v>82</v>
      </c>
      <c r="AW443" s="13" t="s">
        <v>35</v>
      </c>
      <c r="AX443" s="13" t="s">
        <v>74</v>
      </c>
      <c r="AY443" s="245" t="s">
        <v>135</v>
      </c>
    </row>
    <row r="444" s="14" customFormat="1">
      <c r="A444" s="14"/>
      <c r="B444" s="246"/>
      <c r="C444" s="247"/>
      <c r="D444" s="236" t="s">
        <v>146</v>
      </c>
      <c r="E444" s="248" t="s">
        <v>19</v>
      </c>
      <c r="F444" s="249" t="s">
        <v>149</v>
      </c>
      <c r="G444" s="247"/>
      <c r="H444" s="250">
        <v>3</v>
      </c>
      <c r="I444" s="251"/>
      <c r="J444" s="247"/>
      <c r="K444" s="247"/>
      <c r="L444" s="252"/>
      <c r="M444" s="253"/>
      <c r="N444" s="254"/>
      <c r="O444" s="254"/>
      <c r="P444" s="254"/>
      <c r="Q444" s="254"/>
      <c r="R444" s="254"/>
      <c r="S444" s="254"/>
      <c r="T444" s="25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6" t="s">
        <v>146</v>
      </c>
      <c r="AU444" s="256" t="s">
        <v>82</v>
      </c>
      <c r="AV444" s="14" t="s">
        <v>142</v>
      </c>
      <c r="AW444" s="14" t="s">
        <v>35</v>
      </c>
      <c r="AX444" s="14" t="s">
        <v>80</v>
      </c>
      <c r="AY444" s="256" t="s">
        <v>135</v>
      </c>
    </row>
    <row r="445" s="2" customFormat="1" ht="49.05" customHeight="1">
      <c r="A445" s="40"/>
      <c r="B445" s="41"/>
      <c r="C445" s="216" t="s">
        <v>798</v>
      </c>
      <c r="D445" s="216" t="s">
        <v>137</v>
      </c>
      <c r="E445" s="217" t="s">
        <v>799</v>
      </c>
      <c r="F445" s="218" t="s">
        <v>800</v>
      </c>
      <c r="G445" s="219" t="s">
        <v>140</v>
      </c>
      <c r="H445" s="220">
        <v>0.084000000000000005</v>
      </c>
      <c r="I445" s="221"/>
      <c r="J445" s="222">
        <f>ROUND(I445*H445,2)</f>
        <v>0</v>
      </c>
      <c r="K445" s="218" t="s">
        <v>141</v>
      </c>
      <c r="L445" s="46"/>
      <c r="M445" s="223" t="s">
        <v>19</v>
      </c>
      <c r="N445" s="224" t="s">
        <v>45</v>
      </c>
      <c r="O445" s="86"/>
      <c r="P445" s="225">
        <f>O445*H445</f>
        <v>0</v>
      </c>
      <c r="Q445" s="225">
        <v>0</v>
      </c>
      <c r="R445" s="225">
        <f>Q445*H445</f>
        <v>0</v>
      </c>
      <c r="S445" s="225">
        <v>0</v>
      </c>
      <c r="T445" s="22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27" t="s">
        <v>214</v>
      </c>
      <c r="AT445" s="227" t="s">
        <v>137</v>
      </c>
      <c r="AU445" s="227" t="s">
        <v>82</v>
      </c>
      <c r="AY445" s="19" t="s">
        <v>135</v>
      </c>
      <c r="BE445" s="228">
        <f>IF(N445="základní",J445,0)</f>
        <v>0</v>
      </c>
      <c r="BF445" s="228">
        <f>IF(N445="snížená",J445,0)</f>
        <v>0</v>
      </c>
      <c r="BG445" s="228">
        <f>IF(N445="zákl. přenesená",J445,0)</f>
        <v>0</v>
      </c>
      <c r="BH445" s="228">
        <f>IF(N445="sníž. přenesená",J445,0)</f>
        <v>0</v>
      </c>
      <c r="BI445" s="228">
        <f>IF(N445="nulová",J445,0)</f>
        <v>0</v>
      </c>
      <c r="BJ445" s="19" t="s">
        <v>80</v>
      </c>
      <c r="BK445" s="228">
        <f>ROUND(I445*H445,2)</f>
        <v>0</v>
      </c>
      <c r="BL445" s="19" t="s">
        <v>214</v>
      </c>
      <c r="BM445" s="227" t="s">
        <v>801</v>
      </c>
    </row>
    <row r="446" s="2" customFormat="1">
      <c r="A446" s="40"/>
      <c r="B446" s="41"/>
      <c r="C446" s="42"/>
      <c r="D446" s="229" t="s">
        <v>144</v>
      </c>
      <c r="E446" s="42"/>
      <c r="F446" s="230" t="s">
        <v>802</v>
      </c>
      <c r="G446" s="42"/>
      <c r="H446" s="42"/>
      <c r="I446" s="231"/>
      <c r="J446" s="42"/>
      <c r="K446" s="42"/>
      <c r="L446" s="46"/>
      <c r="M446" s="232"/>
      <c r="N446" s="23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144</v>
      </c>
      <c r="AU446" s="19" t="s">
        <v>82</v>
      </c>
    </row>
    <row r="447" s="12" customFormat="1" ht="22.8" customHeight="1">
      <c r="A447" s="12"/>
      <c r="B447" s="200"/>
      <c r="C447" s="201"/>
      <c r="D447" s="202" t="s">
        <v>73</v>
      </c>
      <c r="E447" s="214" t="s">
        <v>803</v>
      </c>
      <c r="F447" s="214" t="s">
        <v>804</v>
      </c>
      <c r="G447" s="201"/>
      <c r="H447" s="201"/>
      <c r="I447" s="204"/>
      <c r="J447" s="215">
        <f>BK447</f>
        <v>0</v>
      </c>
      <c r="K447" s="201"/>
      <c r="L447" s="206"/>
      <c r="M447" s="207"/>
      <c r="N447" s="208"/>
      <c r="O447" s="208"/>
      <c r="P447" s="209">
        <f>SUM(P448:P471)</f>
        <v>0</v>
      </c>
      <c r="Q447" s="208"/>
      <c r="R447" s="209">
        <f>SUM(R448:R471)</f>
        <v>0.043515743600000004</v>
      </c>
      <c r="S447" s="208"/>
      <c r="T447" s="210">
        <f>SUM(T448:T471)</f>
        <v>0</v>
      </c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R447" s="211" t="s">
        <v>82</v>
      </c>
      <c r="AT447" s="212" t="s">
        <v>73</v>
      </c>
      <c r="AU447" s="212" t="s">
        <v>80</v>
      </c>
      <c r="AY447" s="211" t="s">
        <v>135</v>
      </c>
      <c r="BK447" s="213">
        <f>SUM(BK448:BK471)</f>
        <v>0</v>
      </c>
    </row>
    <row r="448" s="2" customFormat="1" ht="24.15" customHeight="1">
      <c r="A448" s="40"/>
      <c r="B448" s="41"/>
      <c r="C448" s="216" t="s">
        <v>805</v>
      </c>
      <c r="D448" s="216" t="s">
        <v>137</v>
      </c>
      <c r="E448" s="217" t="s">
        <v>806</v>
      </c>
      <c r="F448" s="218" t="s">
        <v>807</v>
      </c>
      <c r="G448" s="219" t="s">
        <v>154</v>
      </c>
      <c r="H448" s="220">
        <v>7.21</v>
      </c>
      <c r="I448" s="221"/>
      <c r="J448" s="222">
        <f>ROUND(I448*H448,2)</f>
        <v>0</v>
      </c>
      <c r="K448" s="218" t="s">
        <v>141</v>
      </c>
      <c r="L448" s="46"/>
      <c r="M448" s="223" t="s">
        <v>19</v>
      </c>
      <c r="N448" s="224" t="s">
        <v>45</v>
      </c>
      <c r="O448" s="86"/>
      <c r="P448" s="225">
        <f>O448*H448</f>
        <v>0</v>
      </c>
      <c r="Q448" s="225">
        <v>0.00016875000000000001</v>
      </c>
      <c r="R448" s="225">
        <f>Q448*H448</f>
        <v>0.0012166875000000001</v>
      </c>
      <c r="S448" s="225">
        <v>0</v>
      </c>
      <c r="T448" s="226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27" t="s">
        <v>214</v>
      </c>
      <c r="AT448" s="227" t="s">
        <v>137</v>
      </c>
      <c r="AU448" s="227" t="s">
        <v>82</v>
      </c>
      <c r="AY448" s="19" t="s">
        <v>135</v>
      </c>
      <c r="BE448" s="228">
        <f>IF(N448="základní",J448,0)</f>
        <v>0</v>
      </c>
      <c r="BF448" s="228">
        <f>IF(N448="snížená",J448,0)</f>
        <v>0</v>
      </c>
      <c r="BG448" s="228">
        <f>IF(N448="zákl. přenesená",J448,0)</f>
        <v>0</v>
      </c>
      <c r="BH448" s="228">
        <f>IF(N448="sníž. přenesená",J448,0)</f>
        <v>0</v>
      </c>
      <c r="BI448" s="228">
        <f>IF(N448="nulová",J448,0)</f>
        <v>0</v>
      </c>
      <c r="BJ448" s="19" t="s">
        <v>80</v>
      </c>
      <c r="BK448" s="228">
        <f>ROUND(I448*H448,2)</f>
        <v>0</v>
      </c>
      <c r="BL448" s="19" t="s">
        <v>214</v>
      </c>
      <c r="BM448" s="227" t="s">
        <v>808</v>
      </c>
    </row>
    <row r="449" s="2" customFormat="1">
      <c r="A449" s="40"/>
      <c r="B449" s="41"/>
      <c r="C449" s="42"/>
      <c r="D449" s="229" t="s">
        <v>144</v>
      </c>
      <c r="E449" s="42"/>
      <c r="F449" s="230" t="s">
        <v>809</v>
      </c>
      <c r="G449" s="42"/>
      <c r="H449" s="42"/>
      <c r="I449" s="231"/>
      <c r="J449" s="42"/>
      <c r="K449" s="42"/>
      <c r="L449" s="46"/>
      <c r="M449" s="232"/>
      <c r="N449" s="233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144</v>
      </c>
      <c r="AU449" s="19" t="s">
        <v>82</v>
      </c>
    </row>
    <row r="450" s="15" customFormat="1">
      <c r="A450" s="15"/>
      <c r="B450" s="271"/>
      <c r="C450" s="272"/>
      <c r="D450" s="236" t="s">
        <v>146</v>
      </c>
      <c r="E450" s="273" t="s">
        <v>19</v>
      </c>
      <c r="F450" s="274" t="s">
        <v>810</v>
      </c>
      <c r="G450" s="272"/>
      <c r="H450" s="273" t="s">
        <v>19</v>
      </c>
      <c r="I450" s="275"/>
      <c r="J450" s="272"/>
      <c r="K450" s="272"/>
      <c r="L450" s="276"/>
      <c r="M450" s="277"/>
      <c r="N450" s="278"/>
      <c r="O450" s="278"/>
      <c r="P450" s="278"/>
      <c r="Q450" s="278"/>
      <c r="R450" s="278"/>
      <c r="S450" s="278"/>
      <c r="T450" s="279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80" t="s">
        <v>146</v>
      </c>
      <c r="AU450" s="280" t="s">
        <v>82</v>
      </c>
      <c r="AV450" s="15" t="s">
        <v>80</v>
      </c>
      <c r="AW450" s="15" t="s">
        <v>35</v>
      </c>
      <c r="AX450" s="15" t="s">
        <v>74</v>
      </c>
      <c r="AY450" s="280" t="s">
        <v>135</v>
      </c>
    </row>
    <row r="451" s="13" customFormat="1">
      <c r="A451" s="13"/>
      <c r="B451" s="234"/>
      <c r="C451" s="235"/>
      <c r="D451" s="236" t="s">
        <v>146</v>
      </c>
      <c r="E451" s="237" t="s">
        <v>19</v>
      </c>
      <c r="F451" s="238" t="s">
        <v>811</v>
      </c>
      <c r="G451" s="235"/>
      <c r="H451" s="239">
        <v>2.3700000000000001</v>
      </c>
      <c r="I451" s="240"/>
      <c r="J451" s="235"/>
      <c r="K451" s="235"/>
      <c r="L451" s="241"/>
      <c r="M451" s="242"/>
      <c r="N451" s="243"/>
      <c r="O451" s="243"/>
      <c r="P451" s="243"/>
      <c r="Q451" s="243"/>
      <c r="R451" s="243"/>
      <c r="S451" s="243"/>
      <c r="T451" s="24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5" t="s">
        <v>146</v>
      </c>
      <c r="AU451" s="245" t="s">
        <v>82</v>
      </c>
      <c r="AV451" s="13" t="s">
        <v>82</v>
      </c>
      <c r="AW451" s="13" t="s">
        <v>35</v>
      </c>
      <c r="AX451" s="13" t="s">
        <v>74</v>
      </c>
      <c r="AY451" s="245" t="s">
        <v>135</v>
      </c>
    </row>
    <row r="452" s="13" customFormat="1">
      <c r="A452" s="13"/>
      <c r="B452" s="234"/>
      <c r="C452" s="235"/>
      <c r="D452" s="236" t="s">
        <v>146</v>
      </c>
      <c r="E452" s="237" t="s">
        <v>19</v>
      </c>
      <c r="F452" s="238" t="s">
        <v>812</v>
      </c>
      <c r="G452" s="235"/>
      <c r="H452" s="239">
        <v>2.52</v>
      </c>
      <c r="I452" s="240"/>
      <c r="J452" s="235"/>
      <c r="K452" s="235"/>
      <c r="L452" s="241"/>
      <c r="M452" s="242"/>
      <c r="N452" s="243"/>
      <c r="O452" s="243"/>
      <c r="P452" s="243"/>
      <c r="Q452" s="243"/>
      <c r="R452" s="243"/>
      <c r="S452" s="243"/>
      <c r="T452" s="24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5" t="s">
        <v>146</v>
      </c>
      <c r="AU452" s="245" t="s">
        <v>82</v>
      </c>
      <c r="AV452" s="13" t="s">
        <v>82</v>
      </c>
      <c r="AW452" s="13" t="s">
        <v>35</v>
      </c>
      <c r="AX452" s="13" t="s">
        <v>74</v>
      </c>
      <c r="AY452" s="245" t="s">
        <v>135</v>
      </c>
    </row>
    <row r="453" s="15" customFormat="1">
      <c r="A453" s="15"/>
      <c r="B453" s="271"/>
      <c r="C453" s="272"/>
      <c r="D453" s="236" t="s">
        <v>146</v>
      </c>
      <c r="E453" s="273" t="s">
        <v>19</v>
      </c>
      <c r="F453" s="274" t="s">
        <v>813</v>
      </c>
      <c r="G453" s="272"/>
      <c r="H453" s="273" t="s">
        <v>19</v>
      </c>
      <c r="I453" s="275"/>
      <c r="J453" s="272"/>
      <c r="K453" s="272"/>
      <c r="L453" s="276"/>
      <c r="M453" s="277"/>
      <c r="N453" s="278"/>
      <c r="O453" s="278"/>
      <c r="P453" s="278"/>
      <c r="Q453" s="278"/>
      <c r="R453" s="278"/>
      <c r="S453" s="278"/>
      <c r="T453" s="279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80" t="s">
        <v>146</v>
      </c>
      <c r="AU453" s="280" t="s">
        <v>82</v>
      </c>
      <c r="AV453" s="15" t="s">
        <v>80</v>
      </c>
      <c r="AW453" s="15" t="s">
        <v>35</v>
      </c>
      <c r="AX453" s="15" t="s">
        <v>74</v>
      </c>
      <c r="AY453" s="280" t="s">
        <v>135</v>
      </c>
    </row>
    <row r="454" s="13" customFormat="1">
      <c r="A454" s="13"/>
      <c r="B454" s="234"/>
      <c r="C454" s="235"/>
      <c r="D454" s="236" t="s">
        <v>146</v>
      </c>
      <c r="E454" s="237" t="s">
        <v>19</v>
      </c>
      <c r="F454" s="238" t="s">
        <v>814</v>
      </c>
      <c r="G454" s="235"/>
      <c r="H454" s="239">
        <v>1.1599999999999999</v>
      </c>
      <c r="I454" s="240"/>
      <c r="J454" s="235"/>
      <c r="K454" s="235"/>
      <c r="L454" s="241"/>
      <c r="M454" s="242"/>
      <c r="N454" s="243"/>
      <c r="O454" s="243"/>
      <c r="P454" s="243"/>
      <c r="Q454" s="243"/>
      <c r="R454" s="243"/>
      <c r="S454" s="243"/>
      <c r="T454" s="24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5" t="s">
        <v>146</v>
      </c>
      <c r="AU454" s="245" t="s">
        <v>82</v>
      </c>
      <c r="AV454" s="13" t="s">
        <v>82</v>
      </c>
      <c r="AW454" s="13" t="s">
        <v>35</v>
      </c>
      <c r="AX454" s="13" t="s">
        <v>74</v>
      </c>
      <c r="AY454" s="245" t="s">
        <v>135</v>
      </c>
    </row>
    <row r="455" s="13" customFormat="1">
      <c r="A455" s="13"/>
      <c r="B455" s="234"/>
      <c r="C455" s="235"/>
      <c r="D455" s="236" t="s">
        <v>146</v>
      </c>
      <c r="E455" s="237" t="s">
        <v>19</v>
      </c>
      <c r="F455" s="238" t="s">
        <v>815</v>
      </c>
      <c r="G455" s="235"/>
      <c r="H455" s="239">
        <v>1.1599999999999999</v>
      </c>
      <c r="I455" s="240"/>
      <c r="J455" s="235"/>
      <c r="K455" s="235"/>
      <c r="L455" s="241"/>
      <c r="M455" s="242"/>
      <c r="N455" s="243"/>
      <c r="O455" s="243"/>
      <c r="P455" s="243"/>
      <c r="Q455" s="243"/>
      <c r="R455" s="243"/>
      <c r="S455" s="243"/>
      <c r="T455" s="24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5" t="s">
        <v>146</v>
      </c>
      <c r="AU455" s="245" t="s">
        <v>82</v>
      </c>
      <c r="AV455" s="13" t="s">
        <v>82</v>
      </c>
      <c r="AW455" s="13" t="s">
        <v>35</v>
      </c>
      <c r="AX455" s="13" t="s">
        <v>74</v>
      </c>
      <c r="AY455" s="245" t="s">
        <v>135</v>
      </c>
    </row>
    <row r="456" s="14" customFormat="1">
      <c r="A456" s="14"/>
      <c r="B456" s="246"/>
      <c r="C456" s="247"/>
      <c r="D456" s="236" t="s">
        <v>146</v>
      </c>
      <c r="E456" s="248" t="s">
        <v>19</v>
      </c>
      <c r="F456" s="249" t="s">
        <v>149</v>
      </c>
      <c r="G456" s="247"/>
      <c r="H456" s="250">
        <v>7.21</v>
      </c>
      <c r="I456" s="251"/>
      <c r="J456" s="247"/>
      <c r="K456" s="247"/>
      <c r="L456" s="252"/>
      <c r="M456" s="253"/>
      <c r="N456" s="254"/>
      <c r="O456" s="254"/>
      <c r="P456" s="254"/>
      <c r="Q456" s="254"/>
      <c r="R456" s="254"/>
      <c r="S456" s="254"/>
      <c r="T456" s="25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6" t="s">
        <v>146</v>
      </c>
      <c r="AU456" s="256" t="s">
        <v>82</v>
      </c>
      <c r="AV456" s="14" t="s">
        <v>142</v>
      </c>
      <c r="AW456" s="14" t="s">
        <v>35</v>
      </c>
      <c r="AX456" s="14" t="s">
        <v>80</v>
      </c>
      <c r="AY456" s="256" t="s">
        <v>135</v>
      </c>
    </row>
    <row r="457" s="2" customFormat="1" ht="24.15" customHeight="1">
      <c r="A457" s="40"/>
      <c r="B457" s="41"/>
      <c r="C457" s="216" t="s">
        <v>816</v>
      </c>
      <c r="D457" s="216" t="s">
        <v>137</v>
      </c>
      <c r="E457" s="217" t="s">
        <v>817</v>
      </c>
      <c r="F457" s="218" t="s">
        <v>818</v>
      </c>
      <c r="G457" s="219" t="s">
        <v>154</v>
      </c>
      <c r="H457" s="220">
        <v>7.21</v>
      </c>
      <c r="I457" s="221"/>
      <c r="J457" s="222">
        <f>ROUND(I457*H457,2)</f>
        <v>0</v>
      </c>
      <c r="K457" s="218" t="s">
        <v>141</v>
      </c>
      <c r="L457" s="46"/>
      <c r="M457" s="223" t="s">
        <v>19</v>
      </c>
      <c r="N457" s="224" t="s">
        <v>45</v>
      </c>
      <c r="O457" s="86"/>
      <c r="P457" s="225">
        <f>O457*H457</f>
        <v>0</v>
      </c>
      <c r="Q457" s="225">
        <v>0.00012305000000000001</v>
      </c>
      <c r="R457" s="225">
        <f>Q457*H457</f>
        <v>0.00088719050000000011</v>
      </c>
      <c r="S457" s="225">
        <v>0</v>
      </c>
      <c r="T457" s="22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27" t="s">
        <v>214</v>
      </c>
      <c r="AT457" s="227" t="s">
        <v>137</v>
      </c>
      <c r="AU457" s="227" t="s">
        <v>82</v>
      </c>
      <c r="AY457" s="19" t="s">
        <v>135</v>
      </c>
      <c r="BE457" s="228">
        <f>IF(N457="základní",J457,0)</f>
        <v>0</v>
      </c>
      <c r="BF457" s="228">
        <f>IF(N457="snížená",J457,0)</f>
        <v>0</v>
      </c>
      <c r="BG457" s="228">
        <f>IF(N457="zákl. přenesená",J457,0)</f>
        <v>0</v>
      </c>
      <c r="BH457" s="228">
        <f>IF(N457="sníž. přenesená",J457,0)</f>
        <v>0</v>
      </c>
      <c r="BI457" s="228">
        <f>IF(N457="nulová",J457,0)</f>
        <v>0</v>
      </c>
      <c r="BJ457" s="19" t="s">
        <v>80</v>
      </c>
      <c r="BK457" s="228">
        <f>ROUND(I457*H457,2)</f>
        <v>0</v>
      </c>
      <c r="BL457" s="19" t="s">
        <v>214</v>
      </c>
      <c r="BM457" s="227" t="s">
        <v>819</v>
      </c>
    </row>
    <row r="458" s="2" customFormat="1">
      <c r="A458" s="40"/>
      <c r="B458" s="41"/>
      <c r="C458" s="42"/>
      <c r="D458" s="229" t="s">
        <v>144</v>
      </c>
      <c r="E458" s="42"/>
      <c r="F458" s="230" t="s">
        <v>820</v>
      </c>
      <c r="G458" s="42"/>
      <c r="H458" s="42"/>
      <c r="I458" s="231"/>
      <c r="J458" s="42"/>
      <c r="K458" s="42"/>
      <c r="L458" s="46"/>
      <c r="M458" s="232"/>
      <c r="N458" s="233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144</v>
      </c>
      <c r="AU458" s="19" t="s">
        <v>82</v>
      </c>
    </row>
    <row r="459" s="15" customFormat="1">
      <c r="A459" s="15"/>
      <c r="B459" s="271"/>
      <c r="C459" s="272"/>
      <c r="D459" s="236" t="s">
        <v>146</v>
      </c>
      <c r="E459" s="273" t="s">
        <v>19</v>
      </c>
      <c r="F459" s="274" t="s">
        <v>810</v>
      </c>
      <c r="G459" s="272"/>
      <c r="H459" s="273" t="s">
        <v>19</v>
      </c>
      <c r="I459" s="275"/>
      <c r="J459" s="272"/>
      <c r="K459" s="272"/>
      <c r="L459" s="276"/>
      <c r="M459" s="277"/>
      <c r="N459" s="278"/>
      <c r="O459" s="278"/>
      <c r="P459" s="278"/>
      <c r="Q459" s="278"/>
      <c r="R459" s="278"/>
      <c r="S459" s="278"/>
      <c r="T459" s="279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80" t="s">
        <v>146</v>
      </c>
      <c r="AU459" s="280" t="s">
        <v>82</v>
      </c>
      <c r="AV459" s="15" t="s">
        <v>80</v>
      </c>
      <c r="AW459" s="15" t="s">
        <v>35</v>
      </c>
      <c r="AX459" s="15" t="s">
        <v>74</v>
      </c>
      <c r="AY459" s="280" t="s">
        <v>135</v>
      </c>
    </row>
    <row r="460" s="13" customFormat="1">
      <c r="A460" s="13"/>
      <c r="B460" s="234"/>
      <c r="C460" s="235"/>
      <c r="D460" s="236" t="s">
        <v>146</v>
      </c>
      <c r="E460" s="237" t="s">
        <v>19</v>
      </c>
      <c r="F460" s="238" t="s">
        <v>811</v>
      </c>
      <c r="G460" s="235"/>
      <c r="H460" s="239">
        <v>2.3700000000000001</v>
      </c>
      <c r="I460" s="240"/>
      <c r="J460" s="235"/>
      <c r="K460" s="235"/>
      <c r="L460" s="241"/>
      <c r="M460" s="242"/>
      <c r="N460" s="243"/>
      <c r="O460" s="243"/>
      <c r="P460" s="243"/>
      <c r="Q460" s="243"/>
      <c r="R460" s="243"/>
      <c r="S460" s="243"/>
      <c r="T460" s="24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5" t="s">
        <v>146</v>
      </c>
      <c r="AU460" s="245" t="s">
        <v>82</v>
      </c>
      <c r="AV460" s="13" t="s">
        <v>82</v>
      </c>
      <c r="AW460" s="13" t="s">
        <v>35</v>
      </c>
      <c r="AX460" s="13" t="s">
        <v>74</v>
      </c>
      <c r="AY460" s="245" t="s">
        <v>135</v>
      </c>
    </row>
    <row r="461" s="13" customFormat="1">
      <c r="A461" s="13"/>
      <c r="B461" s="234"/>
      <c r="C461" s="235"/>
      <c r="D461" s="236" t="s">
        <v>146</v>
      </c>
      <c r="E461" s="237" t="s">
        <v>19</v>
      </c>
      <c r="F461" s="238" t="s">
        <v>812</v>
      </c>
      <c r="G461" s="235"/>
      <c r="H461" s="239">
        <v>2.52</v>
      </c>
      <c r="I461" s="240"/>
      <c r="J461" s="235"/>
      <c r="K461" s="235"/>
      <c r="L461" s="241"/>
      <c r="M461" s="242"/>
      <c r="N461" s="243"/>
      <c r="O461" s="243"/>
      <c r="P461" s="243"/>
      <c r="Q461" s="243"/>
      <c r="R461" s="243"/>
      <c r="S461" s="243"/>
      <c r="T461" s="24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5" t="s">
        <v>146</v>
      </c>
      <c r="AU461" s="245" t="s">
        <v>82</v>
      </c>
      <c r="AV461" s="13" t="s">
        <v>82</v>
      </c>
      <c r="AW461" s="13" t="s">
        <v>35</v>
      </c>
      <c r="AX461" s="13" t="s">
        <v>74</v>
      </c>
      <c r="AY461" s="245" t="s">
        <v>135</v>
      </c>
    </row>
    <row r="462" s="15" customFormat="1">
      <c r="A462" s="15"/>
      <c r="B462" s="271"/>
      <c r="C462" s="272"/>
      <c r="D462" s="236" t="s">
        <v>146</v>
      </c>
      <c r="E462" s="273" t="s">
        <v>19</v>
      </c>
      <c r="F462" s="274" t="s">
        <v>813</v>
      </c>
      <c r="G462" s="272"/>
      <c r="H462" s="273" t="s">
        <v>19</v>
      </c>
      <c r="I462" s="275"/>
      <c r="J462" s="272"/>
      <c r="K462" s="272"/>
      <c r="L462" s="276"/>
      <c r="M462" s="277"/>
      <c r="N462" s="278"/>
      <c r="O462" s="278"/>
      <c r="P462" s="278"/>
      <c r="Q462" s="278"/>
      <c r="R462" s="278"/>
      <c r="S462" s="278"/>
      <c r="T462" s="279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80" t="s">
        <v>146</v>
      </c>
      <c r="AU462" s="280" t="s">
        <v>82</v>
      </c>
      <c r="AV462" s="15" t="s">
        <v>80</v>
      </c>
      <c r="AW462" s="15" t="s">
        <v>35</v>
      </c>
      <c r="AX462" s="15" t="s">
        <v>74</v>
      </c>
      <c r="AY462" s="280" t="s">
        <v>135</v>
      </c>
    </row>
    <row r="463" s="13" customFormat="1">
      <c r="A463" s="13"/>
      <c r="B463" s="234"/>
      <c r="C463" s="235"/>
      <c r="D463" s="236" t="s">
        <v>146</v>
      </c>
      <c r="E463" s="237" t="s">
        <v>19</v>
      </c>
      <c r="F463" s="238" t="s">
        <v>814</v>
      </c>
      <c r="G463" s="235"/>
      <c r="H463" s="239">
        <v>1.1599999999999999</v>
      </c>
      <c r="I463" s="240"/>
      <c r="J463" s="235"/>
      <c r="K463" s="235"/>
      <c r="L463" s="241"/>
      <c r="M463" s="242"/>
      <c r="N463" s="243"/>
      <c r="O463" s="243"/>
      <c r="P463" s="243"/>
      <c r="Q463" s="243"/>
      <c r="R463" s="243"/>
      <c r="S463" s="243"/>
      <c r="T463" s="24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5" t="s">
        <v>146</v>
      </c>
      <c r="AU463" s="245" t="s">
        <v>82</v>
      </c>
      <c r="AV463" s="13" t="s">
        <v>82</v>
      </c>
      <c r="AW463" s="13" t="s">
        <v>35</v>
      </c>
      <c r="AX463" s="13" t="s">
        <v>74</v>
      </c>
      <c r="AY463" s="245" t="s">
        <v>135</v>
      </c>
    </row>
    <row r="464" s="13" customFormat="1">
      <c r="A464" s="13"/>
      <c r="B464" s="234"/>
      <c r="C464" s="235"/>
      <c r="D464" s="236" t="s">
        <v>146</v>
      </c>
      <c r="E464" s="237" t="s">
        <v>19</v>
      </c>
      <c r="F464" s="238" t="s">
        <v>815</v>
      </c>
      <c r="G464" s="235"/>
      <c r="H464" s="239">
        <v>1.1599999999999999</v>
      </c>
      <c r="I464" s="240"/>
      <c r="J464" s="235"/>
      <c r="K464" s="235"/>
      <c r="L464" s="241"/>
      <c r="M464" s="242"/>
      <c r="N464" s="243"/>
      <c r="O464" s="243"/>
      <c r="P464" s="243"/>
      <c r="Q464" s="243"/>
      <c r="R464" s="243"/>
      <c r="S464" s="243"/>
      <c r="T464" s="24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5" t="s">
        <v>146</v>
      </c>
      <c r="AU464" s="245" t="s">
        <v>82</v>
      </c>
      <c r="AV464" s="13" t="s">
        <v>82</v>
      </c>
      <c r="AW464" s="13" t="s">
        <v>35</v>
      </c>
      <c r="AX464" s="13" t="s">
        <v>74</v>
      </c>
      <c r="AY464" s="245" t="s">
        <v>135</v>
      </c>
    </row>
    <row r="465" s="14" customFormat="1">
      <c r="A465" s="14"/>
      <c r="B465" s="246"/>
      <c r="C465" s="247"/>
      <c r="D465" s="236" t="s">
        <v>146</v>
      </c>
      <c r="E465" s="248" t="s">
        <v>19</v>
      </c>
      <c r="F465" s="249" t="s">
        <v>149</v>
      </c>
      <c r="G465" s="247"/>
      <c r="H465" s="250">
        <v>7.21</v>
      </c>
      <c r="I465" s="251"/>
      <c r="J465" s="247"/>
      <c r="K465" s="247"/>
      <c r="L465" s="252"/>
      <c r="M465" s="253"/>
      <c r="N465" s="254"/>
      <c r="O465" s="254"/>
      <c r="P465" s="254"/>
      <c r="Q465" s="254"/>
      <c r="R465" s="254"/>
      <c r="S465" s="254"/>
      <c r="T465" s="25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6" t="s">
        <v>146</v>
      </c>
      <c r="AU465" s="256" t="s">
        <v>82</v>
      </c>
      <c r="AV465" s="14" t="s">
        <v>142</v>
      </c>
      <c r="AW465" s="14" t="s">
        <v>35</v>
      </c>
      <c r="AX465" s="14" t="s">
        <v>80</v>
      </c>
      <c r="AY465" s="256" t="s">
        <v>135</v>
      </c>
    </row>
    <row r="466" s="2" customFormat="1" ht="44.25" customHeight="1">
      <c r="A466" s="40"/>
      <c r="B466" s="41"/>
      <c r="C466" s="216" t="s">
        <v>821</v>
      </c>
      <c r="D466" s="216" t="s">
        <v>137</v>
      </c>
      <c r="E466" s="217" t="s">
        <v>822</v>
      </c>
      <c r="F466" s="218" t="s">
        <v>823</v>
      </c>
      <c r="G466" s="219" t="s">
        <v>154</v>
      </c>
      <c r="H466" s="220">
        <v>114.12000000000001</v>
      </c>
      <c r="I466" s="221"/>
      <c r="J466" s="222">
        <f>ROUND(I466*H466,2)</f>
        <v>0</v>
      </c>
      <c r="K466" s="218" t="s">
        <v>141</v>
      </c>
      <c r="L466" s="46"/>
      <c r="M466" s="223" t="s">
        <v>19</v>
      </c>
      <c r="N466" s="224" t="s">
        <v>45</v>
      </c>
      <c r="O466" s="86"/>
      <c r="P466" s="225">
        <f>O466*H466</f>
        <v>0</v>
      </c>
      <c r="Q466" s="225">
        <v>0.00036288</v>
      </c>
      <c r="R466" s="225">
        <f>Q466*H466</f>
        <v>0.0414118656</v>
      </c>
      <c r="S466" s="225">
        <v>0</v>
      </c>
      <c r="T466" s="226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27" t="s">
        <v>214</v>
      </c>
      <c r="AT466" s="227" t="s">
        <v>137</v>
      </c>
      <c r="AU466" s="227" t="s">
        <v>82</v>
      </c>
      <c r="AY466" s="19" t="s">
        <v>135</v>
      </c>
      <c r="BE466" s="228">
        <f>IF(N466="základní",J466,0)</f>
        <v>0</v>
      </c>
      <c r="BF466" s="228">
        <f>IF(N466="snížená",J466,0)</f>
        <v>0</v>
      </c>
      <c r="BG466" s="228">
        <f>IF(N466="zákl. přenesená",J466,0)</f>
        <v>0</v>
      </c>
      <c r="BH466" s="228">
        <f>IF(N466="sníž. přenesená",J466,0)</f>
        <v>0</v>
      </c>
      <c r="BI466" s="228">
        <f>IF(N466="nulová",J466,0)</f>
        <v>0</v>
      </c>
      <c r="BJ466" s="19" t="s">
        <v>80</v>
      </c>
      <c r="BK466" s="228">
        <f>ROUND(I466*H466,2)</f>
        <v>0</v>
      </c>
      <c r="BL466" s="19" t="s">
        <v>214</v>
      </c>
      <c r="BM466" s="227" t="s">
        <v>824</v>
      </c>
    </row>
    <row r="467" s="2" customFormat="1">
      <c r="A467" s="40"/>
      <c r="B467" s="41"/>
      <c r="C467" s="42"/>
      <c r="D467" s="229" t="s">
        <v>144</v>
      </c>
      <c r="E467" s="42"/>
      <c r="F467" s="230" t="s">
        <v>825</v>
      </c>
      <c r="G467" s="42"/>
      <c r="H467" s="42"/>
      <c r="I467" s="231"/>
      <c r="J467" s="42"/>
      <c r="K467" s="42"/>
      <c r="L467" s="46"/>
      <c r="M467" s="232"/>
      <c r="N467" s="233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144</v>
      </c>
      <c r="AU467" s="19" t="s">
        <v>82</v>
      </c>
    </row>
    <row r="468" s="13" customFormat="1">
      <c r="A468" s="13"/>
      <c r="B468" s="234"/>
      <c r="C468" s="235"/>
      <c r="D468" s="236" t="s">
        <v>146</v>
      </c>
      <c r="E468" s="237" t="s">
        <v>19</v>
      </c>
      <c r="F468" s="238" t="s">
        <v>826</v>
      </c>
      <c r="G468" s="235"/>
      <c r="H468" s="239">
        <v>36.359999999999999</v>
      </c>
      <c r="I468" s="240"/>
      <c r="J468" s="235"/>
      <c r="K468" s="235"/>
      <c r="L468" s="241"/>
      <c r="M468" s="242"/>
      <c r="N468" s="243"/>
      <c r="O468" s="243"/>
      <c r="P468" s="243"/>
      <c r="Q468" s="243"/>
      <c r="R468" s="243"/>
      <c r="S468" s="243"/>
      <c r="T468" s="24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5" t="s">
        <v>146</v>
      </c>
      <c r="AU468" s="245" t="s">
        <v>82</v>
      </c>
      <c r="AV468" s="13" t="s">
        <v>82</v>
      </c>
      <c r="AW468" s="13" t="s">
        <v>35</v>
      </c>
      <c r="AX468" s="13" t="s">
        <v>74</v>
      </c>
      <c r="AY468" s="245" t="s">
        <v>135</v>
      </c>
    </row>
    <row r="469" s="13" customFormat="1">
      <c r="A469" s="13"/>
      <c r="B469" s="234"/>
      <c r="C469" s="235"/>
      <c r="D469" s="236" t="s">
        <v>146</v>
      </c>
      <c r="E469" s="237" t="s">
        <v>19</v>
      </c>
      <c r="F469" s="238" t="s">
        <v>827</v>
      </c>
      <c r="G469" s="235"/>
      <c r="H469" s="239">
        <v>36.32</v>
      </c>
      <c r="I469" s="240"/>
      <c r="J469" s="235"/>
      <c r="K469" s="235"/>
      <c r="L469" s="241"/>
      <c r="M469" s="242"/>
      <c r="N469" s="243"/>
      <c r="O469" s="243"/>
      <c r="P469" s="243"/>
      <c r="Q469" s="243"/>
      <c r="R469" s="243"/>
      <c r="S469" s="243"/>
      <c r="T469" s="24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5" t="s">
        <v>146</v>
      </c>
      <c r="AU469" s="245" t="s">
        <v>82</v>
      </c>
      <c r="AV469" s="13" t="s">
        <v>82</v>
      </c>
      <c r="AW469" s="13" t="s">
        <v>35</v>
      </c>
      <c r="AX469" s="13" t="s">
        <v>74</v>
      </c>
      <c r="AY469" s="245" t="s">
        <v>135</v>
      </c>
    </row>
    <row r="470" s="13" customFormat="1">
      <c r="A470" s="13"/>
      <c r="B470" s="234"/>
      <c r="C470" s="235"/>
      <c r="D470" s="236" t="s">
        <v>146</v>
      </c>
      <c r="E470" s="237" t="s">
        <v>19</v>
      </c>
      <c r="F470" s="238" t="s">
        <v>828</v>
      </c>
      <c r="G470" s="235"/>
      <c r="H470" s="239">
        <v>41.439999999999998</v>
      </c>
      <c r="I470" s="240"/>
      <c r="J470" s="235"/>
      <c r="K470" s="235"/>
      <c r="L470" s="241"/>
      <c r="M470" s="242"/>
      <c r="N470" s="243"/>
      <c r="O470" s="243"/>
      <c r="P470" s="243"/>
      <c r="Q470" s="243"/>
      <c r="R470" s="243"/>
      <c r="S470" s="243"/>
      <c r="T470" s="24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5" t="s">
        <v>146</v>
      </c>
      <c r="AU470" s="245" t="s">
        <v>82</v>
      </c>
      <c r="AV470" s="13" t="s">
        <v>82</v>
      </c>
      <c r="AW470" s="13" t="s">
        <v>35</v>
      </c>
      <c r="AX470" s="13" t="s">
        <v>74</v>
      </c>
      <c r="AY470" s="245" t="s">
        <v>135</v>
      </c>
    </row>
    <row r="471" s="14" customFormat="1">
      <c r="A471" s="14"/>
      <c r="B471" s="246"/>
      <c r="C471" s="247"/>
      <c r="D471" s="236" t="s">
        <v>146</v>
      </c>
      <c r="E471" s="248" t="s">
        <v>286</v>
      </c>
      <c r="F471" s="249" t="s">
        <v>149</v>
      </c>
      <c r="G471" s="247"/>
      <c r="H471" s="250">
        <v>114.12000000000001</v>
      </c>
      <c r="I471" s="251"/>
      <c r="J471" s="247"/>
      <c r="K471" s="247"/>
      <c r="L471" s="252"/>
      <c r="M471" s="253"/>
      <c r="N471" s="254"/>
      <c r="O471" s="254"/>
      <c r="P471" s="254"/>
      <c r="Q471" s="254"/>
      <c r="R471" s="254"/>
      <c r="S471" s="254"/>
      <c r="T471" s="255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6" t="s">
        <v>146</v>
      </c>
      <c r="AU471" s="256" t="s">
        <v>82</v>
      </c>
      <c r="AV471" s="14" t="s">
        <v>142</v>
      </c>
      <c r="AW471" s="14" t="s">
        <v>35</v>
      </c>
      <c r="AX471" s="14" t="s">
        <v>80</v>
      </c>
      <c r="AY471" s="256" t="s">
        <v>135</v>
      </c>
    </row>
    <row r="472" s="12" customFormat="1" ht="22.8" customHeight="1">
      <c r="A472" s="12"/>
      <c r="B472" s="200"/>
      <c r="C472" s="201"/>
      <c r="D472" s="202" t="s">
        <v>73</v>
      </c>
      <c r="E472" s="214" t="s">
        <v>829</v>
      </c>
      <c r="F472" s="214" t="s">
        <v>830</v>
      </c>
      <c r="G472" s="201"/>
      <c r="H472" s="201"/>
      <c r="I472" s="204"/>
      <c r="J472" s="215">
        <f>BK472</f>
        <v>0</v>
      </c>
      <c r="K472" s="201"/>
      <c r="L472" s="206"/>
      <c r="M472" s="207"/>
      <c r="N472" s="208"/>
      <c r="O472" s="208"/>
      <c r="P472" s="209">
        <f>SUM(P473:P498)</f>
        <v>0</v>
      </c>
      <c r="Q472" s="208"/>
      <c r="R472" s="209">
        <f>SUM(R473:R498)</f>
        <v>0.17628517400000002</v>
      </c>
      <c r="S472" s="208"/>
      <c r="T472" s="210">
        <f>SUM(T473:T498)</f>
        <v>0</v>
      </c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R472" s="211" t="s">
        <v>82</v>
      </c>
      <c r="AT472" s="212" t="s">
        <v>73</v>
      </c>
      <c r="AU472" s="212" t="s">
        <v>80</v>
      </c>
      <c r="AY472" s="211" t="s">
        <v>135</v>
      </c>
      <c r="BK472" s="213">
        <f>SUM(BK473:BK498)</f>
        <v>0</v>
      </c>
    </row>
    <row r="473" s="2" customFormat="1" ht="33" customHeight="1">
      <c r="A473" s="40"/>
      <c r="B473" s="41"/>
      <c r="C473" s="216" t="s">
        <v>831</v>
      </c>
      <c r="D473" s="216" t="s">
        <v>137</v>
      </c>
      <c r="E473" s="217" t="s">
        <v>832</v>
      </c>
      <c r="F473" s="218" t="s">
        <v>833</v>
      </c>
      <c r="G473" s="219" t="s">
        <v>154</v>
      </c>
      <c r="H473" s="220">
        <v>416.55500000000001</v>
      </c>
      <c r="I473" s="221"/>
      <c r="J473" s="222">
        <f>ROUND(I473*H473,2)</f>
        <v>0</v>
      </c>
      <c r="K473" s="218" t="s">
        <v>141</v>
      </c>
      <c r="L473" s="46"/>
      <c r="M473" s="223" t="s">
        <v>19</v>
      </c>
      <c r="N473" s="224" t="s">
        <v>45</v>
      </c>
      <c r="O473" s="86"/>
      <c r="P473" s="225">
        <f>O473*H473</f>
        <v>0</v>
      </c>
      <c r="Q473" s="225">
        <v>0.00020799999999999999</v>
      </c>
      <c r="R473" s="225">
        <f>Q473*H473</f>
        <v>0.086643440000000002</v>
      </c>
      <c r="S473" s="225">
        <v>0</v>
      </c>
      <c r="T473" s="226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27" t="s">
        <v>214</v>
      </c>
      <c r="AT473" s="227" t="s">
        <v>137</v>
      </c>
      <c r="AU473" s="227" t="s">
        <v>82</v>
      </c>
      <c r="AY473" s="19" t="s">
        <v>135</v>
      </c>
      <c r="BE473" s="228">
        <f>IF(N473="základní",J473,0)</f>
        <v>0</v>
      </c>
      <c r="BF473" s="228">
        <f>IF(N473="snížená",J473,0)</f>
        <v>0</v>
      </c>
      <c r="BG473" s="228">
        <f>IF(N473="zákl. přenesená",J473,0)</f>
        <v>0</v>
      </c>
      <c r="BH473" s="228">
        <f>IF(N473="sníž. přenesená",J473,0)</f>
        <v>0</v>
      </c>
      <c r="BI473" s="228">
        <f>IF(N473="nulová",J473,0)</f>
        <v>0</v>
      </c>
      <c r="BJ473" s="19" t="s">
        <v>80</v>
      </c>
      <c r="BK473" s="228">
        <f>ROUND(I473*H473,2)</f>
        <v>0</v>
      </c>
      <c r="BL473" s="19" t="s">
        <v>214</v>
      </c>
      <c r="BM473" s="227" t="s">
        <v>834</v>
      </c>
    </row>
    <row r="474" s="2" customFormat="1">
      <c r="A474" s="40"/>
      <c r="B474" s="41"/>
      <c r="C474" s="42"/>
      <c r="D474" s="229" t="s">
        <v>144</v>
      </c>
      <c r="E474" s="42"/>
      <c r="F474" s="230" t="s">
        <v>835</v>
      </c>
      <c r="G474" s="42"/>
      <c r="H474" s="42"/>
      <c r="I474" s="231"/>
      <c r="J474" s="42"/>
      <c r="K474" s="42"/>
      <c r="L474" s="46"/>
      <c r="M474" s="232"/>
      <c r="N474" s="233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144</v>
      </c>
      <c r="AU474" s="19" t="s">
        <v>82</v>
      </c>
    </row>
    <row r="475" s="13" customFormat="1">
      <c r="A475" s="13"/>
      <c r="B475" s="234"/>
      <c r="C475" s="235"/>
      <c r="D475" s="236" t="s">
        <v>146</v>
      </c>
      <c r="E475" s="237" t="s">
        <v>19</v>
      </c>
      <c r="F475" s="238" t="s">
        <v>836</v>
      </c>
      <c r="G475" s="235"/>
      <c r="H475" s="239">
        <v>76.754999999999995</v>
      </c>
      <c r="I475" s="240"/>
      <c r="J475" s="235"/>
      <c r="K475" s="235"/>
      <c r="L475" s="241"/>
      <c r="M475" s="242"/>
      <c r="N475" s="243"/>
      <c r="O475" s="243"/>
      <c r="P475" s="243"/>
      <c r="Q475" s="243"/>
      <c r="R475" s="243"/>
      <c r="S475" s="243"/>
      <c r="T475" s="24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5" t="s">
        <v>146</v>
      </c>
      <c r="AU475" s="245" t="s">
        <v>82</v>
      </c>
      <c r="AV475" s="13" t="s">
        <v>82</v>
      </c>
      <c r="AW475" s="13" t="s">
        <v>35</v>
      </c>
      <c r="AX475" s="13" t="s">
        <v>74</v>
      </c>
      <c r="AY475" s="245" t="s">
        <v>135</v>
      </c>
    </row>
    <row r="476" s="13" customFormat="1">
      <c r="A476" s="13"/>
      <c r="B476" s="234"/>
      <c r="C476" s="235"/>
      <c r="D476" s="236" t="s">
        <v>146</v>
      </c>
      <c r="E476" s="237" t="s">
        <v>19</v>
      </c>
      <c r="F476" s="238" t="s">
        <v>837</v>
      </c>
      <c r="G476" s="235"/>
      <c r="H476" s="239">
        <v>76.628</v>
      </c>
      <c r="I476" s="240"/>
      <c r="J476" s="235"/>
      <c r="K476" s="235"/>
      <c r="L476" s="241"/>
      <c r="M476" s="242"/>
      <c r="N476" s="243"/>
      <c r="O476" s="243"/>
      <c r="P476" s="243"/>
      <c r="Q476" s="243"/>
      <c r="R476" s="243"/>
      <c r="S476" s="243"/>
      <c r="T476" s="24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5" t="s">
        <v>146</v>
      </c>
      <c r="AU476" s="245" t="s">
        <v>82</v>
      </c>
      <c r="AV476" s="13" t="s">
        <v>82</v>
      </c>
      <c r="AW476" s="13" t="s">
        <v>35</v>
      </c>
      <c r="AX476" s="13" t="s">
        <v>74</v>
      </c>
      <c r="AY476" s="245" t="s">
        <v>135</v>
      </c>
    </row>
    <row r="477" s="13" customFormat="1">
      <c r="A477" s="13"/>
      <c r="B477" s="234"/>
      <c r="C477" s="235"/>
      <c r="D477" s="236" t="s">
        <v>146</v>
      </c>
      <c r="E477" s="237" t="s">
        <v>19</v>
      </c>
      <c r="F477" s="238" t="s">
        <v>838</v>
      </c>
      <c r="G477" s="235"/>
      <c r="H477" s="239">
        <v>82.128</v>
      </c>
      <c r="I477" s="240"/>
      <c r="J477" s="235"/>
      <c r="K477" s="235"/>
      <c r="L477" s="241"/>
      <c r="M477" s="242"/>
      <c r="N477" s="243"/>
      <c r="O477" s="243"/>
      <c r="P477" s="243"/>
      <c r="Q477" s="243"/>
      <c r="R477" s="243"/>
      <c r="S477" s="243"/>
      <c r="T477" s="244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5" t="s">
        <v>146</v>
      </c>
      <c r="AU477" s="245" t="s">
        <v>82</v>
      </c>
      <c r="AV477" s="13" t="s">
        <v>82</v>
      </c>
      <c r="AW477" s="13" t="s">
        <v>35</v>
      </c>
      <c r="AX477" s="13" t="s">
        <v>74</v>
      </c>
      <c r="AY477" s="245" t="s">
        <v>135</v>
      </c>
    </row>
    <row r="478" s="13" customFormat="1">
      <c r="A478" s="13"/>
      <c r="B478" s="234"/>
      <c r="C478" s="235"/>
      <c r="D478" s="236" t="s">
        <v>146</v>
      </c>
      <c r="E478" s="237" t="s">
        <v>19</v>
      </c>
      <c r="F478" s="238" t="s">
        <v>839</v>
      </c>
      <c r="G478" s="235"/>
      <c r="H478" s="239">
        <v>90.393000000000001</v>
      </c>
      <c r="I478" s="240"/>
      <c r="J478" s="235"/>
      <c r="K478" s="235"/>
      <c r="L478" s="241"/>
      <c r="M478" s="242"/>
      <c r="N478" s="243"/>
      <c r="O478" s="243"/>
      <c r="P478" s="243"/>
      <c r="Q478" s="243"/>
      <c r="R478" s="243"/>
      <c r="S478" s="243"/>
      <c r="T478" s="24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5" t="s">
        <v>146</v>
      </c>
      <c r="AU478" s="245" t="s">
        <v>82</v>
      </c>
      <c r="AV478" s="13" t="s">
        <v>82</v>
      </c>
      <c r="AW478" s="13" t="s">
        <v>35</v>
      </c>
      <c r="AX478" s="13" t="s">
        <v>74</v>
      </c>
      <c r="AY478" s="245" t="s">
        <v>135</v>
      </c>
    </row>
    <row r="479" s="13" customFormat="1">
      <c r="A479" s="13"/>
      <c r="B479" s="234"/>
      <c r="C479" s="235"/>
      <c r="D479" s="236" t="s">
        <v>146</v>
      </c>
      <c r="E479" s="237" t="s">
        <v>19</v>
      </c>
      <c r="F479" s="238" t="s">
        <v>840</v>
      </c>
      <c r="G479" s="235"/>
      <c r="H479" s="239">
        <v>90.650999999999996</v>
      </c>
      <c r="I479" s="240"/>
      <c r="J479" s="235"/>
      <c r="K479" s="235"/>
      <c r="L479" s="241"/>
      <c r="M479" s="242"/>
      <c r="N479" s="243"/>
      <c r="O479" s="243"/>
      <c r="P479" s="243"/>
      <c r="Q479" s="243"/>
      <c r="R479" s="243"/>
      <c r="S479" s="243"/>
      <c r="T479" s="24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5" t="s">
        <v>146</v>
      </c>
      <c r="AU479" s="245" t="s">
        <v>82</v>
      </c>
      <c r="AV479" s="13" t="s">
        <v>82</v>
      </c>
      <c r="AW479" s="13" t="s">
        <v>35</v>
      </c>
      <c r="AX479" s="13" t="s">
        <v>74</v>
      </c>
      <c r="AY479" s="245" t="s">
        <v>135</v>
      </c>
    </row>
    <row r="480" s="14" customFormat="1">
      <c r="A480" s="14"/>
      <c r="B480" s="246"/>
      <c r="C480" s="247"/>
      <c r="D480" s="236" t="s">
        <v>146</v>
      </c>
      <c r="E480" s="248" t="s">
        <v>19</v>
      </c>
      <c r="F480" s="249" t="s">
        <v>149</v>
      </c>
      <c r="G480" s="247"/>
      <c r="H480" s="250">
        <v>416.55500000000001</v>
      </c>
      <c r="I480" s="251"/>
      <c r="J480" s="247"/>
      <c r="K480" s="247"/>
      <c r="L480" s="252"/>
      <c r="M480" s="253"/>
      <c r="N480" s="254"/>
      <c r="O480" s="254"/>
      <c r="P480" s="254"/>
      <c r="Q480" s="254"/>
      <c r="R480" s="254"/>
      <c r="S480" s="254"/>
      <c r="T480" s="25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6" t="s">
        <v>146</v>
      </c>
      <c r="AU480" s="256" t="s">
        <v>82</v>
      </c>
      <c r="AV480" s="14" t="s">
        <v>142</v>
      </c>
      <c r="AW480" s="14" t="s">
        <v>35</v>
      </c>
      <c r="AX480" s="14" t="s">
        <v>80</v>
      </c>
      <c r="AY480" s="256" t="s">
        <v>135</v>
      </c>
    </row>
    <row r="481" s="2" customFormat="1" ht="37.8" customHeight="1">
      <c r="A481" s="40"/>
      <c r="B481" s="41"/>
      <c r="C481" s="216" t="s">
        <v>841</v>
      </c>
      <c r="D481" s="216" t="s">
        <v>137</v>
      </c>
      <c r="E481" s="217" t="s">
        <v>842</v>
      </c>
      <c r="F481" s="218" t="s">
        <v>843</v>
      </c>
      <c r="G481" s="219" t="s">
        <v>154</v>
      </c>
      <c r="H481" s="220">
        <v>302.435</v>
      </c>
      <c r="I481" s="221"/>
      <c r="J481" s="222">
        <f>ROUND(I481*H481,2)</f>
        <v>0</v>
      </c>
      <c r="K481" s="218" t="s">
        <v>141</v>
      </c>
      <c r="L481" s="46"/>
      <c r="M481" s="223" t="s">
        <v>19</v>
      </c>
      <c r="N481" s="224" t="s">
        <v>45</v>
      </c>
      <c r="O481" s="86"/>
      <c r="P481" s="225">
        <f>O481*H481</f>
        <v>0</v>
      </c>
      <c r="Q481" s="225">
        <v>0.00028600000000000001</v>
      </c>
      <c r="R481" s="225">
        <f>Q481*H481</f>
        <v>0.08649641000000001</v>
      </c>
      <c r="S481" s="225">
        <v>0</v>
      </c>
      <c r="T481" s="226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27" t="s">
        <v>214</v>
      </c>
      <c r="AT481" s="227" t="s">
        <v>137</v>
      </c>
      <c r="AU481" s="227" t="s">
        <v>82</v>
      </c>
      <c r="AY481" s="19" t="s">
        <v>135</v>
      </c>
      <c r="BE481" s="228">
        <f>IF(N481="základní",J481,0)</f>
        <v>0</v>
      </c>
      <c r="BF481" s="228">
        <f>IF(N481="snížená",J481,0)</f>
        <v>0</v>
      </c>
      <c r="BG481" s="228">
        <f>IF(N481="zákl. přenesená",J481,0)</f>
        <v>0</v>
      </c>
      <c r="BH481" s="228">
        <f>IF(N481="sníž. přenesená",J481,0)</f>
        <v>0</v>
      </c>
      <c r="BI481" s="228">
        <f>IF(N481="nulová",J481,0)</f>
        <v>0</v>
      </c>
      <c r="BJ481" s="19" t="s">
        <v>80</v>
      </c>
      <c r="BK481" s="228">
        <f>ROUND(I481*H481,2)</f>
        <v>0</v>
      </c>
      <c r="BL481" s="19" t="s">
        <v>214</v>
      </c>
      <c r="BM481" s="227" t="s">
        <v>844</v>
      </c>
    </row>
    <row r="482" s="2" customFormat="1">
      <c r="A482" s="40"/>
      <c r="B482" s="41"/>
      <c r="C482" s="42"/>
      <c r="D482" s="229" t="s">
        <v>144</v>
      </c>
      <c r="E482" s="42"/>
      <c r="F482" s="230" t="s">
        <v>845</v>
      </c>
      <c r="G482" s="42"/>
      <c r="H482" s="42"/>
      <c r="I482" s="231"/>
      <c r="J482" s="42"/>
      <c r="K482" s="42"/>
      <c r="L482" s="46"/>
      <c r="M482" s="232"/>
      <c r="N482" s="233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144</v>
      </c>
      <c r="AU482" s="19" t="s">
        <v>82</v>
      </c>
    </row>
    <row r="483" s="13" customFormat="1">
      <c r="A483" s="13"/>
      <c r="B483" s="234"/>
      <c r="C483" s="235"/>
      <c r="D483" s="236" t="s">
        <v>146</v>
      </c>
      <c r="E483" s="237" t="s">
        <v>19</v>
      </c>
      <c r="F483" s="238" t="s">
        <v>836</v>
      </c>
      <c r="G483" s="235"/>
      <c r="H483" s="239">
        <v>76.754999999999995</v>
      </c>
      <c r="I483" s="240"/>
      <c r="J483" s="235"/>
      <c r="K483" s="235"/>
      <c r="L483" s="241"/>
      <c r="M483" s="242"/>
      <c r="N483" s="243"/>
      <c r="O483" s="243"/>
      <c r="P483" s="243"/>
      <c r="Q483" s="243"/>
      <c r="R483" s="243"/>
      <c r="S483" s="243"/>
      <c r="T483" s="24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5" t="s">
        <v>146</v>
      </c>
      <c r="AU483" s="245" t="s">
        <v>82</v>
      </c>
      <c r="AV483" s="13" t="s">
        <v>82</v>
      </c>
      <c r="AW483" s="13" t="s">
        <v>35</v>
      </c>
      <c r="AX483" s="13" t="s">
        <v>74</v>
      </c>
      <c r="AY483" s="245" t="s">
        <v>135</v>
      </c>
    </row>
    <row r="484" s="13" customFormat="1">
      <c r="A484" s="13"/>
      <c r="B484" s="234"/>
      <c r="C484" s="235"/>
      <c r="D484" s="236" t="s">
        <v>146</v>
      </c>
      <c r="E484" s="237" t="s">
        <v>19</v>
      </c>
      <c r="F484" s="238" t="s">
        <v>837</v>
      </c>
      <c r="G484" s="235"/>
      <c r="H484" s="239">
        <v>76.628</v>
      </c>
      <c r="I484" s="240"/>
      <c r="J484" s="235"/>
      <c r="K484" s="235"/>
      <c r="L484" s="241"/>
      <c r="M484" s="242"/>
      <c r="N484" s="243"/>
      <c r="O484" s="243"/>
      <c r="P484" s="243"/>
      <c r="Q484" s="243"/>
      <c r="R484" s="243"/>
      <c r="S484" s="243"/>
      <c r="T484" s="24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5" t="s">
        <v>146</v>
      </c>
      <c r="AU484" s="245" t="s">
        <v>82</v>
      </c>
      <c r="AV484" s="13" t="s">
        <v>82</v>
      </c>
      <c r="AW484" s="13" t="s">
        <v>35</v>
      </c>
      <c r="AX484" s="13" t="s">
        <v>74</v>
      </c>
      <c r="AY484" s="245" t="s">
        <v>135</v>
      </c>
    </row>
    <row r="485" s="13" customFormat="1">
      <c r="A485" s="13"/>
      <c r="B485" s="234"/>
      <c r="C485" s="235"/>
      <c r="D485" s="236" t="s">
        <v>146</v>
      </c>
      <c r="E485" s="237" t="s">
        <v>19</v>
      </c>
      <c r="F485" s="238" t="s">
        <v>838</v>
      </c>
      <c r="G485" s="235"/>
      <c r="H485" s="239">
        <v>82.128</v>
      </c>
      <c r="I485" s="240"/>
      <c r="J485" s="235"/>
      <c r="K485" s="235"/>
      <c r="L485" s="241"/>
      <c r="M485" s="242"/>
      <c r="N485" s="243"/>
      <c r="O485" s="243"/>
      <c r="P485" s="243"/>
      <c r="Q485" s="243"/>
      <c r="R485" s="243"/>
      <c r="S485" s="243"/>
      <c r="T485" s="24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5" t="s">
        <v>146</v>
      </c>
      <c r="AU485" s="245" t="s">
        <v>82</v>
      </c>
      <c r="AV485" s="13" t="s">
        <v>82</v>
      </c>
      <c r="AW485" s="13" t="s">
        <v>35</v>
      </c>
      <c r="AX485" s="13" t="s">
        <v>74</v>
      </c>
      <c r="AY485" s="245" t="s">
        <v>135</v>
      </c>
    </row>
    <row r="486" s="13" customFormat="1">
      <c r="A486" s="13"/>
      <c r="B486" s="234"/>
      <c r="C486" s="235"/>
      <c r="D486" s="236" t="s">
        <v>146</v>
      </c>
      <c r="E486" s="237" t="s">
        <v>19</v>
      </c>
      <c r="F486" s="238" t="s">
        <v>839</v>
      </c>
      <c r="G486" s="235"/>
      <c r="H486" s="239">
        <v>90.393000000000001</v>
      </c>
      <c r="I486" s="240"/>
      <c r="J486" s="235"/>
      <c r="K486" s="235"/>
      <c r="L486" s="241"/>
      <c r="M486" s="242"/>
      <c r="N486" s="243"/>
      <c r="O486" s="243"/>
      <c r="P486" s="243"/>
      <c r="Q486" s="243"/>
      <c r="R486" s="243"/>
      <c r="S486" s="243"/>
      <c r="T486" s="24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5" t="s">
        <v>146</v>
      </c>
      <c r="AU486" s="245" t="s">
        <v>82</v>
      </c>
      <c r="AV486" s="13" t="s">
        <v>82</v>
      </c>
      <c r="AW486" s="13" t="s">
        <v>35</v>
      </c>
      <c r="AX486" s="13" t="s">
        <v>74</v>
      </c>
      <c r="AY486" s="245" t="s">
        <v>135</v>
      </c>
    </row>
    <row r="487" s="13" customFormat="1">
      <c r="A487" s="13"/>
      <c r="B487" s="234"/>
      <c r="C487" s="235"/>
      <c r="D487" s="236" t="s">
        <v>146</v>
      </c>
      <c r="E487" s="237" t="s">
        <v>19</v>
      </c>
      <c r="F487" s="238" t="s">
        <v>840</v>
      </c>
      <c r="G487" s="235"/>
      <c r="H487" s="239">
        <v>90.650999999999996</v>
      </c>
      <c r="I487" s="240"/>
      <c r="J487" s="235"/>
      <c r="K487" s="235"/>
      <c r="L487" s="241"/>
      <c r="M487" s="242"/>
      <c r="N487" s="243"/>
      <c r="O487" s="243"/>
      <c r="P487" s="243"/>
      <c r="Q487" s="243"/>
      <c r="R487" s="243"/>
      <c r="S487" s="243"/>
      <c r="T487" s="24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5" t="s">
        <v>146</v>
      </c>
      <c r="AU487" s="245" t="s">
        <v>82</v>
      </c>
      <c r="AV487" s="13" t="s">
        <v>82</v>
      </c>
      <c r="AW487" s="13" t="s">
        <v>35</v>
      </c>
      <c r="AX487" s="13" t="s">
        <v>74</v>
      </c>
      <c r="AY487" s="245" t="s">
        <v>135</v>
      </c>
    </row>
    <row r="488" s="13" customFormat="1">
      <c r="A488" s="13"/>
      <c r="B488" s="234"/>
      <c r="C488" s="235"/>
      <c r="D488" s="236" t="s">
        <v>146</v>
      </c>
      <c r="E488" s="237" t="s">
        <v>19</v>
      </c>
      <c r="F488" s="238" t="s">
        <v>846</v>
      </c>
      <c r="G488" s="235"/>
      <c r="H488" s="239">
        <v>-114.12000000000001</v>
      </c>
      <c r="I488" s="240"/>
      <c r="J488" s="235"/>
      <c r="K488" s="235"/>
      <c r="L488" s="241"/>
      <c r="M488" s="242"/>
      <c r="N488" s="243"/>
      <c r="O488" s="243"/>
      <c r="P488" s="243"/>
      <c r="Q488" s="243"/>
      <c r="R488" s="243"/>
      <c r="S488" s="243"/>
      <c r="T488" s="24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5" t="s">
        <v>146</v>
      </c>
      <c r="AU488" s="245" t="s">
        <v>82</v>
      </c>
      <c r="AV488" s="13" t="s">
        <v>82</v>
      </c>
      <c r="AW488" s="13" t="s">
        <v>35</v>
      </c>
      <c r="AX488" s="13" t="s">
        <v>74</v>
      </c>
      <c r="AY488" s="245" t="s">
        <v>135</v>
      </c>
    </row>
    <row r="489" s="14" customFormat="1">
      <c r="A489" s="14"/>
      <c r="B489" s="246"/>
      <c r="C489" s="247"/>
      <c r="D489" s="236" t="s">
        <v>146</v>
      </c>
      <c r="E489" s="248" t="s">
        <v>19</v>
      </c>
      <c r="F489" s="249" t="s">
        <v>149</v>
      </c>
      <c r="G489" s="247"/>
      <c r="H489" s="250">
        <v>302.435</v>
      </c>
      <c r="I489" s="251"/>
      <c r="J489" s="247"/>
      <c r="K489" s="247"/>
      <c r="L489" s="252"/>
      <c r="M489" s="253"/>
      <c r="N489" s="254"/>
      <c r="O489" s="254"/>
      <c r="P489" s="254"/>
      <c r="Q489" s="254"/>
      <c r="R489" s="254"/>
      <c r="S489" s="254"/>
      <c r="T489" s="25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6" t="s">
        <v>146</v>
      </c>
      <c r="AU489" s="256" t="s">
        <v>82</v>
      </c>
      <c r="AV489" s="14" t="s">
        <v>142</v>
      </c>
      <c r="AW489" s="14" t="s">
        <v>35</v>
      </c>
      <c r="AX489" s="14" t="s">
        <v>80</v>
      </c>
      <c r="AY489" s="256" t="s">
        <v>135</v>
      </c>
    </row>
    <row r="490" s="2" customFormat="1" ht="44.25" customHeight="1">
      <c r="A490" s="40"/>
      <c r="B490" s="41"/>
      <c r="C490" s="216" t="s">
        <v>847</v>
      </c>
      <c r="D490" s="216" t="s">
        <v>137</v>
      </c>
      <c r="E490" s="217" t="s">
        <v>848</v>
      </c>
      <c r="F490" s="218" t="s">
        <v>849</v>
      </c>
      <c r="G490" s="219" t="s">
        <v>154</v>
      </c>
      <c r="H490" s="220">
        <v>302.435</v>
      </c>
      <c r="I490" s="221"/>
      <c r="J490" s="222">
        <f>ROUND(I490*H490,2)</f>
        <v>0</v>
      </c>
      <c r="K490" s="218" t="s">
        <v>141</v>
      </c>
      <c r="L490" s="46"/>
      <c r="M490" s="223" t="s">
        <v>19</v>
      </c>
      <c r="N490" s="224" t="s">
        <v>45</v>
      </c>
      <c r="O490" s="86"/>
      <c r="P490" s="225">
        <f>O490*H490</f>
        <v>0</v>
      </c>
      <c r="Q490" s="225">
        <v>1.04E-05</v>
      </c>
      <c r="R490" s="225">
        <f>Q490*H490</f>
        <v>0.0031453240000000001</v>
      </c>
      <c r="S490" s="225">
        <v>0</v>
      </c>
      <c r="T490" s="226">
        <f>S490*H490</f>
        <v>0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27" t="s">
        <v>214</v>
      </c>
      <c r="AT490" s="227" t="s">
        <v>137</v>
      </c>
      <c r="AU490" s="227" t="s">
        <v>82</v>
      </c>
      <c r="AY490" s="19" t="s">
        <v>135</v>
      </c>
      <c r="BE490" s="228">
        <f>IF(N490="základní",J490,0)</f>
        <v>0</v>
      </c>
      <c r="BF490" s="228">
        <f>IF(N490="snížená",J490,0)</f>
        <v>0</v>
      </c>
      <c r="BG490" s="228">
        <f>IF(N490="zákl. přenesená",J490,0)</f>
        <v>0</v>
      </c>
      <c r="BH490" s="228">
        <f>IF(N490="sníž. přenesená",J490,0)</f>
        <v>0</v>
      </c>
      <c r="BI490" s="228">
        <f>IF(N490="nulová",J490,0)</f>
        <v>0</v>
      </c>
      <c r="BJ490" s="19" t="s">
        <v>80</v>
      </c>
      <c r="BK490" s="228">
        <f>ROUND(I490*H490,2)</f>
        <v>0</v>
      </c>
      <c r="BL490" s="19" t="s">
        <v>214</v>
      </c>
      <c r="BM490" s="227" t="s">
        <v>850</v>
      </c>
    </row>
    <row r="491" s="2" customFormat="1">
      <c r="A491" s="40"/>
      <c r="B491" s="41"/>
      <c r="C491" s="42"/>
      <c r="D491" s="229" t="s">
        <v>144</v>
      </c>
      <c r="E491" s="42"/>
      <c r="F491" s="230" t="s">
        <v>851</v>
      </c>
      <c r="G491" s="42"/>
      <c r="H491" s="42"/>
      <c r="I491" s="231"/>
      <c r="J491" s="42"/>
      <c r="K491" s="42"/>
      <c r="L491" s="46"/>
      <c r="M491" s="232"/>
      <c r="N491" s="233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144</v>
      </c>
      <c r="AU491" s="19" t="s">
        <v>82</v>
      </c>
    </row>
    <row r="492" s="13" customFormat="1">
      <c r="A492" s="13"/>
      <c r="B492" s="234"/>
      <c r="C492" s="235"/>
      <c r="D492" s="236" t="s">
        <v>146</v>
      </c>
      <c r="E492" s="237" t="s">
        <v>19</v>
      </c>
      <c r="F492" s="238" t="s">
        <v>836</v>
      </c>
      <c r="G492" s="235"/>
      <c r="H492" s="239">
        <v>76.754999999999995</v>
      </c>
      <c r="I492" s="240"/>
      <c r="J492" s="235"/>
      <c r="K492" s="235"/>
      <c r="L492" s="241"/>
      <c r="M492" s="242"/>
      <c r="N492" s="243"/>
      <c r="O492" s="243"/>
      <c r="P492" s="243"/>
      <c r="Q492" s="243"/>
      <c r="R492" s="243"/>
      <c r="S492" s="243"/>
      <c r="T492" s="24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5" t="s">
        <v>146</v>
      </c>
      <c r="AU492" s="245" t="s">
        <v>82</v>
      </c>
      <c r="AV492" s="13" t="s">
        <v>82</v>
      </c>
      <c r="AW492" s="13" t="s">
        <v>35</v>
      </c>
      <c r="AX492" s="13" t="s">
        <v>74</v>
      </c>
      <c r="AY492" s="245" t="s">
        <v>135</v>
      </c>
    </row>
    <row r="493" s="13" customFormat="1">
      <c r="A493" s="13"/>
      <c r="B493" s="234"/>
      <c r="C493" s="235"/>
      <c r="D493" s="236" t="s">
        <v>146</v>
      </c>
      <c r="E493" s="237" t="s">
        <v>19</v>
      </c>
      <c r="F493" s="238" t="s">
        <v>837</v>
      </c>
      <c r="G493" s="235"/>
      <c r="H493" s="239">
        <v>76.628</v>
      </c>
      <c r="I493" s="240"/>
      <c r="J493" s="235"/>
      <c r="K493" s="235"/>
      <c r="L493" s="241"/>
      <c r="M493" s="242"/>
      <c r="N493" s="243"/>
      <c r="O493" s="243"/>
      <c r="P493" s="243"/>
      <c r="Q493" s="243"/>
      <c r="R493" s="243"/>
      <c r="S493" s="243"/>
      <c r="T493" s="24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5" t="s">
        <v>146</v>
      </c>
      <c r="AU493" s="245" t="s">
        <v>82</v>
      </c>
      <c r="AV493" s="13" t="s">
        <v>82</v>
      </c>
      <c r="AW493" s="13" t="s">
        <v>35</v>
      </c>
      <c r="AX493" s="13" t="s">
        <v>74</v>
      </c>
      <c r="AY493" s="245" t="s">
        <v>135</v>
      </c>
    </row>
    <row r="494" s="13" customFormat="1">
      <c r="A494" s="13"/>
      <c r="B494" s="234"/>
      <c r="C494" s="235"/>
      <c r="D494" s="236" t="s">
        <v>146</v>
      </c>
      <c r="E494" s="237" t="s">
        <v>19</v>
      </c>
      <c r="F494" s="238" t="s">
        <v>838</v>
      </c>
      <c r="G494" s="235"/>
      <c r="H494" s="239">
        <v>82.128</v>
      </c>
      <c r="I494" s="240"/>
      <c r="J494" s="235"/>
      <c r="K494" s="235"/>
      <c r="L494" s="241"/>
      <c r="M494" s="242"/>
      <c r="N494" s="243"/>
      <c r="O494" s="243"/>
      <c r="P494" s="243"/>
      <c r="Q494" s="243"/>
      <c r="R494" s="243"/>
      <c r="S494" s="243"/>
      <c r="T494" s="24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5" t="s">
        <v>146</v>
      </c>
      <c r="AU494" s="245" t="s">
        <v>82</v>
      </c>
      <c r="AV494" s="13" t="s">
        <v>82</v>
      </c>
      <c r="AW494" s="13" t="s">
        <v>35</v>
      </c>
      <c r="AX494" s="13" t="s">
        <v>74</v>
      </c>
      <c r="AY494" s="245" t="s">
        <v>135</v>
      </c>
    </row>
    <row r="495" s="13" customFormat="1">
      <c r="A495" s="13"/>
      <c r="B495" s="234"/>
      <c r="C495" s="235"/>
      <c r="D495" s="236" t="s">
        <v>146</v>
      </c>
      <c r="E495" s="237" t="s">
        <v>19</v>
      </c>
      <c r="F495" s="238" t="s">
        <v>839</v>
      </c>
      <c r="G495" s="235"/>
      <c r="H495" s="239">
        <v>90.393000000000001</v>
      </c>
      <c r="I495" s="240"/>
      <c r="J495" s="235"/>
      <c r="K495" s="235"/>
      <c r="L495" s="241"/>
      <c r="M495" s="242"/>
      <c r="N495" s="243"/>
      <c r="O495" s="243"/>
      <c r="P495" s="243"/>
      <c r="Q495" s="243"/>
      <c r="R495" s="243"/>
      <c r="S495" s="243"/>
      <c r="T495" s="24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5" t="s">
        <v>146</v>
      </c>
      <c r="AU495" s="245" t="s">
        <v>82</v>
      </c>
      <c r="AV495" s="13" t="s">
        <v>82</v>
      </c>
      <c r="AW495" s="13" t="s">
        <v>35</v>
      </c>
      <c r="AX495" s="13" t="s">
        <v>74</v>
      </c>
      <c r="AY495" s="245" t="s">
        <v>135</v>
      </c>
    </row>
    <row r="496" s="13" customFormat="1">
      <c r="A496" s="13"/>
      <c r="B496" s="234"/>
      <c r="C496" s="235"/>
      <c r="D496" s="236" t="s">
        <v>146</v>
      </c>
      <c r="E496" s="237" t="s">
        <v>19</v>
      </c>
      <c r="F496" s="238" t="s">
        <v>840</v>
      </c>
      <c r="G496" s="235"/>
      <c r="H496" s="239">
        <v>90.650999999999996</v>
      </c>
      <c r="I496" s="240"/>
      <c r="J496" s="235"/>
      <c r="K496" s="235"/>
      <c r="L496" s="241"/>
      <c r="M496" s="242"/>
      <c r="N496" s="243"/>
      <c r="O496" s="243"/>
      <c r="P496" s="243"/>
      <c r="Q496" s="243"/>
      <c r="R496" s="243"/>
      <c r="S496" s="243"/>
      <c r="T496" s="24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5" t="s">
        <v>146</v>
      </c>
      <c r="AU496" s="245" t="s">
        <v>82</v>
      </c>
      <c r="AV496" s="13" t="s">
        <v>82</v>
      </c>
      <c r="AW496" s="13" t="s">
        <v>35</v>
      </c>
      <c r="AX496" s="13" t="s">
        <v>74</v>
      </c>
      <c r="AY496" s="245" t="s">
        <v>135</v>
      </c>
    </row>
    <row r="497" s="13" customFormat="1">
      <c r="A497" s="13"/>
      <c r="B497" s="234"/>
      <c r="C497" s="235"/>
      <c r="D497" s="236" t="s">
        <v>146</v>
      </c>
      <c r="E497" s="237" t="s">
        <v>19</v>
      </c>
      <c r="F497" s="238" t="s">
        <v>846</v>
      </c>
      <c r="G497" s="235"/>
      <c r="H497" s="239">
        <v>-114.12000000000001</v>
      </c>
      <c r="I497" s="240"/>
      <c r="J497" s="235"/>
      <c r="K497" s="235"/>
      <c r="L497" s="241"/>
      <c r="M497" s="242"/>
      <c r="N497" s="243"/>
      <c r="O497" s="243"/>
      <c r="P497" s="243"/>
      <c r="Q497" s="243"/>
      <c r="R497" s="243"/>
      <c r="S497" s="243"/>
      <c r="T497" s="24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5" t="s">
        <v>146</v>
      </c>
      <c r="AU497" s="245" t="s">
        <v>82</v>
      </c>
      <c r="AV497" s="13" t="s">
        <v>82</v>
      </c>
      <c r="AW497" s="13" t="s">
        <v>35</v>
      </c>
      <c r="AX497" s="13" t="s">
        <v>74</v>
      </c>
      <c r="AY497" s="245" t="s">
        <v>135</v>
      </c>
    </row>
    <row r="498" s="14" customFormat="1">
      <c r="A498" s="14"/>
      <c r="B498" s="246"/>
      <c r="C498" s="247"/>
      <c r="D498" s="236" t="s">
        <v>146</v>
      </c>
      <c r="E498" s="248" t="s">
        <v>19</v>
      </c>
      <c r="F498" s="249" t="s">
        <v>149</v>
      </c>
      <c r="G498" s="247"/>
      <c r="H498" s="250">
        <v>302.435</v>
      </c>
      <c r="I498" s="251"/>
      <c r="J498" s="247"/>
      <c r="K498" s="247"/>
      <c r="L498" s="252"/>
      <c r="M498" s="281"/>
      <c r="N498" s="282"/>
      <c r="O498" s="282"/>
      <c r="P498" s="282"/>
      <c r="Q498" s="282"/>
      <c r="R498" s="282"/>
      <c r="S498" s="282"/>
      <c r="T498" s="283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6" t="s">
        <v>146</v>
      </c>
      <c r="AU498" s="256" t="s">
        <v>82</v>
      </c>
      <c r="AV498" s="14" t="s">
        <v>142</v>
      </c>
      <c r="AW498" s="14" t="s">
        <v>35</v>
      </c>
      <c r="AX498" s="14" t="s">
        <v>80</v>
      </c>
      <c r="AY498" s="256" t="s">
        <v>135</v>
      </c>
    </row>
    <row r="499" s="2" customFormat="1" ht="6.96" customHeight="1">
      <c r="A499" s="40"/>
      <c r="B499" s="61"/>
      <c r="C499" s="62"/>
      <c r="D499" s="62"/>
      <c r="E499" s="62"/>
      <c r="F499" s="62"/>
      <c r="G499" s="62"/>
      <c r="H499" s="62"/>
      <c r="I499" s="62"/>
      <c r="J499" s="62"/>
      <c r="K499" s="62"/>
      <c r="L499" s="46"/>
      <c r="M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</row>
  </sheetData>
  <sheetProtection sheet="1" autoFilter="0" formatColumns="0" formatRows="0" objects="1" scenarios="1" spinCount="100000" saltValue="C0hRD8k0yid3NVKVFRm3dH4Ft4U5RslMS7Ayb/IXPyvnj5xyVhDhH+YRLekbutFLYk1GjuSUiGSSvSWGkfNQbA==" hashValue="Pdqct/lnvW3dUtdTr6VX1FZv/LzgMDlKsQgdok12REUP7NuEEhgBalPm2M10t+ssfFm+Axd14Pa1/k7On9WJ9g==" algorithmName="SHA-512" password="CC35"/>
  <autoFilter ref="C107:K498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94:H94"/>
    <mergeCell ref="E98:H98"/>
    <mergeCell ref="E96:H96"/>
    <mergeCell ref="E100:H100"/>
    <mergeCell ref="L2:V2"/>
  </mergeCells>
  <hyperlinks>
    <hyperlink ref="F112" r:id="rId1" display="https://podminky.urs.cz/item/CS_URS_2026_01/612135101"/>
    <hyperlink ref="F117" r:id="rId2" display="https://podminky.urs.cz/item/CS_URS_2026_01/612311131"/>
    <hyperlink ref="F120" r:id="rId3" display="https://podminky.urs.cz/item/CS_URS_2026_01/612142001"/>
    <hyperlink ref="F135" r:id="rId4" display="https://podminky.urs.cz/item/CS_URS_2026_01/622143003"/>
    <hyperlink ref="F150" r:id="rId5" display="https://podminky.urs.cz/item/CS_URS_2026_01/642944121"/>
    <hyperlink ref="F166" r:id="rId6" display="https://podminky.urs.cz/item/CS_URS_2026_01/953966121"/>
    <hyperlink ref="F176" r:id="rId7" display="https://podminky.urs.cz/item/CS_URS_2026_01/997013214"/>
    <hyperlink ref="F178" r:id="rId8" display="https://podminky.urs.cz/item/CS_URS_2026_01/997013501"/>
    <hyperlink ref="F180" r:id="rId9" display="https://podminky.urs.cz/item/CS_URS_2026_01/997013509"/>
    <hyperlink ref="F183" r:id="rId10" display="https://podminky.urs.cz/item/CS_URS_2026_01/997013631"/>
    <hyperlink ref="F186" r:id="rId11" display="https://podminky.urs.cz/item/CS_URS_2026_01/998011001"/>
    <hyperlink ref="F190" r:id="rId12" display="https://podminky.urs.cz/item/CS_URS_2026_01/711191011"/>
    <hyperlink ref="F196" r:id="rId13" display="https://podminky.urs.cz/item/CS_URS_2026_01/998711101"/>
    <hyperlink ref="F199" r:id="rId14" display="https://podminky.urs.cz/item/CS_URS_2026_01/721174042"/>
    <hyperlink ref="F201" r:id="rId15" display="https://podminky.urs.cz/item/CS_URS_2026_01/998721101"/>
    <hyperlink ref="F204" r:id="rId16" display="https://podminky.urs.cz/item/CS_URS_2026_01/722174021"/>
    <hyperlink ref="F206" r:id="rId17" display="https://podminky.urs.cz/item/CS_URS_2026_01/722181221"/>
    <hyperlink ref="F208" r:id="rId18" display="https://podminky.urs.cz/item/CS_URS_2026_01/998722101"/>
    <hyperlink ref="F211" r:id="rId19" display="https://podminky.urs.cz/item/CS_URS_2026_01/725211617"/>
    <hyperlink ref="F216" r:id="rId20" display="https://podminky.urs.cz/item/CS_URS_2026_01/725311121"/>
    <hyperlink ref="F218" r:id="rId21" display="https://podminky.urs.cz/item/CS_URS_2026_01/725813111"/>
    <hyperlink ref="F221" r:id="rId22" display="https://podminky.urs.cz/item/CS_URS_2026_01/725821325"/>
    <hyperlink ref="F223" r:id="rId23" display="https://podminky.urs.cz/item/CS_URS_2026_01/725822613"/>
    <hyperlink ref="F228" r:id="rId24" display="https://podminky.urs.cz/item/CS_URS_2026_01/998725101"/>
    <hyperlink ref="F232" r:id="rId25" display="https://podminky.urs.cz/item/CS_URS_2026_01/741372062"/>
    <hyperlink ref="F245" r:id="rId26" display="https://podminky.urs.cz/item/CS_URS_2026_01/998741101"/>
    <hyperlink ref="F248" r:id="rId27" display="https://podminky.urs.cz/item/CS_URS_2026_01/763111314"/>
    <hyperlink ref="F253" r:id="rId28" display="https://podminky.urs.cz/item/CS_URS_2026_01/763111717"/>
    <hyperlink ref="F258" r:id="rId29" display="https://podminky.urs.cz/item/CS_URS_2026_01/763183111"/>
    <hyperlink ref="F261" r:id="rId30" display="https://podminky.urs.cz/item/CS_URS_2026_01/998763301"/>
    <hyperlink ref="F264" r:id="rId31" display="https://podminky.urs.cz/item/CS_URS_2026_01/766682111"/>
    <hyperlink ref="F267" r:id="rId32" display="https://podminky.urs.cz/item/CS_URS_2026_01/766694116"/>
    <hyperlink ref="F272" r:id="rId33" display="https://podminky.urs.cz/item/CS_URS_2026_01/766811115"/>
    <hyperlink ref="F275" r:id="rId34" display="https://podminky.urs.cz/item/CS_URS_2026_01/766811116"/>
    <hyperlink ref="F280" r:id="rId35" display="https://podminky.urs.cz/item/CS_URS_2026_01/766811151"/>
    <hyperlink ref="F285" r:id="rId36" display="https://podminky.urs.cz/item/CS_URS_2026_01/766811212"/>
    <hyperlink ref="F290" r:id="rId37" display="https://podminky.urs.cz/item/CS_URS_2026_01/766811221"/>
    <hyperlink ref="F293" r:id="rId38" display="https://podminky.urs.cz/item/CS_URS_2026_01/766811223"/>
    <hyperlink ref="F296" r:id="rId39" display="https://podminky.urs.cz/item/CS_URS_2026_01/766811232"/>
    <hyperlink ref="F301" r:id="rId40" display="https://podminky.urs.cz/item/CS_URS_2026_01/766811239"/>
    <hyperlink ref="F304" r:id="rId41" display="https://podminky.urs.cz/item/CS_URS_2026_01/766811311"/>
    <hyperlink ref="F315" r:id="rId42" display="https://podminky.urs.cz/item/CS_URS_2026_01/766660001"/>
    <hyperlink ref="F324" r:id="rId43" display="https://podminky.urs.cz/item/CS_URS_2026_01/766660002"/>
    <hyperlink ref="F333" r:id="rId44" display="https://podminky.urs.cz/item/CS_URS_2026_01/766660728"/>
    <hyperlink ref="F337" r:id="rId45" display="https://podminky.urs.cz/item/CS_URS_2026_01/766660729"/>
    <hyperlink ref="F342" r:id="rId46" display="https://podminky.urs.cz/item/CS_URS_2026_01/998766101"/>
    <hyperlink ref="F345" r:id="rId47" display="https://podminky.urs.cz/item/CS_URS_2026_01/776111111"/>
    <hyperlink ref="F348" r:id="rId48" display="https://podminky.urs.cz/item/CS_URS_2026_01/776111115"/>
    <hyperlink ref="F351" r:id="rId49" display="https://podminky.urs.cz/item/CS_URS_2026_01/776111311"/>
    <hyperlink ref="F359" r:id="rId50" display="https://podminky.urs.cz/item/CS_URS_2026_01/776121112"/>
    <hyperlink ref="F362" r:id="rId51" display="https://podminky.urs.cz/item/CS_URS_2026_01/776141111"/>
    <hyperlink ref="F365" r:id="rId52" display="https://podminky.urs.cz/item/CS_URS_2026_01/776221111"/>
    <hyperlink ref="F371" r:id="rId53" display="https://podminky.urs.cz/item/CS_URS_2026_01/776223111"/>
    <hyperlink ref="F374" r:id="rId54" display="https://podminky.urs.cz/item/CS_URS_2026_01/776411212"/>
    <hyperlink ref="F382" r:id="rId55" display="https://podminky.urs.cz/item/CS_URS_2026_01/776411213"/>
    <hyperlink ref="F390" r:id="rId56" display="https://podminky.urs.cz/item/CS_URS_2026_01/776411214"/>
    <hyperlink ref="F398" r:id="rId57" display="https://podminky.urs.cz/item/CS_URS_2026_01/776421111"/>
    <hyperlink ref="F407" r:id="rId58" display="https://podminky.urs.cz/item/CS_URS_2026_01/776421312"/>
    <hyperlink ref="F421" r:id="rId59" display="https://podminky.urs.cz/item/CS_URS_2026_01/776991121"/>
    <hyperlink ref="F424" r:id="rId60" display="https://podminky.urs.cz/item/CS_URS_2026_01/998776101"/>
    <hyperlink ref="F427" r:id="rId61" display="https://podminky.urs.cz/item/CS_URS_2026_01/781472215"/>
    <hyperlink ref="F437" r:id="rId62" display="https://podminky.urs.cz/item/CS_URS_2026_01/781495141"/>
    <hyperlink ref="F439" r:id="rId63" display="https://podminky.urs.cz/item/CS_URS_2026_01/781495142"/>
    <hyperlink ref="F441" r:id="rId64" display="https://podminky.urs.cz/item/CS_URS_2026_01/781495211"/>
    <hyperlink ref="F446" r:id="rId65" display="https://podminky.urs.cz/item/CS_URS_2026_01/998781101"/>
    <hyperlink ref="F449" r:id="rId66" display="https://podminky.urs.cz/item/CS_URS_2026_01/783314201"/>
    <hyperlink ref="F458" r:id="rId67" display="https://podminky.urs.cz/item/CS_URS_2026_01/783317101"/>
    <hyperlink ref="F467" r:id="rId68" display="https://podminky.urs.cz/item/CS_URS_2026_01/783827121"/>
    <hyperlink ref="F474" r:id="rId69" display="https://podminky.urs.cz/item/CS_URS_2026_01/784181101"/>
    <hyperlink ref="F482" r:id="rId70" display="https://podminky.urs.cz/item/CS_URS_2026_01/784221101"/>
    <hyperlink ref="F491" r:id="rId71" display="https://podminky.urs.cz/item/CS_URS_2026_01/78422115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82</v>
      </c>
    </row>
    <row r="4" s="1" customFormat="1" ht="24.96" customHeight="1">
      <c r="B4" s="22"/>
      <c r="D4" s="143" t="s">
        <v>98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Budova A - Oddělení jednodenní chirurgie</v>
      </c>
      <c r="F7" s="145"/>
      <c r="G7" s="145"/>
      <c r="H7" s="145"/>
      <c r="L7" s="22"/>
    </row>
    <row r="8" s="2" customFormat="1" ht="12" customHeight="1">
      <c r="A8" s="40"/>
      <c r="B8" s="46"/>
      <c r="C8" s="40"/>
      <c r="D8" s="145" t="s">
        <v>99</v>
      </c>
      <c r="E8" s="40"/>
      <c r="F8" s="40"/>
      <c r="G8" s="40"/>
      <c r="H8" s="40"/>
      <c r="I8" s="40"/>
      <c r="J8" s="40"/>
      <c r="K8" s="40"/>
      <c r="L8" s="148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9" t="s">
        <v>852</v>
      </c>
      <c r="F9" s="40"/>
      <c r="G9" s="40"/>
      <c r="H9" s="40"/>
      <c r="I9" s="40"/>
      <c r="J9" s="40"/>
      <c r="K9" s="40"/>
      <c r="L9" s="148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8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50" t="str">
        <f>'Rekapitulace stavby'!AN8</f>
        <v>15. 1. 2026</v>
      </c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27</v>
      </c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5" t="s">
        <v>29</v>
      </c>
      <c r="J15" s="135" t="s">
        <v>30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31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29</v>
      </c>
      <c r="J18" s="35" t="str">
        <f>'Rekapitulace stavby'!AN14</f>
        <v>Vyplň údaj</v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33</v>
      </c>
      <c r="E20" s="40"/>
      <c r="F20" s="40"/>
      <c r="G20" s="40"/>
      <c r="H20" s="40"/>
      <c r="I20" s="145" t="s">
        <v>26</v>
      </c>
      <c r="J20" s="135" t="str">
        <f>IF('Rekapitulace stavby'!AN16="","",'Rekapitulace stavby'!AN16)</f>
        <v/>
      </c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 xml:space="preserve"> </v>
      </c>
      <c r="F21" s="40"/>
      <c r="G21" s="40"/>
      <c r="H21" s="40"/>
      <c r="I21" s="145" t="s">
        <v>29</v>
      </c>
      <c r="J21" s="135" t="str">
        <f>IF('Rekapitulace stavby'!AN17="","",'Rekapitulace stavby'!AN17)</f>
        <v/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36</v>
      </c>
      <c r="E23" s="40"/>
      <c r="F23" s="40"/>
      <c r="G23" s="40"/>
      <c r="H23" s="40"/>
      <c r="I23" s="145" t="s">
        <v>26</v>
      </c>
      <c r="J23" s="135" t="s">
        <v>19</v>
      </c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37</v>
      </c>
      <c r="F24" s="40"/>
      <c r="G24" s="40"/>
      <c r="H24" s="40"/>
      <c r="I24" s="145" t="s">
        <v>29</v>
      </c>
      <c r="J24" s="135" t="s">
        <v>19</v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38</v>
      </c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1"/>
      <c r="B27" s="152"/>
      <c r="C27" s="151"/>
      <c r="D27" s="151"/>
      <c r="E27" s="153" t="s">
        <v>19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5"/>
      <c r="E29" s="155"/>
      <c r="F29" s="155"/>
      <c r="G29" s="155"/>
      <c r="H29" s="155"/>
      <c r="I29" s="155"/>
      <c r="J29" s="155"/>
      <c r="K29" s="155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6" t="s">
        <v>40</v>
      </c>
      <c r="E30" s="40"/>
      <c r="F30" s="40"/>
      <c r="G30" s="40"/>
      <c r="H30" s="40"/>
      <c r="I30" s="40"/>
      <c r="J30" s="157">
        <f>ROUND(J82, 2)</f>
        <v>0</v>
      </c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8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8" t="s">
        <v>42</v>
      </c>
      <c r="G32" s="40"/>
      <c r="H32" s="40"/>
      <c r="I32" s="158" t="s">
        <v>41</v>
      </c>
      <c r="J32" s="158" t="s">
        <v>43</v>
      </c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7" t="s">
        <v>44</v>
      </c>
      <c r="E33" s="145" t="s">
        <v>45</v>
      </c>
      <c r="F33" s="159">
        <f>ROUND((SUM(BE82:BE90)),  2)</f>
        <v>0</v>
      </c>
      <c r="G33" s="40"/>
      <c r="H33" s="40"/>
      <c r="I33" s="160">
        <v>0.20999999999999999</v>
      </c>
      <c r="J33" s="159">
        <f>ROUND(((SUM(BE82:BE90))*I33),  2)</f>
        <v>0</v>
      </c>
      <c r="K33" s="40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46</v>
      </c>
      <c r="F34" s="159">
        <f>ROUND((SUM(BF82:BF90)),  2)</f>
        <v>0</v>
      </c>
      <c r="G34" s="40"/>
      <c r="H34" s="40"/>
      <c r="I34" s="160">
        <v>0.12</v>
      </c>
      <c r="J34" s="159">
        <f>ROUND(((SUM(BF82:BF90))*I34), 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47</v>
      </c>
      <c r="F35" s="159">
        <f>ROUND((SUM(BG82:BG90)),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48</v>
      </c>
      <c r="F36" s="159">
        <f>ROUND((SUM(BH82:BH90)),  2)</f>
        <v>0</v>
      </c>
      <c r="G36" s="40"/>
      <c r="H36" s="40"/>
      <c r="I36" s="160">
        <v>0.12</v>
      </c>
      <c r="J36" s="159">
        <f>0</f>
        <v>0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49</v>
      </c>
      <c r="F37" s="159">
        <f>ROUND((SUM(BI82:BI90)),  2)</f>
        <v>0</v>
      </c>
      <c r="G37" s="40"/>
      <c r="H37" s="40"/>
      <c r="I37" s="160">
        <v>0</v>
      </c>
      <c r="J37" s="159">
        <f>0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105</v>
      </c>
      <c r="D45" s="42"/>
      <c r="E45" s="42"/>
      <c r="F45" s="42"/>
      <c r="G45" s="42"/>
      <c r="H45" s="42"/>
      <c r="I45" s="42"/>
      <c r="J45" s="42"/>
      <c r="K45" s="42"/>
      <c r="L45" s="148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8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8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Budova A - Oddělení jednodenní chirurgie</v>
      </c>
      <c r="F48" s="34"/>
      <c r="G48" s="34"/>
      <c r="H48" s="34"/>
      <c r="I48" s="42"/>
      <c r="J48" s="42"/>
      <c r="K48" s="42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99 - Vedlejší a ostatní náklady</v>
      </c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Masarykova nemocnice</v>
      </c>
      <c r="G52" s="42"/>
      <c r="H52" s="42"/>
      <c r="I52" s="34" t="s">
        <v>23</v>
      </c>
      <c r="J52" s="74" t="str">
        <f>IF(J12="","",J12)</f>
        <v>15. 1. 2026</v>
      </c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8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Krajská zdravotní a.s.</v>
      </c>
      <c r="G54" s="42"/>
      <c r="H54" s="42"/>
      <c r="I54" s="34" t="s">
        <v>33</v>
      </c>
      <c r="J54" s="38" t="str">
        <f>E21</f>
        <v xml:space="preserve"> </v>
      </c>
      <c r="K54" s="42"/>
      <c r="L54" s="148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Milan Křehla</v>
      </c>
      <c r="K55" s="42"/>
      <c r="L55" s="148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4" t="s">
        <v>106</v>
      </c>
      <c r="D57" s="175"/>
      <c r="E57" s="175"/>
      <c r="F57" s="175"/>
      <c r="G57" s="175"/>
      <c r="H57" s="175"/>
      <c r="I57" s="175"/>
      <c r="J57" s="176" t="s">
        <v>107</v>
      </c>
      <c r="K57" s="175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108</v>
      </c>
    </row>
    <row r="60" s="9" customFormat="1" ht="24.96" customHeight="1">
      <c r="A60" s="9"/>
      <c r="B60" s="178"/>
      <c r="C60" s="179"/>
      <c r="D60" s="180" t="s">
        <v>853</v>
      </c>
      <c r="E60" s="181"/>
      <c r="F60" s="181"/>
      <c r="G60" s="181"/>
      <c r="H60" s="181"/>
      <c r="I60" s="181"/>
      <c r="J60" s="182">
        <f>J83</f>
        <v>0</v>
      </c>
      <c r="K60" s="179"/>
      <c r="L60" s="18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4"/>
      <c r="C61" s="126"/>
      <c r="D61" s="185" t="s">
        <v>854</v>
      </c>
      <c r="E61" s="186"/>
      <c r="F61" s="186"/>
      <c r="G61" s="186"/>
      <c r="H61" s="186"/>
      <c r="I61" s="186"/>
      <c r="J61" s="187">
        <f>J84</f>
        <v>0</v>
      </c>
      <c r="K61" s="126"/>
      <c r="L61" s="18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4"/>
      <c r="C62" s="126"/>
      <c r="D62" s="185" t="s">
        <v>855</v>
      </c>
      <c r="E62" s="186"/>
      <c r="F62" s="186"/>
      <c r="G62" s="186"/>
      <c r="H62" s="186"/>
      <c r="I62" s="186"/>
      <c r="J62" s="187">
        <f>J88</f>
        <v>0</v>
      </c>
      <c r="K62" s="126"/>
      <c r="L62" s="18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48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120</v>
      </c>
      <c r="D69" s="42"/>
      <c r="E69" s="42"/>
      <c r="F69" s="42"/>
      <c r="G69" s="42"/>
      <c r="H69" s="42"/>
      <c r="I69" s="42"/>
      <c r="J69" s="42"/>
      <c r="K69" s="42"/>
      <c r="L69" s="148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8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48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72" t="str">
        <f>E7</f>
        <v>Budova A - Oddělení jednodenní chirurgie</v>
      </c>
      <c r="F72" s="34"/>
      <c r="G72" s="34"/>
      <c r="H72" s="34"/>
      <c r="I72" s="42"/>
      <c r="J72" s="42"/>
      <c r="K72" s="42"/>
      <c r="L72" s="148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99</v>
      </c>
      <c r="D73" s="42"/>
      <c r="E73" s="42"/>
      <c r="F73" s="42"/>
      <c r="G73" s="42"/>
      <c r="H73" s="42"/>
      <c r="I73" s="42"/>
      <c r="J73" s="42"/>
      <c r="K73" s="42"/>
      <c r="L73" s="148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99 - Vedlejší a ostatní náklady</v>
      </c>
      <c r="F74" s="42"/>
      <c r="G74" s="42"/>
      <c r="H74" s="42"/>
      <c r="I74" s="42"/>
      <c r="J74" s="42"/>
      <c r="K74" s="42"/>
      <c r="L74" s="148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8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Masarykova nemocnice</v>
      </c>
      <c r="G76" s="42"/>
      <c r="H76" s="42"/>
      <c r="I76" s="34" t="s">
        <v>23</v>
      </c>
      <c r="J76" s="74" t="str">
        <f>IF(J12="","",J12)</f>
        <v>15. 1. 2026</v>
      </c>
      <c r="K76" s="42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Krajská zdravotní a.s.</v>
      </c>
      <c r="G78" s="42"/>
      <c r="H78" s="42"/>
      <c r="I78" s="34" t="s">
        <v>33</v>
      </c>
      <c r="J78" s="38" t="str">
        <f>E21</f>
        <v xml:space="preserve"> </v>
      </c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31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>Milan Křehla</v>
      </c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89"/>
      <c r="B81" s="190"/>
      <c r="C81" s="191" t="s">
        <v>121</v>
      </c>
      <c r="D81" s="192" t="s">
        <v>59</v>
      </c>
      <c r="E81" s="192" t="s">
        <v>55</v>
      </c>
      <c r="F81" s="192" t="s">
        <v>56</v>
      </c>
      <c r="G81" s="192" t="s">
        <v>122</v>
      </c>
      <c r="H81" s="192" t="s">
        <v>123</v>
      </c>
      <c r="I81" s="192" t="s">
        <v>124</v>
      </c>
      <c r="J81" s="192" t="s">
        <v>107</v>
      </c>
      <c r="K81" s="193" t="s">
        <v>125</v>
      </c>
      <c r="L81" s="194"/>
      <c r="M81" s="94" t="s">
        <v>19</v>
      </c>
      <c r="N81" s="95" t="s">
        <v>44</v>
      </c>
      <c r="O81" s="95" t="s">
        <v>126</v>
      </c>
      <c r="P81" s="95" t="s">
        <v>127</v>
      </c>
      <c r="Q81" s="95" t="s">
        <v>128</v>
      </c>
      <c r="R81" s="95" t="s">
        <v>129</v>
      </c>
      <c r="S81" s="95" t="s">
        <v>130</v>
      </c>
      <c r="T81" s="96" t="s">
        <v>131</v>
      </c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</row>
    <row r="82" s="2" customFormat="1" ht="22.8" customHeight="1">
      <c r="A82" s="40"/>
      <c r="B82" s="41"/>
      <c r="C82" s="101" t="s">
        <v>132</v>
      </c>
      <c r="D82" s="42"/>
      <c r="E82" s="42"/>
      <c r="F82" s="42"/>
      <c r="G82" s="42"/>
      <c r="H82" s="42"/>
      <c r="I82" s="42"/>
      <c r="J82" s="195">
        <f>BK82</f>
        <v>0</v>
      </c>
      <c r="K82" s="42"/>
      <c r="L82" s="46"/>
      <c r="M82" s="97"/>
      <c r="N82" s="196"/>
      <c r="O82" s="98"/>
      <c r="P82" s="197">
        <f>P83</f>
        <v>0</v>
      </c>
      <c r="Q82" s="98"/>
      <c r="R82" s="197">
        <f>R83</f>
        <v>0</v>
      </c>
      <c r="S82" s="98"/>
      <c r="T82" s="19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108</v>
      </c>
      <c r="BK82" s="199">
        <f>BK83</f>
        <v>0</v>
      </c>
    </row>
    <row r="83" s="12" customFormat="1" ht="25.92" customHeight="1">
      <c r="A83" s="12"/>
      <c r="B83" s="200"/>
      <c r="C83" s="201"/>
      <c r="D83" s="202" t="s">
        <v>73</v>
      </c>
      <c r="E83" s="203" t="s">
        <v>856</v>
      </c>
      <c r="F83" s="203" t="s">
        <v>857</v>
      </c>
      <c r="G83" s="201"/>
      <c r="H83" s="201"/>
      <c r="I83" s="204"/>
      <c r="J83" s="205">
        <f>BK83</f>
        <v>0</v>
      </c>
      <c r="K83" s="201"/>
      <c r="L83" s="206"/>
      <c r="M83" s="207"/>
      <c r="N83" s="208"/>
      <c r="O83" s="208"/>
      <c r="P83" s="209">
        <f>P84+P88</f>
        <v>0</v>
      </c>
      <c r="Q83" s="208"/>
      <c r="R83" s="209">
        <f>R84+R88</f>
        <v>0</v>
      </c>
      <c r="S83" s="208"/>
      <c r="T83" s="210">
        <f>T84+T88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11" t="s">
        <v>171</v>
      </c>
      <c r="AT83" s="212" t="s">
        <v>73</v>
      </c>
      <c r="AU83" s="212" t="s">
        <v>74</v>
      </c>
      <c r="AY83" s="211" t="s">
        <v>135</v>
      </c>
      <c r="BK83" s="213">
        <f>BK84+BK88</f>
        <v>0</v>
      </c>
    </row>
    <row r="84" s="12" customFormat="1" ht="22.8" customHeight="1">
      <c r="A84" s="12"/>
      <c r="B84" s="200"/>
      <c r="C84" s="201"/>
      <c r="D84" s="202" t="s">
        <v>73</v>
      </c>
      <c r="E84" s="214" t="s">
        <v>858</v>
      </c>
      <c r="F84" s="214" t="s">
        <v>859</v>
      </c>
      <c r="G84" s="201"/>
      <c r="H84" s="201"/>
      <c r="I84" s="204"/>
      <c r="J84" s="215">
        <f>BK84</f>
        <v>0</v>
      </c>
      <c r="K84" s="201"/>
      <c r="L84" s="206"/>
      <c r="M84" s="207"/>
      <c r="N84" s="208"/>
      <c r="O84" s="208"/>
      <c r="P84" s="209">
        <f>SUM(P85:P87)</f>
        <v>0</v>
      </c>
      <c r="Q84" s="208"/>
      <c r="R84" s="209">
        <f>SUM(R85:R87)</f>
        <v>0</v>
      </c>
      <c r="S84" s="208"/>
      <c r="T84" s="210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1" t="s">
        <v>171</v>
      </c>
      <c r="AT84" s="212" t="s">
        <v>73</v>
      </c>
      <c r="AU84" s="212" t="s">
        <v>80</v>
      </c>
      <c r="AY84" s="211" t="s">
        <v>135</v>
      </c>
      <c r="BK84" s="213">
        <f>SUM(BK85:BK87)</f>
        <v>0</v>
      </c>
    </row>
    <row r="85" s="2" customFormat="1" ht="16.5" customHeight="1">
      <c r="A85" s="40"/>
      <c r="B85" s="41"/>
      <c r="C85" s="216" t="s">
        <v>80</v>
      </c>
      <c r="D85" s="216" t="s">
        <v>137</v>
      </c>
      <c r="E85" s="217" t="s">
        <v>860</v>
      </c>
      <c r="F85" s="218" t="s">
        <v>859</v>
      </c>
      <c r="G85" s="219" t="s">
        <v>861</v>
      </c>
      <c r="H85" s="220">
        <v>0.025000000000000001</v>
      </c>
      <c r="I85" s="221"/>
      <c r="J85" s="222">
        <f>ROUND(I85*H85,2)</f>
        <v>0</v>
      </c>
      <c r="K85" s="218" t="s">
        <v>141</v>
      </c>
      <c r="L85" s="46"/>
      <c r="M85" s="223" t="s">
        <v>19</v>
      </c>
      <c r="N85" s="224" t="s">
        <v>45</v>
      </c>
      <c r="O85" s="86"/>
      <c r="P85" s="225">
        <f>O85*H85</f>
        <v>0</v>
      </c>
      <c r="Q85" s="225">
        <v>0</v>
      </c>
      <c r="R85" s="225">
        <f>Q85*H85</f>
        <v>0</v>
      </c>
      <c r="S85" s="225">
        <v>0</v>
      </c>
      <c r="T85" s="22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27" t="s">
        <v>862</v>
      </c>
      <c r="AT85" s="227" t="s">
        <v>137</v>
      </c>
      <c r="AU85" s="227" t="s">
        <v>82</v>
      </c>
      <c r="AY85" s="19" t="s">
        <v>135</v>
      </c>
      <c r="BE85" s="228">
        <f>IF(N85="základní",J85,0)</f>
        <v>0</v>
      </c>
      <c r="BF85" s="228">
        <f>IF(N85="snížená",J85,0)</f>
        <v>0</v>
      </c>
      <c r="BG85" s="228">
        <f>IF(N85="zákl. přenesená",J85,0)</f>
        <v>0</v>
      </c>
      <c r="BH85" s="228">
        <f>IF(N85="sníž. přenesená",J85,0)</f>
        <v>0</v>
      </c>
      <c r="BI85" s="228">
        <f>IF(N85="nulová",J85,0)</f>
        <v>0</v>
      </c>
      <c r="BJ85" s="19" t="s">
        <v>80</v>
      </c>
      <c r="BK85" s="228">
        <f>ROUND(I85*H85,2)</f>
        <v>0</v>
      </c>
      <c r="BL85" s="19" t="s">
        <v>862</v>
      </c>
      <c r="BM85" s="227" t="s">
        <v>863</v>
      </c>
    </row>
    <row r="86" s="2" customFormat="1">
      <c r="A86" s="40"/>
      <c r="B86" s="41"/>
      <c r="C86" s="42"/>
      <c r="D86" s="229" t="s">
        <v>144</v>
      </c>
      <c r="E86" s="42"/>
      <c r="F86" s="230" t="s">
        <v>864</v>
      </c>
      <c r="G86" s="42"/>
      <c r="H86" s="42"/>
      <c r="I86" s="231"/>
      <c r="J86" s="42"/>
      <c r="K86" s="42"/>
      <c r="L86" s="46"/>
      <c r="M86" s="232"/>
      <c r="N86" s="23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144</v>
      </c>
      <c r="AU86" s="19" t="s">
        <v>82</v>
      </c>
    </row>
    <row r="87" s="2" customFormat="1">
      <c r="A87" s="40"/>
      <c r="B87" s="41"/>
      <c r="C87" s="42"/>
      <c r="D87" s="236" t="s">
        <v>865</v>
      </c>
      <c r="E87" s="42"/>
      <c r="F87" s="284" t="s">
        <v>866</v>
      </c>
      <c r="G87" s="42"/>
      <c r="H87" s="42"/>
      <c r="I87" s="231"/>
      <c r="J87" s="42"/>
      <c r="K87" s="42"/>
      <c r="L87" s="46"/>
      <c r="M87" s="232"/>
      <c r="N87" s="23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865</v>
      </c>
      <c r="AU87" s="19" t="s">
        <v>82</v>
      </c>
    </row>
    <row r="88" s="12" customFormat="1" ht="22.8" customHeight="1">
      <c r="A88" s="12"/>
      <c r="B88" s="200"/>
      <c r="C88" s="201"/>
      <c r="D88" s="202" t="s">
        <v>73</v>
      </c>
      <c r="E88" s="214" t="s">
        <v>867</v>
      </c>
      <c r="F88" s="214" t="s">
        <v>868</v>
      </c>
      <c r="G88" s="201"/>
      <c r="H88" s="201"/>
      <c r="I88" s="204"/>
      <c r="J88" s="215">
        <f>BK88</f>
        <v>0</v>
      </c>
      <c r="K88" s="201"/>
      <c r="L88" s="206"/>
      <c r="M88" s="207"/>
      <c r="N88" s="208"/>
      <c r="O88" s="208"/>
      <c r="P88" s="209">
        <f>SUM(P89:P90)</f>
        <v>0</v>
      </c>
      <c r="Q88" s="208"/>
      <c r="R88" s="209">
        <f>SUM(R89:R90)</f>
        <v>0</v>
      </c>
      <c r="S88" s="208"/>
      <c r="T88" s="210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1" t="s">
        <v>171</v>
      </c>
      <c r="AT88" s="212" t="s">
        <v>73</v>
      </c>
      <c r="AU88" s="212" t="s">
        <v>80</v>
      </c>
      <c r="AY88" s="211" t="s">
        <v>135</v>
      </c>
      <c r="BK88" s="213">
        <f>SUM(BK89:BK90)</f>
        <v>0</v>
      </c>
    </row>
    <row r="89" s="2" customFormat="1" ht="16.5" customHeight="1">
      <c r="A89" s="40"/>
      <c r="B89" s="41"/>
      <c r="C89" s="216" t="s">
        <v>82</v>
      </c>
      <c r="D89" s="216" t="s">
        <v>137</v>
      </c>
      <c r="E89" s="217" t="s">
        <v>869</v>
      </c>
      <c r="F89" s="218" t="s">
        <v>868</v>
      </c>
      <c r="G89" s="219" t="s">
        <v>870</v>
      </c>
      <c r="H89" s="220">
        <v>0.02</v>
      </c>
      <c r="I89" s="221"/>
      <c r="J89" s="222">
        <f>ROUND(I89*H89,2)</f>
        <v>0</v>
      </c>
      <c r="K89" s="218" t="s">
        <v>141</v>
      </c>
      <c r="L89" s="46"/>
      <c r="M89" s="223" t="s">
        <v>19</v>
      </c>
      <c r="N89" s="224" t="s">
        <v>45</v>
      </c>
      <c r="O89" s="86"/>
      <c r="P89" s="225">
        <f>O89*H89</f>
        <v>0</v>
      </c>
      <c r="Q89" s="225">
        <v>0</v>
      </c>
      <c r="R89" s="225">
        <f>Q89*H89</f>
        <v>0</v>
      </c>
      <c r="S89" s="225">
        <v>0</v>
      </c>
      <c r="T89" s="22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7" t="s">
        <v>862</v>
      </c>
      <c r="AT89" s="227" t="s">
        <v>137</v>
      </c>
      <c r="AU89" s="227" t="s">
        <v>82</v>
      </c>
      <c r="AY89" s="19" t="s">
        <v>135</v>
      </c>
      <c r="BE89" s="228">
        <f>IF(N89="základní",J89,0)</f>
        <v>0</v>
      </c>
      <c r="BF89" s="228">
        <f>IF(N89="snížená",J89,0)</f>
        <v>0</v>
      </c>
      <c r="BG89" s="228">
        <f>IF(N89="zákl. přenesená",J89,0)</f>
        <v>0</v>
      </c>
      <c r="BH89" s="228">
        <f>IF(N89="sníž. přenesená",J89,0)</f>
        <v>0</v>
      </c>
      <c r="BI89" s="228">
        <f>IF(N89="nulová",J89,0)</f>
        <v>0</v>
      </c>
      <c r="BJ89" s="19" t="s">
        <v>80</v>
      </c>
      <c r="BK89" s="228">
        <f>ROUND(I89*H89,2)</f>
        <v>0</v>
      </c>
      <c r="BL89" s="19" t="s">
        <v>862</v>
      </c>
      <c r="BM89" s="227" t="s">
        <v>871</v>
      </c>
    </row>
    <row r="90" s="2" customFormat="1">
      <c r="A90" s="40"/>
      <c r="B90" s="41"/>
      <c r="C90" s="42"/>
      <c r="D90" s="229" t="s">
        <v>144</v>
      </c>
      <c r="E90" s="42"/>
      <c r="F90" s="230" t="s">
        <v>872</v>
      </c>
      <c r="G90" s="42"/>
      <c r="H90" s="42"/>
      <c r="I90" s="231"/>
      <c r="J90" s="42"/>
      <c r="K90" s="42"/>
      <c r="L90" s="46"/>
      <c r="M90" s="285"/>
      <c r="N90" s="286"/>
      <c r="O90" s="287"/>
      <c r="P90" s="287"/>
      <c r="Q90" s="287"/>
      <c r="R90" s="287"/>
      <c r="S90" s="287"/>
      <c r="T90" s="288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144</v>
      </c>
      <c r="AU90" s="19" t="s">
        <v>82</v>
      </c>
    </row>
    <row r="91" s="2" customFormat="1" ht="6.96" customHeight="1">
      <c r="A91" s="40"/>
      <c r="B91" s="61"/>
      <c r="C91" s="62"/>
      <c r="D91" s="62"/>
      <c r="E91" s="62"/>
      <c r="F91" s="62"/>
      <c r="G91" s="62"/>
      <c r="H91" s="62"/>
      <c r="I91" s="62"/>
      <c r="J91" s="62"/>
      <c r="K91" s="62"/>
      <c r="L91" s="46"/>
      <c r="M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</sheetData>
  <sheetProtection sheet="1" autoFilter="0" formatColumns="0" formatRows="0" objects="1" scenarios="1" spinCount="100000" saltValue="HOPmdcFIrx5OjBxo0gdXCI0Vlhtl3u5ylxCBHUPCqdtq2CH3XFVufk9CzLidFFlcs7oFN7JHadQ2q5wLC+4H2w==" hashValue="bGfQ0hMiS+sDqgYmx3nZ1FIEkMW42deMscrMmrUTqjDucZ/0dkDzVQr3DzH+B/rszTw4ptFCLvfr6EJ+wUrHYA==" algorithmName="SHA-512" password="CC35"/>
  <autoFilter ref="C81:K9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6_01/030001000"/>
    <hyperlink ref="F90" r:id="rId2" display="https://podminky.urs.cz/item/CS_URS_2026_01/06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1"/>
      <c r="C3" s="142"/>
      <c r="D3" s="142"/>
      <c r="E3" s="142"/>
      <c r="F3" s="142"/>
      <c r="G3" s="142"/>
      <c r="H3" s="22"/>
    </row>
    <row r="4" s="1" customFormat="1" ht="24.96" customHeight="1">
      <c r="B4" s="22"/>
      <c r="C4" s="143" t="s">
        <v>873</v>
      </c>
      <c r="H4" s="22"/>
    </row>
    <row r="5" s="1" customFormat="1" ht="12" customHeight="1">
      <c r="B5" s="22"/>
      <c r="C5" s="289" t="s">
        <v>13</v>
      </c>
      <c r="D5" s="153" t="s">
        <v>14</v>
      </c>
      <c r="E5" s="1"/>
      <c r="F5" s="1"/>
      <c r="H5" s="22"/>
    </row>
    <row r="6" s="1" customFormat="1" ht="36.96" customHeight="1">
      <c r="B6" s="22"/>
      <c r="C6" s="290" t="s">
        <v>16</v>
      </c>
      <c r="D6" s="291" t="s">
        <v>17</v>
      </c>
      <c r="E6" s="1"/>
      <c r="F6" s="1"/>
      <c r="H6" s="22"/>
    </row>
    <row r="7" s="1" customFormat="1" ht="16.5" customHeight="1">
      <c r="B7" s="22"/>
      <c r="C7" s="145" t="s">
        <v>23</v>
      </c>
      <c r="D7" s="150" t="str">
        <f>'Rekapitulace stavby'!AN8</f>
        <v>15. 1. 2026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9"/>
      <c r="B9" s="292"/>
      <c r="C9" s="293" t="s">
        <v>55</v>
      </c>
      <c r="D9" s="294" t="s">
        <v>56</v>
      </c>
      <c r="E9" s="294" t="s">
        <v>122</v>
      </c>
      <c r="F9" s="295" t="s">
        <v>874</v>
      </c>
      <c r="G9" s="189"/>
      <c r="H9" s="292"/>
    </row>
    <row r="10" s="2" customFormat="1" ht="26.4" customHeight="1">
      <c r="A10" s="40"/>
      <c r="B10" s="46"/>
      <c r="C10" s="296" t="s">
        <v>875</v>
      </c>
      <c r="D10" s="296" t="s">
        <v>89</v>
      </c>
      <c r="E10" s="40"/>
      <c r="F10" s="40"/>
      <c r="G10" s="40"/>
      <c r="H10" s="46"/>
    </row>
    <row r="11" s="2" customFormat="1" ht="16.8" customHeight="1">
      <c r="A11" s="40"/>
      <c r="B11" s="46"/>
      <c r="C11" s="297" t="s">
        <v>876</v>
      </c>
      <c r="D11" s="298" t="s">
        <v>877</v>
      </c>
      <c r="E11" s="299" t="s">
        <v>19</v>
      </c>
      <c r="F11" s="300">
        <v>3.1899999999999999</v>
      </c>
      <c r="G11" s="40"/>
      <c r="H11" s="46"/>
    </row>
    <row r="12" s="2" customFormat="1" ht="26.4" customHeight="1">
      <c r="A12" s="40"/>
      <c r="B12" s="46"/>
      <c r="C12" s="296" t="s">
        <v>878</v>
      </c>
      <c r="D12" s="296" t="s">
        <v>93</v>
      </c>
      <c r="E12" s="40"/>
      <c r="F12" s="40"/>
      <c r="G12" s="40"/>
      <c r="H12" s="46"/>
    </row>
    <row r="13" s="2" customFormat="1" ht="16.8" customHeight="1">
      <c r="A13" s="40"/>
      <c r="B13" s="46"/>
      <c r="C13" s="297" t="s">
        <v>277</v>
      </c>
      <c r="D13" s="298" t="s">
        <v>278</v>
      </c>
      <c r="E13" s="299" t="s">
        <v>19</v>
      </c>
      <c r="F13" s="300">
        <v>102.848</v>
      </c>
      <c r="G13" s="40"/>
      <c r="H13" s="46"/>
    </row>
    <row r="14" s="2" customFormat="1" ht="16.8" customHeight="1">
      <c r="A14" s="40"/>
      <c r="B14" s="46"/>
      <c r="C14" s="301" t="s">
        <v>19</v>
      </c>
      <c r="D14" s="301" t="s">
        <v>678</v>
      </c>
      <c r="E14" s="19" t="s">
        <v>19</v>
      </c>
      <c r="F14" s="302">
        <v>17.850999999999999</v>
      </c>
      <c r="G14" s="40"/>
      <c r="H14" s="46"/>
    </row>
    <row r="15" s="2" customFormat="1" ht="16.8" customHeight="1">
      <c r="A15" s="40"/>
      <c r="B15" s="46"/>
      <c r="C15" s="301" t="s">
        <v>19</v>
      </c>
      <c r="D15" s="301" t="s">
        <v>679</v>
      </c>
      <c r="E15" s="19" t="s">
        <v>19</v>
      </c>
      <c r="F15" s="302">
        <v>17.789000000000001</v>
      </c>
      <c r="G15" s="40"/>
      <c r="H15" s="46"/>
    </row>
    <row r="16" s="2" customFormat="1" ht="16.8" customHeight="1">
      <c r="A16" s="40"/>
      <c r="B16" s="46"/>
      <c r="C16" s="301" t="s">
        <v>19</v>
      </c>
      <c r="D16" s="301" t="s">
        <v>680</v>
      </c>
      <c r="E16" s="19" t="s">
        <v>19</v>
      </c>
      <c r="F16" s="302">
        <v>18.948</v>
      </c>
      <c r="G16" s="40"/>
      <c r="H16" s="46"/>
    </row>
    <row r="17" s="2" customFormat="1" ht="16.8" customHeight="1">
      <c r="A17" s="40"/>
      <c r="B17" s="46"/>
      <c r="C17" s="301" t="s">
        <v>19</v>
      </c>
      <c r="D17" s="301" t="s">
        <v>681</v>
      </c>
      <c r="E17" s="19" t="s">
        <v>19</v>
      </c>
      <c r="F17" s="302">
        <v>23.260000000000002</v>
      </c>
      <c r="G17" s="40"/>
      <c r="H17" s="46"/>
    </row>
    <row r="18" s="2" customFormat="1" ht="16.8" customHeight="1">
      <c r="A18" s="40"/>
      <c r="B18" s="46"/>
      <c r="C18" s="301" t="s">
        <v>19</v>
      </c>
      <c r="D18" s="301" t="s">
        <v>260</v>
      </c>
      <c r="E18" s="19" t="s">
        <v>19</v>
      </c>
      <c r="F18" s="302">
        <v>25</v>
      </c>
      <c r="G18" s="40"/>
      <c r="H18" s="46"/>
    </row>
    <row r="19" s="2" customFormat="1" ht="16.8" customHeight="1">
      <c r="A19" s="40"/>
      <c r="B19" s="46"/>
      <c r="C19" s="301" t="s">
        <v>277</v>
      </c>
      <c r="D19" s="301" t="s">
        <v>149</v>
      </c>
      <c r="E19" s="19" t="s">
        <v>19</v>
      </c>
      <c r="F19" s="302">
        <v>102.848</v>
      </c>
      <c r="G19" s="40"/>
      <c r="H19" s="46"/>
    </row>
    <row r="20" s="2" customFormat="1" ht="16.8" customHeight="1">
      <c r="A20" s="40"/>
      <c r="B20" s="46"/>
      <c r="C20" s="303" t="s">
        <v>879</v>
      </c>
      <c r="D20" s="40"/>
      <c r="E20" s="40"/>
      <c r="F20" s="40"/>
      <c r="G20" s="40"/>
      <c r="H20" s="46"/>
    </row>
    <row r="21" s="2" customFormat="1" ht="16.8" customHeight="1">
      <c r="A21" s="40"/>
      <c r="B21" s="46"/>
      <c r="C21" s="301" t="s">
        <v>674</v>
      </c>
      <c r="D21" s="301" t="s">
        <v>880</v>
      </c>
      <c r="E21" s="19" t="s">
        <v>154</v>
      </c>
      <c r="F21" s="302">
        <v>102.848</v>
      </c>
      <c r="G21" s="40"/>
      <c r="H21" s="46"/>
    </row>
    <row r="22" s="2" customFormat="1" ht="16.8" customHeight="1">
      <c r="A22" s="40"/>
      <c r="B22" s="46"/>
      <c r="C22" s="301" t="s">
        <v>664</v>
      </c>
      <c r="D22" s="301" t="s">
        <v>881</v>
      </c>
      <c r="E22" s="19" t="s">
        <v>154</v>
      </c>
      <c r="F22" s="302">
        <v>102.848</v>
      </c>
      <c r="G22" s="40"/>
      <c r="H22" s="46"/>
    </row>
    <row r="23" s="2" customFormat="1" ht="16.8" customHeight="1">
      <c r="A23" s="40"/>
      <c r="B23" s="46"/>
      <c r="C23" s="301" t="s">
        <v>669</v>
      </c>
      <c r="D23" s="301" t="s">
        <v>882</v>
      </c>
      <c r="E23" s="19" t="s">
        <v>154</v>
      </c>
      <c r="F23" s="302">
        <v>102.848</v>
      </c>
      <c r="G23" s="40"/>
      <c r="H23" s="46"/>
    </row>
    <row r="24" s="2" customFormat="1" ht="16.8" customHeight="1">
      <c r="A24" s="40"/>
      <c r="B24" s="46"/>
      <c r="C24" s="301" t="s">
        <v>683</v>
      </c>
      <c r="D24" s="301" t="s">
        <v>883</v>
      </c>
      <c r="E24" s="19" t="s">
        <v>154</v>
      </c>
      <c r="F24" s="302">
        <v>102.848</v>
      </c>
      <c r="G24" s="40"/>
      <c r="H24" s="46"/>
    </row>
    <row r="25" s="2" customFormat="1">
      <c r="A25" s="40"/>
      <c r="B25" s="46"/>
      <c r="C25" s="301" t="s">
        <v>688</v>
      </c>
      <c r="D25" s="301" t="s">
        <v>884</v>
      </c>
      <c r="E25" s="19" t="s">
        <v>154</v>
      </c>
      <c r="F25" s="302">
        <v>102.848</v>
      </c>
      <c r="G25" s="40"/>
      <c r="H25" s="46"/>
    </row>
    <row r="26" s="2" customFormat="1" ht="16.8" customHeight="1">
      <c r="A26" s="40"/>
      <c r="B26" s="46"/>
      <c r="C26" s="301" t="s">
        <v>693</v>
      </c>
      <c r="D26" s="301" t="s">
        <v>885</v>
      </c>
      <c r="E26" s="19" t="s">
        <v>154</v>
      </c>
      <c r="F26" s="302">
        <v>102.848</v>
      </c>
      <c r="G26" s="40"/>
      <c r="H26" s="46"/>
    </row>
    <row r="27" s="2" customFormat="1" ht="16.8" customHeight="1">
      <c r="A27" s="40"/>
      <c r="B27" s="46"/>
      <c r="C27" s="301" t="s">
        <v>763</v>
      </c>
      <c r="D27" s="301" t="s">
        <v>886</v>
      </c>
      <c r="E27" s="19" t="s">
        <v>154</v>
      </c>
      <c r="F27" s="302">
        <v>102.848</v>
      </c>
      <c r="G27" s="40"/>
      <c r="H27" s="46"/>
    </row>
    <row r="28" s="2" customFormat="1">
      <c r="A28" s="40"/>
      <c r="B28" s="46"/>
      <c r="C28" s="301" t="s">
        <v>698</v>
      </c>
      <c r="D28" s="301" t="s">
        <v>699</v>
      </c>
      <c r="E28" s="19" t="s">
        <v>154</v>
      </c>
      <c r="F28" s="302">
        <v>124.12600000000001</v>
      </c>
      <c r="G28" s="40"/>
      <c r="H28" s="46"/>
    </row>
    <row r="29" s="2" customFormat="1" ht="16.8" customHeight="1">
      <c r="A29" s="40"/>
      <c r="B29" s="46"/>
      <c r="C29" s="297" t="s">
        <v>280</v>
      </c>
      <c r="D29" s="298" t="s">
        <v>281</v>
      </c>
      <c r="E29" s="299" t="s">
        <v>19</v>
      </c>
      <c r="F29" s="300">
        <v>99.939999999999998</v>
      </c>
      <c r="G29" s="40"/>
      <c r="H29" s="46"/>
    </row>
    <row r="30" s="2" customFormat="1" ht="16.8" customHeight="1">
      <c r="A30" s="40"/>
      <c r="B30" s="46"/>
      <c r="C30" s="301" t="s">
        <v>19</v>
      </c>
      <c r="D30" s="301" t="s">
        <v>714</v>
      </c>
      <c r="E30" s="19" t="s">
        <v>19</v>
      </c>
      <c r="F30" s="302">
        <v>18.18</v>
      </c>
      <c r="G30" s="40"/>
      <c r="H30" s="46"/>
    </row>
    <row r="31" s="2" customFormat="1" ht="16.8" customHeight="1">
      <c r="A31" s="40"/>
      <c r="B31" s="46"/>
      <c r="C31" s="301" t="s">
        <v>19</v>
      </c>
      <c r="D31" s="301" t="s">
        <v>715</v>
      </c>
      <c r="E31" s="19" t="s">
        <v>19</v>
      </c>
      <c r="F31" s="302">
        <v>18.16</v>
      </c>
      <c r="G31" s="40"/>
      <c r="H31" s="46"/>
    </row>
    <row r="32" s="2" customFormat="1" ht="16.8" customHeight="1">
      <c r="A32" s="40"/>
      <c r="B32" s="46"/>
      <c r="C32" s="301" t="s">
        <v>19</v>
      </c>
      <c r="D32" s="301" t="s">
        <v>716</v>
      </c>
      <c r="E32" s="19" t="s">
        <v>19</v>
      </c>
      <c r="F32" s="302">
        <v>19.5</v>
      </c>
      <c r="G32" s="40"/>
      <c r="H32" s="46"/>
    </row>
    <row r="33" s="2" customFormat="1" ht="16.8" customHeight="1">
      <c r="A33" s="40"/>
      <c r="B33" s="46"/>
      <c r="C33" s="301" t="s">
        <v>19</v>
      </c>
      <c r="D33" s="301" t="s">
        <v>717</v>
      </c>
      <c r="E33" s="19" t="s">
        <v>19</v>
      </c>
      <c r="F33" s="302">
        <v>20.719999999999999</v>
      </c>
      <c r="G33" s="40"/>
      <c r="H33" s="46"/>
    </row>
    <row r="34" s="2" customFormat="1" ht="16.8" customHeight="1">
      <c r="A34" s="40"/>
      <c r="B34" s="46"/>
      <c r="C34" s="301" t="s">
        <v>19</v>
      </c>
      <c r="D34" s="301" t="s">
        <v>268</v>
      </c>
      <c r="E34" s="19" t="s">
        <v>19</v>
      </c>
      <c r="F34" s="302">
        <v>23.379999999999999</v>
      </c>
      <c r="G34" s="40"/>
      <c r="H34" s="46"/>
    </row>
    <row r="35" s="2" customFormat="1" ht="16.8" customHeight="1">
      <c r="A35" s="40"/>
      <c r="B35" s="46"/>
      <c r="C35" s="301" t="s">
        <v>280</v>
      </c>
      <c r="D35" s="301" t="s">
        <v>149</v>
      </c>
      <c r="E35" s="19" t="s">
        <v>19</v>
      </c>
      <c r="F35" s="302">
        <v>99.939999999999998</v>
      </c>
      <c r="G35" s="40"/>
      <c r="H35" s="46"/>
    </row>
    <row r="36" s="2" customFormat="1" ht="16.8" customHeight="1">
      <c r="A36" s="40"/>
      <c r="B36" s="46"/>
      <c r="C36" s="303" t="s">
        <v>879</v>
      </c>
      <c r="D36" s="40"/>
      <c r="E36" s="40"/>
      <c r="F36" s="40"/>
      <c r="G36" s="40"/>
      <c r="H36" s="46"/>
    </row>
    <row r="37" s="2" customFormat="1" ht="16.8" customHeight="1">
      <c r="A37" s="40"/>
      <c r="B37" s="46"/>
      <c r="C37" s="301" t="s">
        <v>710</v>
      </c>
      <c r="D37" s="301" t="s">
        <v>887</v>
      </c>
      <c r="E37" s="19" t="s">
        <v>167</v>
      </c>
      <c r="F37" s="302">
        <v>99.939999999999998</v>
      </c>
      <c r="G37" s="40"/>
      <c r="H37" s="46"/>
    </row>
    <row r="38" s="2" customFormat="1" ht="16.8" customHeight="1">
      <c r="A38" s="40"/>
      <c r="B38" s="46"/>
      <c r="C38" s="301" t="s">
        <v>735</v>
      </c>
      <c r="D38" s="301" t="s">
        <v>888</v>
      </c>
      <c r="E38" s="19" t="s">
        <v>167</v>
      </c>
      <c r="F38" s="302">
        <v>99.939999999999998</v>
      </c>
      <c r="G38" s="40"/>
      <c r="H38" s="46"/>
    </row>
    <row r="39" s="2" customFormat="1" ht="16.8" customHeight="1">
      <c r="A39" s="40"/>
      <c r="B39" s="46"/>
      <c r="C39" s="301" t="s">
        <v>740</v>
      </c>
      <c r="D39" s="301" t="s">
        <v>741</v>
      </c>
      <c r="E39" s="19" t="s">
        <v>167</v>
      </c>
      <c r="F39" s="302">
        <v>101.93899999999999</v>
      </c>
      <c r="G39" s="40"/>
      <c r="H39" s="46"/>
    </row>
    <row r="40" s="2" customFormat="1">
      <c r="A40" s="40"/>
      <c r="B40" s="46"/>
      <c r="C40" s="301" t="s">
        <v>698</v>
      </c>
      <c r="D40" s="301" t="s">
        <v>699</v>
      </c>
      <c r="E40" s="19" t="s">
        <v>154</v>
      </c>
      <c r="F40" s="302">
        <v>124.12600000000001</v>
      </c>
      <c r="G40" s="40"/>
      <c r="H40" s="46"/>
    </row>
    <row r="41" s="2" customFormat="1" ht="16.8" customHeight="1">
      <c r="A41" s="40"/>
      <c r="B41" s="46"/>
      <c r="C41" s="301" t="s">
        <v>745</v>
      </c>
      <c r="D41" s="301" t="s">
        <v>746</v>
      </c>
      <c r="E41" s="19" t="s">
        <v>167</v>
      </c>
      <c r="F41" s="302">
        <v>101.93899999999999</v>
      </c>
      <c r="G41" s="40"/>
      <c r="H41" s="46"/>
    </row>
    <row r="42" s="2" customFormat="1" ht="16.8" customHeight="1">
      <c r="A42" s="40"/>
      <c r="B42" s="46"/>
      <c r="C42" s="297" t="s">
        <v>283</v>
      </c>
      <c r="D42" s="298" t="s">
        <v>284</v>
      </c>
      <c r="E42" s="299" t="s">
        <v>19</v>
      </c>
      <c r="F42" s="300">
        <v>165.661</v>
      </c>
      <c r="G42" s="40"/>
      <c r="H42" s="46"/>
    </row>
    <row r="43" s="2" customFormat="1" ht="16.8" customHeight="1">
      <c r="A43" s="40"/>
      <c r="B43" s="46"/>
      <c r="C43" s="301" t="s">
        <v>19</v>
      </c>
      <c r="D43" s="301" t="s">
        <v>312</v>
      </c>
      <c r="E43" s="19" t="s">
        <v>19</v>
      </c>
      <c r="F43" s="302">
        <v>32.756</v>
      </c>
      <c r="G43" s="40"/>
      <c r="H43" s="46"/>
    </row>
    <row r="44" s="2" customFormat="1" ht="16.8" customHeight="1">
      <c r="A44" s="40"/>
      <c r="B44" s="46"/>
      <c r="C44" s="301" t="s">
        <v>19</v>
      </c>
      <c r="D44" s="301" t="s">
        <v>313</v>
      </c>
      <c r="E44" s="19" t="s">
        <v>19</v>
      </c>
      <c r="F44" s="302">
        <v>32.085999999999999</v>
      </c>
      <c r="G44" s="40"/>
      <c r="H44" s="46"/>
    </row>
    <row r="45" s="2" customFormat="1" ht="16.8" customHeight="1">
      <c r="A45" s="40"/>
      <c r="B45" s="46"/>
      <c r="C45" s="301" t="s">
        <v>19</v>
      </c>
      <c r="D45" s="301" t="s">
        <v>314</v>
      </c>
      <c r="E45" s="19" t="s">
        <v>19</v>
      </c>
      <c r="F45" s="302">
        <v>35.155000000000001</v>
      </c>
      <c r="G45" s="40"/>
      <c r="H45" s="46"/>
    </row>
    <row r="46" s="2" customFormat="1" ht="16.8" customHeight="1">
      <c r="A46" s="40"/>
      <c r="B46" s="46"/>
      <c r="C46" s="301" t="s">
        <v>19</v>
      </c>
      <c r="D46" s="301" t="s">
        <v>315</v>
      </c>
      <c r="E46" s="19" t="s">
        <v>19</v>
      </c>
      <c r="F46" s="302">
        <v>38.502000000000002</v>
      </c>
      <c r="G46" s="40"/>
      <c r="H46" s="46"/>
    </row>
    <row r="47" s="2" customFormat="1" ht="16.8" customHeight="1">
      <c r="A47" s="40"/>
      <c r="B47" s="46"/>
      <c r="C47" s="301" t="s">
        <v>19</v>
      </c>
      <c r="D47" s="301" t="s">
        <v>316</v>
      </c>
      <c r="E47" s="19" t="s">
        <v>19</v>
      </c>
      <c r="F47" s="302">
        <v>27.161999999999999</v>
      </c>
      <c r="G47" s="40"/>
      <c r="H47" s="46"/>
    </row>
    <row r="48" s="2" customFormat="1" ht="16.8" customHeight="1">
      <c r="A48" s="40"/>
      <c r="B48" s="46"/>
      <c r="C48" s="301" t="s">
        <v>283</v>
      </c>
      <c r="D48" s="301" t="s">
        <v>149</v>
      </c>
      <c r="E48" s="19" t="s">
        <v>19</v>
      </c>
      <c r="F48" s="302">
        <v>165.661</v>
      </c>
      <c r="G48" s="40"/>
      <c r="H48" s="46"/>
    </row>
    <row r="49" s="2" customFormat="1" ht="16.8" customHeight="1">
      <c r="A49" s="40"/>
      <c r="B49" s="46"/>
      <c r="C49" s="303" t="s">
        <v>879</v>
      </c>
      <c r="D49" s="40"/>
      <c r="E49" s="40"/>
      <c r="F49" s="40"/>
      <c r="G49" s="40"/>
      <c r="H49" s="46"/>
    </row>
    <row r="50" s="2" customFormat="1" ht="16.8" customHeight="1">
      <c r="A50" s="40"/>
      <c r="B50" s="46"/>
      <c r="C50" s="301" t="s">
        <v>308</v>
      </c>
      <c r="D50" s="301" t="s">
        <v>889</v>
      </c>
      <c r="E50" s="19" t="s">
        <v>154</v>
      </c>
      <c r="F50" s="302">
        <v>165.661</v>
      </c>
      <c r="G50" s="40"/>
      <c r="H50" s="46"/>
    </row>
    <row r="51" s="2" customFormat="1" ht="16.8" customHeight="1">
      <c r="A51" s="40"/>
      <c r="B51" s="46"/>
      <c r="C51" s="301" t="s">
        <v>304</v>
      </c>
      <c r="D51" s="301" t="s">
        <v>890</v>
      </c>
      <c r="E51" s="19" t="s">
        <v>154</v>
      </c>
      <c r="F51" s="302">
        <v>165.661</v>
      </c>
      <c r="G51" s="40"/>
      <c r="H51" s="46"/>
    </row>
    <row r="52" s="2" customFormat="1" ht="16.8" customHeight="1">
      <c r="A52" s="40"/>
      <c r="B52" s="46"/>
      <c r="C52" s="301" t="s">
        <v>377</v>
      </c>
      <c r="D52" s="301" t="s">
        <v>891</v>
      </c>
      <c r="E52" s="19" t="s">
        <v>154</v>
      </c>
      <c r="F52" s="302">
        <v>165.661</v>
      </c>
      <c r="G52" s="40"/>
      <c r="H52" s="46"/>
    </row>
    <row r="53" s="2" customFormat="1" ht="16.8" customHeight="1">
      <c r="A53" s="40"/>
      <c r="B53" s="46"/>
      <c r="C53" s="301" t="s">
        <v>381</v>
      </c>
      <c r="D53" s="301" t="s">
        <v>382</v>
      </c>
      <c r="E53" s="19" t="s">
        <v>383</v>
      </c>
      <c r="F53" s="302">
        <v>20.956</v>
      </c>
      <c r="G53" s="40"/>
      <c r="H53" s="46"/>
    </row>
    <row r="54" s="2" customFormat="1" ht="16.8" customHeight="1">
      <c r="A54" s="40"/>
      <c r="B54" s="46"/>
      <c r="C54" s="297" t="s">
        <v>286</v>
      </c>
      <c r="D54" s="298" t="s">
        <v>287</v>
      </c>
      <c r="E54" s="299" t="s">
        <v>19</v>
      </c>
      <c r="F54" s="300">
        <v>114.12000000000001</v>
      </c>
      <c r="G54" s="40"/>
      <c r="H54" s="46"/>
    </row>
    <row r="55" s="2" customFormat="1" ht="16.8" customHeight="1">
      <c r="A55" s="40"/>
      <c r="B55" s="46"/>
      <c r="C55" s="301" t="s">
        <v>19</v>
      </c>
      <c r="D55" s="301" t="s">
        <v>826</v>
      </c>
      <c r="E55" s="19" t="s">
        <v>19</v>
      </c>
      <c r="F55" s="302">
        <v>36.359999999999999</v>
      </c>
      <c r="G55" s="40"/>
      <c r="H55" s="46"/>
    </row>
    <row r="56" s="2" customFormat="1" ht="16.8" customHeight="1">
      <c r="A56" s="40"/>
      <c r="B56" s="46"/>
      <c r="C56" s="301" t="s">
        <v>19</v>
      </c>
      <c r="D56" s="301" t="s">
        <v>827</v>
      </c>
      <c r="E56" s="19" t="s">
        <v>19</v>
      </c>
      <c r="F56" s="302">
        <v>36.32</v>
      </c>
      <c r="G56" s="40"/>
      <c r="H56" s="46"/>
    </row>
    <row r="57" s="2" customFormat="1" ht="16.8" customHeight="1">
      <c r="A57" s="40"/>
      <c r="B57" s="46"/>
      <c r="C57" s="301" t="s">
        <v>19</v>
      </c>
      <c r="D57" s="301" t="s">
        <v>828</v>
      </c>
      <c r="E57" s="19" t="s">
        <v>19</v>
      </c>
      <c r="F57" s="302">
        <v>41.439999999999998</v>
      </c>
      <c r="G57" s="40"/>
      <c r="H57" s="46"/>
    </row>
    <row r="58" s="2" customFormat="1" ht="16.8" customHeight="1">
      <c r="A58" s="40"/>
      <c r="B58" s="46"/>
      <c r="C58" s="301" t="s">
        <v>286</v>
      </c>
      <c r="D58" s="301" t="s">
        <v>149</v>
      </c>
      <c r="E58" s="19" t="s">
        <v>19</v>
      </c>
      <c r="F58" s="302">
        <v>114.12000000000001</v>
      </c>
      <c r="G58" s="40"/>
      <c r="H58" s="46"/>
    </row>
    <row r="59" s="2" customFormat="1" ht="16.8" customHeight="1">
      <c r="A59" s="40"/>
      <c r="B59" s="46"/>
      <c r="C59" s="303" t="s">
        <v>879</v>
      </c>
      <c r="D59" s="40"/>
      <c r="E59" s="40"/>
      <c r="F59" s="40"/>
      <c r="G59" s="40"/>
      <c r="H59" s="46"/>
    </row>
    <row r="60" s="2" customFormat="1" ht="16.8" customHeight="1">
      <c r="A60" s="40"/>
      <c r="B60" s="46"/>
      <c r="C60" s="301" t="s">
        <v>822</v>
      </c>
      <c r="D60" s="301" t="s">
        <v>892</v>
      </c>
      <c r="E60" s="19" t="s">
        <v>154</v>
      </c>
      <c r="F60" s="302">
        <v>114.12000000000001</v>
      </c>
      <c r="G60" s="40"/>
      <c r="H60" s="46"/>
    </row>
    <row r="61" s="2" customFormat="1" ht="16.8" customHeight="1">
      <c r="A61" s="40"/>
      <c r="B61" s="46"/>
      <c r="C61" s="301" t="s">
        <v>842</v>
      </c>
      <c r="D61" s="301" t="s">
        <v>893</v>
      </c>
      <c r="E61" s="19" t="s">
        <v>154</v>
      </c>
      <c r="F61" s="302">
        <v>302.435</v>
      </c>
      <c r="G61" s="40"/>
      <c r="H61" s="46"/>
    </row>
    <row r="62" s="2" customFormat="1">
      <c r="A62" s="40"/>
      <c r="B62" s="46"/>
      <c r="C62" s="301" t="s">
        <v>848</v>
      </c>
      <c r="D62" s="301" t="s">
        <v>894</v>
      </c>
      <c r="E62" s="19" t="s">
        <v>154</v>
      </c>
      <c r="F62" s="302">
        <v>302.435</v>
      </c>
      <c r="G62" s="40"/>
      <c r="H62" s="46"/>
    </row>
    <row r="63" s="2" customFormat="1" ht="7.44" customHeight="1">
      <c r="A63" s="40"/>
      <c r="B63" s="168"/>
      <c r="C63" s="169"/>
      <c r="D63" s="169"/>
      <c r="E63" s="169"/>
      <c r="F63" s="169"/>
      <c r="G63" s="169"/>
      <c r="H63" s="46"/>
    </row>
    <row r="64" s="2" customFormat="1">
      <c r="A64" s="40"/>
      <c r="B64" s="40"/>
      <c r="C64" s="40"/>
      <c r="D64" s="40"/>
      <c r="E64" s="40"/>
      <c r="F64" s="40"/>
      <c r="G64" s="40"/>
      <c r="H64" s="40"/>
    </row>
  </sheetData>
  <sheetProtection sheet="1" formatColumns="0" formatRows="0" objects="1" scenarios="1" spinCount="100000" saltValue="fFHdhUZnFMXmCjLi3U9SE4Gmp/VkrTliZ2u4YE1EwHVNGMuSGQvPDPrHAUZV9vBMAtm6+Jl9q5fLQOMMqGA8Fw==" hashValue="WUHQDITqKbyw+RNNXzueUp9LhsljYesvMxaD1YdM7eSH7rG5qjGZppTFZOuYC5G1nnPk6lq5wrl0vnuHgyYCu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4" customWidth="1"/>
    <col min="2" max="2" width="1.667969" style="304" customWidth="1"/>
    <col min="3" max="4" width="5" style="304" customWidth="1"/>
    <col min="5" max="5" width="11.66016" style="304" customWidth="1"/>
    <col min="6" max="6" width="9.160156" style="304" customWidth="1"/>
    <col min="7" max="7" width="5" style="304" customWidth="1"/>
    <col min="8" max="8" width="77.83203" style="304" customWidth="1"/>
    <col min="9" max="10" width="20" style="304" customWidth="1"/>
    <col min="11" max="11" width="1.667969" style="304" customWidth="1"/>
  </cols>
  <sheetData>
    <row r="1" s="1" customFormat="1" ht="37.5" customHeight="1"/>
    <row r="2" s="1" customFormat="1" ht="7.5" customHeight="1">
      <c r="B2" s="305"/>
      <c r="C2" s="306"/>
      <c r="D2" s="306"/>
      <c r="E2" s="306"/>
      <c r="F2" s="306"/>
      <c r="G2" s="306"/>
      <c r="H2" s="306"/>
      <c r="I2" s="306"/>
      <c r="J2" s="306"/>
      <c r="K2" s="307"/>
    </row>
    <row r="3" s="16" customFormat="1" ht="45" customHeight="1">
      <c r="B3" s="308"/>
      <c r="C3" s="309" t="s">
        <v>895</v>
      </c>
      <c r="D3" s="309"/>
      <c r="E3" s="309"/>
      <c r="F3" s="309"/>
      <c r="G3" s="309"/>
      <c r="H3" s="309"/>
      <c r="I3" s="309"/>
      <c r="J3" s="309"/>
      <c r="K3" s="310"/>
    </row>
    <row r="4" s="1" customFormat="1" ht="25.5" customHeight="1">
      <c r="B4" s="311"/>
      <c r="C4" s="312" t="s">
        <v>896</v>
      </c>
      <c r="D4" s="312"/>
      <c r="E4" s="312"/>
      <c r="F4" s="312"/>
      <c r="G4" s="312"/>
      <c r="H4" s="312"/>
      <c r="I4" s="312"/>
      <c r="J4" s="312"/>
      <c r="K4" s="313"/>
    </row>
    <row r="5" s="1" customFormat="1" ht="5.25" customHeight="1">
      <c r="B5" s="311"/>
      <c r="C5" s="314"/>
      <c r="D5" s="314"/>
      <c r="E5" s="314"/>
      <c r="F5" s="314"/>
      <c r="G5" s="314"/>
      <c r="H5" s="314"/>
      <c r="I5" s="314"/>
      <c r="J5" s="314"/>
      <c r="K5" s="313"/>
    </row>
    <row r="6" s="1" customFormat="1" ht="15" customHeight="1">
      <c r="B6" s="311"/>
      <c r="C6" s="315" t="s">
        <v>897</v>
      </c>
      <c r="D6" s="315"/>
      <c r="E6" s="315"/>
      <c r="F6" s="315"/>
      <c r="G6" s="315"/>
      <c r="H6" s="315"/>
      <c r="I6" s="315"/>
      <c r="J6" s="315"/>
      <c r="K6" s="313"/>
    </row>
    <row r="7" s="1" customFormat="1" ht="15" customHeight="1">
      <c r="B7" s="316"/>
      <c r="C7" s="315" t="s">
        <v>898</v>
      </c>
      <c r="D7" s="315"/>
      <c r="E7" s="315"/>
      <c r="F7" s="315"/>
      <c r="G7" s="315"/>
      <c r="H7" s="315"/>
      <c r="I7" s="315"/>
      <c r="J7" s="315"/>
      <c r="K7" s="313"/>
    </row>
    <row r="8" s="1" customFormat="1" ht="12.75" customHeight="1">
      <c r="B8" s="316"/>
      <c r="C8" s="315"/>
      <c r="D8" s="315"/>
      <c r="E8" s="315"/>
      <c r="F8" s="315"/>
      <c r="G8" s="315"/>
      <c r="H8" s="315"/>
      <c r="I8" s="315"/>
      <c r="J8" s="315"/>
      <c r="K8" s="313"/>
    </row>
    <row r="9" s="1" customFormat="1" ht="15" customHeight="1">
      <c r="B9" s="316"/>
      <c r="C9" s="315" t="s">
        <v>899</v>
      </c>
      <c r="D9" s="315"/>
      <c r="E9" s="315"/>
      <c r="F9" s="315"/>
      <c r="G9" s="315"/>
      <c r="H9" s="315"/>
      <c r="I9" s="315"/>
      <c r="J9" s="315"/>
      <c r="K9" s="313"/>
    </row>
    <row r="10" s="1" customFormat="1" ht="15" customHeight="1">
      <c r="B10" s="316"/>
      <c r="C10" s="315"/>
      <c r="D10" s="315" t="s">
        <v>900</v>
      </c>
      <c r="E10" s="315"/>
      <c r="F10" s="315"/>
      <c r="G10" s="315"/>
      <c r="H10" s="315"/>
      <c r="I10" s="315"/>
      <c r="J10" s="315"/>
      <c r="K10" s="313"/>
    </row>
    <row r="11" s="1" customFormat="1" ht="15" customHeight="1">
      <c r="B11" s="316"/>
      <c r="C11" s="317"/>
      <c r="D11" s="315" t="s">
        <v>901</v>
      </c>
      <c r="E11" s="315"/>
      <c r="F11" s="315"/>
      <c r="G11" s="315"/>
      <c r="H11" s="315"/>
      <c r="I11" s="315"/>
      <c r="J11" s="315"/>
      <c r="K11" s="313"/>
    </row>
    <row r="12" s="1" customFormat="1" ht="15" customHeight="1">
      <c r="B12" s="316"/>
      <c r="C12" s="317"/>
      <c r="D12" s="315"/>
      <c r="E12" s="315"/>
      <c r="F12" s="315"/>
      <c r="G12" s="315"/>
      <c r="H12" s="315"/>
      <c r="I12" s="315"/>
      <c r="J12" s="315"/>
      <c r="K12" s="313"/>
    </row>
    <row r="13" s="1" customFormat="1" ht="15" customHeight="1">
      <c r="B13" s="316"/>
      <c r="C13" s="317"/>
      <c r="D13" s="318" t="s">
        <v>902</v>
      </c>
      <c r="E13" s="315"/>
      <c r="F13" s="315"/>
      <c r="G13" s="315"/>
      <c r="H13" s="315"/>
      <c r="I13" s="315"/>
      <c r="J13" s="315"/>
      <c r="K13" s="313"/>
    </row>
    <row r="14" s="1" customFormat="1" ht="12.75" customHeight="1">
      <c r="B14" s="316"/>
      <c r="C14" s="317"/>
      <c r="D14" s="317"/>
      <c r="E14" s="317"/>
      <c r="F14" s="317"/>
      <c r="G14" s="317"/>
      <c r="H14" s="317"/>
      <c r="I14" s="317"/>
      <c r="J14" s="317"/>
      <c r="K14" s="313"/>
    </row>
    <row r="15" s="1" customFormat="1" ht="15" customHeight="1">
      <c r="B15" s="316"/>
      <c r="C15" s="317"/>
      <c r="D15" s="315" t="s">
        <v>903</v>
      </c>
      <c r="E15" s="315"/>
      <c r="F15" s="315"/>
      <c r="G15" s="315"/>
      <c r="H15" s="315"/>
      <c r="I15" s="315"/>
      <c r="J15" s="315"/>
      <c r="K15" s="313"/>
    </row>
    <row r="16" s="1" customFormat="1" ht="15" customHeight="1">
      <c r="B16" s="316"/>
      <c r="C16" s="317"/>
      <c r="D16" s="315" t="s">
        <v>904</v>
      </c>
      <c r="E16" s="315"/>
      <c r="F16" s="315"/>
      <c r="G16" s="315"/>
      <c r="H16" s="315"/>
      <c r="I16" s="315"/>
      <c r="J16" s="315"/>
      <c r="K16" s="313"/>
    </row>
    <row r="17" s="1" customFormat="1" ht="15" customHeight="1">
      <c r="B17" s="316"/>
      <c r="C17" s="317"/>
      <c r="D17" s="315" t="s">
        <v>905</v>
      </c>
      <c r="E17" s="315"/>
      <c r="F17" s="315"/>
      <c r="G17" s="315"/>
      <c r="H17" s="315"/>
      <c r="I17" s="315"/>
      <c r="J17" s="315"/>
      <c r="K17" s="313"/>
    </row>
    <row r="18" s="1" customFormat="1" ht="15" customHeight="1">
      <c r="B18" s="316"/>
      <c r="C18" s="317"/>
      <c r="D18" s="317"/>
      <c r="E18" s="319" t="s">
        <v>79</v>
      </c>
      <c r="F18" s="315" t="s">
        <v>906</v>
      </c>
      <c r="G18" s="315"/>
      <c r="H18" s="315"/>
      <c r="I18" s="315"/>
      <c r="J18" s="315"/>
      <c r="K18" s="313"/>
    </row>
    <row r="19" s="1" customFormat="1" ht="15" customHeight="1">
      <c r="B19" s="316"/>
      <c r="C19" s="317"/>
      <c r="D19" s="317"/>
      <c r="E19" s="319" t="s">
        <v>907</v>
      </c>
      <c r="F19" s="315" t="s">
        <v>908</v>
      </c>
      <c r="G19" s="315"/>
      <c r="H19" s="315"/>
      <c r="I19" s="315"/>
      <c r="J19" s="315"/>
      <c r="K19" s="313"/>
    </row>
    <row r="20" s="1" customFormat="1" ht="15" customHeight="1">
      <c r="B20" s="316"/>
      <c r="C20" s="317"/>
      <c r="D20" s="317"/>
      <c r="E20" s="319" t="s">
        <v>909</v>
      </c>
      <c r="F20" s="315" t="s">
        <v>910</v>
      </c>
      <c r="G20" s="315"/>
      <c r="H20" s="315"/>
      <c r="I20" s="315"/>
      <c r="J20" s="315"/>
      <c r="K20" s="313"/>
    </row>
    <row r="21" s="1" customFormat="1" ht="15" customHeight="1">
      <c r="B21" s="316"/>
      <c r="C21" s="317"/>
      <c r="D21" s="317"/>
      <c r="E21" s="319" t="s">
        <v>911</v>
      </c>
      <c r="F21" s="315" t="s">
        <v>96</v>
      </c>
      <c r="G21" s="315"/>
      <c r="H21" s="315"/>
      <c r="I21" s="315"/>
      <c r="J21" s="315"/>
      <c r="K21" s="313"/>
    </row>
    <row r="22" s="1" customFormat="1" ht="15" customHeight="1">
      <c r="B22" s="316"/>
      <c r="C22" s="317"/>
      <c r="D22" s="317"/>
      <c r="E22" s="319" t="s">
        <v>912</v>
      </c>
      <c r="F22" s="315" t="s">
        <v>913</v>
      </c>
      <c r="G22" s="315"/>
      <c r="H22" s="315"/>
      <c r="I22" s="315"/>
      <c r="J22" s="315"/>
      <c r="K22" s="313"/>
    </row>
    <row r="23" s="1" customFormat="1" ht="15" customHeight="1">
      <c r="B23" s="316"/>
      <c r="C23" s="317"/>
      <c r="D23" s="317"/>
      <c r="E23" s="319" t="s">
        <v>85</v>
      </c>
      <c r="F23" s="315" t="s">
        <v>914</v>
      </c>
      <c r="G23" s="315"/>
      <c r="H23" s="315"/>
      <c r="I23" s="315"/>
      <c r="J23" s="315"/>
      <c r="K23" s="313"/>
    </row>
    <row r="24" s="1" customFormat="1" ht="12.75" customHeight="1">
      <c r="B24" s="316"/>
      <c r="C24" s="317"/>
      <c r="D24" s="317"/>
      <c r="E24" s="317"/>
      <c r="F24" s="317"/>
      <c r="G24" s="317"/>
      <c r="H24" s="317"/>
      <c r="I24" s="317"/>
      <c r="J24" s="317"/>
      <c r="K24" s="313"/>
    </row>
    <row r="25" s="1" customFormat="1" ht="15" customHeight="1">
      <c r="B25" s="316"/>
      <c r="C25" s="315" t="s">
        <v>915</v>
      </c>
      <c r="D25" s="315"/>
      <c r="E25" s="315"/>
      <c r="F25" s="315"/>
      <c r="G25" s="315"/>
      <c r="H25" s="315"/>
      <c r="I25" s="315"/>
      <c r="J25" s="315"/>
      <c r="K25" s="313"/>
    </row>
    <row r="26" s="1" customFormat="1" ht="15" customHeight="1">
      <c r="B26" s="316"/>
      <c r="C26" s="315" t="s">
        <v>916</v>
      </c>
      <c r="D26" s="315"/>
      <c r="E26" s="315"/>
      <c r="F26" s="315"/>
      <c r="G26" s="315"/>
      <c r="H26" s="315"/>
      <c r="I26" s="315"/>
      <c r="J26" s="315"/>
      <c r="K26" s="313"/>
    </row>
    <row r="27" s="1" customFormat="1" ht="15" customHeight="1">
      <c r="B27" s="316"/>
      <c r="C27" s="315"/>
      <c r="D27" s="315" t="s">
        <v>917</v>
      </c>
      <c r="E27" s="315"/>
      <c r="F27" s="315"/>
      <c r="G27" s="315"/>
      <c r="H27" s="315"/>
      <c r="I27" s="315"/>
      <c r="J27" s="315"/>
      <c r="K27" s="313"/>
    </row>
    <row r="28" s="1" customFormat="1" ht="15" customHeight="1">
      <c r="B28" s="316"/>
      <c r="C28" s="317"/>
      <c r="D28" s="315" t="s">
        <v>918</v>
      </c>
      <c r="E28" s="315"/>
      <c r="F28" s="315"/>
      <c r="G28" s="315"/>
      <c r="H28" s="315"/>
      <c r="I28" s="315"/>
      <c r="J28" s="315"/>
      <c r="K28" s="313"/>
    </row>
    <row r="29" s="1" customFormat="1" ht="12.75" customHeight="1">
      <c r="B29" s="316"/>
      <c r="C29" s="317"/>
      <c r="D29" s="317"/>
      <c r="E29" s="317"/>
      <c r="F29" s="317"/>
      <c r="G29" s="317"/>
      <c r="H29" s="317"/>
      <c r="I29" s="317"/>
      <c r="J29" s="317"/>
      <c r="K29" s="313"/>
    </row>
    <row r="30" s="1" customFormat="1" ht="15" customHeight="1">
      <c r="B30" s="316"/>
      <c r="C30" s="317"/>
      <c r="D30" s="315" t="s">
        <v>919</v>
      </c>
      <c r="E30" s="315"/>
      <c r="F30" s="315"/>
      <c r="G30" s="315"/>
      <c r="H30" s="315"/>
      <c r="I30" s="315"/>
      <c r="J30" s="315"/>
      <c r="K30" s="313"/>
    </row>
    <row r="31" s="1" customFormat="1" ht="15" customHeight="1">
      <c r="B31" s="316"/>
      <c r="C31" s="317"/>
      <c r="D31" s="315" t="s">
        <v>920</v>
      </c>
      <c r="E31" s="315"/>
      <c r="F31" s="315"/>
      <c r="G31" s="315"/>
      <c r="H31" s="315"/>
      <c r="I31" s="315"/>
      <c r="J31" s="315"/>
      <c r="K31" s="313"/>
    </row>
    <row r="32" s="1" customFormat="1" ht="12.75" customHeight="1">
      <c r="B32" s="316"/>
      <c r="C32" s="317"/>
      <c r="D32" s="317"/>
      <c r="E32" s="317"/>
      <c r="F32" s="317"/>
      <c r="G32" s="317"/>
      <c r="H32" s="317"/>
      <c r="I32" s="317"/>
      <c r="J32" s="317"/>
      <c r="K32" s="313"/>
    </row>
    <row r="33" s="1" customFormat="1" ht="15" customHeight="1">
      <c r="B33" s="316"/>
      <c r="C33" s="317"/>
      <c r="D33" s="315" t="s">
        <v>921</v>
      </c>
      <c r="E33" s="315"/>
      <c r="F33" s="315"/>
      <c r="G33" s="315"/>
      <c r="H33" s="315"/>
      <c r="I33" s="315"/>
      <c r="J33" s="315"/>
      <c r="K33" s="313"/>
    </row>
    <row r="34" s="1" customFormat="1" ht="15" customHeight="1">
      <c r="B34" s="316"/>
      <c r="C34" s="317"/>
      <c r="D34" s="315" t="s">
        <v>922</v>
      </c>
      <c r="E34" s="315"/>
      <c r="F34" s="315"/>
      <c r="G34" s="315"/>
      <c r="H34" s="315"/>
      <c r="I34" s="315"/>
      <c r="J34" s="315"/>
      <c r="K34" s="313"/>
    </row>
    <row r="35" s="1" customFormat="1" ht="15" customHeight="1">
      <c r="B35" s="316"/>
      <c r="C35" s="317"/>
      <c r="D35" s="315" t="s">
        <v>923</v>
      </c>
      <c r="E35" s="315"/>
      <c r="F35" s="315"/>
      <c r="G35" s="315"/>
      <c r="H35" s="315"/>
      <c r="I35" s="315"/>
      <c r="J35" s="315"/>
      <c r="K35" s="313"/>
    </row>
    <row r="36" s="1" customFormat="1" ht="15" customHeight="1">
      <c r="B36" s="316"/>
      <c r="C36" s="317"/>
      <c r="D36" s="315"/>
      <c r="E36" s="318" t="s">
        <v>121</v>
      </c>
      <c r="F36" s="315"/>
      <c r="G36" s="315" t="s">
        <v>924</v>
      </c>
      <c r="H36" s="315"/>
      <c r="I36" s="315"/>
      <c r="J36" s="315"/>
      <c r="K36" s="313"/>
    </row>
    <row r="37" s="1" customFormat="1" ht="30.75" customHeight="1">
      <c r="B37" s="316"/>
      <c r="C37" s="317"/>
      <c r="D37" s="315"/>
      <c r="E37" s="318" t="s">
        <v>925</v>
      </c>
      <c r="F37" s="315"/>
      <c r="G37" s="315" t="s">
        <v>926</v>
      </c>
      <c r="H37" s="315"/>
      <c r="I37" s="315"/>
      <c r="J37" s="315"/>
      <c r="K37" s="313"/>
    </row>
    <row r="38" s="1" customFormat="1" ht="15" customHeight="1">
      <c r="B38" s="316"/>
      <c r="C38" s="317"/>
      <c r="D38" s="315"/>
      <c r="E38" s="318" t="s">
        <v>55</v>
      </c>
      <c r="F38" s="315"/>
      <c r="G38" s="315" t="s">
        <v>927</v>
      </c>
      <c r="H38" s="315"/>
      <c r="I38" s="315"/>
      <c r="J38" s="315"/>
      <c r="K38" s="313"/>
    </row>
    <row r="39" s="1" customFormat="1" ht="15" customHeight="1">
      <c r="B39" s="316"/>
      <c r="C39" s="317"/>
      <c r="D39" s="315"/>
      <c r="E39" s="318" t="s">
        <v>56</v>
      </c>
      <c r="F39" s="315"/>
      <c r="G39" s="315" t="s">
        <v>928</v>
      </c>
      <c r="H39" s="315"/>
      <c r="I39" s="315"/>
      <c r="J39" s="315"/>
      <c r="K39" s="313"/>
    </row>
    <row r="40" s="1" customFormat="1" ht="15" customHeight="1">
      <c r="B40" s="316"/>
      <c r="C40" s="317"/>
      <c r="D40" s="315"/>
      <c r="E40" s="318" t="s">
        <v>122</v>
      </c>
      <c r="F40" s="315"/>
      <c r="G40" s="315" t="s">
        <v>929</v>
      </c>
      <c r="H40" s="315"/>
      <c r="I40" s="315"/>
      <c r="J40" s="315"/>
      <c r="K40" s="313"/>
    </row>
    <row r="41" s="1" customFormat="1" ht="15" customHeight="1">
      <c r="B41" s="316"/>
      <c r="C41" s="317"/>
      <c r="D41" s="315"/>
      <c r="E41" s="318" t="s">
        <v>123</v>
      </c>
      <c r="F41" s="315"/>
      <c r="G41" s="315" t="s">
        <v>930</v>
      </c>
      <c r="H41" s="315"/>
      <c r="I41" s="315"/>
      <c r="J41" s="315"/>
      <c r="K41" s="313"/>
    </row>
    <row r="42" s="1" customFormat="1" ht="15" customHeight="1">
      <c r="B42" s="316"/>
      <c r="C42" s="317"/>
      <c r="D42" s="315"/>
      <c r="E42" s="318" t="s">
        <v>931</v>
      </c>
      <c r="F42" s="315"/>
      <c r="G42" s="315" t="s">
        <v>932</v>
      </c>
      <c r="H42" s="315"/>
      <c r="I42" s="315"/>
      <c r="J42" s="315"/>
      <c r="K42" s="313"/>
    </row>
    <row r="43" s="1" customFormat="1" ht="15" customHeight="1">
      <c r="B43" s="316"/>
      <c r="C43" s="317"/>
      <c r="D43" s="315"/>
      <c r="E43" s="318"/>
      <c r="F43" s="315"/>
      <c r="G43" s="315" t="s">
        <v>933</v>
      </c>
      <c r="H43" s="315"/>
      <c r="I43" s="315"/>
      <c r="J43" s="315"/>
      <c r="K43" s="313"/>
    </row>
    <row r="44" s="1" customFormat="1" ht="15" customHeight="1">
      <c r="B44" s="316"/>
      <c r="C44" s="317"/>
      <c r="D44" s="315"/>
      <c r="E44" s="318" t="s">
        <v>934</v>
      </c>
      <c r="F44" s="315"/>
      <c r="G44" s="315" t="s">
        <v>935</v>
      </c>
      <c r="H44" s="315"/>
      <c r="I44" s="315"/>
      <c r="J44" s="315"/>
      <c r="K44" s="313"/>
    </row>
    <row r="45" s="1" customFormat="1" ht="15" customHeight="1">
      <c r="B45" s="316"/>
      <c r="C45" s="317"/>
      <c r="D45" s="315"/>
      <c r="E45" s="318" t="s">
        <v>125</v>
      </c>
      <c r="F45" s="315"/>
      <c r="G45" s="315" t="s">
        <v>936</v>
      </c>
      <c r="H45" s="315"/>
      <c r="I45" s="315"/>
      <c r="J45" s="315"/>
      <c r="K45" s="313"/>
    </row>
    <row r="46" s="1" customFormat="1" ht="12.75" customHeight="1">
      <c r="B46" s="316"/>
      <c r="C46" s="317"/>
      <c r="D46" s="315"/>
      <c r="E46" s="315"/>
      <c r="F46" s="315"/>
      <c r="G46" s="315"/>
      <c r="H46" s="315"/>
      <c r="I46" s="315"/>
      <c r="J46" s="315"/>
      <c r="K46" s="313"/>
    </row>
    <row r="47" s="1" customFormat="1" ht="15" customHeight="1">
      <c r="B47" s="316"/>
      <c r="C47" s="317"/>
      <c r="D47" s="315" t="s">
        <v>937</v>
      </c>
      <c r="E47" s="315"/>
      <c r="F47" s="315"/>
      <c r="G47" s="315"/>
      <c r="H47" s="315"/>
      <c r="I47" s="315"/>
      <c r="J47" s="315"/>
      <c r="K47" s="313"/>
    </row>
    <row r="48" s="1" customFormat="1" ht="15" customHeight="1">
      <c r="B48" s="316"/>
      <c r="C48" s="317"/>
      <c r="D48" s="317"/>
      <c r="E48" s="315" t="s">
        <v>938</v>
      </c>
      <c r="F48" s="315"/>
      <c r="G48" s="315"/>
      <c r="H48" s="315"/>
      <c r="I48" s="315"/>
      <c r="J48" s="315"/>
      <c r="K48" s="313"/>
    </row>
    <row r="49" s="1" customFormat="1" ht="15" customHeight="1">
      <c r="B49" s="316"/>
      <c r="C49" s="317"/>
      <c r="D49" s="317"/>
      <c r="E49" s="315" t="s">
        <v>939</v>
      </c>
      <c r="F49" s="315"/>
      <c r="G49" s="315"/>
      <c r="H49" s="315"/>
      <c r="I49" s="315"/>
      <c r="J49" s="315"/>
      <c r="K49" s="313"/>
    </row>
    <row r="50" s="1" customFormat="1" ht="15" customHeight="1">
      <c r="B50" s="316"/>
      <c r="C50" s="317"/>
      <c r="D50" s="317"/>
      <c r="E50" s="315" t="s">
        <v>940</v>
      </c>
      <c r="F50" s="315"/>
      <c r="G50" s="315"/>
      <c r="H50" s="315"/>
      <c r="I50" s="315"/>
      <c r="J50" s="315"/>
      <c r="K50" s="313"/>
    </row>
    <row r="51" s="1" customFormat="1" ht="15" customHeight="1">
      <c r="B51" s="316"/>
      <c r="C51" s="317"/>
      <c r="D51" s="315" t="s">
        <v>941</v>
      </c>
      <c r="E51" s="315"/>
      <c r="F51" s="315"/>
      <c r="G51" s="315"/>
      <c r="H51" s="315"/>
      <c r="I51" s="315"/>
      <c r="J51" s="315"/>
      <c r="K51" s="313"/>
    </row>
    <row r="52" s="1" customFormat="1" ht="25.5" customHeight="1">
      <c r="B52" s="311"/>
      <c r="C52" s="312" t="s">
        <v>942</v>
      </c>
      <c r="D52" s="312"/>
      <c r="E52" s="312"/>
      <c r="F52" s="312"/>
      <c r="G52" s="312"/>
      <c r="H52" s="312"/>
      <c r="I52" s="312"/>
      <c r="J52" s="312"/>
      <c r="K52" s="313"/>
    </row>
    <row r="53" s="1" customFormat="1" ht="5.25" customHeight="1">
      <c r="B53" s="311"/>
      <c r="C53" s="314"/>
      <c r="D53" s="314"/>
      <c r="E53" s="314"/>
      <c r="F53" s="314"/>
      <c r="G53" s="314"/>
      <c r="H53" s="314"/>
      <c r="I53" s="314"/>
      <c r="J53" s="314"/>
      <c r="K53" s="313"/>
    </row>
    <row r="54" s="1" customFormat="1" ht="15" customHeight="1">
      <c r="B54" s="311"/>
      <c r="C54" s="315" t="s">
        <v>943</v>
      </c>
      <c r="D54" s="315"/>
      <c r="E54" s="315"/>
      <c r="F54" s="315"/>
      <c r="G54" s="315"/>
      <c r="H54" s="315"/>
      <c r="I54" s="315"/>
      <c r="J54" s="315"/>
      <c r="K54" s="313"/>
    </row>
    <row r="55" s="1" customFormat="1" ht="15" customHeight="1">
      <c r="B55" s="311"/>
      <c r="C55" s="315" t="s">
        <v>944</v>
      </c>
      <c r="D55" s="315"/>
      <c r="E55" s="315"/>
      <c r="F55" s="315"/>
      <c r="G55" s="315"/>
      <c r="H55" s="315"/>
      <c r="I55" s="315"/>
      <c r="J55" s="315"/>
      <c r="K55" s="313"/>
    </row>
    <row r="56" s="1" customFormat="1" ht="12.75" customHeight="1">
      <c r="B56" s="311"/>
      <c r="C56" s="315"/>
      <c r="D56" s="315"/>
      <c r="E56" s="315"/>
      <c r="F56" s="315"/>
      <c r="G56" s="315"/>
      <c r="H56" s="315"/>
      <c r="I56" s="315"/>
      <c r="J56" s="315"/>
      <c r="K56" s="313"/>
    </row>
    <row r="57" s="1" customFormat="1" ht="15" customHeight="1">
      <c r="B57" s="311"/>
      <c r="C57" s="315" t="s">
        <v>945</v>
      </c>
      <c r="D57" s="315"/>
      <c r="E57" s="315"/>
      <c r="F57" s="315"/>
      <c r="G57" s="315"/>
      <c r="H57" s="315"/>
      <c r="I57" s="315"/>
      <c r="J57" s="315"/>
      <c r="K57" s="313"/>
    </row>
    <row r="58" s="1" customFormat="1" ht="15" customHeight="1">
      <c r="B58" s="311"/>
      <c r="C58" s="317"/>
      <c r="D58" s="315" t="s">
        <v>946</v>
      </c>
      <c r="E58" s="315"/>
      <c r="F58" s="315"/>
      <c r="G58" s="315"/>
      <c r="H58" s="315"/>
      <c r="I58" s="315"/>
      <c r="J58" s="315"/>
      <c r="K58" s="313"/>
    </row>
    <row r="59" s="1" customFormat="1" ht="15" customHeight="1">
      <c r="B59" s="311"/>
      <c r="C59" s="317"/>
      <c r="D59" s="315" t="s">
        <v>947</v>
      </c>
      <c r="E59" s="315"/>
      <c r="F59" s="315"/>
      <c r="G59" s="315"/>
      <c r="H59" s="315"/>
      <c r="I59" s="315"/>
      <c r="J59" s="315"/>
      <c r="K59" s="313"/>
    </row>
    <row r="60" s="1" customFormat="1" ht="15" customHeight="1">
      <c r="B60" s="311"/>
      <c r="C60" s="317"/>
      <c r="D60" s="315" t="s">
        <v>948</v>
      </c>
      <c r="E60" s="315"/>
      <c r="F60" s="315"/>
      <c r="G60" s="315"/>
      <c r="H60" s="315"/>
      <c r="I60" s="315"/>
      <c r="J60" s="315"/>
      <c r="K60" s="313"/>
    </row>
    <row r="61" s="1" customFormat="1" ht="15" customHeight="1">
      <c r="B61" s="311"/>
      <c r="C61" s="317"/>
      <c r="D61" s="315" t="s">
        <v>949</v>
      </c>
      <c r="E61" s="315"/>
      <c r="F61" s="315"/>
      <c r="G61" s="315"/>
      <c r="H61" s="315"/>
      <c r="I61" s="315"/>
      <c r="J61" s="315"/>
      <c r="K61" s="313"/>
    </row>
    <row r="62" s="1" customFormat="1" ht="15" customHeight="1">
      <c r="B62" s="311"/>
      <c r="C62" s="317"/>
      <c r="D62" s="320" t="s">
        <v>950</v>
      </c>
      <c r="E62" s="320"/>
      <c r="F62" s="320"/>
      <c r="G62" s="320"/>
      <c r="H62" s="320"/>
      <c r="I62" s="320"/>
      <c r="J62" s="320"/>
      <c r="K62" s="313"/>
    </row>
    <row r="63" s="1" customFormat="1" ht="15" customHeight="1">
      <c r="B63" s="311"/>
      <c r="C63" s="317"/>
      <c r="D63" s="315" t="s">
        <v>951</v>
      </c>
      <c r="E63" s="315"/>
      <c r="F63" s="315"/>
      <c r="G63" s="315"/>
      <c r="H63" s="315"/>
      <c r="I63" s="315"/>
      <c r="J63" s="315"/>
      <c r="K63" s="313"/>
    </row>
    <row r="64" s="1" customFormat="1" ht="12.75" customHeight="1">
      <c r="B64" s="311"/>
      <c r="C64" s="317"/>
      <c r="D64" s="317"/>
      <c r="E64" s="321"/>
      <c r="F64" s="317"/>
      <c r="G64" s="317"/>
      <c r="H64" s="317"/>
      <c r="I64" s="317"/>
      <c r="J64" s="317"/>
      <c r="K64" s="313"/>
    </row>
    <row r="65" s="1" customFormat="1" ht="15" customHeight="1">
      <c r="B65" s="311"/>
      <c r="C65" s="317"/>
      <c r="D65" s="315" t="s">
        <v>952</v>
      </c>
      <c r="E65" s="315"/>
      <c r="F65" s="315"/>
      <c r="G65" s="315"/>
      <c r="H65" s="315"/>
      <c r="I65" s="315"/>
      <c r="J65" s="315"/>
      <c r="K65" s="313"/>
    </row>
    <row r="66" s="1" customFormat="1" ht="15" customHeight="1">
      <c r="B66" s="311"/>
      <c r="C66" s="317"/>
      <c r="D66" s="320" t="s">
        <v>953</v>
      </c>
      <c r="E66" s="320"/>
      <c r="F66" s="320"/>
      <c r="G66" s="320"/>
      <c r="H66" s="320"/>
      <c r="I66" s="320"/>
      <c r="J66" s="320"/>
      <c r="K66" s="313"/>
    </row>
    <row r="67" s="1" customFormat="1" ht="15" customHeight="1">
      <c r="B67" s="311"/>
      <c r="C67" s="317"/>
      <c r="D67" s="315" t="s">
        <v>954</v>
      </c>
      <c r="E67" s="315"/>
      <c r="F67" s="315"/>
      <c r="G67" s="315"/>
      <c r="H67" s="315"/>
      <c r="I67" s="315"/>
      <c r="J67" s="315"/>
      <c r="K67" s="313"/>
    </row>
    <row r="68" s="1" customFormat="1" ht="15" customHeight="1">
      <c r="B68" s="311"/>
      <c r="C68" s="317"/>
      <c r="D68" s="315" t="s">
        <v>955</v>
      </c>
      <c r="E68" s="315"/>
      <c r="F68" s="315"/>
      <c r="G68" s="315"/>
      <c r="H68" s="315"/>
      <c r="I68" s="315"/>
      <c r="J68" s="315"/>
      <c r="K68" s="313"/>
    </row>
    <row r="69" s="1" customFormat="1" ht="15" customHeight="1">
      <c r="B69" s="311"/>
      <c r="C69" s="317"/>
      <c r="D69" s="315" t="s">
        <v>956</v>
      </c>
      <c r="E69" s="315"/>
      <c r="F69" s="315"/>
      <c r="G69" s="315"/>
      <c r="H69" s="315"/>
      <c r="I69" s="315"/>
      <c r="J69" s="315"/>
      <c r="K69" s="313"/>
    </row>
    <row r="70" s="1" customFormat="1" ht="15" customHeight="1">
      <c r="B70" s="311"/>
      <c r="C70" s="317"/>
      <c r="D70" s="315" t="s">
        <v>957</v>
      </c>
      <c r="E70" s="315"/>
      <c r="F70" s="315"/>
      <c r="G70" s="315"/>
      <c r="H70" s="315"/>
      <c r="I70" s="315"/>
      <c r="J70" s="315"/>
      <c r="K70" s="313"/>
    </row>
    <row r="71" s="1" customFormat="1" ht="12.75" customHeight="1">
      <c r="B71" s="322"/>
      <c r="C71" s="323"/>
      <c r="D71" s="323"/>
      <c r="E71" s="323"/>
      <c r="F71" s="323"/>
      <c r="G71" s="323"/>
      <c r="H71" s="323"/>
      <c r="I71" s="323"/>
      <c r="J71" s="323"/>
      <c r="K71" s="324"/>
    </row>
    <row r="72" s="1" customFormat="1" ht="18.75" customHeight="1">
      <c r="B72" s="325"/>
      <c r="C72" s="325"/>
      <c r="D72" s="325"/>
      <c r="E72" s="325"/>
      <c r="F72" s="325"/>
      <c r="G72" s="325"/>
      <c r="H72" s="325"/>
      <c r="I72" s="325"/>
      <c r="J72" s="325"/>
      <c r="K72" s="326"/>
    </row>
    <row r="73" s="1" customFormat="1" ht="18.75" customHeight="1">
      <c r="B73" s="326"/>
      <c r="C73" s="326"/>
      <c r="D73" s="326"/>
      <c r="E73" s="326"/>
      <c r="F73" s="326"/>
      <c r="G73" s="326"/>
      <c r="H73" s="326"/>
      <c r="I73" s="326"/>
      <c r="J73" s="326"/>
      <c r="K73" s="326"/>
    </row>
    <row r="74" s="1" customFormat="1" ht="7.5" customHeight="1">
      <c r="B74" s="327"/>
      <c r="C74" s="328"/>
      <c r="D74" s="328"/>
      <c r="E74" s="328"/>
      <c r="F74" s="328"/>
      <c r="G74" s="328"/>
      <c r="H74" s="328"/>
      <c r="I74" s="328"/>
      <c r="J74" s="328"/>
      <c r="K74" s="329"/>
    </row>
    <row r="75" s="1" customFormat="1" ht="45" customHeight="1">
      <c r="B75" s="330"/>
      <c r="C75" s="331" t="s">
        <v>958</v>
      </c>
      <c r="D75" s="331"/>
      <c r="E75" s="331"/>
      <c r="F75" s="331"/>
      <c r="G75" s="331"/>
      <c r="H75" s="331"/>
      <c r="I75" s="331"/>
      <c r="J75" s="331"/>
      <c r="K75" s="332"/>
    </row>
    <row r="76" s="1" customFormat="1" ht="17.25" customHeight="1">
      <c r="B76" s="330"/>
      <c r="C76" s="333" t="s">
        <v>959</v>
      </c>
      <c r="D76" s="333"/>
      <c r="E76" s="333"/>
      <c r="F76" s="333" t="s">
        <v>960</v>
      </c>
      <c r="G76" s="334"/>
      <c r="H76" s="333" t="s">
        <v>56</v>
      </c>
      <c r="I76" s="333" t="s">
        <v>59</v>
      </c>
      <c r="J76" s="333" t="s">
        <v>961</v>
      </c>
      <c r="K76" s="332"/>
    </row>
    <row r="77" s="1" customFormat="1" ht="17.25" customHeight="1">
      <c r="B77" s="330"/>
      <c r="C77" s="335" t="s">
        <v>962</v>
      </c>
      <c r="D77" s="335"/>
      <c r="E77" s="335"/>
      <c r="F77" s="336" t="s">
        <v>963</v>
      </c>
      <c r="G77" s="337"/>
      <c r="H77" s="335"/>
      <c r="I77" s="335"/>
      <c r="J77" s="335" t="s">
        <v>964</v>
      </c>
      <c r="K77" s="332"/>
    </row>
    <row r="78" s="1" customFormat="1" ht="5.25" customHeight="1">
      <c r="B78" s="330"/>
      <c r="C78" s="338"/>
      <c r="D78" s="338"/>
      <c r="E78" s="338"/>
      <c r="F78" s="338"/>
      <c r="G78" s="339"/>
      <c r="H78" s="338"/>
      <c r="I78" s="338"/>
      <c r="J78" s="338"/>
      <c r="K78" s="332"/>
    </row>
    <row r="79" s="1" customFormat="1" ht="15" customHeight="1">
      <c r="B79" s="330"/>
      <c r="C79" s="318" t="s">
        <v>55</v>
      </c>
      <c r="D79" s="340"/>
      <c r="E79" s="340"/>
      <c r="F79" s="341" t="s">
        <v>965</v>
      </c>
      <c r="G79" s="342"/>
      <c r="H79" s="318" t="s">
        <v>966</v>
      </c>
      <c r="I79" s="318" t="s">
        <v>967</v>
      </c>
      <c r="J79" s="318">
        <v>20</v>
      </c>
      <c r="K79" s="332"/>
    </row>
    <row r="80" s="1" customFormat="1" ht="15" customHeight="1">
      <c r="B80" s="330"/>
      <c r="C80" s="318" t="s">
        <v>968</v>
      </c>
      <c r="D80" s="318"/>
      <c r="E80" s="318"/>
      <c r="F80" s="341" t="s">
        <v>965</v>
      </c>
      <c r="G80" s="342"/>
      <c r="H80" s="318" t="s">
        <v>969</v>
      </c>
      <c r="I80" s="318" t="s">
        <v>967</v>
      </c>
      <c r="J80" s="318">
        <v>120</v>
      </c>
      <c r="K80" s="332"/>
    </row>
    <row r="81" s="1" customFormat="1" ht="15" customHeight="1">
      <c r="B81" s="343"/>
      <c r="C81" s="318" t="s">
        <v>970</v>
      </c>
      <c r="D81" s="318"/>
      <c r="E81" s="318"/>
      <c r="F81" s="341" t="s">
        <v>971</v>
      </c>
      <c r="G81" s="342"/>
      <c r="H81" s="318" t="s">
        <v>972</v>
      </c>
      <c r="I81" s="318" t="s">
        <v>967</v>
      </c>
      <c r="J81" s="318">
        <v>50</v>
      </c>
      <c r="K81" s="332"/>
    </row>
    <row r="82" s="1" customFormat="1" ht="15" customHeight="1">
      <c r="B82" s="343"/>
      <c r="C82" s="318" t="s">
        <v>973</v>
      </c>
      <c r="D82" s="318"/>
      <c r="E82" s="318"/>
      <c r="F82" s="341" t="s">
        <v>965</v>
      </c>
      <c r="G82" s="342"/>
      <c r="H82" s="318" t="s">
        <v>974</v>
      </c>
      <c r="I82" s="318" t="s">
        <v>975</v>
      </c>
      <c r="J82" s="318"/>
      <c r="K82" s="332"/>
    </row>
    <row r="83" s="1" customFormat="1" ht="15" customHeight="1">
      <c r="B83" s="343"/>
      <c r="C83" s="344" t="s">
        <v>976</v>
      </c>
      <c r="D83" s="344"/>
      <c r="E83" s="344"/>
      <c r="F83" s="345" t="s">
        <v>971</v>
      </c>
      <c r="G83" s="344"/>
      <c r="H83" s="344" t="s">
        <v>977</v>
      </c>
      <c r="I83" s="344" t="s">
        <v>967</v>
      </c>
      <c r="J83" s="344">
        <v>15</v>
      </c>
      <c r="K83" s="332"/>
    </row>
    <row r="84" s="1" customFormat="1" ht="15" customHeight="1">
      <c r="B84" s="343"/>
      <c r="C84" s="344" t="s">
        <v>978</v>
      </c>
      <c r="D84" s="344"/>
      <c r="E84" s="344"/>
      <c r="F84" s="345" t="s">
        <v>971</v>
      </c>
      <c r="G84" s="344"/>
      <c r="H84" s="344" t="s">
        <v>979</v>
      </c>
      <c r="I84" s="344" t="s">
        <v>967</v>
      </c>
      <c r="J84" s="344">
        <v>15</v>
      </c>
      <c r="K84" s="332"/>
    </row>
    <row r="85" s="1" customFormat="1" ht="15" customHeight="1">
      <c r="B85" s="343"/>
      <c r="C85" s="344" t="s">
        <v>980</v>
      </c>
      <c r="D85" s="344"/>
      <c r="E85" s="344"/>
      <c r="F85" s="345" t="s">
        <v>971</v>
      </c>
      <c r="G85" s="344"/>
      <c r="H85" s="344" t="s">
        <v>981</v>
      </c>
      <c r="I85" s="344" t="s">
        <v>967</v>
      </c>
      <c r="J85" s="344">
        <v>20</v>
      </c>
      <c r="K85" s="332"/>
    </row>
    <row r="86" s="1" customFormat="1" ht="15" customHeight="1">
      <c r="B86" s="343"/>
      <c r="C86" s="344" t="s">
        <v>982</v>
      </c>
      <c r="D86" s="344"/>
      <c r="E86" s="344"/>
      <c r="F86" s="345" t="s">
        <v>971</v>
      </c>
      <c r="G86" s="344"/>
      <c r="H86" s="344" t="s">
        <v>983</v>
      </c>
      <c r="I86" s="344" t="s">
        <v>967</v>
      </c>
      <c r="J86" s="344">
        <v>20</v>
      </c>
      <c r="K86" s="332"/>
    </row>
    <row r="87" s="1" customFormat="1" ht="15" customHeight="1">
      <c r="B87" s="343"/>
      <c r="C87" s="318" t="s">
        <v>984</v>
      </c>
      <c r="D87" s="318"/>
      <c r="E87" s="318"/>
      <c r="F87" s="341" t="s">
        <v>971</v>
      </c>
      <c r="G87" s="342"/>
      <c r="H87" s="318" t="s">
        <v>985</v>
      </c>
      <c r="I87" s="318" t="s">
        <v>967</v>
      </c>
      <c r="J87" s="318">
        <v>50</v>
      </c>
      <c r="K87" s="332"/>
    </row>
    <row r="88" s="1" customFormat="1" ht="15" customHeight="1">
      <c r="B88" s="343"/>
      <c r="C88" s="318" t="s">
        <v>986</v>
      </c>
      <c r="D88" s="318"/>
      <c r="E88" s="318"/>
      <c r="F88" s="341" t="s">
        <v>971</v>
      </c>
      <c r="G88" s="342"/>
      <c r="H88" s="318" t="s">
        <v>987</v>
      </c>
      <c r="I88" s="318" t="s">
        <v>967</v>
      </c>
      <c r="J88" s="318">
        <v>20</v>
      </c>
      <c r="K88" s="332"/>
    </row>
    <row r="89" s="1" customFormat="1" ht="15" customHeight="1">
      <c r="B89" s="343"/>
      <c r="C89" s="318" t="s">
        <v>988</v>
      </c>
      <c r="D89" s="318"/>
      <c r="E89" s="318"/>
      <c r="F89" s="341" t="s">
        <v>971</v>
      </c>
      <c r="G89" s="342"/>
      <c r="H89" s="318" t="s">
        <v>989</v>
      </c>
      <c r="I89" s="318" t="s">
        <v>967</v>
      </c>
      <c r="J89" s="318">
        <v>20</v>
      </c>
      <c r="K89" s="332"/>
    </row>
    <row r="90" s="1" customFormat="1" ht="15" customHeight="1">
      <c r="B90" s="343"/>
      <c r="C90" s="318" t="s">
        <v>990</v>
      </c>
      <c r="D90" s="318"/>
      <c r="E90" s="318"/>
      <c r="F90" s="341" t="s">
        <v>971</v>
      </c>
      <c r="G90" s="342"/>
      <c r="H90" s="318" t="s">
        <v>991</v>
      </c>
      <c r="I90" s="318" t="s">
        <v>967</v>
      </c>
      <c r="J90" s="318">
        <v>50</v>
      </c>
      <c r="K90" s="332"/>
    </row>
    <row r="91" s="1" customFormat="1" ht="15" customHeight="1">
      <c r="B91" s="343"/>
      <c r="C91" s="318" t="s">
        <v>992</v>
      </c>
      <c r="D91" s="318"/>
      <c r="E91" s="318"/>
      <c r="F91" s="341" t="s">
        <v>971</v>
      </c>
      <c r="G91" s="342"/>
      <c r="H91" s="318" t="s">
        <v>992</v>
      </c>
      <c r="I91" s="318" t="s">
        <v>967</v>
      </c>
      <c r="J91" s="318">
        <v>50</v>
      </c>
      <c r="K91" s="332"/>
    </row>
    <row r="92" s="1" customFormat="1" ht="15" customHeight="1">
      <c r="B92" s="343"/>
      <c r="C92" s="318" t="s">
        <v>993</v>
      </c>
      <c r="D92" s="318"/>
      <c r="E92" s="318"/>
      <c r="F92" s="341" t="s">
        <v>971</v>
      </c>
      <c r="G92" s="342"/>
      <c r="H92" s="318" t="s">
        <v>994</v>
      </c>
      <c r="I92" s="318" t="s">
        <v>967</v>
      </c>
      <c r="J92" s="318">
        <v>255</v>
      </c>
      <c r="K92" s="332"/>
    </row>
    <row r="93" s="1" customFormat="1" ht="15" customHeight="1">
      <c r="B93" s="343"/>
      <c r="C93" s="318" t="s">
        <v>995</v>
      </c>
      <c r="D93" s="318"/>
      <c r="E93" s="318"/>
      <c r="F93" s="341" t="s">
        <v>965</v>
      </c>
      <c r="G93" s="342"/>
      <c r="H93" s="318" t="s">
        <v>996</v>
      </c>
      <c r="I93" s="318" t="s">
        <v>997</v>
      </c>
      <c r="J93" s="318"/>
      <c r="K93" s="332"/>
    </row>
    <row r="94" s="1" customFormat="1" ht="15" customHeight="1">
      <c r="B94" s="343"/>
      <c r="C94" s="318" t="s">
        <v>998</v>
      </c>
      <c r="D94" s="318"/>
      <c r="E94" s="318"/>
      <c r="F94" s="341" t="s">
        <v>965</v>
      </c>
      <c r="G94" s="342"/>
      <c r="H94" s="318" t="s">
        <v>999</v>
      </c>
      <c r="I94" s="318" t="s">
        <v>1000</v>
      </c>
      <c r="J94" s="318"/>
      <c r="K94" s="332"/>
    </row>
    <row r="95" s="1" customFormat="1" ht="15" customHeight="1">
      <c r="B95" s="343"/>
      <c r="C95" s="318" t="s">
        <v>1001</v>
      </c>
      <c r="D95" s="318"/>
      <c r="E95" s="318"/>
      <c r="F95" s="341" t="s">
        <v>965</v>
      </c>
      <c r="G95" s="342"/>
      <c r="H95" s="318" t="s">
        <v>1001</v>
      </c>
      <c r="I95" s="318" t="s">
        <v>1000</v>
      </c>
      <c r="J95" s="318"/>
      <c r="K95" s="332"/>
    </row>
    <row r="96" s="1" customFormat="1" ht="15" customHeight="1">
      <c r="B96" s="343"/>
      <c r="C96" s="318" t="s">
        <v>40</v>
      </c>
      <c r="D96" s="318"/>
      <c r="E96" s="318"/>
      <c r="F96" s="341" t="s">
        <v>965</v>
      </c>
      <c r="G96" s="342"/>
      <c r="H96" s="318" t="s">
        <v>1002</v>
      </c>
      <c r="I96" s="318" t="s">
        <v>1000</v>
      </c>
      <c r="J96" s="318"/>
      <c r="K96" s="332"/>
    </row>
    <row r="97" s="1" customFormat="1" ht="15" customHeight="1">
      <c r="B97" s="343"/>
      <c r="C97" s="318" t="s">
        <v>50</v>
      </c>
      <c r="D97" s="318"/>
      <c r="E97" s="318"/>
      <c r="F97" s="341" t="s">
        <v>965</v>
      </c>
      <c r="G97" s="342"/>
      <c r="H97" s="318" t="s">
        <v>1003</v>
      </c>
      <c r="I97" s="318" t="s">
        <v>1000</v>
      </c>
      <c r="J97" s="318"/>
      <c r="K97" s="332"/>
    </row>
    <row r="98" s="1" customFormat="1" ht="15" customHeight="1">
      <c r="B98" s="346"/>
      <c r="C98" s="347"/>
      <c r="D98" s="347"/>
      <c r="E98" s="347"/>
      <c r="F98" s="347"/>
      <c r="G98" s="347"/>
      <c r="H98" s="347"/>
      <c r="I98" s="347"/>
      <c r="J98" s="347"/>
      <c r="K98" s="348"/>
    </row>
    <row r="99" s="1" customFormat="1" ht="18.75" customHeight="1">
      <c r="B99" s="349"/>
      <c r="C99" s="350"/>
      <c r="D99" s="350"/>
      <c r="E99" s="350"/>
      <c r="F99" s="350"/>
      <c r="G99" s="350"/>
      <c r="H99" s="350"/>
      <c r="I99" s="350"/>
      <c r="J99" s="350"/>
      <c r="K99" s="349"/>
    </row>
    <row r="100" s="1" customFormat="1" ht="18.75" customHeight="1"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</row>
    <row r="101" s="1" customFormat="1" ht="7.5" customHeight="1">
      <c r="B101" s="327"/>
      <c r="C101" s="328"/>
      <c r="D101" s="328"/>
      <c r="E101" s="328"/>
      <c r="F101" s="328"/>
      <c r="G101" s="328"/>
      <c r="H101" s="328"/>
      <c r="I101" s="328"/>
      <c r="J101" s="328"/>
      <c r="K101" s="329"/>
    </row>
    <row r="102" s="1" customFormat="1" ht="45" customHeight="1">
      <c r="B102" s="330"/>
      <c r="C102" s="331" t="s">
        <v>1004</v>
      </c>
      <c r="D102" s="331"/>
      <c r="E102" s="331"/>
      <c r="F102" s="331"/>
      <c r="G102" s="331"/>
      <c r="H102" s="331"/>
      <c r="I102" s="331"/>
      <c r="J102" s="331"/>
      <c r="K102" s="332"/>
    </row>
    <row r="103" s="1" customFormat="1" ht="17.25" customHeight="1">
      <c r="B103" s="330"/>
      <c r="C103" s="333" t="s">
        <v>959</v>
      </c>
      <c r="D103" s="333"/>
      <c r="E103" s="333"/>
      <c r="F103" s="333" t="s">
        <v>960</v>
      </c>
      <c r="G103" s="334"/>
      <c r="H103" s="333" t="s">
        <v>56</v>
      </c>
      <c r="I103" s="333" t="s">
        <v>59</v>
      </c>
      <c r="J103" s="333" t="s">
        <v>961</v>
      </c>
      <c r="K103" s="332"/>
    </row>
    <row r="104" s="1" customFormat="1" ht="17.25" customHeight="1">
      <c r="B104" s="330"/>
      <c r="C104" s="335" t="s">
        <v>962</v>
      </c>
      <c r="D104" s="335"/>
      <c r="E104" s="335"/>
      <c r="F104" s="336" t="s">
        <v>963</v>
      </c>
      <c r="G104" s="337"/>
      <c r="H104" s="335"/>
      <c r="I104" s="335"/>
      <c r="J104" s="335" t="s">
        <v>964</v>
      </c>
      <c r="K104" s="332"/>
    </row>
    <row r="105" s="1" customFormat="1" ht="5.25" customHeight="1">
      <c r="B105" s="330"/>
      <c r="C105" s="333"/>
      <c r="D105" s="333"/>
      <c r="E105" s="333"/>
      <c r="F105" s="333"/>
      <c r="G105" s="351"/>
      <c r="H105" s="333"/>
      <c r="I105" s="333"/>
      <c r="J105" s="333"/>
      <c r="K105" s="332"/>
    </row>
    <row r="106" s="1" customFormat="1" ht="15" customHeight="1">
      <c r="B106" s="330"/>
      <c r="C106" s="318" t="s">
        <v>55</v>
      </c>
      <c r="D106" s="340"/>
      <c r="E106" s="340"/>
      <c r="F106" s="341" t="s">
        <v>965</v>
      </c>
      <c r="G106" s="318"/>
      <c r="H106" s="318" t="s">
        <v>1005</v>
      </c>
      <c r="I106" s="318" t="s">
        <v>967</v>
      </c>
      <c r="J106" s="318">
        <v>20</v>
      </c>
      <c r="K106" s="332"/>
    </row>
    <row r="107" s="1" customFormat="1" ht="15" customHeight="1">
      <c r="B107" s="330"/>
      <c r="C107" s="318" t="s">
        <v>968</v>
      </c>
      <c r="D107" s="318"/>
      <c r="E107" s="318"/>
      <c r="F107" s="341" t="s">
        <v>965</v>
      </c>
      <c r="G107" s="318"/>
      <c r="H107" s="318" t="s">
        <v>1005</v>
      </c>
      <c r="I107" s="318" t="s">
        <v>967</v>
      </c>
      <c r="J107" s="318">
        <v>120</v>
      </c>
      <c r="K107" s="332"/>
    </row>
    <row r="108" s="1" customFormat="1" ht="15" customHeight="1">
      <c r="B108" s="343"/>
      <c r="C108" s="318" t="s">
        <v>970</v>
      </c>
      <c r="D108" s="318"/>
      <c r="E108" s="318"/>
      <c r="F108" s="341" t="s">
        <v>971</v>
      </c>
      <c r="G108" s="318"/>
      <c r="H108" s="318" t="s">
        <v>1005</v>
      </c>
      <c r="I108" s="318" t="s">
        <v>967</v>
      </c>
      <c r="J108" s="318">
        <v>50</v>
      </c>
      <c r="K108" s="332"/>
    </row>
    <row r="109" s="1" customFormat="1" ht="15" customHeight="1">
      <c r="B109" s="343"/>
      <c r="C109" s="318" t="s">
        <v>973</v>
      </c>
      <c r="D109" s="318"/>
      <c r="E109" s="318"/>
      <c r="F109" s="341" t="s">
        <v>965</v>
      </c>
      <c r="G109" s="318"/>
      <c r="H109" s="318" t="s">
        <v>1005</v>
      </c>
      <c r="I109" s="318" t="s">
        <v>975</v>
      </c>
      <c r="J109" s="318"/>
      <c r="K109" s="332"/>
    </row>
    <row r="110" s="1" customFormat="1" ht="15" customHeight="1">
      <c r="B110" s="343"/>
      <c r="C110" s="318" t="s">
        <v>984</v>
      </c>
      <c r="D110" s="318"/>
      <c r="E110" s="318"/>
      <c r="F110" s="341" t="s">
        <v>971</v>
      </c>
      <c r="G110" s="318"/>
      <c r="H110" s="318" t="s">
        <v>1005</v>
      </c>
      <c r="I110" s="318" t="s">
        <v>967</v>
      </c>
      <c r="J110" s="318">
        <v>50</v>
      </c>
      <c r="K110" s="332"/>
    </row>
    <row r="111" s="1" customFormat="1" ht="15" customHeight="1">
      <c r="B111" s="343"/>
      <c r="C111" s="318" t="s">
        <v>992</v>
      </c>
      <c r="D111" s="318"/>
      <c r="E111" s="318"/>
      <c r="F111" s="341" t="s">
        <v>971</v>
      </c>
      <c r="G111" s="318"/>
      <c r="H111" s="318" t="s">
        <v>1005</v>
      </c>
      <c r="I111" s="318" t="s">
        <v>967</v>
      </c>
      <c r="J111" s="318">
        <v>50</v>
      </c>
      <c r="K111" s="332"/>
    </row>
    <row r="112" s="1" customFormat="1" ht="15" customHeight="1">
      <c r="B112" s="343"/>
      <c r="C112" s="318" t="s">
        <v>990</v>
      </c>
      <c r="D112" s="318"/>
      <c r="E112" s="318"/>
      <c r="F112" s="341" t="s">
        <v>971</v>
      </c>
      <c r="G112" s="318"/>
      <c r="H112" s="318" t="s">
        <v>1005</v>
      </c>
      <c r="I112" s="318" t="s">
        <v>967</v>
      </c>
      <c r="J112" s="318">
        <v>50</v>
      </c>
      <c r="K112" s="332"/>
    </row>
    <row r="113" s="1" customFormat="1" ht="15" customHeight="1">
      <c r="B113" s="343"/>
      <c r="C113" s="318" t="s">
        <v>55</v>
      </c>
      <c r="D113" s="318"/>
      <c r="E113" s="318"/>
      <c r="F113" s="341" t="s">
        <v>965</v>
      </c>
      <c r="G113" s="318"/>
      <c r="H113" s="318" t="s">
        <v>1006</v>
      </c>
      <c r="I113" s="318" t="s">
        <v>967</v>
      </c>
      <c r="J113" s="318">
        <v>20</v>
      </c>
      <c r="K113" s="332"/>
    </row>
    <row r="114" s="1" customFormat="1" ht="15" customHeight="1">
      <c r="B114" s="343"/>
      <c r="C114" s="318" t="s">
        <v>1007</v>
      </c>
      <c r="D114" s="318"/>
      <c r="E114" s="318"/>
      <c r="F114" s="341" t="s">
        <v>965</v>
      </c>
      <c r="G114" s="318"/>
      <c r="H114" s="318" t="s">
        <v>1008</v>
      </c>
      <c r="I114" s="318" t="s">
        <v>967</v>
      </c>
      <c r="J114" s="318">
        <v>120</v>
      </c>
      <c r="K114" s="332"/>
    </row>
    <row r="115" s="1" customFormat="1" ht="15" customHeight="1">
      <c r="B115" s="343"/>
      <c r="C115" s="318" t="s">
        <v>40</v>
      </c>
      <c r="D115" s="318"/>
      <c r="E115" s="318"/>
      <c r="F115" s="341" t="s">
        <v>965</v>
      </c>
      <c r="G115" s="318"/>
      <c r="H115" s="318" t="s">
        <v>1009</v>
      </c>
      <c r="I115" s="318" t="s">
        <v>1000</v>
      </c>
      <c r="J115" s="318"/>
      <c r="K115" s="332"/>
    </row>
    <row r="116" s="1" customFormat="1" ht="15" customHeight="1">
      <c r="B116" s="343"/>
      <c r="C116" s="318" t="s">
        <v>50</v>
      </c>
      <c r="D116" s="318"/>
      <c r="E116" s="318"/>
      <c r="F116" s="341" t="s">
        <v>965</v>
      </c>
      <c r="G116" s="318"/>
      <c r="H116" s="318" t="s">
        <v>1010</v>
      </c>
      <c r="I116" s="318" t="s">
        <v>1000</v>
      </c>
      <c r="J116" s="318"/>
      <c r="K116" s="332"/>
    </row>
    <row r="117" s="1" customFormat="1" ht="15" customHeight="1">
      <c r="B117" s="343"/>
      <c r="C117" s="318" t="s">
        <v>59</v>
      </c>
      <c r="D117" s="318"/>
      <c r="E117" s="318"/>
      <c r="F117" s="341" t="s">
        <v>965</v>
      </c>
      <c r="G117" s="318"/>
      <c r="H117" s="318" t="s">
        <v>1011</v>
      </c>
      <c r="I117" s="318" t="s">
        <v>1012</v>
      </c>
      <c r="J117" s="318"/>
      <c r="K117" s="332"/>
    </row>
    <row r="118" s="1" customFormat="1" ht="15" customHeight="1">
      <c r="B118" s="346"/>
      <c r="C118" s="352"/>
      <c r="D118" s="352"/>
      <c r="E118" s="352"/>
      <c r="F118" s="352"/>
      <c r="G118" s="352"/>
      <c r="H118" s="352"/>
      <c r="I118" s="352"/>
      <c r="J118" s="352"/>
      <c r="K118" s="348"/>
    </row>
    <row r="119" s="1" customFormat="1" ht="18.75" customHeight="1">
      <c r="B119" s="353"/>
      <c r="C119" s="354"/>
      <c r="D119" s="354"/>
      <c r="E119" s="354"/>
      <c r="F119" s="355"/>
      <c r="G119" s="354"/>
      <c r="H119" s="354"/>
      <c r="I119" s="354"/>
      <c r="J119" s="354"/>
      <c r="K119" s="353"/>
    </row>
    <row r="120" s="1" customFormat="1" ht="18.75" customHeight="1">
      <c r="B120" s="326"/>
      <c r="C120" s="326"/>
      <c r="D120" s="326"/>
      <c r="E120" s="326"/>
      <c r="F120" s="326"/>
      <c r="G120" s="326"/>
      <c r="H120" s="326"/>
      <c r="I120" s="326"/>
      <c r="J120" s="326"/>
      <c r="K120" s="326"/>
    </row>
    <row r="121" s="1" customFormat="1" ht="7.5" customHeight="1">
      <c r="B121" s="356"/>
      <c r="C121" s="357"/>
      <c r="D121" s="357"/>
      <c r="E121" s="357"/>
      <c r="F121" s="357"/>
      <c r="G121" s="357"/>
      <c r="H121" s="357"/>
      <c r="I121" s="357"/>
      <c r="J121" s="357"/>
      <c r="K121" s="358"/>
    </row>
    <row r="122" s="1" customFormat="1" ht="45" customHeight="1">
      <c r="B122" s="359"/>
      <c r="C122" s="309" t="s">
        <v>1013</v>
      </c>
      <c r="D122" s="309"/>
      <c r="E122" s="309"/>
      <c r="F122" s="309"/>
      <c r="G122" s="309"/>
      <c r="H122" s="309"/>
      <c r="I122" s="309"/>
      <c r="J122" s="309"/>
      <c r="K122" s="360"/>
    </row>
    <row r="123" s="1" customFormat="1" ht="17.25" customHeight="1">
      <c r="B123" s="361"/>
      <c r="C123" s="333" t="s">
        <v>959</v>
      </c>
      <c r="D123" s="333"/>
      <c r="E123" s="333"/>
      <c r="F123" s="333" t="s">
        <v>960</v>
      </c>
      <c r="G123" s="334"/>
      <c r="H123" s="333" t="s">
        <v>56</v>
      </c>
      <c r="I123" s="333" t="s">
        <v>59</v>
      </c>
      <c r="J123" s="333" t="s">
        <v>961</v>
      </c>
      <c r="K123" s="362"/>
    </row>
    <row r="124" s="1" customFormat="1" ht="17.25" customHeight="1">
      <c r="B124" s="361"/>
      <c r="C124" s="335" t="s">
        <v>962</v>
      </c>
      <c r="D124" s="335"/>
      <c r="E124" s="335"/>
      <c r="F124" s="336" t="s">
        <v>963</v>
      </c>
      <c r="G124" s="337"/>
      <c r="H124" s="335"/>
      <c r="I124" s="335"/>
      <c r="J124" s="335" t="s">
        <v>964</v>
      </c>
      <c r="K124" s="362"/>
    </row>
    <row r="125" s="1" customFormat="1" ht="5.25" customHeight="1">
      <c r="B125" s="363"/>
      <c r="C125" s="338"/>
      <c r="D125" s="338"/>
      <c r="E125" s="338"/>
      <c r="F125" s="338"/>
      <c r="G125" s="364"/>
      <c r="H125" s="338"/>
      <c r="I125" s="338"/>
      <c r="J125" s="338"/>
      <c r="K125" s="365"/>
    </row>
    <row r="126" s="1" customFormat="1" ht="15" customHeight="1">
      <c r="B126" s="363"/>
      <c r="C126" s="318" t="s">
        <v>968</v>
      </c>
      <c r="D126" s="340"/>
      <c r="E126" s="340"/>
      <c r="F126" s="341" t="s">
        <v>965</v>
      </c>
      <c r="G126" s="318"/>
      <c r="H126" s="318" t="s">
        <v>1005</v>
      </c>
      <c r="I126" s="318" t="s">
        <v>967</v>
      </c>
      <c r="J126" s="318">
        <v>120</v>
      </c>
      <c r="K126" s="366"/>
    </row>
    <row r="127" s="1" customFormat="1" ht="15" customHeight="1">
      <c r="B127" s="363"/>
      <c r="C127" s="318" t="s">
        <v>1014</v>
      </c>
      <c r="D127" s="318"/>
      <c r="E127" s="318"/>
      <c r="F127" s="341" t="s">
        <v>965</v>
      </c>
      <c r="G127" s="318"/>
      <c r="H127" s="318" t="s">
        <v>1015</v>
      </c>
      <c r="I127" s="318" t="s">
        <v>967</v>
      </c>
      <c r="J127" s="318" t="s">
        <v>1016</v>
      </c>
      <c r="K127" s="366"/>
    </row>
    <row r="128" s="1" customFormat="1" ht="15" customHeight="1">
      <c r="B128" s="363"/>
      <c r="C128" s="318" t="s">
        <v>85</v>
      </c>
      <c r="D128" s="318"/>
      <c r="E128" s="318"/>
      <c r="F128" s="341" t="s">
        <v>965</v>
      </c>
      <c r="G128" s="318"/>
      <c r="H128" s="318" t="s">
        <v>1017</v>
      </c>
      <c r="I128" s="318" t="s">
        <v>967</v>
      </c>
      <c r="J128" s="318" t="s">
        <v>1016</v>
      </c>
      <c r="K128" s="366"/>
    </row>
    <row r="129" s="1" customFormat="1" ht="15" customHeight="1">
      <c r="B129" s="363"/>
      <c r="C129" s="318" t="s">
        <v>976</v>
      </c>
      <c r="D129" s="318"/>
      <c r="E129" s="318"/>
      <c r="F129" s="341" t="s">
        <v>971</v>
      </c>
      <c r="G129" s="318"/>
      <c r="H129" s="318" t="s">
        <v>977</v>
      </c>
      <c r="I129" s="318" t="s">
        <v>967</v>
      </c>
      <c r="J129" s="318">
        <v>15</v>
      </c>
      <c r="K129" s="366"/>
    </row>
    <row r="130" s="1" customFormat="1" ht="15" customHeight="1">
      <c r="B130" s="363"/>
      <c r="C130" s="344" t="s">
        <v>978</v>
      </c>
      <c r="D130" s="344"/>
      <c r="E130" s="344"/>
      <c r="F130" s="345" t="s">
        <v>971</v>
      </c>
      <c r="G130" s="344"/>
      <c r="H130" s="344" t="s">
        <v>979</v>
      </c>
      <c r="I130" s="344" t="s">
        <v>967</v>
      </c>
      <c r="J130" s="344">
        <v>15</v>
      </c>
      <c r="K130" s="366"/>
    </row>
    <row r="131" s="1" customFormat="1" ht="15" customHeight="1">
      <c r="B131" s="363"/>
      <c r="C131" s="344" t="s">
        <v>980</v>
      </c>
      <c r="D131" s="344"/>
      <c r="E131" s="344"/>
      <c r="F131" s="345" t="s">
        <v>971</v>
      </c>
      <c r="G131" s="344"/>
      <c r="H131" s="344" t="s">
        <v>981</v>
      </c>
      <c r="I131" s="344" t="s">
        <v>967</v>
      </c>
      <c r="J131" s="344">
        <v>20</v>
      </c>
      <c r="K131" s="366"/>
    </row>
    <row r="132" s="1" customFormat="1" ht="15" customHeight="1">
      <c r="B132" s="363"/>
      <c r="C132" s="344" t="s">
        <v>982</v>
      </c>
      <c r="D132" s="344"/>
      <c r="E132" s="344"/>
      <c r="F132" s="345" t="s">
        <v>971</v>
      </c>
      <c r="G132" s="344"/>
      <c r="H132" s="344" t="s">
        <v>983</v>
      </c>
      <c r="I132" s="344" t="s">
        <v>967</v>
      </c>
      <c r="J132" s="344">
        <v>20</v>
      </c>
      <c r="K132" s="366"/>
    </row>
    <row r="133" s="1" customFormat="1" ht="15" customHeight="1">
      <c r="B133" s="363"/>
      <c r="C133" s="318" t="s">
        <v>970</v>
      </c>
      <c r="D133" s="318"/>
      <c r="E133" s="318"/>
      <c r="F133" s="341" t="s">
        <v>971</v>
      </c>
      <c r="G133" s="318"/>
      <c r="H133" s="318" t="s">
        <v>1005</v>
      </c>
      <c r="I133" s="318" t="s">
        <v>967</v>
      </c>
      <c r="J133" s="318">
        <v>50</v>
      </c>
      <c r="K133" s="366"/>
    </row>
    <row r="134" s="1" customFormat="1" ht="15" customHeight="1">
      <c r="B134" s="363"/>
      <c r="C134" s="318" t="s">
        <v>984</v>
      </c>
      <c r="D134" s="318"/>
      <c r="E134" s="318"/>
      <c r="F134" s="341" t="s">
        <v>971</v>
      </c>
      <c r="G134" s="318"/>
      <c r="H134" s="318" t="s">
        <v>1005</v>
      </c>
      <c r="I134" s="318" t="s">
        <v>967</v>
      </c>
      <c r="J134" s="318">
        <v>50</v>
      </c>
      <c r="K134" s="366"/>
    </row>
    <row r="135" s="1" customFormat="1" ht="15" customHeight="1">
      <c r="B135" s="363"/>
      <c r="C135" s="318" t="s">
        <v>990</v>
      </c>
      <c r="D135" s="318"/>
      <c r="E135" s="318"/>
      <c r="F135" s="341" t="s">
        <v>971</v>
      </c>
      <c r="G135" s="318"/>
      <c r="H135" s="318" t="s">
        <v>1005</v>
      </c>
      <c r="I135" s="318" t="s">
        <v>967</v>
      </c>
      <c r="J135" s="318">
        <v>50</v>
      </c>
      <c r="K135" s="366"/>
    </row>
    <row r="136" s="1" customFormat="1" ht="15" customHeight="1">
      <c r="B136" s="363"/>
      <c r="C136" s="318" t="s">
        <v>992</v>
      </c>
      <c r="D136" s="318"/>
      <c r="E136" s="318"/>
      <c r="F136" s="341" t="s">
        <v>971</v>
      </c>
      <c r="G136" s="318"/>
      <c r="H136" s="318" t="s">
        <v>1005</v>
      </c>
      <c r="I136" s="318" t="s">
        <v>967</v>
      </c>
      <c r="J136" s="318">
        <v>50</v>
      </c>
      <c r="K136" s="366"/>
    </row>
    <row r="137" s="1" customFormat="1" ht="15" customHeight="1">
      <c r="B137" s="363"/>
      <c r="C137" s="318" t="s">
        <v>993</v>
      </c>
      <c r="D137" s="318"/>
      <c r="E137" s="318"/>
      <c r="F137" s="341" t="s">
        <v>971</v>
      </c>
      <c r="G137" s="318"/>
      <c r="H137" s="318" t="s">
        <v>1018</v>
      </c>
      <c r="I137" s="318" t="s">
        <v>967</v>
      </c>
      <c r="J137" s="318">
        <v>255</v>
      </c>
      <c r="K137" s="366"/>
    </row>
    <row r="138" s="1" customFormat="1" ht="15" customHeight="1">
      <c r="B138" s="363"/>
      <c r="C138" s="318" t="s">
        <v>995</v>
      </c>
      <c r="D138" s="318"/>
      <c r="E138" s="318"/>
      <c r="F138" s="341" t="s">
        <v>965</v>
      </c>
      <c r="G138" s="318"/>
      <c r="H138" s="318" t="s">
        <v>1019</v>
      </c>
      <c r="I138" s="318" t="s">
        <v>997</v>
      </c>
      <c r="J138" s="318"/>
      <c r="K138" s="366"/>
    </row>
    <row r="139" s="1" customFormat="1" ht="15" customHeight="1">
      <c r="B139" s="363"/>
      <c r="C139" s="318" t="s">
        <v>998</v>
      </c>
      <c r="D139" s="318"/>
      <c r="E139" s="318"/>
      <c r="F139" s="341" t="s">
        <v>965</v>
      </c>
      <c r="G139" s="318"/>
      <c r="H139" s="318" t="s">
        <v>1020</v>
      </c>
      <c r="I139" s="318" t="s">
        <v>1000</v>
      </c>
      <c r="J139" s="318"/>
      <c r="K139" s="366"/>
    </row>
    <row r="140" s="1" customFormat="1" ht="15" customHeight="1">
      <c r="B140" s="363"/>
      <c r="C140" s="318" t="s">
        <v>1001</v>
      </c>
      <c r="D140" s="318"/>
      <c r="E140" s="318"/>
      <c r="F140" s="341" t="s">
        <v>965</v>
      </c>
      <c r="G140" s="318"/>
      <c r="H140" s="318" t="s">
        <v>1001</v>
      </c>
      <c r="I140" s="318" t="s">
        <v>1000</v>
      </c>
      <c r="J140" s="318"/>
      <c r="K140" s="366"/>
    </row>
    <row r="141" s="1" customFormat="1" ht="15" customHeight="1">
      <c r="B141" s="363"/>
      <c r="C141" s="318" t="s">
        <v>40</v>
      </c>
      <c r="D141" s="318"/>
      <c r="E141" s="318"/>
      <c r="F141" s="341" t="s">
        <v>965</v>
      </c>
      <c r="G141" s="318"/>
      <c r="H141" s="318" t="s">
        <v>1021</v>
      </c>
      <c r="I141" s="318" t="s">
        <v>1000</v>
      </c>
      <c r="J141" s="318"/>
      <c r="K141" s="366"/>
    </row>
    <row r="142" s="1" customFormat="1" ht="15" customHeight="1">
      <c r="B142" s="363"/>
      <c r="C142" s="318" t="s">
        <v>1022</v>
      </c>
      <c r="D142" s="318"/>
      <c r="E142" s="318"/>
      <c r="F142" s="341" t="s">
        <v>965</v>
      </c>
      <c r="G142" s="318"/>
      <c r="H142" s="318" t="s">
        <v>1023</v>
      </c>
      <c r="I142" s="318" t="s">
        <v>1000</v>
      </c>
      <c r="J142" s="318"/>
      <c r="K142" s="366"/>
    </row>
    <row r="143" s="1" customFormat="1" ht="15" customHeight="1">
      <c r="B143" s="367"/>
      <c r="C143" s="368"/>
      <c r="D143" s="368"/>
      <c r="E143" s="368"/>
      <c r="F143" s="368"/>
      <c r="G143" s="368"/>
      <c r="H143" s="368"/>
      <c r="I143" s="368"/>
      <c r="J143" s="368"/>
      <c r="K143" s="369"/>
    </row>
    <row r="144" s="1" customFormat="1" ht="18.75" customHeight="1">
      <c r="B144" s="354"/>
      <c r="C144" s="354"/>
      <c r="D144" s="354"/>
      <c r="E144" s="354"/>
      <c r="F144" s="355"/>
      <c r="G144" s="354"/>
      <c r="H144" s="354"/>
      <c r="I144" s="354"/>
      <c r="J144" s="354"/>
      <c r="K144" s="354"/>
    </row>
    <row r="145" s="1" customFormat="1" ht="18.75" customHeight="1"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</row>
    <row r="146" s="1" customFormat="1" ht="7.5" customHeight="1">
      <c r="B146" s="327"/>
      <c r="C146" s="328"/>
      <c r="D146" s="328"/>
      <c r="E146" s="328"/>
      <c r="F146" s="328"/>
      <c r="G146" s="328"/>
      <c r="H146" s="328"/>
      <c r="I146" s="328"/>
      <c r="J146" s="328"/>
      <c r="K146" s="329"/>
    </row>
    <row r="147" s="1" customFormat="1" ht="45" customHeight="1">
      <c r="B147" s="330"/>
      <c r="C147" s="331" t="s">
        <v>1024</v>
      </c>
      <c r="D147" s="331"/>
      <c r="E147" s="331"/>
      <c r="F147" s="331"/>
      <c r="G147" s="331"/>
      <c r="H147" s="331"/>
      <c r="I147" s="331"/>
      <c r="J147" s="331"/>
      <c r="K147" s="332"/>
    </row>
    <row r="148" s="1" customFormat="1" ht="17.25" customHeight="1">
      <c r="B148" s="330"/>
      <c r="C148" s="333" t="s">
        <v>959</v>
      </c>
      <c r="D148" s="333"/>
      <c r="E148" s="333"/>
      <c r="F148" s="333" t="s">
        <v>960</v>
      </c>
      <c r="G148" s="334"/>
      <c r="H148" s="333" t="s">
        <v>56</v>
      </c>
      <c r="I148" s="333" t="s">
        <v>59</v>
      </c>
      <c r="J148" s="333" t="s">
        <v>961</v>
      </c>
      <c r="K148" s="332"/>
    </row>
    <row r="149" s="1" customFormat="1" ht="17.25" customHeight="1">
      <c r="B149" s="330"/>
      <c r="C149" s="335" t="s">
        <v>962</v>
      </c>
      <c r="D149" s="335"/>
      <c r="E149" s="335"/>
      <c r="F149" s="336" t="s">
        <v>963</v>
      </c>
      <c r="G149" s="337"/>
      <c r="H149" s="335"/>
      <c r="I149" s="335"/>
      <c r="J149" s="335" t="s">
        <v>964</v>
      </c>
      <c r="K149" s="332"/>
    </row>
    <row r="150" s="1" customFormat="1" ht="5.25" customHeight="1">
      <c r="B150" s="343"/>
      <c r="C150" s="338"/>
      <c r="D150" s="338"/>
      <c r="E150" s="338"/>
      <c r="F150" s="338"/>
      <c r="G150" s="339"/>
      <c r="H150" s="338"/>
      <c r="I150" s="338"/>
      <c r="J150" s="338"/>
      <c r="K150" s="366"/>
    </row>
    <row r="151" s="1" customFormat="1" ht="15" customHeight="1">
      <c r="B151" s="343"/>
      <c r="C151" s="370" t="s">
        <v>968</v>
      </c>
      <c r="D151" s="318"/>
      <c r="E151" s="318"/>
      <c r="F151" s="371" t="s">
        <v>965</v>
      </c>
      <c r="G151" s="318"/>
      <c r="H151" s="370" t="s">
        <v>1005</v>
      </c>
      <c r="I151" s="370" t="s">
        <v>967</v>
      </c>
      <c r="J151" s="370">
        <v>120</v>
      </c>
      <c r="K151" s="366"/>
    </row>
    <row r="152" s="1" customFormat="1" ht="15" customHeight="1">
      <c r="B152" s="343"/>
      <c r="C152" s="370" t="s">
        <v>1014</v>
      </c>
      <c r="D152" s="318"/>
      <c r="E152" s="318"/>
      <c r="F152" s="371" t="s">
        <v>965</v>
      </c>
      <c r="G152" s="318"/>
      <c r="H152" s="370" t="s">
        <v>1025</v>
      </c>
      <c r="I152" s="370" t="s">
        <v>967</v>
      </c>
      <c r="J152" s="370" t="s">
        <v>1016</v>
      </c>
      <c r="K152" s="366"/>
    </row>
    <row r="153" s="1" customFormat="1" ht="15" customHeight="1">
      <c r="B153" s="343"/>
      <c r="C153" s="370" t="s">
        <v>85</v>
      </c>
      <c r="D153" s="318"/>
      <c r="E153" s="318"/>
      <c r="F153" s="371" t="s">
        <v>965</v>
      </c>
      <c r="G153" s="318"/>
      <c r="H153" s="370" t="s">
        <v>1026</v>
      </c>
      <c r="I153" s="370" t="s">
        <v>967</v>
      </c>
      <c r="J153" s="370" t="s">
        <v>1016</v>
      </c>
      <c r="K153" s="366"/>
    </row>
    <row r="154" s="1" customFormat="1" ht="15" customHeight="1">
      <c r="B154" s="343"/>
      <c r="C154" s="370" t="s">
        <v>970</v>
      </c>
      <c r="D154" s="318"/>
      <c r="E154" s="318"/>
      <c r="F154" s="371" t="s">
        <v>971</v>
      </c>
      <c r="G154" s="318"/>
      <c r="H154" s="370" t="s">
        <v>1005</v>
      </c>
      <c r="I154" s="370" t="s">
        <v>967</v>
      </c>
      <c r="J154" s="370">
        <v>50</v>
      </c>
      <c r="K154" s="366"/>
    </row>
    <row r="155" s="1" customFormat="1" ht="15" customHeight="1">
      <c r="B155" s="343"/>
      <c r="C155" s="370" t="s">
        <v>973</v>
      </c>
      <c r="D155" s="318"/>
      <c r="E155" s="318"/>
      <c r="F155" s="371" t="s">
        <v>965</v>
      </c>
      <c r="G155" s="318"/>
      <c r="H155" s="370" t="s">
        <v>1005</v>
      </c>
      <c r="I155" s="370" t="s">
        <v>975</v>
      </c>
      <c r="J155" s="370"/>
      <c r="K155" s="366"/>
    </row>
    <row r="156" s="1" customFormat="1" ht="15" customHeight="1">
      <c r="B156" s="343"/>
      <c r="C156" s="370" t="s">
        <v>984</v>
      </c>
      <c r="D156" s="318"/>
      <c r="E156" s="318"/>
      <c r="F156" s="371" t="s">
        <v>971</v>
      </c>
      <c r="G156" s="318"/>
      <c r="H156" s="370" t="s">
        <v>1005</v>
      </c>
      <c r="I156" s="370" t="s">
        <v>967</v>
      </c>
      <c r="J156" s="370">
        <v>50</v>
      </c>
      <c r="K156" s="366"/>
    </row>
    <row r="157" s="1" customFormat="1" ht="15" customHeight="1">
      <c r="B157" s="343"/>
      <c r="C157" s="370" t="s">
        <v>992</v>
      </c>
      <c r="D157" s="318"/>
      <c r="E157" s="318"/>
      <c r="F157" s="371" t="s">
        <v>971</v>
      </c>
      <c r="G157" s="318"/>
      <c r="H157" s="370" t="s">
        <v>1005</v>
      </c>
      <c r="I157" s="370" t="s">
        <v>967</v>
      </c>
      <c r="J157" s="370">
        <v>50</v>
      </c>
      <c r="K157" s="366"/>
    </row>
    <row r="158" s="1" customFormat="1" ht="15" customHeight="1">
      <c r="B158" s="343"/>
      <c r="C158" s="370" t="s">
        <v>990</v>
      </c>
      <c r="D158" s="318"/>
      <c r="E158" s="318"/>
      <c r="F158" s="371" t="s">
        <v>971</v>
      </c>
      <c r="G158" s="318"/>
      <c r="H158" s="370" t="s">
        <v>1005</v>
      </c>
      <c r="I158" s="370" t="s">
        <v>967</v>
      </c>
      <c r="J158" s="370">
        <v>50</v>
      </c>
      <c r="K158" s="366"/>
    </row>
    <row r="159" s="1" customFormat="1" ht="15" customHeight="1">
      <c r="B159" s="343"/>
      <c r="C159" s="370" t="s">
        <v>106</v>
      </c>
      <c r="D159" s="318"/>
      <c r="E159" s="318"/>
      <c r="F159" s="371" t="s">
        <v>965</v>
      </c>
      <c r="G159" s="318"/>
      <c r="H159" s="370" t="s">
        <v>1027</v>
      </c>
      <c r="I159" s="370" t="s">
        <v>967</v>
      </c>
      <c r="J159" s="370" t="s">
        <v>1028</v>
      </c>
      <c r="K159" s="366"/>
    </row>
    <row r="160" s="1" customFormat="1" ht="15" customHeight="1">
      <c r="B160" s="343"/>
      <c r="C160" s="370" t="s">
        <v>1029</v>
      </c>
      <c r="D160" s="318"/>
      <c r="E160" s="318"/>
      <c r="F160" s="371" t="s">
        <v>965</v>
      </c>
      <c r="G160" s="318"/>
      <c r="H160" s="370" t="s">
        <v>1030</v>
      </c>
      <c r="I160" s="370" t="s">
        <v>1000</v>
      </c>
      <c r="J160" s="370"/>
      <c r="K160" s="366"/>
    </row>
    <row r="161" s="1" customFormat="1" ht="15" customHeight="1">
      <c r="B161" s="372"/>
      <c r="C161" s="352"/>
      <c r="D161" s="352"/>
      <c r="E161" s="352"/>
      <c r="F161" s="352"/>
      <c r="G161" s="352"/>
      <c r="H161" s="352"/>
      <c r="I161" s="352"/>
      <c r="J161" s="352"/>
      <c r="K161" s="373"/>
    </row>
    <row r="162" s="1" customFormat="1" ht="18.75" customHeight="1">
      <c r="B162" s="354"/>
      <c r="C162" s="364"/>
      <c r="D162" s="364"/>
      <c r="E162" s="364"/>
      <c r="F162" s="374"/>
      <c r="G162" s="364"/>
      <c r="H162" s="364"/>
      <c r="I162" s="364"/>
      <c r="J162" s="364"/>
      <c r="K162" s="354"/>
    </row>
    <row r="163" s="1" customFormat="1" ht="18.75" customHeight="1">
      <c r="B163" s="326"/>
      <c r="C163" s="326"/>
      <c r="D163" s="326"/>
      <c r="E163" s="326"/>
      <c r="F163" s="326"/>
      <c r="G163" s="326"/>
      <c r="H163" s="326"/>
      <c r="I163" s="326"/>
      <c r="J163" s="326"/>
      <c r="K163" s="326"/>
    </row>
    <row r="164" s="1" customFormat="1" ht="7.5" customHeight="1">
      <c r="B164" s="305"/>
      <c r="C164" s="306"/>
      <c r="D164" s="306"/>
      <c r="E164" s="306"/>
      <c r="F164" s="306"/>
      <c r="G164" s="306"/>
      <c r="H164" s="306"/>
      <c r="I164" s="306"/>
      <c r="J164" s="306"/>
      <c r="K164" s="307"/>
    </row>
    <row r="165" s="1" customFormat="1" ht="45" customHeight="1">
      <c r="B165" s="308"/>
      <c r="C165" s="309" t="s">
        <v>1031</v>
      </c>
      <c r="D165" s="309"/>
      <c r="E165" s="309"/>
      <c r="F165" s="309"/>
      <c r="G165" s="309"/>
      <c r="H165" s="309"/>
      <c r="I165" s="309"/>
      <c r="J165" s="309"/>
      <c r="K165" s="310"/>
    </row>
    <row r="166" s="1" customFormat="1" ht="17.25" customHeight="1">
      <c r="B166" s="308"/>
      <c r="C166" s="333" t="s">
        <v>959</v>
      </c>
      <c r="D166" s="333"/>
      <c r="E166" s="333"/>
      <c r="F166" s="333" t="s">
        <v>960</v>
      </c>
      <c r="G166" s="375"/>
      <c r="H166" s="376" t="s">
        <v>56</v>
      </c>
      <c r="I166" s="376" t="s">
        <v>59</v>
      </c>
      <c r="J166" s="333" t="s">
        <v>961</v>
      </c>
      <c r="K166" s="310"/>
    </row>
    <row r="167" s="1" customFormat="1" ht="17.25" customHeight="1">
      <c r="B167" s="311"/>
      <c r="C167" s="335" t="s">
        <v>962</v>
      </c>
      <c r="D167" s="335"/>
      <c r="E167" s="335"/>
      <c r="F167" s="336" t="s">
        <v>963</v>
      </c>
      <c r="G167" s="377"/>
      <c r="H167" s="378"/>
      <c r="I167" s="378"/>
      <c r="J167" s="335" t="s">
        <v>964</v>
      </c>
      <c r="K167" s="313"/>
    </row>
    <row r="168" s="1" customFormat="1" ht="5.25" customHeight="1">
      <c r="B168" s="343"/>
      <c r="C168" s="338"/>
      <c r="D168" s="338"/>
      <c r="E168" s="338"/>
      <c r="F168" s="338"/>
      <c r="G168" s="339"/>
      <c r="H168" s="338"/>
      <c r="I168" s="338"/>
      <c r="J168" s="338"/>
      <c r="K168" s="366"/>
    </row>
    <row r="169" s="1" customFormat="1" ht="15" customHeight="1">
      <c r="B169" s="343"/>
      <c r="C169" s="318" t="s">
        <v>968</v>
      </c>
      <c r="D169" s="318"/>
      <c r="E169" s="318"/>
      <c r="F169" s="341" t="s">
        <v>965</v>
      </c>
      <c r="G169" s="318"/>
      <c r="H169" s="318" t="s">
        <v>1005</v>
      </c>
      <c r="I169" s="318" t="s">
        <v>967</v>
      </c>
      <c r="J169" s="318">
        <v>120</v>
      </c>
      <c r="K169" s="366"/>
    </row>
    <row r="170" s="1" customFormat="1" ht="15" customHeight="1">
      <c r="B170" s="343"/>
      <c r="C170" s="318" t="s">
        <v>1014</v>
      </c>
      <c r="D170" s="318"/>
      <c r="E170" s="318"/>
      <c r="F170" s="341" t="s">
        <v>965</v>
      </c>
      <c r="G170" s="318"/>
      <c r="H170" s="318" t="s">
        <v>1015</v>
      </c>
      <c r="I170" s="318" t="s">
        <v>967</v>
      </c>
      <c r="J170" s="318" t="s">
        <v>1016</v>
      </c>
      <c r="K170" s="366"/>
    </row>
    <row r="171" s="1" customFormat="1" ht="15" customHeight="1">
      <c r="B171" s="343"/>
      <c r="C171" s="318" t="s">
        <v>85</v>
      </c>
      <c r="D171" s="318"/>
      <c r="E171" s="318"/>
      <c r="F171" s="341" t="s">
        <v>965</v>
      </c>
      <c r="G171" s="318"/>
      <c r="H171" s="318" t="s">
        <v>1032</v>
      </c>
      <c r="I171" s="318" t="s">
        <v>967</v>
      </c>
      <c r="J171" s="318" t="s">
        <v>1016</v>
      </c>
      <c r="K171" s="366"/>
    </row>
    <row r="172" s="1" customFormat="1" ht="15" customHeight="1">
      <c r="B172" s="343"/>
      <c r="C172" s="318" t="s">
        <v>970</v>
      </c>
      <c r="D172" s="318"/>
      <c r="E172" s="318"/>
      <c r="F172" s="341" t="s">
        <v>971</v>
      </c>
      <c r="G172" s="318"/>
      <c r="H172" s="318" t="s">
        <v>1032</v>
      </c>
      <c r="I172" s="318" t="s">
        <v>967</v>
      </c>
      <c r="J172" s="318">
        <v>50</v>
      </c>
      <c r="K172" s="366"/>
    </row>
    <row r="173" s="1" customFormat="1" ht="15" customHeight="1">
      <c r="B173" s="343"/>
      <c r="C173" s="318" t="s">
        <v>973</v>
      </c>
      <c r="D173" s="318"/>
      <c r="E173" s="318"/>
      <c r="F173" s="341" t="s">
        <v>965</v>
      </c>
      <c r="G173" s="318"/>
      <c r="H173" s="318" t="s">
        <v>1032</v>
      </c>
      <c r="I173" s="318" t="s">
        <v>975</v>
      </c>
      <c r="J173" s="318"/>
      <c r="K173" s="366"/>
    </row>
    <row r="174" s="1" customFormat="1" ht="15" customHeight="1">
      <c r="B174" s="343"/>
      <c r="C174" s="318" t="s">
        <v>984</v>
      </c>
      <c r="D174" s="318"/>
      <c r="E174" s="318"/>
      <c r="F174" s="341" t="s">
        <v>971</v>
      </c>
      <c r="G174" s="318"/>
      <c r="H174" s="318" t="s">
        <v>1032</v>
      </c>
      <c r="I174" s="318" t="s">
        <v>967</v>
      </c>
      <c r="J174" s="318">
        <v>50</v>
      </c>
      <c r="K174" s="366"/>
    </row>
    <row r="175" s="1" customFormat="1" ht="15" customHeight="1">
      <c r="B175" s="343"/>
      <c r="C175" s="318" t="s">
        <v>992</v>
      </c>
      <c r="D175" s="318"/>
      <c r="E175" s="318"/>
      <c r="F175" s="341" t="s">
        <v>971</v>
      </c>
      <c r="G175" s="318"/>
      <c r="H175" s="318" t="s">
        <v>1032</v>
      </c>
      <c r="I175" s="318" t="s">
        <v>967</v>
      </c>
      <c r="J175" s="318">
        <v>50</v>
      </c>
      <c r="K175" s="366"/>
    </row>
    <row r="176" s="1" customFormat="1" ht="15" customHeight="1">
      <c r="B176" s="343"/>
      <c r="C176" s="318" t="s">
        <v>990</v>
      </c>
      <c r="D176" s="318"/>
      <c r="E176" s="318"/>
      <c r="F176" s="341" t="s">
        <v>971</v>
      </c>
      <c r="G176" s="318"/>
      <c r="H176" s="318" t="s">
        <v>1032</v>
      </c>
      <c r="I176" s="318" t="s">
        <v>967</v>
      </c>
      <c r="J176" s="318">
        <v>50</v>
      </c>
      <c r="K176" s="366"/>
    </row>
    <row r="177" s="1" customFormat="1" ht="15" customHeight="1">
      <c r="B177" s="343"/>
      <c r="C177" s="318" t="s">
        <v>121</v>
      </c>
      <c r="D177" s="318"/>
      <c r="E177" s="318"/>
      <c r="F177" s="341" t="s">
        <v>965</v>
      </c>
      <c r="G177" s="318"/>
      <c r="H177" s="318" t="s">
        <v>1033</v>
      </c>
      <c r="I177" s="318" t="s">
        <v>1034</v>
      </c>
      <c r="J177" s="318"/>
      <c r="K177" s="366"/>
    </row>
    <row r="178" s="1" customFormat="1" ht="15" customHeight="1">
      <c r="B178" s="343"/>
      <c r="C178" s="318" t="s">
        <v>59</v>
      </c>
      <c r="D178" s="318"/>
      <c r="E178" s="318"/>
      <c r="F178" s="341" t="s">
        <v>965</v>
      </c>
      <c r="G178" s="318"/>
      <c r="H178" s="318" t="s">
        <v>1035</v>
      </c>
      <c r="I178" s="318" t="s">
        <v>1036</v>
      </c>
      <c r="J178" s="318">
        <v>1</v>
      </c>
      <c r="K178" s="366"/>
    </row>
    <row r="179" s="1" customFormat="1" ht="15" customHeight="1">
      <c r="B179" s="343"/>
      <c r="C179" s="318" t="s">
        <v>55</v>
      </c>
      <c r="D179" s="318"/>
      <c r="E179" s="318"/>
      <c r="F179" s="341" t="s">
        <v>965</v>
      </c>
      <c r="G179" s="318"/>
      <c r="H179" s="318" t="s">
        <v>1037</v>
      </c>
      <c r="I179" s="318" t="s">
        <v>967</v>
      </c>
      <c r="J179" s="318">
        <v>20</v>
      </c>
      <c r="K179" s="366"/>
    </row>
    <row r="180" s="1" customFormat="1" ht="15" customHeight="1">
      <c r="B180" s="343"/>
      <c r="C180" s="318" t="s">
        <v>56</v>
      </c>
      <c r="D180" s="318"/>
      <c r="E180" s="318"/>
      <c r="F180" s="341" t="s">
        <v>965</v>
      </c>
      <c r="G180" s="318"/>
      <c r="H180" s="318" t="s">
        <v>1038</v>
      </c>
      <c r="I180" s="318" t="s">
        <v>967</v>
      </c>
      <c r="J180" s="318">
        <v>255</v>
      </c>
      <c r="K180" s="366"/>
    </row>
    <row r="181" s="1" customFormat="1" ht="15" customHeight="1">
      <c r="B181" s="343"/>
      <c r="C181" s="318" t="s">
        <v>122</v>
      </c>
      <c r="D181" s="318"/>
      <c r="E181" s="318"/>
      <c r="F181" s="341" t="s">
        <v>965</v>
      </c>
      <c r="G181" s="318"/>
      <c r="H181" s="318" t="s">
        <v>929</v>
      </c>
      <c r="I181" s="318" t="s">
        <v>967</v>
      </c>
      <c r="J181" s="318">
        <v>10</v>
      </c>
      <c r="K181" s="366"/>
    </row>
    <row r="182" s="1" customFormat="1" ht="15" customHeight="1">
      <c r="B182" s="343"/>
      <c r="C182" s="318" t="s">
        <v>123</v>
      </c>
      <c r="D182" s="318"/>
      <c r="E182" s="318"/>
      <c r="F182" s="341" t="s">
        <v>965</v>
      </c>
      <c r="G182" s="318"/>
      <c r="H182" s="318" t="s">
        <v>1039</v>
      </c>
      <c r="I182" s="318" t="s">
        <v>1000</v>
      </c>
      <c r="J182" s="318"/>
      <c r="K182" s="366"/>
    </row>
    <row r="183" s="1" customFormat="1" ht="15" customHeight="1">
      <c r="B183" s="343"/>
      <c r="C183" s="318" t="s">
        <v>1040</v>
      </c>
      <c r="D183" s="318"/>
      <c r="E183" s="318"/>
      <c r="F183" s="341" t="s">
        <v>965</v>
      </c>
      <c r="G183" s="318"/>
      <c r="H183" s="318" t="s">
        <v>1041</v>
      </c>
      <c r="I183" s="318" t="s">
        <v>1000</v>
      </c>
      <c r="J183" s="318"/>
      <c r="K183" s="366"/>
    </row>
    <row r="184" s="1" customFormat="1" ht="15" customHeight="1">
      <c r="B184" s="343"/>
      <c r="C184" s="318" t="s">
        <v>1029</v>
      </c>
      <c r="D184" s="318"/>
      <c r="E184" s="318"/>
      <c r="F184" s="341" t="s">
        <v>965</v>
      </c>
      <c r="G184" s="318"/>
      <c r="H184" s="318" t="s">
        <v>1042</v>
      </c>
      <c r="I184" s="318" t="s">
        <v>1000</v>
      </c>
      <c r="J184" s="318"/>
      <c r="K184" s="366"/>
    </row>
    <row r="185" s="1" customFormat="1" ht="15" customHeight="1">
      <c r="B185" s="343"/>
      <c r="C185" s="318" t="s">
        <v>125</v>
      </c>
      <c r="D185" s="318"/>
      <c r="E185" s="318"/>
      <c r="F185" s="341" t="s">
        <v>971</v>
      </c>
      <c r="G185" s="318"/>
      <c r="H185" s="318" t="s">
        <v>1043</v>
      </c>
      <c r="I185" s="318" t="s">
        <v>967</v>
      </c>
      <c r="J185" s="318">
        <v>50</v>
      </c>
      <c r="K185" s="366"/>
    </row>
    <row r="186" s="1" customFormat="1" ht="15" customHeight="1">
      <c r="B186" s="343"/>
      <c r="C186" s="318" t="s">
        <v>1044</v>
      </c>
      <c r="D186" s="318"/>
      <c r="E186" s="318"/>
      <c r="F186" s="341" t="s">
        <v>971</v>
      </c>
      <c r="G186" s="318"/>
      <c r="H186" s="318" t="s">
        <v>1045</v>
      </c>
      <c r="I186" s="318" t="s">
        <v>1046</v>
      </c>
      <c r="J186" s="318"/>
      <c r="K186" s="366"/>
    </row>
    <row r="187" s="1" customFormat="1" ht="15" customHeight="1">
      <c r="B187" s="343"/>
      <c r="C187" s="318" t="s">
        <v>1047</v>
      </c>
      <c r="D187" s="318"/>
      <c r="E187" s="318"/>
      <c r="F187" s="341" t="s">
        <v>971</v>
      </c>
      <c r="G187" s="318"/>
      <c r="H187" s="318" t="s">
        <v>1048</v>
      </c>
      <c r="I187" s="318" t="s">
        <v>1046</v>
      </c>
      <c r="J187" s="318"/>
      <c r="K187" s="366"/>
    </row>
    <row r="188" s="1" customFormat="1" ht="15" customHeight="1">
      <c r="B188" s="343"/>
      <c r="C188" s="318" t="s">
        <v>1049</v>
      </c>
      <c r="D188" s="318"/>
      <c r="E188" s="318"/>
      <c r="F188" s="341" t="s">
        <v>971</v>
      </c>
      <c r="G188" s="318"/>
      <c r="H188" s="318" t="s">
        <v>1050</v>
      </c>
      <c r="I188" s="318" t="s">
        <v>1046</v>
      </c>
      <c r="J188" s="318"/>
      <c r="K188" s="366"/>
    </row>
    <row r="189" s="1" customFormat="1" ht="15" customHeight="1">
      <c r="B189" s="343"/>
      <c r="C189" s="379" t="s">
        <v>1051</v>
      </c>
      <c r="D189" s="318"/>
      <c r="E189" s="318"/>
      <c r="F189" s="341" t="s">
        <v>971</v>
      </c>
      <c r="G189" s="318"/>
      <c r="H189" s="318" t="s">
        <v>1052</v>
      </c>
      <c r="I189" s="318" t="s">
        <v>1053</v>
      </c>
      <c r="J189" s="380" t="s">
        <v>1054</v>
      </c>
      <c r="K189" s="366"/>
    </row>
    <row r="190" s="17" customFormat="1" ht="15" customHeight="1">
      <c r="B190" s="381"/>
      <c r="C190" s="382" t="s">
        <v>1055</v>
      </c>
      <c r="D190" s="383"/>
      <c r="E190" s="383"/>
      <c r="F190" s="384" t="s">
        <v>971</v>
      </c>
      <c r="G190" s="383"/>
      <c r="H190" s="383" t="s">
        <v>1056</v>
      </c>
      <c r="I190" s="383" t="s">
        <v>1053</v>
      </c>
      <c r="J190" s="385" t="s">
        <v>1054</v>
      </c>
      <c r="K190" s="386"/>
    </row>
    <row r="191" s="1" customFormat="1" ht="15" customHeight="1">
      <c r="B191" s="343"/>
      <c r="C191" s="379" t="s">
        <v>44</v>
      </c>
      <c r="D191" s="318"/>
      <c r="E191" s="318"/>
      <c r="F191" s="341" t="s">
        <v>965</v>
      </c>
      <c r="G191" s="318"/>
      <c r="H191" s="315" t="s">
        <v>1057</v>
      </c>
      <c r="I191" s="318" t="s">
        <v>1058</v>
      </c>
      <c r="J191" s="318"/>
      <c r="K191" s="366"/>
    </row>
    <row r="192" s="1" customFormat="1" ht="15" customHeight="1">
      <c r="B192" s="343"/>
      <c r="C192" s="379" t="s">
        <v>1059</v>
      </c>
      <c r="D192" s="318"/>
      <c r="E192" s="318"/>
      <c r="F192" s="341" t="s">
        <v>965</v>
      </c>
      <c r="G192" s="318"/>
      <c r="H192" s="318" t="s">
        <v>1060</v>
      </c>
      <c r="I192" s="318" t="s">
        <v>1000</v>
      </c>
      <c r="J192" s="318"/>
      <c r="K192" s="366"/>
    </row>
    <row r="193" s="1" customFormat="1" ht="15" customHeight="1">
      <c r="B193" s="343"/>
      <c r="C193" s="379" t="s">
        <v>1061</v>
      </c>
      <c r="D193" s="318"/>
      <c r="E193" s="318"/>
      <c r="F193" s="341" t="s">
        <v>965</v>
      </c>
      <c r="G193" s="318"/>
      <c r="H193" s="318" t="s">
        <v>1062</v>
      </c>
      <c r="I193" s="318" t="s">
        <v>1000</v>
      </c>
      <c r="J193" s="318"/>
      <c r="K193" s="366"/>
    </row>
    <row r="194" s="1" customFormat="1" ht="15" customHeight="1">
      <c r="B194" s="343"/>
      <c r="C194" s="379" t="s">
        <v>1063</v>
      </c>
      <c r="D194" s="318"/>
      <c r="E194" s="318"/>
      <c r="F194" s="341" t="s">
        <v>971</v>
      </c>
      <c r="G194" s="318"/>
      <c r="H194" s="318" t="s">
        <v>1064</v>
      </c>
      <c r="I194" s="318" t="s">
        <v>1000</v>
      </c>
      <c r="J194" s="318"/>
      <c r="K194" s="366"/>
    </row>
    <row r="195" s="1" customFormat="1" ht="15" customHeight="1">
      <c r="B195" s="372"/>
      <c r="C195" s="387"/>
      <c r="D195" s="352"/>
      <c r="E195" s="352"/>
      <c r="F195" s="352"/>
      <c r="G195" s="352"/>
      <c r="H195" s="352"/>
      <c r="I195" s="352"/>
      <c r="J195" s="352"/>
      <c r="K195" s="373"/>
    </row>
    <row r="196" s="1" customFormat="1" ht="18.75" customHeight="1">
      <c r="B196" s="354"/>
      <c r="C196" s="364"/>
      <c r="D196" s="364"/>
      <c r="E196" s="364"/>
      <c r="F196" s="374"/>
      <c r="G196" s="364"/>
      <c r="H196" s="364"/>
      <c r="I196" s="364"/>
      <c r="J196" s="364"/>
      <c r="K196" s="354"/>
    </row>
    <row r="197" s="1" customFormat="1" ht="18.75" customHeight="1">
      <c r="B197" s="354"/>
      <c r="C197" s="364"/>
      <c r="D197" s="364"/>
      <c r="E197" s="364"/>
      <c r="F197" s="374"/>
      <c r="G197" s="364"/>
      <c r="H197" s="364"/>
      <c r="I197" s="364"/>
      <c r="J197" s="364"/>
      <c r="K197" s="354"/>
    </row>
    <row r="198" s="1" customFormat="1" ht="18.75" customHeight="1">
      <c r="B198" s="326"/>
      <c r="C198" s="326"/>
      <c r="D198" s="326"/>
      <c r="E198" s="326"/>
      <c r="F198" s="326"/>
      <c r="G198" s="326"/>
      <c r="H198" s="326"/>
      <c r="I198" s="326"/>
      <c r="J198" s="326"/>
      <c r="K198" s="326"/>
    </row>
    <row r="199" s="1" customFormat="1" ht="13.5">
      <c r="B199" s="305"/>
      <c r="C199" s="306"/>
      <c r="D199" s="306"/>
      <c r="E199" s="306"/>
      <c r="F199" s="306"/>
      <c r="G199" s="306"/>
      <c r="H199" s="306"/>
      <c r="I199" s="306"/>
      <c r="J199" s="306"/>
      <c r="K199" s="307"/>
    </row>
    <row r="200" s="1" customFormat="1" ht="21">
      <c r="B200" s="308"/>
      <c r="C200" s="309" t="s">
        <v>1065</v>
      </c>
      <c r="D200" s="309"/>
      <c r="E200" s="309"/>
      <c r="F200" s="309"/>
      <c r="G200" s="309"/>
      <c r="H200" s="309"/>
      <c r="I200" s="309"/>
      <c r="J200" s="309"/>
      <c r="K200" s="310"/>
    </row>
    <row r="201" s="1" customFormat="1" ht="25.5" customHeight="1">
      <c r="B201" s="308"/>
      <c r="C201" s="388" t="s">
        <v>1066</v>
      </c>
      <c r="D201" s="388"/>
      <c r="E201" s="388"/>
      <c r="F201" s="388" t="s">
        <v>1067</v>
      </c>
      <c r="G201" s="389"/>
      <c r="H201" s="388" t="s">
        <v>1068</v>
      </c>
      <c r="I201" s="388"/>
      <c r="J201" s="388"/>
      <c r="K201" s="310"/>
    </row>
    <row r="202" s="1" customFormat="1" ht="5.25" customHeight="1">
      <c r="B202" s="343"/>
      <c r="C202" s="338"/>
      <c r="D202" s="338"/>
      <c r="E202" s="338"/>
      <c r="F202" s="338"/>
      <c r="G202" s="364"/>
      <c r="H202" s="338"/>
      <c r="I202" s="338"/>
      <c r="J202" s="338"/>
      <c r="K202" s="366"/>
    </row>
    <row r="203" s="1" customFormat="1" ht="15" customHeight="1">
      <c r="B203" s="343"/>
      <c r="C203" s="318" t="s">
        <v>1058</v>
      </c>
      <c r="D203" s="318"/>
      <c r="E203" s="318"/>
      <c r="F203" s="341" t="s">
        <v>45</v>
      </c>
      <c r="G203" s="318"/>
      <c r="H203" s="318" t="s">
        <v>1069</v>
      </c>
      <c r="I203" s="318"/>
      <c r="J203" s="318"/>
      <c r="K203" s="366"/>
    </row>
    <row r="204" s="1" customFormat="1" ht="15" customHeight="1">
      <c r="B204" s="343"/>
      <c r="C204" s="318"/>
      <c r="D204" s="318"/>
      <c r="E204" s="318"/>
      <c r="F204" s="341" t="s">
        <v>46</v>
      </c>
      <c r="G204" s="318"/>
      <c r="H204" s="318" t="s">
        <v>1070</v>
      </c>
      <c r="I204" s="318"/>
      <c r="J204" s="318"/>
      <c r="K204" s="366"/>
    </row>
    <row r="205" s="1" customFormat="1" ht="15" customHeight="1">
      <c r="B205" s="343"/>
      <c r="C205" s="318"/>
      <c r="D205" s="318"/>
      <c r="E205" s="318"/>
      <c r="F205" s="341" t="s">
        <v>49</v>
      </c>
      <c r="G205" s="318"/>
      <c r="H205" s="318" t="s">
        <v>1071</v>
      </c>
      <c r="I205" s="318"/>
      <c r="J205" s="318"/>
      <c r="K205" s="366"/>
    </row>
    <row r="206" s="1" customFormat="1" ht="15" customHeight="1">
      <c r="B206" s="343"/>
      <c r="C206" s="318"/>
      <c r="D206" s="318"/>
      <c r="E206" s="318"/>
      <c r="F206" s="341" t="s">
        <v>47</v>
      </c>
      <c r="G206" s="318"/>
      <c r="H206" s="318" t="s">
        <v>1072</v>
      </c>
      <c r="I206" s="318"/>
      <c r="J206" s="318"/>
      <c r="K206" s="366"/>
    </row>
    <row r="207" s="1" customFormat="1" ht="15" customHeight="1">
      <c r="B207" s="343"/>
      <c r="C207" s="318"/>
      <c r="D207" s="318"/>
      <c r="E207" s="318"/>
      <c r="F207" s="341" t="s">
        <v>48</v>
      </c>
      <c r="G207" s="318"/>
      <c r="H207" s="318" t="s">
        <v>1073</v>
      </c>
      <c r="I207" s="318"/>
      <c r="J207" s="318"/>
      <c r="K207" s="366"/>
    </row>
    <row r="208" s="1" customFormat="1" ht="15" customHeight="1">
      <c r="B208" s="343"/>
      <c r="C208" s="318"/>
      <c r="D208" s="318"/>
      <c r="E208" s="318"/>
      <c r="F208" s="341"/>
      <c r="G208" s="318"/>
      <c r="H208" s="318"/>
      <c r="I208" s="318"/>
      <c r="J208" s="318"/>
      <c r="K208" s="366"/>
    </row>
    <row r="209" s="1" customFormat="1" ht="15" customHeight="1">
      <c r="B209" s="343"/>
      <c r="C209" s="318" t="s">
        <v>1012</v>
      </c>
      <c r="D209" s="318"/>
      <c r="E209" s="318"/>
      <c r="F209" s="341" t="s">
        <v>79</v>
      </c>
      <c r="G209" s="318"/>
      <c r="H209" s="318" t="s">
        <v>1074</v>
      </c>
      <c r="I209" s="318"/>
      <c r="J209" s="318"/>
      <c r="K209" s="366"/>
    </row>
    <row r="210" s="1" customFormat="1" ht="15" customHeight="1">
      <c r="B210" s="343"/>
      <c r="C210" s="318"/>
      <c r="D210" s="318"/>
      <c r="E210" s="318"/>
      <c r="F210" s="341" t="s">
        <v>909</v>
      </c>
      <c r="G210" s="318"/>
      <c r="H210" s="318" t="s">
        <v>910</v>
      </c>
      <c r="I210" s="318"/>
      <c r="J210" s="318"/>
      <c r="K210" s="366"/>
    </row>
    <row r="211" s="1" customFormat="1" ht="15" customHeight="1">
      <c r="B211" s="343"/>
      <c r="C211" s="318"/>
      <c r="D211" s="318"/>
      <c r="E211" s="318"/>
      <c r="F211" s="341" t="s">
        <v>907</v>
      </c>
      <c r="G211" s="318"/>
      <c r="H211" s="318" t="s">
        <v>1075</v>
      </c>
      <c r="I211" s="318"/>
      <c r="J211" s="318"/>
      <c r="K211" s="366"/>
    </row>
    <row r="212" s="1" customFormat="1" ht="15" customHeight="1">
      <c r="B212" s="390"/>
      <c r="C212" s="318"/>
      <c r="D212" s="318"/>
      <c r="E212" s="318"/>
      <c r="F212" s="341" t="s">
        <v>911</v>
      </c>
      <c r="G212" s="379"/>
      <c r="H212" s="370" t="s">
        <v>96</v>
      </c>
      <c r="I212" s="370"/>
      <c r="J212" s="370"/>
      <c r="K212" s="391"/>
    </row>
    <row r="213" s="1" customFormat="1" ht="15" customHeight="1">
      <c r="B213" s="390"/>
      <c r="C213" s="318"/>
      <c r="D213" s="318"/>
      <c r="E213" s="318"/>
      <c r="F213" s="341" t="s">
        <v>912</v>
      </c>
      <c r="G213" s="379"/>
      <c r="H213" s="370" t="s">
        <v>1076</v>
      </c>
      <c r="I213" s="370"/>
      <c r="J213" s="370"/>
      <c r="K213" s="391"/>
    </row>
    <row r="214" s="1" customFormat="1" ht="15" customHeight="1">
      <c r="B214" s="390"/>
      <c r="C214" s="318"/>
      <c r="D214" s="318"/>
      <c r="E214" s="318"/>
      <c r="F214" s="341"/>
      <c r="G214" s="379"/>
      <c r="H214" s="370"/>
      <c r="I214" s="370"/>
      <c r="J214" s="370"/>
      <c r="K214" s="391"/>
    </row>
    <row r="215" s="1" customFormat="1" ht="15" customHeight="1">
      <c r="B215" s="390"/>
      <c r="C215" s="318" t="s">
        <v>1036</v>
      </c>
      <c r="D215" s="318"/>
      <c r="E215" s="318"/>
      <c r="F215" s="341">
        <v>1</v>
      </c>
      <c r="G215" s="379"/>
      <c r="H215" s="370" t="s">
        <v>1077</v>
      </c>
      <c r="I215" s="370"/>
      <c r="J215" s="370"/>
      <c r="K215" s="391"/>
    </row>
    <row r="216" s="1" customFormat="1" ht="15" customHeight="1">
      <c r="B216" s="390"/>
      <c r="C216" s="318"/>
      <c r="D216" s="318"/>
      <c r="E216" s="318"/>
      <c r="F216" s="341">
        <v>2</v>
      </c>
      <c r="G216" s="379"/>
      <c r="H216" s="370" t="s">
        <v>1078</v>
      </c>
      <c r="I216" s="370"/>
      <c r="J216" s="370"/>
      <c r="K216" s="391"/>
    </row>
    <row r="217" s="1" customFormat="1" ht="15" customHeight="1">
      <c r="B217" s="390"/>
      <c r="C217" s="318"/>
      <c r="D217" s="318"/>
      <c r="E217" s="318"/>
      <c r="F217" s="341">
        <v>3</v>
      </c>
      <c r="G217" s="379"/>
      <c r="H217" s="370" t="s">
        <v>1079</v>
      </c>
      <c r="I217" s="370"/>
      <c r="J217" s="370"/>
      <c r="K217" s="391"/>
    </row>
    <row r="218" s="1" customFormat="1" ht="15" customHeight="1">
      <c r="B218" s="390"/>
      <c r="C218" s="318"/>
      <c r="D218" s="318"/>
      <c r="E218" s="318"/>
      <c r="F218" s="341">
        <v>4</v>
      </c>
      <c r="G218" s="379"/>
      <c r="H218" s="370" t="s">
        <v>1080</v>
      </c>
      <c r="I218" s="370"/>
      <c r="J218" s="370"/>
      <c r="K218" s="391"/>
    </row>
    <row r="219" s="1" customFormat="1" ht="12.75" customHeight="1">
      <c r="B219" s="392"/>
      <c r="C219" s="393"/>
      <c r="D219" s="393"/>
      <c r="E219" s="393"/>
      <c r="F219" s="393"/>
      <c r="G219" s="393"/>
      <c r="H219" s="393"/>
      <c r="I219" s="393"/>
      <c r="J219" s="393"/>
      <c r="K219" s="39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2026-01-15T18:07:09Z</dcterms:created>
  <dcterms:modified xsi:type="dcterms:W3CDTF">2026-01-15T18:07:15Z</dcterms:modified>
</cp:coreProperties>
</file>