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calcChain.xml" ContentType="application/vnd.openxmlformats-officedocument.spreadsheetml.calcChain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custom-properties" Target="docProps/custom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LubošPolanský\OneDrive - KOBAU s.r.o\Plocha\PSYCHIATRIE_9-1-2026\"/>
    </mc:Choice>
  </mc:AlternateContent>
  <bookViews>
    <workbookView xWindow="0" yWindow="0" windowWidth="0" windowHeight="0"/>
  </bookViews>
  <sheets>
    <sheet name="Rekapitulace stavby" sheetId="1" r:id="rId1"/>
    <sheet name="000 - Ostatní náklady stavby" sheetId="2" r:id="rId2"/>
    <sheet name="001 - Dveře (celý stacionář)" sheetId="3" r:id="rId3"/>
    <sheet name="003 - ELEKTRO - SILNO + S..." sheetId="4" r:id="rId4"/>
    <sheet name="101 - Tělocvična" sheetId="5" r:id="rId5"/>
    <sheet name="102 - Ergoterapie II." sheetId="6" r:id="rId6"/>
    <sheet name="103 - Ergoterapie I." sheetId="7" r:id="rId7"/>
    <sheet name="104 - Lékař - psychiatr" sheetId="8" r:id="rId8"/>
    <sheet name="105 - Šatna a denní místn..." sheetId="9" r:id="rId9"/>
    <sheet name="110 - Chodba" sheetId="10" r:id="rId10"/>
    <sheet name="113 - Snoezelen" sheetId="11" r:id="rId11"/>
    <sheet name="114, 118 - Lékař - psycholog" sheetId="12" r:id="rId12"/>
    <sheet name="124 - Denní místnost zamě..." sheetId="13" r:id="rId13"/>
    <sheet name="125 - Sesterna" sheetId="14" r:id="rId14"/>
    <sheet name="126 - Keramická dílna" sheetId="15" r:id="rId15"/>
  </sheets>
  <definedNames>
    <definedName name="_xlnm.Print_Area" localSheetId="0">'Rekapitulace stavby'!$D$4:$AO$76,'Rekapitulace stavby'!$C$82:$AQ$109</definedName>
    <definedName name="_xlnm.Print_Titles" localSheetId="0">'Rekapitulace stavby'!$92:$92</definedName>
    <definedName name="_xlnm._FilterDatabase" localSheetId="1" hidden="1">'000 - Ostatní náklady stavby'!$C$122:$K$149</definedName>
    <definedName name="_xlnm.Print_Area" localSheetId="1">'000 - Ostatní náklady stavby'!$C$4:$J$76,'000 - Ostatní náklady stavby'!$C$82:$J$104,'000 - Ostatní náklady stavby'!$C$110:$K$149</definedName>
    <definedName name="_xlnm.Print_Titles" localSheetId="1">'000 - Ostatní náklady stavby'!$122:$122</definedName>
    <definedName name="_xlnm._FilterDatabase" localSheetId="2" hidden="1">'001 - Dveře (celý stacionář)'!$C$122:$K$212</definedName>
    <definedName name="_xlnm.Print_Area" localSheetId="2">'001 - Dveře (celý stacionář)'!$C$4:$J$76,'001 - Dveře (celý stacionář)'!$C$82:$J$104,'001 - Dveře (celý stacionář)'!$C$110:$K$212</definedName>
    <definedName name="_xlnm.Print_Titles" localSheetId="2">'001 - Dveře (celý stacionář)'!$122:$122</definedName>
    <definedName name="_xlnm._FilterDatabase" localSheetId="3" hidden="1">'003 - ELEKTRO - SILNO + S...'!$C$127:$K$338</definedName>
    <definedName name="_xlnm.Print_Area" localSheetId="3">'003 - ELEKTRO - SILNO + S...'!$C$4:$J$76,'003 - ELEKTRO - SILNO + S...'!$C$82:$J$109,'003 - ELEKTRO - SILNO + S...'!$C$115:$K$338</definedName>
    <definedName name="_xlnm.Print_Titles" localSheetId="3">'003 - ELEKTRO - SILNO + S...'!$127:$127</definedName>
    <definedName name="_xlnm._FilterDatabase" localSheetId="4" hidden="1">'101 - Tělocvična'!$C$132:$K$344</definedName>
    <definedName name="_xlnm.Print_Area" localSheetId="4">'101 - Tělocvična'!$C$4:$J$76,'101 - Tělocvična'!$C$82:$J$114,'101 - Tělocvična'!$C$120:$K$344</definedName>
    <definedName name="_xlnm.Print_Titles" localSheetId="4">'101 - Tělocvična'!$132:$132</definedName>
    <definedName name="_xlnm._FilterDatabase" localSheetId="5" hidden="1">'102 - Ergoterapie II.'!$C$132:$K$331</definedName>
    <definedName name="_xlnm.Print_Area" localSheetId="5">'102 - Ergoterapie II.'!$C$4:$J$76,'102 - Ergoterapie II.'!$C$82:$J$114,'102 - Ergoterapie II.'!$C$120:$K$331</definedName>
    <definedName name="_xlnm.Print_Titles" localSheetId="5">'102 - Ergoterapie II.'!$132:$132</definedName>
    <definedName name="_xlnm._FilterDatabase" localSheetId="6" hidden="1">'103 - Ergoterapie I.'!$C$132:$K$331</definedName>
    <definedName name="_xlnm.Print_Area" localSheetId="6">'103 - Ergoterapie I.'!$C$4:$J$76,'103 - Ergoterapie I.'!$C$82:$J$114,'103 - Ergoterapie I.'!$C$120:$K$331</definedName>
    <definedName name="_xlnm.Print_Titles" localSheetId="6">'103 - Ergoterapie I.'!$132:$132</definedName>
    <definedName name="_xlnm._FilterDatabase" localSheetId="7" hidden="1">'104 - Lékař - psychiatr'!$C$131:$K$329</definedName>
    <definedName name="_xlnm.Print_Area" localSheetId="7">'104 - Lékař - psychiatr'!$C$4:$J$76,'104 - Lékař - psychiatr'!$C$82:$J$113,'104 - Lékař - psychiatr'!$C$119:$K$329</definedName>
    <definedName name="_xlnm.Print_Titles" localSheetId="7">'104 - Lékař - psychiatr'!$131:$131</definedName>
    <definedName name="_xlnm._FilterDatabase" localSheetId="8" hidden="1">'105 - Šatna a denní místn...'!$C$132:$K$364</definedName>
    <definedName name="_xlnm.Print_Area" localSheetId="8">'105 - Šatna a denní místn...'!$C$4:$J$76,'105 - Šatna a denní místn...'!$C$82:$J$114,'105 - Šatna a denní místn...'!$C$120:$K$364</definedName>
    <definedName name="_xlnm.Print_Titles" localSheetId="8">'105 - Šatna a denní místn...'!$132:$132</definedName>
    <definedName name="_xlnm._FilterDatabase" localSheetId="9" hidden="1">'110 - Chodba'!$C$128:$K$321</definedName>
    <definedName name="_xlnm.Print_Area" localSheetId="9">'110 - Chodba'!$C$4:$J$76,'110 - Chodba'!$C$82:$J$110,'110 - Chodba'!$C$116:$K$321</definedName>
    <definedName name="_xlnm.Print_Titles" localSheetId="9">'110 - Chodba'!$128:$128</definedName>
    <definedName name="_xlnm._FilterDatabase" localSheetId="10" hidden="1">'113 - Snoezelen'!$C$132:$K$328</definedName>
    <definedName name="_xlnm.Print_Area" localSheetId="10">'113 - Snoezelen'!$C$4:$J$76,'113 - Snoezelen'!$C$82:$J$114,'113 - Snoezelen'!$C$120:$K$328</definedName>
    <definedName name="_xlnm.Print_Titles" localSheetId="10">'113 - Snoezelen'!$132:$132</definedName>
    <definedName name="_xlnm._FilterDatabase" localSheetId="11" hidden="1">'114, 118 - Lékař - psycholog'!$C$126:$K$242</definedName>
    <definedName name="_xlnm.Print_Area" localSheetId="11">'114, 118 - Lékař - psycholog'!$C$4:$J$76,'114, 118 - Lékař - psycholog'!$C$82:$J$108,'114, 118 - Lékař - psycholog'!$C$114:$K$242</definedName>
    <definedName name="_xlnm.Print_Titles" localSheetId="11">'114, 118 - Lékař - psycholog'!$126:$126</definedName>
    <definedName name="_xlnm._FilterDatabase" localSheetId="12" hidden="1">'124 - Denní místnost zamě...'!$C$132:$K$348</definedName>
    <definedName name="_xlnm.Print_Area" localSheetId="12">'124 - Denní místnost zamě...'!$C$4:$J$76,'124 - Denní místnost zamě...'!$C$82:$J$114,'124 - Denní místnost zamě...'!$C$120:$K$348</definedName>
    <definedName name="_xlnm.Print_Titles" localSheetId="12">'124 - Denní místnost zamě...'!$132:$132</definedName>
    <definedName name="_xlnm._FilterDatabase" localSheetId="13" hidden="1">'125 - Sesterna'!$C$132:$K$357</definedName>
    <definedName name="_xlnm.Print_Area" localSheetId="13">'125 - Sesterna'!$C$4:$J$76,'125 - Sesterna'!$C$82:$J$114,'125 - Sesterna'!$C$120:$K$357</definedName>
    <definedName name="_xlnm.Print_Titles" localSheetId="13">'125 - Sesterna'!$132:$132</definedName>
    <definedName name="_xlnm._FilterDatabase" localSheetId="14" hidden="1">'126 - Keramická dílna'!$C$135:$K$384</definedName>
    <definedName name="_xlnm.Print_Area" localSheetId="14">'126 - Keramická dílna'!$C$4:$J$76,'126 - Keramická dílna'!$C$82:$J$117,'126 - Keramická dílna'!$C$123:$K$384</definedName>
    <definedName name="_xlnm.Print_Titles" localSheetId="14">'126 - Keramická dílna'!$135:$135</definedName>
  </definedNames>
  <calcPr/>
</workbook>
</file>

<file path=xl/calcChain.xml><?xml version="1.0" encoding="utf-8"?>
<calcChain xmlns="http://schemas.openxmlformats.org/spreadsheetml/2006/main">
  <c i="15" l="1" r="J37"/>
  <c r="J36"/>
  <c i="1" r="AY108"/>
  <c i="15" r="J35"/>
  <c i="1" r="AX108"/>
  <c i="15" r="BI383"/>
  <c r="BH383"/>
  <c r="BG383"/>
  <c r="BF383"/>
  <c r="T383"/>
  <c r="R383"/>
  <c r="P383"/>
  <c r="BI381"/>
  <c r="BH381"/>
  <c r="BG381"/>
  <c r="BF381"/>
  <c r="T381"/>
  <c r="R381"/>
  <c r="P381"/>
  <c r="BI379"/>
  <c r="BH379"/>
  <c r="BG379"/>
  <c r="BF379"/>
  <c r="T379"/>
  <c r="R379"/>
  <c r="P379"/>
  <c r="BI378"/>
  <c r="BH378"/>
  <c r="BG378"/>
  <c r="BF378"/>
  <c r="T378"/>
  <c r="R378"/>
  <c r="P378"/>
  <c r="BI377"/>
  <c r="BH377"/>
  <c r="BG377"/>
  <c r="BF377"/>
  <c r="T377"/>
  <c r="R377"/>
  <c r="P377"/>
  <c r="BI376"/>
  <c r="BH376"/>
  <c r="BG376"/>
  <c r="BF376"/>
  <c r="T376"/>
  <c r="R376"/>
  <c r="P376"/>
  <c r="BI375"/>
  <c r="BH375"/>
  <c r="BG375"/>
  <c r="BF375"/>
  <c r="T375"/>
  <c r="R375"/>
  <c r="P375"/>
  <c r="BI373"/>
  <c r="BH373"/>
  <c r="BG373"/>
  <c r="BF373"/>
  <c r="T373"/>
  <c r="R373"/>
  <c r="P373"/>
  <c r="BI371"/>
  <c r="BH371"/>
  <c r="BG371"/>
  <c r="BF371"/>
  <c r="T371"/>
  <c r="R371"/>
  <c r="P371"/>
  <c r="BI368"/>
  <c r="BH368"/>
  <c r="BG368"/>
  <c r="BF368"/>
  <c r="T368"/>
  <c r="R368"/>
  <c r="P368"/>
  <c r="BI366"/>
  <c r="BH366"/>
  <c r="BG366"/>
  <c r="BF366"/>
  <c r="T366"/>
  <c r="R366"/>
  <c r="P366"/>
  <c r="BI364"/>
  <c r="BH364"/>
  <c r="BG364"/>
  <c r="BF364"/>
  <c r="T364"/>
  <c r="R364"/>
  <c r="P364"/>
  <c r="BI363"/>
  <c r="BH363"/>
  <c r="BG363"/>
  <c r="BF363"/>
  <c r="T363"/>
  <c r="R363"/>
  <c r="P363"/>
  <c r="BI359"/>
  <c r="BH359"/>
  <c r="BG359"/>
  <c r="BF359"/>
  <c r="T359"/>
  <c r="R359"/>
  <c r="P359"/>
  <c r="BI357"/>
  <c r="BH357"/>
  <c r="BG357"/>
  <c r="BF357"/>
  <c r="T357"/>
  <c r="R357"/>
  <c r="P357"/>
  <c r="BI356"/>
  <c r="BH356"/>
  <c r="BG356"/>
  <c r="BF356"/>
  <c r="T356"/>
  <c r="R356"/>
  <c r="P356"/>
  <c r="BI355"/>
  <c r="BH355"/>
  <c r="BG355"/>
  <c r="BF355"/>
  <c r="T355"/>
  <c r="R355"/>
  <c r="P355"/>
  <c r="BI354"/>
  <c r="BH354"/>
  <c r="BG354"/>
  <c r="BF354"/>
  <c r="T354"/>
  <c r="R354"/>
  <c r="P354"/>
  <c r="BI349"/>
  <c r="BH349"/>
  <c r="BG349"/>
  <c r="BF349"/>
  <c r="T349"/>
  <c r="R349"/>
  <c r="P349"/>
  <c r="BI346"/>
  <c r="BH346"/>
  <c r="BG346"/>
  <c r="BF346"/>
  <c r="T346"/>
  <c r="R346"/>
  <c r="P346"/>
  <c r="BI341"/>
  <c r="BH341"/>
  <c r="BG341"/>
  <c r="BF341"/>
  <c r="T341"/>
  <c r="R341"/>
  <c r="P341"/>
  <c r="BI338"/>
  <c r="BH338"/>
  <c r="BG338"/>
  <c r="BF338"/>
  <c r="T338"/>
  <c r="R338"/>
  <c r="P338"/>
  <c r="BI337"/>
  <c r="BH337"/>
  <c r="BG337"/>
  <c r="BF337"/>
  <c r="T337"/>
  <c r="R337"/>
  <c r="P337"/>
  <c r="BI336"/>
  <c r="BH336"/>
  <c r="BG336"/>
  <c r="BF336"/>
  <c r="T336"/>
  <c r="R336"/>
  <c r="P336"/>
  <c r="BI334"/>
  <c r="BH334"/>
  <c r="BG334"/>
  <c r="BF334"/>
  <c r="T334"/>
  <c r="R334"/>
  <c r="P334"/>
  <c r="BI333"/>
  <c r="BH333"/>
  <c r="BG333"/>
  <c r="BF333"/>
  <c r="T333"/>
  <c r="R333"/>
  <c r="P333"/>
  <c r="BI331"/>
  <c r="BH331"/>
  <c r="BG331"/>
  <c r="BF331"/>
  <c r="T331"/>
  <c r="R331"/>
  <c r="P331"/>
  <c r="BI330"/>
  <c r="BH330"/>
  <c r="BG330"/>
  <c r="BF330"/>
  <c r="T330"/>
  <c r="R330"/>
  <c r="P330"/>
  <c r="BI329"/>
  <c r="BH329"/>
  <c r="BG329"/>
  <c r="BF329"/>
  <c r="T329"/>
  <c r="R329"/>
  <c r="P329"/>
  <c r="BI328"/>
  <c r="BH328"/>
  <c r="BG328"/>
  <c r="BF328"/>
  <c r="T328"/>
  <c r="R328"/>
  <c r="P328"/>
  <c r="BI326"/>
  <c r="BH326"/>
  <c r="BG326"/>
  <c r="BF326"/>
  <c r="T326"/>
  <c r="R326"/>
  <c r="P326"/>
  <c r="BI323"/>
  <c r="BH323"/>
  <c r="BG323"/>
  <c r="BF323"/>
  <c r="T323"/>
  <c r="R323"/>
  <c r="P323"/>
  <c r="BI320"/>
  <c r="BH320"/>
  <c r="BG320"/>
  <c r="BF320"/>
  <c r="T320"/>
  <c r="R320"/>
  <c r="P320"/>
  <c r="BI317"/>
  <c r="BH317"/>
  <c r="BG317"/>
  <c r="BF317"/>
  <c r="T317"/>
  <c r="R317"/>
  <c r="P317"/>
  <c r="BI316"/>
  <c r="BH316"/>
  <c r="BG316"/>
  <c r="BF316"/>
  <c r="T316"/>
  <c r="R316"/>
  <c r="P316"/>
  <c r="BI315"/>
  <c r="BH315"/>
  <c r="BG315"/>
  <c r="BF315"/>
  <c r="T315"/>
  <c r="R315"/>
  <c r="P315"/>
  <c r="BI314"/>
  <c r="BH314"/>
  <c r="BG314"/>
  <c r="BF314"/>
  <c r="T314"/>
  <c r="R314"/>
  <c r="P314"/>
  <c r="BI313"/>
  <c r="BH313"/>
  <c r="BG313"/>
  <c r="BF313"/>
  <c r="T313"/>
  <c r="R313"/>
  <c r="P313"/>
  <c r="BI312"/>
  <c r="BH312"/>
  <c r="BG312"/>
  <c r="BF312"/>
  <c r="T312"/>
  <c r="R312"/>
  <c r="P312"/>
  <c r="BI311"/>
  <c r="BH311"/>
  <c r="BG311"/>
  <c r="BF311"/>
  <c r="T311"/>
  <c r="R311"/>
  <c r="P311"/>
  <c r="BI308"/>
  <c r="BH308"/>
  <c r="BG308"/>
  <c r="BF308"/>
  <c r="T308"/>
  <c r="R308"/>
  <c r="P308"/>
  <c r="BI305"/>
  <c r="BH305"/>
  <c r="BG305"/>
  <c r="BF305"/>
  <c r="T305"/>
  <c r="R305"/>
  <c r="P305"/>
  <c r="BI304"/>
  <c r="BH304"/>
  <c r="BG304"/>
  <c r="BF304"/>
  <c r="T304"/>
  <c r="R304"/>
  <c r="P304"/>
  <c r="BI303"/>
  <c r="BH303"/>
  <c r="BG303"/>
  <c r="BF303"/>
  <c r="T303"/>
  <c r="R303"/>
  <c r="P303"/>
  <c r="BI302"/>
  <c r="BH302"/>
  <c r="BG302"/>
  <c r="BF302"/>
  <c r="T302"/>
  <c r="R302"/>
  <c r="P302"/>
  <c r="BI301"/>
  <c r="BH301"/>
  <c r="BG301"/>
  <c r="BF301"/>
  <c r="T301"/>
  <c r="R301"/>
  <c r="P301"/>
  <c r="BI296"/>
  <c r="BH296"/>
  <c r="BG296"/>
  <c r="BF296"/>
  <c r="T296"/>
  <c r="R296"/>
  <c r="P296"/>
  <c r="BI293"/>
  <c r="BH293"/>
  <c r="BG293"/>
  <c r="BF293"/>
  <c r="T293"/>
  <c r="R293"/>
  <c r="P293"/>
  <c r="BI290"/>
  <c r="BH290"/>
  <c r="BG290"/>
  <c r="BF290"/>
  <c r="T290"/>
  <c r="R290"/>
  <c r="P290"/>
  <c r="BI288"/>
  <c r="BH288"/>
  <c r="BG288"/>
  <c r="BF288"/>
  <c r="T288"/>
  <c r="R288"/>
  <c r="P288"/>
  <c r="BI287"/>
  <c r="BH287"/>
  <c r="BG287"/>
  <c r="BF287"/>
  <c r="T287"/>
  <c r="R287"/>
  <c r="P287"/>
  <c r="BI284"/>
  <c r="BH284"/>
  <c r="BG284"/>
  <c r="BF284"/>
  <c r="T284"/>
  <c r="R284"/>
  <c r="P284"/>
  <c r="BI283"/>
  <c r="BH283"/>
  <c r="BG283"/>
  <c r="BF283"/>
  <c r="T283"/>
  <c r="R283"/>
  <c r="P283"/>
  <c r="BI282"/>
  <c r="BH282"/>
  <c r="BG282"/>
  <c r="BF282"/>
  <c r="T282"/>
  <c r="R282"/>
  <c r="P282"/>
  <c r="BI279"/>
  <c r="BH279"/>
  <c r="BG279"/>
  <c r="BF279"/>
  <c r="T279"/>
  <c r="R279"/>
  <c r="P279"/>
  <c r="BI276"/>
  <c r="BH276"/>
  <c r="BG276"/>
  <c r="BF276"/>
  <c r="T276"/>
  <c r="R276"/>
  <c r="P276"/>
  <c r="BI274"/>
  <c r="BH274"/>
  <c r="BG274"/>
  <c r="BF274"/>
  <c r="T274"/>
  <c r="R274"/>
  <c r="P274"/>
  <c r="BI271"/>
  <c r="BH271"/>
  <c r="BG271"/>
  <c r="BF271"/>
  <c r="T271"/>
  <c r="R271"/>
  <c r="P271"/>
  <c r="BI269"/>
  <c r="BH269"/>
  <c r="BG269"/>
  <c r="BF269"/>
  <c r="T269"/>
  <c r="R269"/>
  <c r="P269"/>
  <c r="BI265"/>
  <c r="BH265"/>
  <c r="BG265"/>
  <c r="BF265"/>
  <c r="T265"/>
  <c r="R265"/>
  <c r="P265"/>
  <c r="BI259"/>
  <c r="BH259"/>
  <c r="BG259"/>
  <c r="BF259"/>
  <c r="T259"/>
  <c r="T258"/>
  <c r="R259"/>
  <c r="R258"/>
  <c r="P259"/>
  <c r="P258"/>
  <c r="BI256"/>
  <c r="BH256"/>
  <c r="BG256"/>
  <c r="BF256"/>
  <c r="T256"/>
  <c r="R256"/>
  <c r="P256"/>
  <c r="BI255"/>
  <c r="BH255"/>
  <c r="BG255"/>
  <c r="BF255"/>
  <c r="T255"/>
  <c r="R255"/>
  <c r="P255"/>
  <c r="BI254"/>
  <c r="BH254"/>
  <c r="BG254"/>
  <c r="BF254"/>
  <c r="T254"/>
  <c r="R254"/>
  <c r="P254"/>
  <c r="BI253"/>
  <c r="BH253"/>
  <c r="BG253"/>
  <c r="BF253"/>
  <c r="T253"/>
  <c r="R253"/>
  <c r="P253"/>
  <c r="BI252"/>
  <c r="BH252"/>
  <c r="BG252"/>
  <c r="BF252"/>
  <c r="T252"/>
  <c r="R252"/>
  <c r="P252"/>
  <c r="BI248"/>
  <c r="BH248"/>
  <c r="BG248"/>
  <c r="BF248"/>
  <c r="T248"/>
  <c r="R248"/>
  <c r="P248"/>
  <c r="BI245"/>
  <c r="BH245"/>
  <c r="BG245"/>
  <c r="BF245"/>
  <c r="T245"/>
  <c r="R245"/>
  <c r="P245"/>
  <c r="BI244"/>
  <c r="BH244"/>
  <c r="BG244"/>
  <c r="BF244"/>
  <c r="T244"/>
  <c r="R244"/>
  <c r="P244"/>
  <c r="BI242"/>
  <c r="BH242"/>
  <c r="BG242"/>
  <c r="BF242"/>
  <c r="T242"/>
  <c r="R242"/>
  <c r="P242"/>
  <c r="BI241"/>
  <c r="BH241"/>
  <c r="BG241"/>
  <c r="BF241"/>
  <c r="T241"/>
  <c r="R241"/>
  <c r="P241"/>
  <c r="BI240"/>
  <c r="BH240"/>
  <c r="BG240"/>
  <c r="BF240"/>
  <c r="T240"/>
  <c r="R240"/>
  <c r="P240"/>
  <c r="BI237"/>
  <c r="BH237"/>
  <c r="BG237"/>
  <c r="BF237"/>
  <c r="T237"/>
  <c r="R237"/>
  <c r="P237"/>
  <c r="BI236"/>
  <c r="BH236"/>
  <c r="BG236"/>
  <c r="BF236"/>
  <c r="T236"/>
  <c r="R236"/>
  <c r="P236"/>
  <c r="BI235"/>
  <c r="BH235"/>
  <c r="BG235"/>
  <c r="BF235"/>
  <c r="T235"/>
  <c r="R235"/>
  <c r="P235"/>
  <c r="BI234"/>
  <c r="BH234"/>
  <c r="BG234"/>
  <c r="BF234"/>
  <c r="T234"/>
  <c r="R234"/>
  <c r="P234"/>
  <c r="BI231"/>
  <c r="BH231"/>
  <c r="BG231"/>
  <c r="BF231"/>
  <c r="T231"/>
  <c r="R231"/>
  <c r="P231"/>
  <c r="BI230"/>
  <c r="BH230"/>
  <c r="BG230"/>
  <c r="BF230"/>
  <c r="T230"/>
  <c r="R230"/>
  <c r="P230"/>
  <c r="BI229"/>
  <c r="BH229"/>
  <c r="BG229"/>
  <c r="BF229"/>
  <c r="T229"/>
  <c r="R229"/>
  <c r="P229"/>
  <c r="BI228"/>
  <c r="BH228"/>
  <c r="BG228"/>
  <c r="BF228"/>
  <c r="T228"/>
  <c r="R228"/>
  <c r="P228"/>
  <c r="BI227"/>
  <c r="BH227"/>
  <c r="BG227"/>
  <c r="BF227"/>
  <c r="T227"/>
  <c r="R227"/>
  <c r="P227"/>
  <c r="BI226"/>
  <c r="BH226"/>
  <c r="BG226"/>
  <c r="BF226"/>
  <c r="T226"/>
  <c r="R226"/>
  <c r="P226"/>
  <c r="BI225"/>
  <c r="BH225"/>
  <c r="BG225"/>
  <c r="BF225"/>
  <c r="T225"/>
  <c r="R225"/>
  <c r="P225"/>
  <c r="BI224"/>
  <c r="BH224"/>
  <c r="BG224"/>
  <c r="BF224"/>
  <c r="T224"/>
  <c r="R224"/>
  <c r="P224"/>
  <c r="BI223"/>
  <c r="BH223"/>
  <c r="BG223"/>
  <c r="BF223"/>
  <c r="T223"/>
  <c r="R223"/>
  <c r="P223"/>
  <c r="BI221"/>
  <c r="BH221"/>
  <c r="BG221"/>
  <c r="BF221"/>
  <c r="T221"/>
  <c r="R221"/>
  <c r="P221"/>
  <c r="BI220"/>
  <c r="BH220"/>
  <c r="BG220"/>
  <c r="BF220"/>
  <c r="T220"/>
  <c r="R220"/>
  <c r="P220"/>
  <c r="BI219"/>
  <c r="BH219"/>
  <c r="BG219"/>
  <c r="BF219"/>
  <c r="T219"/>
  <c r="R219"/>
  <c r="P219"/>
  <c r="BI218"/>
  <c r="BH218"/>
  <c r="BG218"/>
  <c r="BF218"/>
  <c r="T218"/>
  <c r="R218"/>
  <c r="P218"/>
  <c r="BI217"/>
  <c r="BH217"/>
  <c r="BG217"/>
  <c r="BF217"/>
  <c r="T217"/>
  <c r="R217"/>
  <c r="P217"/>
  <c r="BI216"/>
  <c r="BH216"/>
  <c r="BG216"/>
  <c r="BF216"/>
  <c r="T216"/>
  <c r="R216"/>
  <c r="P216"/>
  <c r="BI213"/>
  <c r="BH213"/>
  <c r="BG213"/>
  <c r="BF213"/>
  <c r="T213"/>
  <c r="R213"/>
  <c r="P213"/>
  <c r="BI212"/>
  <c r="BH212"/>
  <c r="BG212"/>
  <c r="BF212"/>
  <c r="T212"/>
  <c r="R212"/>
  <c r="P212"/>
  <c r="BI211"/>
  <c r="BH211"/>
  <c r="BG211"/>
  <c r="BF211"/>
  <c r="T211"/>
  <c r="R211"/>
  <c r="P211"/>
  <c r="BI210"/>
  <c r="BH210"/>
  <c r="BG210"/>
  <c r="BF210"/>
  <c r="T210"/>
  <c r="R210"/>
  <c r="P210"/>
  <c r="BI209"/>
  <c r="BH209"/>
  <c r="BG209"/>
  <c r="BF209"/>
  <c r="T209"/>
  <c r="R209"/>
  <c r="P209"/>
  <c r="BI208"/>
  <c r="BH208"/>
  <c r="BG208"/>
  <c r="BF208"/>
  <c r="T208"/>
  <c r="R208"/>
  <c r="P208"/>
  <c r="BI206"/>
  <c r="BH206"/>
  <c r="BG206"/>
  <c r="BF206"/>
  <c r="T206"/>
  <c r="R206"/>
  <c r="P206"/>
  <c r="BI205"/>
  <c r="BH205"/>
  <c r="BG205"/>
  <c r="BF205"/>
  <c r="T205"/>
  <c r="R205"/>
  <c r="P205"/>
  <c r="BI204"/>
  <c r="BH204"/>
  <c r="BG204"/>
  <c r="BF204"/>
  <c r="T204"/>
  <c r="R204"/>
  <c r="P204"/>
  <c r="BI203"/>
  <c r="BH203"/>
  <c r="BG203"/>
  <c r="BF203"/>
  <c r="T203"/>
  <c r="R203"/>
  <c r="P203"/>
  <c r="BI200"/>
  <c r="BH200"/>
  <c r="BG200"/>
  <c r="BF200"/>
  <c r="T200"/>
  <c r="R200"/>
  <c r="P200"/>
  <c r="BI199"/>
  <c r="BH199"/>
  <c r="BG199"/>
  <c r="BF199"/>
  <c r="T199"/>
  <c r="R199"/>
  <c r="P199"/>
  <c r="BI198"/>
  <c r="BH198"/>
  <c r="BG198"/>
  <c r="BF198"/>
  <c r="T198"/>
  <c r="R198"/>
  <c r="P198"/>
  <c r="BI197"/>
  <c r="BH197"/>
  <c r="BG197"/>
  <c r="BF197"/>
  <c r="T197"/>
  <c r="R197"/>
  <c r="P197"/>
  <c r="BI196"/>
  <c r="BH196"/>
  <c r="BG196"/>
  <c r="BF196"/>
  <c r="T196"/>
  <c r="R196"/>
  <c r="P196"/>
  <c r="BI195"/>
  <c r="BH195"/>
  <c r="BG195"/>
  <c r="BF195"/>
  <c r="T195"/>
  <c r="R195"/>
  <c r="P195"/>
  <c r="BI194"/>
  <c r="BH194"/>
  <c r="BG194"/>
  <c r="BF194"/>
  <c r="T194"/>
  <c r="R194"/>
  <c r="P194"/>
  <c r="BI191"/>
  <c r="BH191"/>
  <c r="BG191"/>
  <c r="BF191"/>
  <c r="T191"/>
  <c r="R191"/>
  <c r="P191"/>
  <c r="BI190"/>
  <c r="BH190"/>
  <c r="BG190"/>
  <c r="BF190"/>
  <c r="T190"/>
  <c r="R190"/>
  <c r="P190"/>
  <c r="BI188"/>
  <c r="BH188"/>
  <c r="BG188"/>
  <c r="BF188"/>
  <c r="T188"/>
  <c r="R188"/>
  <c r="P188"/>
  <c r="BI186"/>
  <c r="BH186"/>
  <c r="BG186"/>
  <c r="BF186"/>
  <c r="T186"/>
  <c r="R186"/>
  <c r="P186"/>
  <c r="BI184"/>
  <c r="BH184"/>
  <c r="BG184"/>
  <c r="BF184"/>
  <c r="T184"/>
  <c r="R184"/>
  <c r="P184"/>
  <c r="BI183"/>
  <c r="BH183"/>
  <c r="BG183"/>
  <c r="BF183"/>
  <c r="T183"/>
  <c r="R183"/>
  <c r="P183"/>
  <c r="BI181"/>
  <c r="BH181"/>
  <c r="BG181"/>
  <c r="BF181"/>
  <c r="T181"/>
  <c r="R181"/>
  <c r="P181"/>
  <c r="BI180"/>
  <c r="BH180"/>
  <c r="BG180"/>
  <c r="BF180"/>
  <c r="T180"/>
  <c r="R180"/>
  <c r="P180"/>
  <c r="BI178"/>
  <c r="BH178"/>
  <c r="BG178"/>
  <c r="BF178"/>
  <c r="T178"/>
  <c r="R178"/>
  <c r="P178"/>
  <c r="BI177"/>
  <c r="BH177"/>
  <c r="BG177"/>
  <c r="BF177"/>
  <c r="T177"/>
  <c r="R177"/>
  <c r="P177"/>
  <c r="BI176"/>
  <c r="BH176"/>
  <c r="BG176"/>
  <c r="BF176"/>
  <c r="T176"/>
  <c r="R176"/>
  <c r="P176"/>
  <c r="BI175"/>
  <c r="BH175"/>
  <c r="BG175"/>
  <c r="BF175"/>
  <c r="T175"/>
  <c r="R175"/>
  <c r="P175"/>
  <c r="BI174"/>
  <c r="BH174"/>
  <c r="BG174"/>
  <c r="BF174"/>
  <c r="T174"/>
  <c r="R174"/>
  <c r="P174"/>
  <c r="BI173"/>
  <c r="BH173"/>
  <c r="BG173"/>
  <c r="BF173"/>
  <c r="T173"/>
  <c r="R173"/>
  <c r="P173"/>
  <c r="BI172"/>
  <c r="BH172"/>
  <c r="BG172"/>
  <c r="BF172"/>
  <c r="T172"/>
  <c r="R172"/>
  <c r="P172"/>
  <c r="BI171"/>
  <c r="BH171"/>
  <c r="BG171"/>
  <c r="BF171"/>
  <c r="T171"/>
  <c r="R171"/>
  <c r="P171"/>
  <c r="BI170"/>
  <c r="BH170"/>
  <c r="BG170"/>
  <c r="BF170"/>
  <c r="T170"/>
  <c r="R170"/>
  <c r="P170"/>
  <c r="BI169"/>
  <c r="BH169"/>
  <c r="BG169"/>
  <c r="BF169"/>
  <c r="T169"/>
  <c r="R169"/>
  <c r="P169"/>
  <c r="BI167"/>
  <c r="BH167"/>
  <c r="BG167"/>
  <c r="BF167"/>
  <c r="T167"/>
  <c r="R167"/>
  <c r="P167"/>
  <c r="BI165"/>
  <c r="BH165"/>
  <c r="BG165"/>
  <c r="BF165"/>
  <c r="T165"/>
  <c r="R165"/>
  <c r="P165"/>
  <c r="BI164"/>
  <c r="BH164"/>
  <c r="BG164"/>
  <c r="BF164"/>
  <c r="T164"/>
  <c r="R164"/>
  <c r="P164"/>
  <c r="BI163"/>
  <c r="BH163"/>
  <c r="BG163"/>
  <c r="BF163"/>
  <c r="T163"/>
  <c r="R163"/>
  <c r="P163"/>
  <c r="BI162"/>
  <c r="BH162"/>
  <c r="BG162"/>
  <c r="BF162"/>
  <c r="T162"/>
  <c r="R162"/>
  <c r="P162"/>
  <c r="BI159"/>
  <c r="BH159"/>
  <c r="BG159"/>
  <c r="BF159"/>
  <c r="T159"/>
  <c r="R159"/>
  <c r="P159"/>
  <c r="BI158"/>
  <c r="BH158"/>
  <c r="BG158"/>
  <c r="BF158"/>
  <c r="T158"/>
  <c r="R158"/>
  <c r="P158"/>
  <c r="BI155"/>
  <c r="BH155"/>
  <c r="BG155"/>
  <c r="BF155"/>
  <c r="T155"/>
  <c r="R155"/>
  <c r="P155"/>
  <c r="BI152"/>
  <c r="BH152"/>
  <c r="BG152"/>
  <c r="BF152"/>
  <c r="T152"/>
  <c r="R152"/>
  <c r="P152"/>
  <c r="BI149"/>
  <c r="BH149"/>
  <c r="BG149"/>
  <c r="BF149"/>
  <c r="T149"/>
  <c r="R149"/>
  <c r="P149"/>
  <c r="BI145"/>
  <c r="BH145"/>
  <c r="BG145"/>
  <c r="BF145"/>
  <c r="T145"/>
  <c r="R145"/>
  <c r="P145"/>
  <c r="BI140"/>
  <c r="BH140"/>
  <c r="BG140"/>
  <c r="BF140"/>
  <c r="T140"/>
  <c r="R140"/>
  <c r="P140"/>
  <c r="BI139"/>
  <c r="BH139"/>
  <c r="BG139"/>
  <c r="BF139"/>
  <c r="T139"/>
  <c r="R139"/>
  <c r="P139"/>
  <c r="J133"/>
  <c r="J132"/>
  <c r="F132"/>
  <c r="F130"/>
  <c r="E128"/>
  <c r="J92"/>
  <c r="J91"/>
  <c r="F91"/>
  <c r="F89"/>
  <c r="E87"/>
  <c r="J18"/>
  <c r="E18"/>
  <c r="F133"/>
  <c r="J17"/>
  <c r="J12"/>
  <c r="J89"/>
  <c r="E7"/>
  <c r="E85"/>
  <c i="14" r="J37"/>
  <c r="J36"/>
  <c i="1" r="AY107"/>
  <c i="14" r="J35"/>
  <c i="1" r="AX107"/>
  <c i="14" r="BI356"/>
  <c r="BH356"/>
  <c r="BG356"/>
  <c r="BF356"/>
  <c r="T356"/>
  <c r="R356"/>
  <c r="P356"/>
  <c r="BI354"/>
  <c r="BH354"/>
  <c r="BG354"/>
  <c r="BF354"/>
  <c r="T354"/>
  <c r="R354"/>
  <c r="P354"/>
  <c r="BI352"/>
  <c r="BH352"/>
  <c r="BG352"/>
  <c r="BF352"/>
  <c r="T352"/>
  <c r="R352"/>
  <c r="P352"/>
  <c r="BI351"/>
  <c r="BH351"/>
  <c r="BG351"/>
  <c r="BF351"/>
  <c r="T351"/>
  <c r="R351"/>
  <c r="P351"/>
  <c r="BI349"/>
  <c r="BH349"/>
  <c r="BG349"/>
  <c r="BF349"/>
  <c r="T349"/>
  <c r="R349"/>
  <c r="P349"/>
  <c r="BI348"/>
  <c r="BH348"/>
  <c r="BG348"/>
  <c r="BF348"/>
  <c r="T348"/>
  <c r="R348"/>
  <c r="P348"/>
  <c r="BI347"/>
  <c r="BH347"/>
  <c r="BG347"/>
  <c r="BF347"/>
  <c r="T347"/>
  <c r="R347"/>
  <c r="P347"/>
  <c r="BI345"/>
  <c r="BH345"/>
  <c r="BG345"/>
  <c r="BF345"/>
  <c r="T345"/>
  <c r="R345"/>
  <c r="P345"/>
  <c r="BI343"/>
  <c r="BH343"/>
  <c r="BG343"/>
  <c r="BF343"/>
  <c r="T343"/>
  <c r="R343"/>
  <c r="P343"/>
  <c r="BI340"/>
  <c r="BH340"/>
  <c r="BG340"/>
  <c r="BF340"/>
  <c r="T340"/>
  <c r="R340"/>
  <c r="P340"/>
  <c r="BI338"/>
  <c r="BH338"/>
  <c r="BG338"/>
  <c r="BF338"/>
  <c r="T338"/>
  <c r="R338"/>
  <c r="P338"/>
  <c r="BI336"/>
  <c r="BH336"/>
  <c r="BG336"/>
  <c r="BF336"/>
  <c r="T336"/>
  <c r="R336"/>
  <c r="P336"/>
  <c r="BI335"/>
  <c r="BH335"/>
  <c r="BG335"/>
  <c r="BF335"/>
  <c r="T335"/>
  <c r="R335"/>
  <c r="P335"/>
  <c r="BI331"/>
  <c r="BH331"/>
  <c r="BG331"/>
  <c r="BF331"/>
  <c r="T331"/>
  <c r="R331"/>
  <c r="P331"/>
  <c r="BI329"/>
  <c r="BH329"/>
  <c r="BG329"/>
  <c r="BF329"/>
  <c r="T329"/>
  <c r="R329"/>
  <c r="P329"/>
  <c r="BI328"/>
  <c r="BH328"/>
  <c r="BG328"/>
  <c r="BF328"/>
  <c r="T328"/>
  <c r="R328"/>
  <c r="P328"/>
  <c r="BI327"/>
  <c r="BH327"/>
  <c r="BG327"/>
  <c r="BF327"/>
  <c r="T327"/>
  <c r="R327"/>
  <c r="P327"/>
  <c r="BI326"/>
  <c r="BH326"/>
  <c r="BG326"/>
  <c r="BF326"/>
  <c r="T326"/>
  <c r="R326"/>
  <c r="P326"/>
  <c r="BI321"/>
  <c r="BH321"/>
  <c r="BG321"/>
  <c r="BF321"/>
  <c r="T321"/>
  <c r="R321"/>
  <c r="P321"/>
  <c r="BI318"/>
  <c r="BH318"/>
  <c r="BG318"/>
  <c r="BF318"/>
  <c r="T318"/>
  <c r="R318"/>
  <c r="P318"/>
  <c r="BI313"/>
  <c r="BH313"/>
  <c r="BG313"/>
  <c r="BF313"/>
  <c r="T313"/>
  <c r="R313"/>
  <c r="P313"/>
  <c r="BI310"/>
  <c r="BH310"/>
  <c r="BG310"/>
  <c r="BF310"/>
  <c r="T310"/>
  <c r="R310"/>
  <c r="P310"/>
  <c r="BI309"/>
  <c r="BH309"/>
  <c r="BG309"/>
  <c r="BF309"/>
  <c r="T309"/>
  <c r="R309"/>
  <c r="P309"/>
  <c r="BI308"/>
  <c r="BH308"/>
  <c r="BG308"/>
  <c r="BF308"/>
  <c r="T308"/>
  <c r="R308"/>
  <c r="P308"/>
  <c r="BI306"/>
  <c r="BH306"/>
  <c r="BG306"/>
  <c r="BF306"/>
  <c r="T306"/>
  <c r="R306"/>
  <c r="P306"/>
  <c r="BI305"/>
  <c r="BH305"/>
  <c r="BG305"/>
  <c r="BF305"/>
  <c r="T305"/>
  <c r="R305"/>
  <c r="P305"/>
  <c r="BI303"/>
  <c r="BH303"/>
  <c r="BG303"/>
  <c r="BF303"/>
  <c r="T303"/>
  <c r="R303"/>
  <c r="P303"/>
  <c r="BI302"/>
  <c r="BH302"/>
  <c r="BG302"/>
  <c r="BF302"/>
  <c r="T302"/>
  <c r="R302"/>
  <c r="P302"/>
  <c r="BI301"/>
  <c r="BH301"/>
  <c r="BG301"/>
  <c r="BF301"/>
  <c r="T301"/>
  <c r="R301"/>
  <c r="P301"/>
  <c r="BI300"/>
  <c r="BH300"/>
  <c r="BG300"/>
  <c r="BF300"/>
  <c r="T300"/>
  <c r="R300"/>
  <c r="P300"/>
  <c r="BI298"/>
  <c r="BH298"/>
  <c r="BG298"/>
  <c r="BF298"/>
  <c r="T298"/>
  <c r="R298"/>
  <c r="P298"/>
  <c r="BI297"/>
  <c r="BH297"/>
  <c r="BG297"/>
  <c r="BF297"/>
  <c r="T297"/>
  <c r="R297"/>
  <c r="P297"/>
  <c r="BI294"/>
  <c r="BH294"/>
  <c r="BG294"/>
  <c r="BF294"/>
  <c r="T294"/>
  <c r="R294"/>
  <c r="P294"/>
  <c r="BI291"/>
  <c r="BH291"/>
  <c r="BG291"/>
  <c r="BF291"/>
  <c r="T291"/>
  <c r="R291"/>
  <c r="P291"/>
  <c r="BI290"/>
  <c r="BH290"/>
  <c r="BG290"/>
  <c r="BF290"/>
  <c r="T290"/>
  <c r="R290"/>
  <c r="P290"/>
  <c r="BI289"/>
  <c r="BH289"/>
  <c r="BG289"/>
  <c r="BF289"/>
  <c r="T289"/>
  <c r="R289"/>
  <c r="P289"/>
  <c r="BI288"/>
  <c r="BH288"/>
  <c r="BG288"/>
  <c r="BF288"/>
  <c r="T288"/>
  <c r="R288"/>
  <c r="P288"/>
  <c r="BI287"/>
  <c r="BH287"/>
  <c r="BG287"/>
  <c r="BF287"/>
  <c r="T287"/>
  <c r="R287"/>
  <c r="P287"/>
  <c r="BI286"/>
  <c r="BH286"/>
  <c r="BG286"/>
  <c r="BF286"/>
  <c r="T286"/>
  <c r="R286"/>
  <c r="P286"/>
  <c r="BI285"/>
  <c r="BH285"/>
  <c r="BG285"/>
  <c r="BF285"/>
  <c r="T285"/>
  <c r="R285"/>
  <c r="P285"/>
  <c r="BI282"/>
  <c r="BH282"/>
  <c r="BG282"/>
  <c r="BF282"/>
  <c r="T282"/>
  <c r="R282"/>
  <c r="P282"/>
  <c r="BI279"/>
  <c r="BH279"/>
  <c r="BG279"/>
  <c r="BF279"/>
  <c r="T279"/>
  <c r="R279"/>
  <c r="P279"/>
  <c r="BI278"/>
  <c r="BH278"/>
  <c r="BG278"/>
  <c r="BF278"/>
  <c r="T278"/>
  <c r="R278"/>
  <c r="P278"/>
  <c r="BI277"/>
  <c r="BH277"/>
  <c r="BG277"/>
  <c r="BF277"/>
  <c r="T277"/>
  <c r="R277"/>
  <c r="P277"/>
  <c r="BI276"/>
  <c r="BH276"/>
  <c r="BG276"/>
  <c r="BF276"/>
  <c r="T276"/>
  <c r="R276"/>
  <c r="P276"/>
  <c r="BI275"/>
  <c r="BH275"/>
  <c r="BG275"/>
  <c r="BF275"/>
  <c r="T275"/>
  <c r="R275"/>
  <c r="P275"/>
  <c r="BI270"/>
  <c r="BH270"/>
  <c r="BG270"/>
  <c r="BF270"/>
  <c r="T270"/>
  <c r="R270"/>
  <c r="P270"/>
  <c r="BI267"/>
  <c r="BH267"/>
  <c r="BG267"/>
  <c r="BF267"/>
  <c r="T267"/>
  <c r="R267"/>
  <c r="P267"/>
  <c r="BI264"/>
  <c r="BH264"/>
  <c r="BG264"/>
  <c r="BF264"/>
  <c r="T264"/>
  <c r="R264"/>
  <c r="P264"/>
  <c r="BI262"/>
  <c r="BH262"/>
  <c r="BG262"/>
  <c r="BF262"/>
  <c r="T262"/>
  <c r="R262"/>
  <c r="P262"/>
  <c r="BI261"/>
  <c r="BH261"/>
  <c r="BG261"/>
  <c r="BF261"/>
  <c r="T261"/>
  <c r="R261"/>
  <c r="P261"/>
  <c r="BI258"/>
  <c r="BH258"/>
  <c r="BG258"/>
  <c r="BF258"/>
  <c r="T258"/>
  <c r="R258"/>
  <c r="P258"/>
  <c r="BI257"/>
  <c r="BH257"/>
  <c r="BG257"/>
  <c r="BF257"/>
  <c r="T257"/>
  <c r="R257"/>
  <c r="P257"/>
  <c r="BI256"/>
  <c r="BH256"/>
  <c r="BG256"/>
  <c r="BF256"/>
  <c r="T256"/>
  <c r="R256"/>
  <c r="P256"/>
  <c r="BI253"/>
  <c r="BH253"/>
  <c r="BG253"/>
  <c r="BF253"/>
  <c r="T253"/>
  <c r="R253"/>
  <c r="P253"/>
  <c r="BI250"/>
  <c r="BH250"/>
  <c r="BG250"/>
  <c r="BF250"/>
  <c r="T250"/>
  <c r="R250"/>
  <c r="P250"/>
  <c r="BI248"/>
  <c r="BH248"/>
  <c r="BG248"/>
  <c r="BF248"/>
  <c r="T248"/>
  <c r="R248"/>
  <c r="P248"/>
  <c r="BI247"/>
  <c r="BH247"/>
  <c r="BG247"/>
  <c r="BF247"/>
  <c r="T247"/>
  <c r="R247"/>
  <c r="P247"/>
  <c r="BI244"/>
  <c r="BH244"/>
  <c r="BG244"/>
  <c r="BF244"/>
  <c r="T244"/>
  <c r="R244"/>
  <c r="P244"/>
  <c r="BI243"/>
  <c r="BH243"/>
  <c r="BG243"/>
  <c r="BF243"/>
  <c r="T243"/>
  <c r="R243"/>
  <c r="P243"/>
  <c r="BI240"/>
  <c r="BH240"/>
  <c r="BG240"/>
  <c r="BF240"/>
  <c r="T240"/>
  <c r="R240"/>
  <c r="P240"/>
  <c r="BI238"/>
  <c r="BH238"/>
  <c r="BG238"/>
  <c r="BF238"/>
  <c r="T238"/>
  <c r="R238"/>
  <c r="P238"/>
  <c r="BI237"/>
  <c r="BH237"/>
  <c r="BG237"/>
  <c r="BF237"/>
  <c r="T237"/>
  <c r="R237"/>
  <c r="P237"/>
  <c r="BI236"/>
  <c r="BH236"/>
  <c r="BG236"/>
  <c r="BF236"/>
  <c r="T236"/>
  <c r="R236"/>
  <c r="P236"/>
  <c r="BI235"/>
  <c r="BH235"/>
  <c r="BG235"/>
  <c r="BF235"/>
  <c r="T235"/>
  <c r="R235"/>
  <c r="P235"/>
  <c r="BI232"/>
  <c r="BH232"/>
  <c r="BG232"/>
  <c r="BF232"/>
  <c r="T232"/>
  <c r="R232"/>
  <c r="P232"/>
  <c r="BI231"/>
  <c r="BH231"/>
  <c r="BG231"/>
  <c r="BF231"/>
  <c r="T231"/>
  <c r="R231"/>
  <c r="P231"/>
  <c r="BI230"/>
  <c r="BH230"/>
  <c r="BG230"/>
  <c r="BF230"/>
  <c r="T230"/>
  <c r="R230"/>
  <c r="P230"/>
  <c r="BI229"/>
  <c r="BH229"/>
  <c r="BG229"/>
  <c r="BF229"/>
  <c r="T229"/>
  <c r="R229"/>
  <c r="P229"/>
  <c r="BI225"/>
  <c r="BH225"/>
  <c r="BG225"/>
  <c r="BF225"/>
  <c r="T225"/>
  <c r="R225"/>
  <c r="P225"/>
  <c r="BI222"/>
  <c r="BH222"/>
  <c r="BG222"/>
  <c r="BF222"/>
  <c r="T222"/>
  <c r="R222"/>
  <c r="P222"/>
  <c r="BI221"/>
  <c r="BH221"/>
  <c r="BG221"/>
  <c r="BF221"/>
  <c r="T221"/>
  <c r="R221"/>
  <c r="P221"/>
  <c r="BI220"/>
  <c r="BH220"/>
  <c r="BG220"/>
  <c r="BF220"/>
  <c r="T220"/>
  <c r="R220"/>
  <c r="P220"/>
  <c r="BI219"/>
  <c r="BH219"/>
  <c r="BG219"/>
  <c r="BF219"/>
  <c r="T219"/>
  <c r="R219"/>
  <c r="P219"/>
  <c r="BI216"/>
  <c r="BH216"/>
  <c r="BG216"/>
  <c r="BF216"/>
  <c r="T216"/>
  <c r="R216"/>
  <c r="P216"/>
  <c r="BI215"/>
  <c r="BH215"/>
  <c r="BG215"/>
  <c r="BF215"/>
  <c r="T215"/>
  <c r="R215"/>
  <c r="P215"/>
  <c r="BI214"/>
  <c r="BH214"/>
  <c r="BG214"/>
  <c r="BF214"/>
  <c r="T214"/>
  <c r="R214"/>
  <c r="P214"/>
  <c r="BI213"/>
  <c r="BH213"/>
  <c r="BG213"/>
  <c r="BF213"/>
  <c r="T213"/>
  <c r="R213"/>
  <c r="P213"/>
  <c r="BI212"/>
  <c r="BH212"/>
  <c r="BG212"/>
  <c r="BF212"/>
  <c r="T212"/>
  <c r="R212"/>
  <c r="P212"/>
  <c r="BI211"/>
  <c r="BH211"/>
  <c r="BG211"/>
  <c r="BF211"/>
  <c r="T211"/>
  <c r="R211"/>
  <c r="P211"/>
  <c r="BI210"/>
  <c r="BH210"/>
  <c r="BG210"/>
  <c r="BF210"/>
  <c r="T210"/>
  <c r="R210"/>
  <c r="P210"/>
  <c r="BI208"/>
  <c r="BH208"/>
  <c r="BG208"/>
  <c r="BF208"/>
  <c r="T208"/>
  <c r="R208"/>
  <c r="P208"/>
  <c r="BI207"/>
  <c r="BH207"/>
  <c r="BG207"/>
  <c r="BF207"/>
  <c r="T207"/>
  <c r="R207"/>
  <c r="P207"/>
  <c r="BI206"/>
  <c r="BH206"/>
  <c r="BG206"/>
  <c r="BF206"/>
  <c r="T206"/>
  <c r="R206"/>
  <c r="P206"/>
  <c r="BI203"/>
  <c r="BH203"/>
  <c r="BG203"/>
  <c r="BF203"/>
  <c r="T203"/>
  <c r="R203"/>
  <c r="P203"/>
  <c r="BI202"/>
  <c r="BH202"/>
  <c r="BG202"/>
  <c r="BF202"/>
  <c r="T202"/>
  <c r="R202"/>
  <c r="P202"/>
  <c r="BI201"/>
  <c r="BH201"/>
  <c r="BG201"/>
  <c r="BF201"/>
  <c r="T201"/>
  <c r="R201"/>
  <c r="P201"/>
  <c r="BI200"/>
  <c r="BH200"/>
  <c r="BG200"/>
  <c r="BF200"/>
  <c r="T200"/>
  <c r="R200"/>
  <c r="P200"/>
  <c r="BI199"/>
  <c r="BH199"/>
  <c r="BG199"/>
  <c r="BF199"/>
  <c r="T199"/>
  <c r="R199"/>
  <c r="P199"/>
  <c r="BI197"/>
  <c r="BH197"/>
  <c r="BG197"/>
  <c r="BF197"/>
  <c r="T197"/>
  <c r="R197"/>
  <c r="P197"/>
  <c r="BI196"/>
  <c r="BH196"/>
  <c r="BG196"/>
  <c r="BF196"/>
  <c r="T196"/>
  <c r="R196"/>
  <c r="P196"/>
  <c r="BI193"/>
  <c r="BH193"/>
  <c r="BG193"/>
  <c r="BF193"/>
  <c r="T193"/>
  <c r="R193"/>
  <c r="P193"/>
  <c r="BI192"/>
  <c r="BH192"/>
  <c r="BG192"/>
  <c r="BF192"/>
  <c r="T192"/>
  <c r="R192"/>
  <c r="P192"/>
  <c r="BI191"/>
  <c r="BH191"/>
  <c r="BG191"/>
  <c r="BF191"/>
  <c r="T191"/>
  <c r="R191"/>
  <c r="P191"/>
  <c r="BI190"/>
  <c r="BH190"/>
  <c r="BG190"/>
  <c r="BF190"/>
  <c r="T190"/>
  <c r="R190"/>
  <c r="P190"/>
  <c r="BI189"/>
  <c r="BH189"/>
  <c r="BG189"/>
  <c r="BF189"/>
  <c r="T189"/>
  <c r="R189"/>
  <c r="P189"/>
  <c r="BI186"/>
  <c r="BH186"/>
  <c r="BG186"/>
  <c r="BF186"/>
  <c r="T186"/>
  <c r="R186"/>
  <c r="P186"/>
  <c r="BI185"/>
  <c r="BH185"/>
  <c r="BG185"/>
  <c r="BF185"/>
  <c r="T185"/>
  <c r="R185"/>
  <c r="P185"/>
  <c r="BI183"/>
  <c r="BH183"/>
  <c r="BG183"/>
  <c r="BF183"/>
  <c r="T183"/>
  <c r="R183"/>
  <c r="P183"/>
  <c r="BI181"/>
  <c r="BH181"/>
  <c r="BG181"/>
  <c r="BF181"/>
  <c r="T181"/>
  <c r="R181"/>
  <c r="P181"/>
  <c r="BI179"/>
  <c r="BH179"/>
  <c r="BG179"/>
  <c r="BF179"/>
  <c r="T179"/>
  <c r="R179"/>
  <c r="P179"/>
  <c r="BI178"/>
  <c r="BH178"/>
  <c r="BG178"/>
  <c r="BF178"/>
  <c r="T178"/>
  <c r="R178"/>
  <c r="P178"/>
  <c r="BI176"/>
  <c r="BH176"/>
  <c r="BG176"/>
  <c r="BF176"/>
  <c r="T176"/>
  <c r="R176"/>
  <c r="P176"/>
  <c r="BI175"/>
  <c r="BH175"/>
  <c r="BG175"/>
  <c r="BF175"/>
  <c r="T175"/>
  <c r="R175"/>
  <c r="P175"/>
  <c r="BI173"/>
  <c r="BH173"/>
  <c r="BG173"/>
  <c r="BF173"/>
  <c r="T173"/>
  <c r="R173"/>
  <c r="P173"/>
  <c r="BI172"/>
  <c r="BH172"/>
  <c r="BG172"/>
  <c r="BF172"/>
  <c r="T172"/>
  <c r="R172"/>
  <c r="P172"/>
  <c r="BI171"/>
  <c r="BH171"/>
  <c r="BG171"/>
  <c r="BF171"/>
  <c r="T171"/>
  <c r="R171"/>
  <c r="P171"/>
  <c r="BI170"/>
  <c r="BH170"/>
  <c r="BG170"/>
  <c r="BF170"/>
  <c r="T170"/>
  <c r="R170"/>
  <c r="P170"/>
  <c r="BI169"/>
  <c r="BH169"/>
  <c r="BG169"/>
  <c r="BF169"/>
  <c r="T169"/>
  <c r="R169"/>
  <c r="P169"/>
  <c r="BI168"/>
  <c r="BH168"/>
  <c r="BG168"/>
  <c r="BF168"/>
  <c r="T168"/>
  <c r="R168"/>
  <c r="P168"/>
  <c r="BI167"/>
  <c r="BH167"/>
  <c r="BG167"/>
  <c r="BF167"/>
  <c r="T167"/>
  <c r="R167"/>
  <c r="P167"/>
  <c r="BI166"/>
  <c r="BH166"/>
  <c r="BG166"/>
  <c r="BF166"/>
  <c r="T166"/>
  <c r="R166"/>
  <c r="P166"/>
  <c r="BI164"/>
  <c r="BH164"/>
  <c r="BG164"/>
  <c r="BF164"/>
  <c r="T164"/>
  <c r="R164"/>
  <c r="P164"/>
  <c r="BI162"/>
  <c r="BH162"/>
  <c r="BG162"/>
  <c r="BF162"/>
  <c r="T162"/>
  <c r="R162"/>
  <c r="P162"/>
  <c r="BI161"/>
  <c r="BH161"/>
  <c r="BG161"/>
  <c r="BF161"/>
  <c r="T161"/>
  <c r="R161"/>
  <c r="P161"/>
  <c r="BI158"/>
  <c r="BH158"/>
  <c r="BG158"/>
  <c r="BF158"/>
  <c r="T158"/>
  <c r="R158"/>
  <c r="P158"/>
  <c r="BI157"/>
  <c r="BH157"/>
  <c r="BG157"/>
  <c r="BF157"/>
  <c r="T157"/>
  <c r="R157"/>
  <c r="P157"/>
  <c r="BI156"/>
  <c r="BH156"/>
  <c r="BG156"/>
  <c r="BF156"/>
  <c r="T156"/>
  <c r="R156"/>
  <c r="P156"/>
  <c r="BI155"/>
  <c r="BH155"/>
  <c r="BG155"/>
  <c r="BF155"/>
  <c r="T155"/>
  <c r="R155"/>
  <c r="P155"/>
  <c r="BI152"/>
  <c r="BH152"/>
  <c r="BG152"/>
  <c r="BF152"/>
  <c r="T152"/>
  <c r="R152"/>
  <c r="P152"/>
  <c r="BI149"/>
  <c r="BH149"/>
  <c r="BG149"/>
  <c r="BF149"/>
  <c r="T149"/>
  <c r="R149"/>
  <c r="P149"/>
  <c r="BI144"/>
  <c r="BH144"/>
  <c r="BG144"/>
  <c r="BF144"/>
  <c r="T144"/>
  <c r="R144"/>
  <c r="P144"/>
  <c r="BI140"/>
  <c r="BH140"/>
  <c r="BG140"/>
  <c r="BF140"/>
  <c r="T140"/>
  <c r="R140"/>
  <c r="P140"/>
  <c r="BI137"/>
  <c r="BH137"/>
  <c r="BG137"/>
  <c r="BF137"/>
  <c r="T137"/>
  <c r="R137"/>
  <c r="P137"/>
  <c r="BI136"/>
  <c r="BH136"/>
  <c r="BG136"/>
  <c r="BF136"/>
  <c r="T136"/>
  <c r="R136"/>
  <c r="P136"/>
  <c r="J130"/>
  <c r="J129"/>
  <c r="F129"/>
  <c r="F127"/>
  <c r="E125"/>
  <c r="J92"/>
  <c r="J91"/>
  <c r="F91"/>
  <c r="F89"/>
  <c r="E87"/>
  <c r="J18"/>
  <c r="E18"/>
  <c r="F130"/>
  <c r="J17"/>
  <c r="J12"/>
  <c r="J89"/>
  <c r="E7"/>
  <c r="E123"/>
  <c i="13" r="J37"/>
  <c r="J36"/>
  <c i="1" r="AY106"/>
  <c i="13" r="J35"/>
  <c i="1" r="AX106"/>
  <c i="13" r="BI347"/>
  <c r="BH347"/>
  <c r="BG347"/>
  <c r="BF347"/>
  <c r="T347"/>
  <c r="R347"/>
  <c r="P347"/>
  <c r="BI345"/>
  <c r="BH345"/>
  <c r="BG345"/>
  <c r="BF345"/>
  <c r="T345"/>
  <c r="R345"/>
  <c r="P345"/>
  <c r="BI343"/>
  <c r="BH343"/>
  <c r="BG343"/>
  <c r="BF343"/>
  <c r="T343"/>
  <c r="R343"/>
  <c r="P343"/>
  <c r="BI342"/>
  <c r="BH342"/>
  <c r="BG342"/>
  <c r="BF342"/>
  <c r="T342"/>
  <c r="R342"/>
  <c r="P342"/>
  <c r="BI340"/>
  <c r="BH340"/>
  <c r="BG340"/>
  <c r="BF340"/>
  <c r="T340"/>
  <c r="R340"/>
  <c r="P340"/>
  <c r="BI339"/>
  <c r="BH339"/>
  <c r="BG339"/>
  <c r="BF339"/>
  <c r="T339"/>
  <c r="R339"/>
  <c r="P339"/>
  <c r="BI338"/>
  <c r="BH338"/>
  <c r="BG338"/>
  <c r="BF338"/>
  <c r="T338"/>
  <c r="R338"/>
  <c r="P338"/>
  <c r="BI336"/>
  <c r="BH336"/>
  <c r="BG336"/>
  <c r="BF336"/>
  <c r="T336"/>
  <c r="R336"/>
  <c r="P336"/>
  <c r="BI334"/>
  <c r="BH334"/>
  <c r="BG334"/>
  <c r="BF334"/>
  <c r="T334"/>
  <c r="R334"/>
  <c r="P334"/>
  <c r="BI331"/>
  <c r="BH331"/>
  <c r="BG331"/>
  <c r="BF331"/>
  <c r="T331"/>
  <c r="R331"/>
  <c r="P331"/>
  <c r="BI329"/>
  <c r="BH329"/>
  <c r="BG329"/>
  <c r="BF329"/>
  <c r="T329"/>
  <c r="R329"/>
  <c r="P329"/>
  <c r="BI327"/>
  <c r="BH327"/>
  <c r="BG327"/>
  <c r="BF327"/>
  <c r="T327"/>
  <c r="R327"/>
  <c r="P327"/>
  <c r="BI326"/>
  <c r="BH326"/>
  <c r="BG326"/>
  <c r="BF326"/>
  <c r="T326"/>
  <c r="R326"/>
  <c r="P326"/>
  <c r="BI322"/>
  <c r="BH322"/>
  <c r="BG322"/>
  <c r="BF322"/>
  <c r="T322"/>
  <c r="R322"/>
  <c r="P322"/>
  <c r="BI320"/>
  <c r="BH320"/>
  <c r="BG320"/>
  <c r="BF320"/>
  <c r="T320"/>
  <c r="R320"/>
  <c r="P320"/>
  <c r="BI319"/>
  <c r="BH319"/>
  <c r="BG319"/>
  <c r="BF319"/>
  <c r="T319"/>
  <c r="R319"/>
  <c r="P319"/>
  <c r="BI318"/>
  <c r="BH318"/>
  <c r="BG318"/>
  <c r="BF318"/>
  <c r="T318"/>
  <c r="R318"/>
  <c r="P318"/>
  <c r="BI317"/>
  <c r="BH317"/>
  <c r="BG317"/>
  <c r="BF317"/>
  <c r="T317"/>
  <c r="R317"/>
  <c r="P317"/>
  <c r="BI313"/>
  <c r="BH313"/>
  <c r="BG313"/>
  <c r="BF313"/>
  <c r="T313"/>
  <c r="R313"/>
  <c r="P313"/>
  <c r="BI310"/>
  <c r="BH310"/>
  <c r="BG310"/>
  <c r="BF310"/>
  <c r="T310"/>
  <c r="R310"/>
  <c r="P310"/>
  <c r="BI305"/>
  <c r="BH305"/>
  <c r="BG305"/>
  <c r="BF305"/>
  <c r="T305"/>
  <c r="R305"/>
  <c r="P305"/>
  <c r="BI302"/>
  <c r="BH302"/>
  <c r="BG302"/>
  <c r="BF302"/>
  <c r="T302"/>
  <c r="R302"/>
  <c r="P302"/>
  <c r="BI301"/>
  <c r="BH301"/>
  <c r="BG301"/>
  <c r="BF301"/>
  <c r="T301"/>
  <c r="R301"/>
  <c r="P301"/>
  <c r="BI300"/>
  <c r="BH300"/>
  <c r="BG300"/>
  <c r="BF300"/>
  <c r="T300"/>
  <c r="R300"/>
  <c r="P300"/>
  <c r="BI298"/>
  <c r="BH298"/>
  <c r="BG298"/>
  <c r="BF298"/>
  <c r="T298"/>
  <c r="R298"/>
  <c r="P298"/>
  <c r="BI297"/>
  <c r="BH297"/>
  <c r="BG297"/>
  <c r="BF297"/>
  <c r="T297"/>
  <c r="R297"/>
  <c r="P297"/>
  <c r="BI295"/>
  <c r="BH295"/>
  <c r="BG295"/>
  <c r="BF295"/>
  <c r="T295"/>
  <c r="R295"/>
  <c r="P295"/>
  <c r="BI294"/>
  <c r="BH294"/>
  <c r="BG294"/>
  <c r="BF294"/>
  <c r="T294"/>
  <c r="R294"/>
  <c r="P294"/>
  <c r="BI293"/>
  <c r="BH293"/>
  <c r="BG293"/>
  <c r="BF293"/>
  <c r="T293"/>
  <c r="R293"/>
  <c r="P293"/>
  <c r="BI292"/>
  <c r="BH292"/>
  <c r="BG292"/>
  <c r="BF292"/>
  <c r="T292"/>
  <c r="R292"/>
  <c r="P292"/>
  <c r="BI290"/>
  <c r="BH290"/>
  <c r="BG290"/>
  <c r="BF290"/>
  <c r="T290"/>
  <c r="R290"/>
  <c r="P290"/>
  <c r="BI289"/>
  <c r="BH289"/>
  <c r="BG289"/>
  <c r="BF289"/>
  <c r="T289"/>
  <c r="R289"/>
  <c r="P289"/>
  <c r="BI286"/>
  <c r="BH286"/>
  <c r="BG286"/>
  <c r="BF286"/>
  <c r="T286"/>
  <c r="R286"/>
  <c r="P286"/>
  <c r="BI283"/>
  <c r="BH283"/>
  <c r="BG283"/>
  <c r="BF283"/>
  <c r="T283"/>
  <c r="R283"/>
  <c r="P283"/>
  <c r="BI282"/>
  <c r="BH282"/>
  <c r="BG282"/>
  <c r="BF282"/>
  <c r="T282"/>
  <c r="R282"/>
  <c r="P282"/>
  <c r="BI281"/>
  <c r="BH281"/>
  <c r="BG281"/>
  <c r="BF281"/>
  <c r="T281"/>
  <c r="R281"/>
  <c r="P281"/>
  <c r="BI280"/>
  <c r="BH280"/>
  <c r="BG280"/>
  <c r="BF280"/>
  <c r="T280"/>
  <c r="R280"/>
  <c r="P280"/>
  <c r="BI279"/>
  <c r="BH279"/>
  <c r="BG279"/>
  <c r="BF279"/>
  <c r="T279"/>
  <c r="R279"/>
  <c r="P279"/>
  <c r="BI278"/>
  <c r="BH278"/>
  <c r="BG278"/>
  <c r="BF278"/>
  <c r="T278"/>
  <c r="R278"/>
  <c r="P278"/>
  <c r="BI277"/>
  <c r="BH277"/>
  <c r="BG277"/>
  <c r="BF277"/>
  <c r="T277"/>
  <c r="R277"/>
  <c r="P277"/>
  <c r="BI274"/>
  <c r="BH274"/>
  <c r="BG274"/>
  <c r="BF274"/>
  <c r="T274"/>
  <c r="R274"/>
  <c r="P274"/>
  <c r="BI271"/>
  <c r="BH271"/>
  <c r="BG271"/>
  <c r="BF271"/>
  <c r="T271"/>
  <c r="R271"/>
  <c r="P271"/>
  <c r="BI270"/>
  <c r="BH270"/>
  <c r="BG270"/>
  <c r="BF270"/>
  <c r="T270"/>
  <c r="R270"/>
  <c r="P270"/>
  <c r="BI269"/>
  <c r="BH269"/>
  <c r="BG269"/>
  <c r="BF269"/>
  <c r="T269"/>
  <c r="R269"/>
  <c r="P269"/>
  <c r="BI268"/>
  <c r="BH268"/>
  <c r="BG268"/>
  <c r="BF268"/>
  <c r="T268"/>
  <c r="R268"/>
  <c r="P268"/>
  <c r="BI267"/>
  <c r="BH267"/>
  <c r="BG267"/>
  <c r="BF267"/>
  <c r="T267"/>
  <c r="R267"/>
  <c r="P267"/>
  <c r="BI262"/>
  <c r="BH262"/>
  <c r="BG262"/>
  <c r="BF262"/>
  <c r="T262"/>
  <c r="R262"/>
  <c r="P262"/>
  <c r="BI259"/>
  <c r="BH259"/>
  <c r="BG259"/>
  <c r="BF259"/>
  <c r="T259"/>
  <c r="R259"/>
  <c r="P259"/>
  <c r="BI256"/>
  <c r="BH256"/>
  <c r="BG256"/>
  <c r="BF256"/>
  <c r="T256"/>
  <c r="R256"/>
  <c r="P256"/>
  <c r="BI254"/>
  <c r="BH254"/>
  <c r="BG254"/>
  <c r="BF254"/>
  <c r="T254"/>
  <c r="R254"/>
  <c r="P254"/>
  <c r="BI253"/>
  <c r="BH253"/>
  <c r="BG253"/>
  <c r="BF253"/>
  <c r="T253"/>
  <c r="R253"/>
  <c r="P253"/>
  <c r="BI250"/>
  <c r="BH250"/>
  <c r="BG250"/>
  <c r="BF250"/>
  <c r="T250"/>
  <c r="R250"/>
  <c r="P250"/>
  <c r="BI249"/>
  <c r="BH249"/>
  <c r="BG249"/>
  <c r="BF249"/>
  <c r="T249"/>
  <c r="R249"/>
  <c r="P249"/>
  <c r="BI248"/>
  <c r="BH248"/>
  <c r="BG248"/>
  <c r="BF248"/>
  <c r="T248"/>
  <c r="R248"/>
  <c r="P248"/>
  <c r="BI245"/>
  <c r="BH245"/>
  <c r="BG245"/>
  <c r="BF245"/>
  <c r="T245"/>
  <c r="R245"/>
  <c r="P245"/>
  <c r="BI242"/>
  <c r="BH242"/>
  <c r="BG242"/>
  <c r="BF242"/>
  <c r="T242"/>
  <c r="R242"/>
  <c r="P242"/>
  <c r="BI240"/>
  <c r="BH240"/>
  <c r="BG240"/>
  <c r="BF240"/>
  <c r="T240"/>
  <c r="R240"/>
  <c r="P240"/>
  <c r="BI239"/>
  <c r="BH239"/>
  <c r="BG239"/>
  <c r="BF239"/>
  <c r="T239"/>
  <c r="R239"/>
  <c r="P239"/>
  <c r="BI236"/>
  <c r="BH236"/>
  <c r="BG236"/>
  <c r="BF236"/>
  <c r="T236"/>
  <c r="R236"/>
  <c r="P236"/>
  <c r="BI235"/>
  <c r="BH235"/>
  <c r="BG235"/>
  <c r="BF235"/>
  <c r="T235"/>
  <c r="R235"/>
  <c r="P235"/>
  <c r="BI234"/>
  <c r="BH234"/>
  <c r="BG234"/>
  <c r="BF234"/>
  <c r="T234"/>
  <c r="R234"/>
  <c r="P234"/>
  <c r="BI233"/>
  <c r="BH233"/>
  <c r="BG233"/>
  <c r="BF233"/>
  <c r="T233"/>
  <c r="R233"/>
  <c r="P233"/>
  <c r="BI232"/>
  <c r="BH232"/>
  <c r="BG232"/>
  <c r="BF232"/>
  <c r="T232"/>
  <c r="R232"/>
  <c r="P232"/>
  <c r="BI229"/>
  <c r="BH229"/>
  <c r="BG229"/>
  <c r="BF229"/>
  <c r="T229"/>
  <c r="R229"/>
  <c r="P229"/>
  <c r="BI228"/>
  <c r="BH228"/>
  <c r="BG228"/>
  <c r="BF228"/>
  <c r="T228"/>
  <c r="R228"/>
  <c r="P228"/>
  <c r="BI227"/>
  <c r="BH227"/>
  <c r="BG227"/>
  <c r="BF227"/>
  <c r="T227"/>
  <c r="R227"/>
  <c r="P227"/>
  <c r="BI226"/>
  <c r="BH226"/>
  <c r="BG226"/>
  <c r="BF226"/>
  <c r="T226"/>
  <c r="R226"/>
  <c r="P226"/>
  <c r="BI222"/>
  <c r="BH222"/>
  <c r="BG222"/>
  <c r="BF222"/>
  <c r="T222"/>
  <c r="R222"/>
  <c r="P222"/>
  <c r="BI219"/>
  <c r="BH219"/>
  <c r="BG219"/>
  <c r="BF219"/>
  <c r="T219"/>
  <c r="R219"/>
  <c r="P219"/>
  <c r="BI218"/>
  <c r="BH218"/>
  <c r="BG218"/>
  <c r="BF218"/>
  <c r="T218"/>
  <c r="R218"/>
  <c r="P218"/>
  <c r="BI217"/>
  <c r="BH217"/>
  <c r="BG217"/>
  <c r="BF217"/>
  <c r="T217"/>
  <c r="R217"/>
  <c r="P217"/>
  <c r="BI216"/>
  <c r="BH216"/>
  <c r="BG216"/>
  <c r="BF216"/>
  <c r="T216"/>
  <c r="R216"/>
  <c r="P216"/>
  <c r="BI213"/>
  <c r="BH213"/>
  <c r="BG213"/>
  <c r="BF213"/>
  <c r="T213"/>
  <c r="R213"/>
  <c r="P213"/>
  <c r="BI212"/>
  <c r="BH212"/>
  <c r="BG212"/>
  <c r="BF212"/>
  <c r="T212"/>
  <c r="R212"/>
  <c r="P212"/>
  <c r="BI211"/>
  <c r="BH211"/>
  <c r="BG211"/>
  <c r="BF211"/>
  <c r="T211"/>
  <c r="R211"/>
  <c r="P211"/>
  <c r="BI210"/>
  <c r="BH210"/>
  <c r="BG210"/>
  <c r="BF210"/>
  <c r="T210"/>
  <c r="R210"/>
  <c r="P210"/>
  <c r="BI209"/>
  <c r="BH209"/>
  <c r="BG209"/>
  <c r="BF209"/>
  <c r="T209"/>
  <c r="R209"/>
  <c r="P209"/>
  <c r="BI208"/>
  <c r="BH208"/>
  <c r="BG208"/>
  <c r="BF208"/>
  <c r="T208"/>
  <c r="R208"/>
  <c r="P208"/>
  <c r="BI207"/>
  <c r="BH207"/>
  <c r="BG207"/>
  <c r="BF207"/>
  <c r="T207"/>
  <c r="R207"/>
  <c r="P207"/>
  <c r="BI205"/>
  <c r="BH205"/>
  <c r="BG205"/>
  <c r="BF205"/>
  <c r="T205"/>
  <c r="R205"/>
  <c r="P205"/>
  <c r="BI204"/>
  <c r="BH204"/>
  <c r="BG204"/>
  <c r="BF204"/>
  <c r="T204"/>
  <c r="R204"/>
  <c r="P204"/>
  <c r="BI203"/>
  <c r="BH203"/>
  <c r="BG203"/>
  <c r="BF203"/>
  <c r="T203"/>
  <c r="R203"/>
  <c r="P203"/>
  <c r="BI200"/>
  <c r="BH200"/>
  <c r="BG200"/>
  <c r="BF200"/>
  <c r="T200"/>
  <c r="R200"/>
  <c r="P200"/>
  <c r="BI199"/>
  <c r="BH199"/>
  <c r="BG199"/>
  <c r="BF199"/>
  <c r="T199"/>
  <c r="R199"/>
  <c r="P199"/>
  <c r="BI198"/>
  <c r="BH198"/>
  <c r="BG198"/>
  <c r="BF198"/>
  <c r="T198"/>
  <c r="R198"/>
  <c r="P198"/>
  <c r="BI197"/>
  <c r="BH197"/>
  <c r="BG197"/>
  <c r="BF197"/>
  <c r="T197"/>
  <c r="R197"/>
  <c r="P197"/>
  <c r="BI196"/>
  <c r="BH196"/>
  <c r="BG196"/>
  <c r="BF196"/>
  <c r="T196"/>
  <c r="R196"/>
  <c r="P196"/>
  <c r="BI194"/>
  <c r="BH194"/>
  <c r="BG194"/>
  <c r="BF194"/>
  <c r="T194"/>
  <c r="R194"/>
  <c r="P194"/>
  <c r="BI193"/>
  <c r="BH193"/>
  <c r="BG193"/>
  <c r="BF193"/>
  <c r="T193"/>
  <c r="R193"/>
  <c r="P193"/>
  <c r="BI190"/>
  <c r="BH190"/>
  <c r="BG190"/>
  <c r="BF190"/>
  <c r="T190"/>
  <c r="R190"/>
  <c r="P190"/>
  <c r="BI189"/>
  <c r="BH189"/>
  <c r="BG189"/>
  <c r="BF189"/>
  <c r="T189"/>
  <c r="R189"/>
  <c r="P189"/>
  <c r="BI188"/>
  <c r="BH188"/>
  <c r="BG188"/>
  <c r="BF188"/>
  <c r="T188"/>
  <c r="R188"/>
  <c r="P188"/>
  <c r="BI187"/>
  <c r="BH187"/>
  <c r="BG187"/>
  <c r="BF187"/>
  <c r="T187"/>
  <c r="R187"/>
  <c r="P187"/>
  <c r="BI186"/>
  <c r="BH186"/>
  <c r="BG186"/>
  <c r="BF186"/>
  <c r="T186"/>
  <c r="R186"/>
  <c r="P186"/>
  <c r="BI183"/>
  <c r="BH183"/>
  <c r="BG183"/>
  <c r="BF183"/>
  <c r="T183"/>
  <c r="R183"/>
  <c r="P183"/>
  <c r="BI182"/>
  <c r="BH182"/>
  <c r="BG182"/>
  <c r="BF182"/>
  <c r="T182"/>
  <c r="R182"/>
  <c r="P182"/>
  <c r="BI180"/>
  <c r="BH180"/>
  <c r="BG180"/>
  <c r="BF180"/>
  <c r="T180"/>
  <c r="R180"/>
  <c r="P180"/>
  <c r="BI178"/>
  <c r="BH178"/>
  <c r="BG178"/>
  <c r="BF178"/>
  <c r="T178"/>
  <c r="R178"/>
  <c r="P178"/>
  <c r="BI176"/>
  <c r="BH176"/>
  <c r="BG176"/>
  <c r="BF176"/>
  <c r="T176"/>
  <c r="R176"/>
  <c r="P176"/>
  <c r="BI175"/>
  <c r="BH175"/>
  <c r="BG175"/>
  <c r="BF175"/>
  <c r="T175"/>
  <c r="R175"/>
  <c r="P175"/>
  <c r="BI173"/>
  <c r="BH173"/>
  <c r="BG173"/>
  <c r="BF173"/>
  <c r="T173"/>
  <c r="R173"/>
  <c r="P173"/>
  <c r="BI172"/>
  <c r="BH172"/>
  <c r="BG172"/>
  <c r="BF172"/>
  <c r="T172"/>
  <c r="R172"/>
  <c r="P172"/>
  <c r="BI170"/>
  <c r="BH170"/>
  <c r="BG170"/>
  <c r="BF170"/>
  <c r="T170"/>
  <c r="R170"/>
  <c r="P170"/>
  <c r="BI169"/>
  <c r="BH169"/>
  <c r="BG169"/>
  <c r="BF169"/>
  <c r="T169"/>
  <c r="R169"/>
  <c r="P169"/>
  <c r="BI168"/>
  <c r="BH168"/>
  <c r="BG168"/>
  <c r="BF168"/>
  <c r="T168"/>
  <c r="R168"/>
  <c r="P168"/>
  <c r="BI167"/>
  <c r="BH167"/>
  <c r="BG167"/>
  <c r="BF167"/>
  <c r="T167"/>
  <c r="R167"/>
  <c r="P167"/>
  <c r="BI166"/>
  <c r="BH166"/>
  <c r="BG166"/>
  <c r="BF166"/>
  <c r="T166"/>
  <c r="R166"/>
  <c r="P166"/>
  <c r="BI165"/>
  <c r="BH165"/>
  <c r="BG165"/>
  <c r="BF165"/>
  <c r="T165"/>
  <c r="R165"/>
  <c r="P165"/>
  <c r="BI163"/>
  <c r="BH163"/>
  <c r="BG163"/>
  <c r="BF163"/>
  <c r="T163"/>
  <c r="R163"/>
  <c r="P163"/>
  <c r="BI161"/>
  <c r="BH161"/>
  <c r="BG161"/>
  <c r="BF161"/>
  <c r="T161"/>
  <c r="R161"/>
  <c r="P161"/>
  <c r="BI160"/>
  <c r="BH160"/>
  <c r="BG160"/>
  <c r="BF160"/>
  <c r="T160"/>
  <c r="R160"/>
  <c r="P160"/>
  <c r="BI159"/>
  <c r="BH159"/>
  <c r="BG159"/>
  <c r="BF159"/>
  <c r="T159"/>
  <c r="R159"/>
  <c r="P159"/>
  <c r="BI158"/>
  <c r="BH158"/>
  <c r="BG158"/>
  <c r="BF158"/>
  <c r="T158"/>
  <c r="R158"/>
  <c r="P158"/>
  <c r="BI154"/>
  <c r="BH154"/>
  <c r="BG154"/>
  <c r="BF154"/>
  <c r="T154"/>
  <c r="R154"/>
  <c r="P154"/>
  <c r="BI153"/>
  <c r="BH153"/>
  <c r="BG153"/>
  <c r="BF153"/>
  <c r="T153"/>
  <c r="R153"/>
  <c r="P153"/>
  <c r="BI150"/>
  <c r="BH150"/>
  <c r="BG150"/>
  <c r="BF150"/>
  <c r="T150"/>
  <c r="R150"/>
  <c r="P150"/>
  <c r="BI147"/>
  <c r="BH147"/>
  <c r="BG147"/>
  <c r="BF147"/>
  <c r="T147"/>
  <c r="R147"/>
  <c r="P147"/>
  <c r="BI144"/>
  <c r="BH144"/>
  <c r="BG144"/>
  <c r="BF144"/>
  <c r="T144"/>
  <c r="R144"/>
  <c r="P144"/>
  <c r="BI140"/>
  <c r="BH140"/>
  <c r="BG140"/>
  <c r="BF140"/>
  <c r="T140"/>
  <c r="R140"/>
  <c r="P140"/>
  <c r="BI137"/>
  <c r="BH137"/>
  <c r="BG137"/>
  <c r="BF137"/>
  <c r="T137"/>
  <c r="R137"/>
  <c r="P137"/>
  <c r="BI136"/>
  <c r="BH136"/>
  <c r="BG136"/>
  <c r="BF136"/>
  <c r="T136"/>
  <c r="R136"/>
  <c r="P136"/>
  <c r="J130"/>
  <c r="J129"/>
  <c r="F129"/>
  <c r="F127"/>
  <c r="E125"/>
  <c r="J92"/>
  <c r="J91"/>
  <c r="F91"/>
  <c r="F89"/>
  <c r="E87"/>
  <c r="J18"/>
  <c r="E18"/>
  <c r="F130"/>
  <c r="J17"/>
  <c r="J12"/>
  <c r="J89"/>
  <c r="E7"/>
  <c r="E123"/>
  <c i="12" r="J37"/>
  <c r="J36"/>
  <c i="1" r="AY105"/>
  <c i="12" r="J35"/>
  <c i="1" r="AX105"/>
  <c i="12" r="BI241"/>
  <c r="BH241"/>
  <c r="BG241"/>
  <c r="BF241"/>
  <c r="T241"/>
  <c r="R241"/>
  <c r="P241"/>
  <c r="BI239"/>
  <c r="BH239"/>
  <c r="BG239"/>
  <c r="BF239"/>
  <c r="T239"/>
  <c r="R239"/>
  <c r="P239"/>
  <c r="BI237"/>
  <c r="BH237"/>
  <c r="BG237"/>
  <c r="BF237"/>
  <c r="T237"/>
  <c r="R237"/>
  <c r="P237"/>
  <c r="BI236"/>
  <c r="BH236"/>
  <c r="BG236"/>
  <c r="BF236"/>
  <c r="T236"/>
  <c r="R236"/>
  <c r="P236"/>
  <c r="BI235"/>
  <c r="BH235"/>
  <c r="BG235"/>
  <c r="BF235"/>
  <c r="T235"/>
  <c r="R235"/>
  <c r="P235"/>
  <c r="BI234"/>
  <c r="BH234"/>
  <c r="BG234"/>
  <c r="BF234"/>
  <c r="T234"/>
  <c r="R234"/>
  <c r="P234"/>
  <c r="BI233"/>
  <c r="BH233"/>
  <c r="BG233"/>
  <c r="BF233"/>
  <c r="T233"/>
  <c r="R233"/>
  <c r="P233"/>
  <c r="BI231"/>
  <c r="BH231"/>
  <c r="BG231"/>
  <c r="BF231"/>
  <c r="T231"/>
  <c r="R231"/>
  <c r="P231"/>
  <c r="BI229"/>
  <c r="BH229"/>
  <c r="BG229"/>
  <c r="BF229"/>
  <c r="T229"/>
  <c r="R229"/>
  <c r="P229"/>
  <c r="BI226"/>
  <c r="BH226"/>
  <c r="BG226"/>
  <c r="BF226"/>
  <c r="T226"/>
  <c r="R226"/>
  <c r="P226"/>
  <c r="BI224"/>
  <c r="BH224"/>
  <c r="BG224"/>
  <c r="BF224"/>
  <c r="T224"/>
  <c r="R224"/>
  <c r="P224"/>
  <c r="BI222"/>
  <c r="BH222"/>
  <c r="BG222"/>
  <c r="BF222"/>
  <c r="T222"/>
  <c r="R222"/>
  <c r="P222"/>
  <c r="BI219"/>
  <c r="BH219"/>
  <c r="BG219"/>
  <c r="BF219"/>
  <c r="T219"/>
  <c r="R219"/>
  <c r="P219"/>
  <c r="BI218"/>
  <c r="BH218"/>
  <c r="BG218"/>
  <c r="BF218"/>
  <c r="T218"/>
  <c r="R218"/>
  <c r="P218"/>
  <c r="BI216"/>
  <c r="BH216"/>
  <c r="BG216"/>
  <c r="BF216"/>
  <c r="T216"/>
  <c r="R216"/>
  <c r="P216"/>
  <c r="BI215"/>
  <c r="BH215"/>
  <c r="BG215"/>
  <c r="BF215"/>
  <c r="T215"/>
  <c r="R215"/>
  <c r="P215"/>
  <c r="BI211"/>
  <c r="BH211"/>
  <c r="BG211"/>
  <c r="BF211"/>
  <c r="T211"/>
  <c r="R211"/>
  <c r="P211"/>
  <c r="BI210"/>
  <c r="BH210"/>
  <c r="BG210"/>
  <c r="BF210"/>
  <c r="T210"/>
  <c r="R210"/>
  <c r="P210"/>
  <c r="BI205"/>
  <c r="BH205"/>
  <c r="BG205"/>
  <c r="BF205"/>
  <c r="T205"/>
  <c r="R205"/>
  <c r="P205"/>
  <c r="BI202"/>
  <c r="BH202"/>
  <c r="BG202"/>
  <c r="BF202"/>
  <c r="T202"/>
  <c r="R202"/>
  <c r="P202"/>
  <c r="BI197"/>
  <c r="BH197"/>
  <c r="BG197"/>
  <c r="BF197"/>
  <c r="T197"/>
  <c r="R197"/>
  <c r="P197"/>
  <c r="BI194"/>
  <c r="BH194"/>
  <c r="BG194"/>
  <c r="BF194"/>
  <c r="T194"/>
  <c r="R194"/>
  <c r="P194"/>
  <c r="BI193"/>
  <c r="BH193"/>
  <c r="BG193"/>
  <c r="BF193"/>
  <c r="T193"/>
  <c r="R193"/>
  <c r="P193"/>
  <c r="BI192"/>
  <c r="BH192"/>
  <c r="BG192"/>
  <c r="BF192"/>
  <c r="T192"/>
  <c r="R192"/>
  <c r="P192"/>
  <c r="BI191"/>
  <c r="BH191"/>
  <c r="BG191"/>
  <c r="BF191"/>
  <c r="T191"/>
  <c r="R191"/>
  <c r="P191"/>
  <c r="BI190"/>
  <c r="BH190"/>
  <c r="BG190"/>
  <c r="BF190"/>
  <c r="T190"/>
  <c r="R190"/>
  <c r="P190"/>
  <c r="BI185"/>
  <c r="BH185"/>
  <c r="BG185"/>
  <c r="BF185"/>
  <c r="T185"/>
  <c r="R185"/>
  <c r="P185"/>
  <c r="BI184"/>
  <c r="BH184"/>
  <c r="BG184"/>
  <c r="BF184"/>
  <c r="T184"/>
  <c r="R184"/>
  <c r="P184"/>
  <c r="BI180"/>
  <c r="BH180"/>
  <c r="BG180"/>
  <c r="BF180"/>
  <c r="T180"/>
  <c r="R180"/>
  <c r="P180"/>
  <c r="BI178"/>
  <c r="BH178"/>
  <c r="BG178"/>
  <c r="BF178"/>
  <c r="T178"/>
  <c r="R178"/>
  <c r="P178"/>
  <c r="BI177"/>
  <c r="BH177"/>
  <c r="BG177"/>
  <c r="BF177"/>
  <c r="T177"/>
  <c r="R177"/>
  <c r="P177"/>
  <c r="BI174"/>
  <c r="BH174"/>
  <c r="BG174"/>
  <c r="BF174"/>
  <c r="T174"/>
  <c r="R174"/>
  <c r="P174"/>
  <c r="BI173"/>
  <c r="BH173"/>
  <c r="BG173"/>
  <c r="BF173"/>
  <c r="T173"/>
  <c r="R173"/>
  <c r="P173"/>
  <c r="BI172"/>
  <c r="BH172"/>
  <c r="BG172"/>
  <c r="BF172"/>
  <c r="T172"/>
  <c r="R172"/>
  <c r="P172"/>
  <c r="BI169"/>
  <c r="BH169"/>
  <c r="BG169"/>
  <c r="BF169"/>
  <c r="T169"/>
  <c r="R169"/>
  <c r="P169"/>
  <c r="BI166"/>
  <c r="BH166"/>
  <c r="BG166"/>
  <c r="BF166"/>
  <c r="T166"/>
  <c r="R166"/>
  <c r="P166"/>
  <c r="BI164"/>
  <c r="BH164"/>
  <c r="BG164"/>
  <c r="BF164"/>
  <c r="T164"/>
  <c r="R164"/>
  <c r="P164"/>
  <c r="BI161"/>
  <c r="BH161"/>
  <c r="BG161"/>
  <c r="BF161"/>
  <c r="T161"/>
  <c r="R161"/>
  <c r="P161"/>
  <c r="BI157"/>
  <c r="BH157"/>
  <c r="BG157"/>
  <c r="BF157"/>
  <c r="T157"/>
  <c r="R157"/>
  <c r="P157"/>
  <c r="BI155"/>
  <c r="BH155"/>
  <c r="BG155"/>
  <c r="BF155"/>
  <c r="T155"/>
  <c r="R155"/>
  <c r="P155"/>
  <c r="BI152"/>
  <c r="BH152"/>
  <c r="BG152"/>
  <c r="BF152"/>
  <c r="T152"/>
  <c r="R152"/>
  <c r="P152"/>
  <c r="BI151"/>
  <c r="BH151"/>
  <c r="BG151"/>
  <c r="BF151"/>
  <c r="T151"/>
  <c r="R151"/>
  <c r="P151"/>
  <c r="BI149"/>
  <c r="BH149"/>
  <c r="BG149"/>
  <c r="BF149"/>
  <c r="T149"/>
  <c r="R149"/>
  <c r="P149"/>
  <c r="BI147"/>
  <c r="BH147"/>
  <c r="BG147"/>
  <c r="BF147"/>
  <c r="T147"/>
  <c r="R147"/>
  <c r="P147"/>
  <c r="BI145"/>
  <c r="BH145"/>
  <c r="BG145"/>
  <c r="BF145"/>
  <c r="T145"/>
  <c r="R145"/>
  <c r="P145"/>
  <c r="BI144"/>
  <c r="BH144"/>
  <c r="BG144"/>
  <c r="BF144"/>
  <c r="T144"/>
  <c r="R144"/>
  <c r="P144"/>
  <c r="BI142"/>
  <c r="BH142"/>
  <c r="BG142"/>
  <c r="BF142"/>
  <c r="T142"/>
  <c r="R142"/>
  <c r="P142"/>
  <c r="BI141"/>
  <c r="BH141"/>
  <c r="BG141"/>
  <c r="BF141"/>
  <c r="T141"/>
  <c r="R141"/>
  <c r="P141"/>
  <c r="BI139"/>
  <c r="BH139"/>
  <c r="BG139"/>
  <c r="BF139"/>
  <c r="T139"/>
  <c r="R139"/>
  <c r="P139"/>
  <c r="BI138"/>
  <c r="BH138"/>
  <c r="BG138"/>
  <c r="BF138"/>
  <c r="T138"/>
  <c r="R138"/>
  <c r="P138"/>
  <c r="BI137"/>
  <c r="BH137"/>
  <c r="BG137"/>
  <c r="BF137"/>
  <c r="T137"/>
  <c r="R137"/>
  <c r="P137"/>
  <c r="BI134"/>
  <c r="BH134"/>
  <c r="BG134"/>
  <c r="BF134"/>
  <c r="T134"/>
  <c r="R134"/>
  <c r="P134"/>
  <c r="BI130"/>
  <c r="BH130"/>
  <c r="BG130"/>
  <c r="BF130"/>
  <c r="T130"/>
  <c r="T129"/>
  <c r="R130"/>
  <c r="R129"/>
  <c r="P130"/>
  <c r="P129"/>
  <c r="J124"/>
  <c r="J123"/>
  <c r="F123"/>
  <c r="F121"/>
  <c r="E119"/>
  <c r="J92"/>
  <c r="J91"/>
  <c r="F91"/>
  <c r="F89"/>
  <c r="E87"/>
  <c r="J18"/>
  <c r="E18"/>
  <c r="F124"/>
  <c r="J17"/>
  <c r="J12"/>
  <c r="J121"/>
  <c r="E7"/>
  <c r="E117"/>
  <c i="11" r="J37"/>
  <c r="J36"/>
  <c i="1" r="AY104"/>
  <c i="11" r="J35"/>
  <c i="1" r="AX104"/>
  <c i="11" r="BI327"/>
  <c r="BH327"/>
  <c r="BG327"/>
  <c r="BF327"/>
  <c r="T327"/>
  <c r="R327"/>
  <c r="P327"/>
  <c r="BI325"/>
  <c r="BH325"/>
  <c r="BG325"/>
  <c r="BF325"/>
  <c r="T325"/>
  <c r="R325"/>
  <c r="P325"/>
  <c r="BI323"/>
  <c r="BH323"/>
  <c r="BG323"/>
  <c r="BF323"/>
  <c r="T323"/>
  <c r="R323"/>
  <c r="P323"/>
  <c r="BI322"/>
  <c r="BH322"/>
  <c r="BG322"/>
  <c r="BF322"/>
  <c r="T322"/>
  <c r="R322"/>
  <c r="P322"/>
  <c r="BI321"/>
  <c r="BH321"/>
  <c r="BG321"/>
  <c r="BF321"/>
  <c r="T321"/>
  <c r="R321"/>
  <c r="P321"/>
  <c r="BI320"/>
  <c r="BH320"/>
  <c r="BG320"/>
  <c r="BF320"/>
  <c r="T320"/>
  <c r="R320"/>
  <c r="P320"/>
  <c r="BI319"/>
  <c r="BH319"/>
  <c r="BG319"/>
  <c r="BF319"/>
  <c r="T319"/>
  <c r="R319"/>
  <c r="P319"/>
  <c r="BI317"/>
  <c r="BH317"/>
  <c r="BG317"/>
  <c r="BF317"/>
  <c r="T317"/>
  <c r="R317"/>
  <c r="P317"/>
  <c r="BI315"/>
  <c r="BH315"/>
  <c r="BG315"/>
  <c r="BF315"/>
  <c r="T315"/>
  <c r="R315"/>
  <c r="P315"/>
  <c r="BI312"/>
  <c r="BH312"/>
  <c r="BG312"/>
  <c r="BF312"/>
  <c r="T312"/>
  <c r="R312"/>
  <c r="P312"/>
  <c r="BI310"/>
  <c r="BH310"/>
  <c r="BG310"/>
  <c r="BF310"/>
  <c r="T310"/>
  <c r="R310"/>
  <c r="P310"/>
  <c r="BI308"/>
  <c r="BH308"/>
  <c r="BG308"/>
  <c r="BF308"/>
  <c r="T308"/>
  <c r="R308"/>
  <c r="P308"/>
  <c r="BI307"/>
  <c r="BH307"/>
  <c r="BG307"/>
  <c r="BF307"/>
  <c r="T307"/>
  <c r="R307"/>
  <c r="P307"/>
  <c r="BI303"/>
  <c r="BH303"/>
  <c r="BG303"/>
  <c r="BF303"/>
  <c r="T303"/>
  <c r="R303"/>
  <c r="P303"/>
  <c r="BI301"/>
  <c r="BH301"/>
  <c r="BG301"/>
  <c r="BF301"/>
  <c r="T301"/>
  <c r="R301"/>
  <c r="P301"/>
  <c r="BI300"/>
  <c r="BH300"/>
  <c r="BG300"/>
  <c r="BF300"/>
  <c r="T300"/>
  <c r="R300"/>
  <c r="P300"/>
  <c r="BI299"/>
  <c r="BH299"/>
  <c r="BG299"/>
  <c r="BF299"/>
  <c r="T299"/>
  <c r="R299"/>
  <c r="P299"/>
  <c r="BI298"/>
  <c r="BH298"/>
  <c r="BG298"/>
  <c r="BF298"/>
  <c r="T298"/>
  <c r="R298"/>
  <c r="P298"/>
  <c r="BI293"/>
  <c r="BH293"/>
  <c r="BG293"/>
  <c r="BF293"/>
  <c r="T293"/>
  <c r="R293"/>
  <c r="P293"/>
  <c r="BI290"/>
  <c r="BH290"/>
  <c r="BG290"/>
  <c r="BF290"/>
  <c r="T290"/>
  <c r="R290"/>
  <c r="P290"/>
  <c r="BI285"/>
  <c r="BH285"/>
  <c r="BG285"/>
  <c r="BF285"/>
  <c r="T285"/>
  <c r="R285"/>
  <c r="P285"/>
  <c r="BI282"/>
  <c r="BH282"/>
  <c r="BG282"/>
  <c r="BF282"/>
  <c r="T282"/>
  <c r="R282"/>
  <c r="P282"/>
  <c r="BI281"/>
  <c r="BH281"/>
  <c r="BG281"/>
  <c r="BF281"/>
  <c r="T281"/>
  <c r="R281"/>
  <c r="P281"/>
  <c r="BI280"/>
  <c r="BH280"/>
  <c r="BG280"/>
  <c r="BF280"/>
  <c r="T280"/>
  <c r="R280"/>
  <c r="P280"/>
  <c r="BI278"/>
  <c r="BH278"/>
  <c r="BG278"/>
  <c r="BF278"/>
  <c r="T278"/>
  <c r="R278"/>
  <c r="P278"/>
  <c r="BI277"/>
  <c r="BH277"/>
  <c r="BG277"/>
  <c r="BF277"/>
  <c r="T277"/>
  <c r="R277"/>
  <c r="P277"/>
  <c r="BI275"/>
  <c r="BH275"/>
  <c r="BG275"/>
  <c r="BF275"/>
  <c r="T275"/>
  <c r="R275"/>
  <c r="P275"/>
  <c r="BI274"/>
  <c r="BH274"/>
  <c r="BG274"/>
  <c r="BF274"/>
  <c r="T274"/>
  <c r="R274"/>
  <c r="P274"/>
  <c r="BI273"/>
  <c r="BH273"/>
  <c r="BG273"/>
  <c r="BF273"/>
  <c r="T273"/>
  <c r="R273"/>
  <c r="P273"/>
  <c r="BI272"/>
  <c r="BH272"/>
  <c r="BG272"/>
  <c r="BF272"/>
  <c r="T272"/>
  <c r="R272"/>
  <c r="P272"/>
  <c r="BI270"/>
  <c r="BH270"/>
  <c r="BG270"/>
  <c r="BF270"/>
  <c r="T270"/>
  <c r="R270"/>
  <c r="P270"/>
  <c r="BI269"/>
  <c r="BH269"/>
  <c r="BG269"/>
  <c r="BF269"/>
  <c r="T269"/>
  <c r="R269"/>
  <c r="P269"/>
  <c r="BI266"/>
  <c r="BH266"/>
  <c r="BG266"/>
  <c r="BF266"/>
  <c r="T266"/>
  <c r="R266"/>
  <c r="P266"/>
  <c r="BI265"/>
  <c r="BH265"/>
  <c r="BG265"/>
  <c r="BF265"/>
  <c r="T265"/>
  <c r="R265"/>
  <c r="P265"/>
  <c r="BI264"/>
  <c r="BH264"/>
  <c r="BG264"/>
  <c r="BF264"/>
  <c r="T264"/>
  <c r="R264"/>
  <c r="P264"/>
  <c r="BI263"/>
  <c r="BH263"/>
  <c r="BG263"/>
  <c r="BF263"/>
  <c r="T263"/>
  <c r="R263"/>
  <c r="P263"/>
  <c r="BI262"/>
  <c r="BH262"/>
  <c r="BG262"/>
  <c r="BF262"/>
  <c r="T262"/>
  <c r="R262"/>
  <c r="P262"/>
  <c r="BI261"/>
  <c r="BH261"/>
  <c r="BG261"/>
  <c r="BF261"/>
  <c r="T261"/>
  <c r="R261"/>
  <c r="P261"/>
  <c r="BI260"/>
  <c r="BH260"/>
  <c r="BG260"/>
  <c r="BF260"/>
  <c r="T260"/>
  <c r="R260"/>
  <c r="P260"/>
  <c r="BI257"/>
  <c r="BH257"/>
  <c r="BG257"/>
  <c r="BF257"/>
  <c r="T257"/>
  <c r="R257"/>
  <c r="P257"/>
  <c r="BI254"/>
  <c r="BH254"/>
  <c r="BG254"/>
  <c r="BF254"/>
  <c r="T254"/>
  <c r="R254"/>
  <c r="P254"/>
  <c r="BI253"/>
  <c r="BH253"/>
  <c r="BG253"/>
  <c r="BF253"/>
  <c r="T253"/>
  <c r="R253"/>
  <c r="P253"/>
  <c r="BI252"/>
  <c r="BH252"/>
  <c r="BG252"/>
  <c r="BF252"/>
  <c r="T252"/>
  <c r="R252"/>
  <c r="P252"/>
  <c r="BI251"/>
  <c r="BH251"/>
  <c r="BG251"/>
  <c r="BF251"/>
  <c r="T251"/>
  <c r="R251"/>
  <c r="P251"/>
  <c r="BI250"/>
  <c r="BH250"/>
  <c r="BG250"/>
  <c r="BF250"/>
  <c r="T250"/>
  <c r="R250"/>
  <c r="P250"/>
  <c r="BI245"/>
  <c r="BH245"/>
  <c r="BG245"/>
  <c r="BF245"/>
  <c r="T245"/>
  <c r="R245"/>
  <c r="P245"/>
  <c r="BI242"/>
  <c r="BH242"/>
  <c r="BG242"/>
  <c r="BF242"/>
  <c r="T242"/>
  <c r="R242"/>
  <c r="P242"/>
  <c r="BI239"/>
  <c r="BH239"/>
  <c r="BG239"/>
  <c r="BF239"/>
  <c r="T239"/>
  <c r="R239"/>
  <c r="P239"/>
  <c r="BI237"/>
  <c r="BH237"/>
  <c r="BG237"/>
  <c r="BF237"/>
  <c r="T237"/>
  <c r="R237"/>
  <c r="P237"/>
  <c r="BI236"/>
  <c r="BH236"/>
  <c r="BG236"/>
  <c r="BF236"/>
  <c r="T236"/>
  <c r="R236"/>
  <c r="P236"/>
  <c r="BI233"/>
  <c r="BH233"/>
  <c r="BG233"/>
  <c r="BF233"/>
  <c r="T233"/>
  <c r="R233"/>
  <c r="P233"/>
  <c r="BI232"/>
  <c r="BH232"/>
  <c r="BG232"/>
  <c r="BF232"/>
  <c r="T232"/>
  <c r="R232"/>
  <c r="P232"/>
  <c r="BI231"/>
  <c r="BH231"/>
  <c r="BG231"/>
  <c r="BF231"/>
  <c r="T231"/>
  <c r="R231"/>
  <c r="P231"/>
  <c r="BI228"/>
  <c r="BH228"/>
  <c r="BG228"/>
  <c r="BF228"/>
  <c r="T228"/>
  <c r="R228"/>
  <c r="P228"/>
  <c r="BI225"/>
  <c r="BH225"/>
  <c r="BG225"/>
  <c r="BF225"/>
  <c r="T225"/>
  <c r="R225"/>
  <c r="P225"/>
  <c r="BI223"/>
  <c r="BH223"/>
  <c r="BG223"/>
  <c r="BF223"/>
  <c r="T223"/>
  <c r="R223"/>
  <c r="P223"/>
  <c r="BI222"/>
  <c r="BH222"/>
  <c r="BG222"/>
  <c r="BF222"/>
  <c r="T222"/>
  <c r="R222"/>
  <c r="P222"/>
  <c r="BI220"/>
  <c r="BH220"/>
  <c r="BG220"/>
  <c r="BF220"/>
  <c r="T220"/>
  <c r="R220"/>
  <c r="P220"/>
  <c r="BI217"/>
  <c r="BH217"/>
  <c r="BG217"/>
  <c r="BF217"/>
  <c r="T217"/>
  <c r="R217"/>
  <c r="P217"/>
  <c r="BI214"/>
  <c r="BH214"/>
  <c r="BG214"/>
  <c r="BF214"/>
  <c r="T214"/>
  <c r="R214"/>
  <c r="P214"/>
  <c r="BI213"/>
  <c r="BH213"/>
  <c r="BG213"/>
  <c r="BF213"/>
  <c r="T213"/>
  <c r="R213"/>
  <c r="P213"/>
  <c r="BI212"/>
  <c r="BH212"/>
  <c r="BG212"/>
  <c r="BF212"/>
  <c r="T212"/>
  <c r="R212"/>
  <c r="P212"/>
  <c r="BI211"/>
  <c r="BH211"/>
  <c r="BG211"/>
  <c r="BF211"/>
  <c r="T211"/>
  <c r="R211"/>
  <c r="P211"/>
  <c r="BI208"/>
  <c r="BH208"/>
  <c r="BG208"/>
  <c r="BF208"/>
  <c r="T208"/>
  <c r="R208"/>
  <c r="P208"/>
  <c r="BI207"/>
  <c r="BH207"/>
  <c r="BG207"/>
  <c r="BF207"/>
  <c r="T207"/>
  <c r="R207"/>
  <c r="P207"/>
  <c r="BI206"/>
  <c r="BH206"/>
  <c r="BG206"/>
  <c r="BF206"/>
  <c r="T206"/>
  <c r="R206"/>
  <c r="P206"/>
  <c r="BI205"/>
  <c r="BH205"/>
  <c r="BG205"/>
  <c r="BF205"/>
  <c r="T205"/>
  <c r="R205"/>
  <c r="P205"/>
  <c r="BI204"/>
  <c r="BH204"/>
  <c r="BG204"/>
  <c r="BF204"/>
  <c r="T204"/>
  <c r="R204"/>
  <c r="P204"/>
  <c r="BI203"/>
  <c r="BH203"/>
  <c r="BG203"/>
  <c r="BF203"/>
  <c r="T203"/>
  <c r="R203"/>
  <c r="P203"/>
  <c r="BI202"/>
  <c r="BH202"/>
  <c r="BG202"/>
  <c r="BF202"/>
  <c r="T202"/>
  <c r="R202"/>
  <c r="P202"/>
  <c r="BI200"/>
  <c r="BH200"/>
  <c r="BG200"/>
  <c r="BF200"/>
  <c r="T200"/>
  <c r="R200"/>
  <c r="P200"/>
  <c r="BI199"/>
  <c r="BH199"/>
  <c r="BG199"/>
  <c r="BF199"/>
  <c r="T199"/>
  <c r="R199"/>
  <c r="P199"/>
  <c r="BI198"/>
  <c r="BH198"/>
  <c r="BG198"/>
  <c r="BF198"/>
  <c r="T198"/>
  <c r="R198"/>
  <c r="P198"/>
  <c r="BI195"/>
  <c r="BH195"/>
  <c r="BG195"/>
  <c r="BF195"/>
  <c r="T195"/>
  <c r="R195"/>
  <c r="P195"/>
  <c r="BI194"/>
  <c r="BH194"/>
  <c r="BG194"/>
  <c r="BF194"/>
  <c r="T194"/>
  <c r="R194"/>
  <c r="P194"/>
  <c r="BI193"/>
  <c r="BH193"/>
  <c r="BG193"/>
  <c r="BF193"/>
  <c r="T193"/>
  <c r="R193"/>
  <c r="P193"/>
  <c r="BI192"/>
  <c r="BH192"/>
  <c r="BG192"/>
  <c r="BF192"/>
  <c r="T192"/>
  <c r="R192"/>
  <c r="P192"/>
  <c r="BI191"/>
  <c r="BH191"/>
  <c r="BG191"/>
  <c r="BF191"/>
  <c r="T191"/>
  <c r="R191"/>
  <c r="P191"/>
  <c r="BI189"/>
  <c r="BH189"/>
  <c r="BG189"/>
  <c r="BF189"/>
  <c r="T189"/>
  <c r="R189"/>
  <c r="P189"/>
  <c r="BI188"/>
  <c r="BH188"/>
  <c r="BG188"/>
  <c r="BF188"/>
  <c r="T188"/>
  <c r="R188"/>
  <c r="P188"/>
  <c r="BI185"/>
  <c r="BH185"/>
  <c r="BG185"/>
  <c r="BF185"/>
  <c r="T185"/>
  <c r="R185"/>
  <c r="P185"/>
  <c r="BI184"/>
  <c r="BH184"/>
  <c r="BG184"/>
  <c r="BF184"/>
  <c r="T184"/>
  <c r="R184"/>
  <c r="P184"/>
  <c r="BI183"/>
  <c r="BH183"/>
  <c r="BG183"/>
  <c r="BF183"/>
  <c r="T183"/>
  <c r="R183"/>
  <c r="P183"/>
  <c r="BI182"/>
  <c r="BH182"/>
  <c r="BG182"/>
  <c r="BF182"/>
  <c r="T182"/>
  <c r="R182"/>
  <c r="P182"/>
  <c r="BI181"/>
  <c r="BH181"/>
  <c r="BG181"/>
  <c r="BF181"/>
  <c r="T181"/>
  <c r="R181"/>
  <c r="P181"/>
  <c r="BI180"/>
  <c r="BH180"/>
  <c r="BG180"/>
  <c r="BF180"/>
  <c r="T180"/>
  <c r="R180"/>
  <c r="P180"/>
  <c r="BI177"/>
  <c r="BH177"/>
  <c r="BG177"/>
  <c r="BF177"/>
  <c r="T177"/>
  <c r="R177"/>
  <c r="P177"/>
  <c r="BI176"/>
  <c r="BH176"/>
  <c r="BG176"/>
  <c r="BF176"/>
  <c r="T176"/>
  <c r="R176"/>
  <c r="P176"/>
  <c r="BI174"/>
  <c r="BH174"/>
  <c r="BG174"/>
  <c r="BF174"/>
  <c r="T174"/>
  <c r="R174"/>
  <c r="P174"/>
  <c r="BI172"/>
  <c r="BH172"/>
  <c r="BG172"/>
  <c r="BF172"/>
  <c r="T172"/>
  <c r="R172"/>
  <c r="P172"/>
  <c r="BI170"/>
  <c r="BH170"/>
  <c r="BG170"/>
  <c r="BF170"/>
  <c r="T170"/>
  <c r="R170"/>
  <c r="P170"/>
  <c r="BI169"/>
  <c r="BH169"/>
  <c r="BG169"/>
  <c r="BF169"/>
  <c r="T169"/>
  <c r="R169"/>
  <c r="P169"/>
  <c r="BI167"/>
  <c r="BH167"/>
  <c r="BG167"/>
  <c r="BF167"/>
  <c r="T167"/>
  <c r="R167"/>
  <c r="P167"/>
  <c r="BI166"/>
  <c r="BH166"/>
  <c r="BG166"/>
  <c r="BF166"/>
  <c r="T166"/>
  <c r="R166"/>
  <c r="P166"/>
  <c r="BI164"/>
  <c r="BH164"/>
  <c r="BG164"/>
  <c r="BF164"/>
  <c r="T164"/>
  <c r="R164"/>
  <c r="P164"/>
  <c r="BI163"/>
  <c r="BH163"/>
  <c r="BG163"/>
  <c r="BF163"/>
  <c r="T163"/>
  <c r="R163"/>
  <c r="P163"/>
  <c r="BI162"/>
  <c r="BH162"/>
  <c r="BG162"/>
  <c r="BF162"/>
  <c r="T162"/>
  <c r="R162"/>
  <c r="P162"/>
  <c r="BI161"/>
  <c r="BH161"/>
  <c r="BG161"/>
  <c r="BF161"/>
  <c r="T161"/>
  <c r="R161"/>
  <c r="P161"/>
  <c r="BI160"/>
  <c r="BH160"/>
  <c r="BG160"/>
  <c r="BF160"/>
  <c r="T160"/>
  <c r="R160"/>
  <c r="P160"/>
  <c r="BI159"/>
  <c r="BH159"/>
  <c r="BG159"/>
  <c r="BF159"/>
  <c r="T159"/>
  <c r="R159"/>
  <c r="P159"/>
  <c r="BI158"/>
  <c r="BH158"/>
  <c r="BG158"/>
  <c r="BF158"/>
  <c r="T158"/>
  <c r="R158"/>
  <c r="P158"/>
  <c r="BI156"/>
  <c r="BH156"/>
  <c r="BG156"/>
  <c r="BF156"/>
  <c r="T156"/>
  <c r="R156"/>
  <c r="P156"/>
  <c r="BI155"/>
  <c r="BH155"/>
  <c r="BG155"/>
  <c r="BF155"/>
  <c r="T155"/>
  <c r="R155"/>
  <c r="P155"/>
  <c r="BI153"/>
  <c r="BH153"/>
  <c r="BG153"/>
  <c r="BF153"/>
  <c r="T153"/>
  <c r="R153"/>
  <c r="P153"/>
  <c r="BI152"/>
  <c r="BH152"/>
  <c r="BG152"/>
  <c r="BF152"/>
  <c r="T152"/>
  <c r="R152"/>
  <c r="P152"/>
  <c r="BI151"/>
  <c r="BH151"/>
  <c r="BG151"/>
  <c r="BF151"/>
  <c r="T151"/>
  <c r="R151"/>
  <c r="P151"/>
  <c r="BI150"/>
  <c r="BH150"/>
  <c r="BG150"/>
  <c r="BF150"/>
  <c r="T150"/>
  <c r="R150"/>
  <c r="P150"/>
  <c r="BI149"/>
  <c r="BH149"/>
  <c r="BG149"/>
  <c r="BF149"/>
  <c r="T149"/>
  <c r="R149"/>
  <c r="P149"/>
  <c r="BI148"/>
  <c r="BH148"/>
  <c r="BG148"/>
  <c r="BF148"/>
  <c r="T148"/>
  <c r="R148"/>
  <c r="P148"/>
  <c r="BI145"/>
  <c r="BH145"/>
  <c r="BG145"/>
  <c r="BF145"/>
  <c r="T145"/>
  <c r="R145"/>
  <c r="P145"/>
  <c r="BI141"/>
  <c r="BH141"/>
  <c r="BG141"/>
  <c r="BF141"/>
  <c r="T141"/>
  <c r="R141"/>
  <c r="P141"/>
  <c r="BI137"/>
  <c r="BH137"/>
  <c r="BG137"/>
  <c r="BF137"/>
  <c r="T137"/>
  <c r="R137"/>
  <c r="P137"/>
  <c r="BI136"/>
  <c r="BH136"/>
  <c r="BG136"/>
  <c r="BF136"/>
  <c r="T136"/>
  <c r="R136"/>
  <c r="P136"/>
  <c r="J130"/>
  <c r="J129"/>
  <c r="F129"/>
  <c r="F127"/>
  <c r="E125"/>
  <c r="J92"/>
  <c r="J91"/>
  <c r="F91"/>
  <c r="F89"/>
  <c r="E87"/>
  <c r="J18"/>
  <c r="E18"/>
  <c r="F130"/>
  <c r="J17"/>
  <c r="J12"/>
  <c r="J89"/>
  <c r="E7"/>
  <c r="E85"/>
  <c i="10" r="J37"/>
  <c r="J36"/>
  <c i="1" r="AY103"/>
  <c i="10" r="J35"/>
  <c i="1" r="AX103"/>
  <c i="10" r="BI320"/>
  <c r="BH320"/>
  <c r="BG320"/>
  <c r="BF320"/>
  <c r="T320"/>
  <c r="R320"/>
  <c r="P320"/>
  <c r="BI318"/>
  <c r="BH318"/>
  <c r="BG318"/>
  <c r="BF318"/>
  <c r="T318"/>
  <c r="R318"/>
  <c r="P318"/>
  <c r="BI314"/>
  <c r="BH314"/>
  <c r="BG314"/>
  <c r="BF314"/>
  <c r="T314"/>
  <c r="R314"/>
  <c r="P314"/>
  <c r="BI310"/>
  <c r="BH310"/>
  <c r="BG310"/>
  <c r="BF310"/>
  <c r="T310"/>
  <c r="R310"/>
  <c r="P310"/>
  <c r="BI307"/>
  <c r="BH307"/>
  <c r="BG307"/>
  <c r="BF307"/>
  <c r="T307"/>
  <c r="R307"/>
  <c r="P307"/>
  <c r="BI303"/>
  <c r="BH303"/>
  <c r="BG303"/>
  <c r="BF303"/>
  <c r="T303"/>
  <c r="R303"/>
  <c r="P303"/>
  <c r="BI302"/>
  <c r="BH302"/>
  <c r="BG302"/>
  <c r="BF302"/>
  <c r="T302"/>
  <c r="R302"/>
  <c r="P302"/>
  <c r="BI299"/>
  <c r="BH299"/>
  <c r="BG299"/>
  <c r="BF299"/>
  <c r="T299"/>
  <c r="R299"/>
  <c r="P299"/>
  <c r="BI294"/>
  <c r="BH294"/>
  <c r="BG294"/>
  <c r="BF294"/>
  <c r="T294"/>
  <c r="R294"/>
  <c r="P294"/>
  <c r="BI293"/>
  <c r="BH293"/>
  <c r="BG293"/>
  <c r="BF293"/>
  <c r="T293"/>
  <c r="R293"/>
  <c r="P293"/>
  <c r="BI286"/>
  <c r="BH286"/>
  <c r="BG286"/>
  <c r="BF286"/>
  <c r="T286"/>
  <c r="R286"/>
  <c r="P286"/>
  <c r="BI285"/>
  <c r="BH285"/>
  <c r="BG285"/>
  <c r="BF285"/>
  <c r="T285"/>
  <c r="R285"/>
  <c r="P285"/>
  <c r="BI283"/>
  <c r="BH283"/>
  <c r="BG283"/>
  <c r="BF283"/>
  <c r="T283"/>
  <c r="R283"/>
  <c r="P283"/>
  <c r="BI277"/>
  <c r="BH277"/>
  <c r="BG277"/>
  <c r="BF277"/>
  <c r="T277"/>
  <c r="R277"/>
  <c r="P277"/>
  <c r="BI276"/>
  <c r="BH276"/>
  <c r="BG276"/>
  <c r="BF276"/>
  <c r="T276"/>
  <c r="R276"/>
  <c r="P276"/>
  <c r="BI274"/>
  <c r="BH274"/>
  <c r="BG274"/>
  <c r="BF274"/>
  <c r="T274"/>
  <c r="R274"/>
  <c r="P274"/>
  <c r="BI271"/>
  <c r="BH271"/>
  <c r="BG271"/>
  <c r="BF271"/>
  <c r="T271"/>
  <c r="R271"/>
  <c r="P271"/>
  <c r="BI265"/>
  <c r="BH265"/>
  <c r="BG265"/>
  <c r="BF265"/>
  <c r="T265"/>
  <c r="R265"/>
  <c r="P265"/>
  <c r="BI263"/>
  <c r="BH263"/>
  <c r="BG263"/>
  <c r="BF263"/>
  <c r="T263"/>
  <c r="R263"/>
  <c r="P263"/>
  <c r="BI262"/>
  <c r="BH262"/>
  <c r="BG262"/>
  <c r="BF262"/>
  <c r="T262"/>
  <c r="R262"/>
  <c r="P262"/>
  <c r="BI261"/>
  <c r="BH261"/>
  <c r="BG261"/>
  <c r="BF261"/>
  <c r="T261"/>
  <c r="R261"/>
  <c r="P261"/>
  <c r="BI260"/>
  <c r="BH260"/>
  <c r="BG260"/>
  <c r="BF260"/>
  <c r="T260"/>
  <c r="R260"/>
  <c r="P260"/>
  <c r="BI252"/>
  <c r="BH252"/>
  <c r="BG252"/>
  <c r="BF252"/>
  <c r="T252"/>
  <c r="R252"/>
  <c r="P252"/>
  <c r="BI250"/>
  <c r="BH250"/>
  <c r="BG250"/>
  <c r="BF250"/>
  <c r="T250"/>
  <c r="R250"/>
  <c r="P250"/>
  <c r="BI249"/>
  <c r="BH249"/>
  <c r="BG249"/>
  <c r="BF249"/>
  <c r="T249"/>
  <c r="R249"/>
  <c r="P249"/>
  <c r="BI247"/>
  <c r="BH247"/>
  <c r="BG247"/>
  <c r="BF247"/>
  <c r="T247"/>
  <c r="R247"/>
  <c r="P247"/>
  <c r="BI243"/>
  <c r="BH243"/>
  <c r="BG243"/>
  <c r="BF243"/>
  <c r="T243"/>
  <c r="R243"/>
  <c r="P243"/>
  <c r="BI242"/>
  <c r="BH242"/>
  <c r="BG242"/>
  <c r="BF242"/>
  <c r="T242"/>
  <c r="R242"/>
  <c r="P242"/>
  <c r="BI237"/>
  <c r="BH237"/>
  <c r="BG237"/>
  <c r="BF237"/>
  <c r="T237"/>
  <c r="R237"/>
  <c r="P237"/>
  <c r="BI234"/>
  <c r="BH234"/>
  <c r="BG234"/>
  <c r="BF234"/>
  <c r="T234"/>
  <c r="R234"/>
  <c r="P234"/>
  <c r="BI233"/>
  <c r="BH233"/>
  <c r="BG233"/>
  <c r="BF233"/>
  <c r="T233"/>
  <c r="R233"/>
  <c r="P233"/>
  <c r="BI232"/>
  <c r="BH232"/>
  <c r="BG232"/>
  <c r="BF232"/>
  <c r="T232"/>
  <c r="R232"/>
  <c r="P232"/>
  <c r="BI231"/>
  <c r="BH231"/>
  <c r="BG231"/>
  <c r="BF231"/>
  <c r="T231"/>
  <c r="R231"/>
  <c r="P231"/>
  <c r="BI230"/>
  <c r="BH230"/>
  <c r="BG230"/>
  <c r="BF230"/>
  <c r="T230"/>
  <c r="R230"/>
  <c r="P230"/>
  <c r="BI225"/>
  <c r="BH225"/>
  <c r="BG225"/>
  <c r="BF225"/>
  <c r="T225"/>
  <c r="R225"/>
  <c r="P225"/>
  <c r="BI219"/>
  <c r="BH219"/>
  <c r="BG219"/>
  <c r="BF219"/>
  <c r="T219"/>
  <c r="R219"/>
  <c r="P219"/>
  <c r="BI213"/>
  <c r="BH213"/>
  <c r="BG213"/>
  <c r="BF213"/>
  <c r="T213"/>
  <c r="R213"/>
  <c r="P213"/>
  <c r="BI212"/>
  <c r="BH212"/>
  <c r="BG212"/>
  <c r="BF212"/>
  <c r="T212"/>
  <c r="R212"/>
  <c r="P212"/>
  <c r="BI210"/>
  <c r="BH210"/>
  <c r="BG210"/>
  <c r="BF210"/>
  <c r="T210"/>
  <c r="R210"/>
  <c r="P210"/>
  <c r="BI209"/>
  <c r="BH209"/>
  <c r="BG209"/>
  <c r="BF209"/>
  <c r="T209"/>
  <c r="R209"/>
  <c r="P209"/>
  <c r="BI208"/>
  <c r="BH208"/>
  <c r="BG208"/>
  <c r="BF208"/>
  <c r="T208"/>
  <c r="R208"/>
  <c r="P208"/>
  <c r="BI207"/>
  <c r="BH207"/>
  <c r="BG207"/>
  <c r="BF207"/>
  <c r="T207"/>
  <c r="R207"/>
  <c r="P207"/>
  <c r="BI206"/>
  <c r="BH206"/>
  <c r="BG206"/>
  <c r="BF206"/>
  <c r="T206"/>
  <c r="R206"/>
  <c r="P206"/>
  <c r="BI203"/>
  <c r="BH203"/>
  <c r="BG203"/>
  <c r="BF203"/>
  <c r="T203"/>
  <c r="R203"/>
  <c r="P203"/>
  <c r="BI198"/>
  <c r="BH198"/>
  <c r="BG198"/>
  <c r="BF198"/>
  <c r="T198"/>
  <c r="R198"/>
  <c r="P198"/>
  <c r="BI196"/>
  <c r="BH196"/>
  <c r="BG196"/>
  <c r="BF196"/>
  <c r="T196"/>
  <c r="R196"/>
  <c r="P196"/>
  <c r="BI193"/>
  <c r="BH193"/>
  <c r="BG193"/>
  <c r="BF193"/>
  <c r="T193"/>
  <c r="R193"/>
  <c r="P193"/>
  <c r="BI188"/>
  <c r="BH188"/>
  <c r="BG188"/>
  <c r="BF188"/>
  <c r="T188"/>
  <c r="R188"/>
  <c r="P188"/>
  <c r="BI185"/>
  <c r="BH185"/>
  <c r="BG185"/>
  <c r="BF185"/>
  <c r="T185"/>
  <c r="R185"/>
  <c r="P185"/>
  <c r="BI181"/>
  <c r="BH181"/>
  <c r="BG181"/>
  <c r="BF181"/>
  <c r="T181"/>
  <c r="T180"/>
  <c r="R181"/>
  <c r="R180"/>
  <c r="P181"/>
  <c r="P180"/>
  <c r="BI178"/>
  <c r="BH178"/>
  <c r="BG178"/>
  <c r="BF178"/>
  <c r="T178"/>
  <c r="R178"/>
  <c r="P178"/>
  <c r="BI177"/>
  <c r="BH177"/>
  <c r="BG177"/>
  <c r="BF177"/>
  <c r="T177"/>
  <c r="R177"/>
  <c r="P177"/>
  <c r="BI176"/>
  <c r="BH176"/>
  <c r="BG176"/>
  <c r="BF176"/>
  <c r="T176"/>
  <c r="R176"/>
  <c r="P176"/>
  <c r="BI175"/>
  <c r="BH175"/>
  <c r="BG175"/>
  <c r="BF175"/>
  <c r="T175"/>
  <c r="R175"/>
  <c r="P175"/>
  <c r="BI174"/>
  <c r="BH174"/>
  <c r="BG174"/>
  <c r="BF174"/>
  <c r="T174"/>
  <c r="R174"/>
  <c r="P174"/>
  <c r="BI173"/>
  <c r="BH173"/>
  <c r="BG173"/>
  <c r="BF173"/>
  <c r="T173"/>
  <c r="R173"/>
  <c r="P173"/>
  <c r="BI170"/>
  <c r="BH170"/>
  <c r="BG170"/>
  <c r="BF170"/>
  <c r="T170"/>
  <c r="R170"/>
  <c r="P170"/>
  <c r="BI169"/>
  <c r="BH169"/>
  <c r="BG169"/>
  <c r="BF169"/>
  <c r="T169"/>
  <c r="R169"/>
  <c r="P169"/>
  <c r="BI167"/>
  <c r="BH167"/>
  <c r="BG167"/>
  <c r="BF167"/>
  <c r="T167"/>
  <c r="R167"/>
  <c r="P167"/>
  <c r="BI165"/>
  <c r="BH165"/>
  <c r="BG165"/>
  <c r="BF165"/>
  <c r="T165"/>
  <c r="R165"/>
  <c r="P165"/>
  <c r="BI163"/>
  <c r="BH163"/>
  <c r="BG163"/>
  <c r="BF163"/>
  <c r="T163"/>
  <c r="R163"/>
  <c r="P163"/>
  <c r="BI162"/>
  <c r="BH162"/>
  <c r="BG162"/>
  <c r="BF162"/>
  <c r="T162"/>
  <c r="R162"/>
  <c r="P162"/>
  <c r="BI160"/>
  <c r="BH160"/>
  <c r="BG160"/>
  <c r="BF160"/>
  <c r="T160"/>
  <c r="R160"/>
  <c r="P160"/>
  <c r="BI159"/>
  <c r="BH159"/>
  <c r="BG159"/>
  <c r="BF159"/>
  <c r="T159"/>
  <c r="R159"/>
  <c r="P159"/>
  <c r="BI157"/>
  <c r="BH157"/>
  <c r="BG157"/>
  <c r="BF157"/>
  <c r="T157"/>
  <c r="R157"/>
  <c r="P157"/>
  <c r="BI156"/>
  <c r="BH156"/>
  <c r="BG156"/>
  <c r="BF156"/>
  <c r="T156"/>
  <c r="R156"/>
  <c r="P156"/>
  <c r="BI155"/>
  <c r="BH155"/>
  <c r="BG155"/>
  <c r="BF155"/>
  <c r="T155"/>
  <c r="R155"/>
  <c r="P155"/>
  <c r="BI154"/>
  <c r="BH154"/>
  <c r="BG154"/>
  <c r="BF154"/>
  <c r="T154"/>
  <c r="R154"/>
  <c r="P154"/>
  <c r="BI153"/>
  <c r="BH153"/>
  <c r="BG153"/>
  <c r="BF153"/>
  <c r="T153"/>
  <c r="R153"/>
  <c r="P153"/>
  <c r="BI152"/>
  <c r="BH152"/>
  <c r="BG152"/>
  <c r="BF152"/>
  <c r="T152"/>
  <c r="R152"/>
  <c r="P152"/>
  <c r="BI151"/>
  <c r="BH151"/>
  <c r="BG151"/>
  <c r="BF151"/>
  <c r="T151"/>
  <c r="R151"/>
  <c r="P151"/>
  <c r="BI150"/>
  <c r="BH150"/>
  <c r="BG150"/>
  <c r="BF150"/>
  <c r="T150"/>
  <c r="R150"/>
  <c r="P150"/>
  <c r="BI149"/>
  <c r="BH149"/>
  <c r="BG149"/>
  <c r="BF149"/>
  <c r="T149"/>
  <c r="R149"/>
  <c r="P149"/>
  <c r="BI146"/>
  <c r="BH146"/>
  <c r="BG146"/>
  <c r="BF146"/>
  <c r="T146"/>
  <c r="R146"/>
  <c r="P146"/>
  <c r="BI144"/>
  <c r="BH144"/>
  <c r="BG144"/>
  <c r="BF144"/>
  <c r="T144"/>
  <c r="R144"/>
  <c r="P144"/>
  <c r="BI143"/>
  <c r="BH143"/>
  <c r="BG143"/>
  <c r="BF143"/>
  <c r="T143"/>
  <c r="R143"/>
  <c r="P143"/>
  <c r="BI137"/>
  <c r="BH137"/>
  <c r="BG137"/>
  <c r="BF137"/>
  <c r="T137"/>
  <c r="R137"/>
  <c r="P137"/>
  <c r="BI136"/>
  <c r="BH136"/>
  <c r="BG136"/>
  <c r="BF136"/>
  <c r="T136"/>
  <c r="R136"/>
  <c r="P136"/>
  <c r="BI135"/>
  <c r="BH135"/>
  <c r="BG135"/>
  <c r="BF135"/>
  <c r="T135"/>
  <c r="R135"/>
  <c r="P135"/>
  <c r="BI132"/>
  <c r="BH132"/>
  <c r="BG132"/>
  <c r="BF132"/>
  <c r="T132"/>
  <c r="R132"/>
  <c r="P132"/>
  <c r="J126"/>
  <c r="J125"/>
  <c r="F125"/>
  <c r="F123"/>
  <c r="E121"/>
  <c r="J92"/>
  <c r="J91"/>
  <c r="F91"/>
  <c r="F89"/>
  <c r="E87"/>
  <c r="J18"/>
  <c r="E18"/>
  <c r="F92"/>
  <c r="J17"/>
  <c r="J12"/>
  <c r="J89"/>
  <c r="E7"/>
  <c r="E119"/>
  <c i="9" r="J37"/>
  <c r="J36"/>
  <c i="1" r="AY102"/>
  <c i="9" r="J35"/>
  <c i="1" r="AX102"/>
  <c i="9" r="BI363"/>
  <c r="BH363"/>
  <c r="BG363"/>
  <c r="BF363"/>
  <c r="T363"/>
  <c r="R363"/>
  <c r="P363"/>
  <c r="BI361"/>
  <c r="BH361"/>
  <c r="BG361"/>
  <c r="BF361"/>
  <c r="T361"/>
  <c r="R361"/>
  <c r="P361"/>
  <c r="BI359"/>
  <c r="BH359"/>
  <c r="BG359"/>
  <c r="BF359"/>
  <c r="T359"/>
  <c r="R359"/>
  <c r="P359"/>
  <c r="BI358"/>
  <c r="BH358"/>
  <c r="BG358"/>
  <c r="BF358"/>
  <c r="T358"/>
  <c r="R358"/>
  <c r="P358"/>
  <c r="BI355"/>
  <c r="BH355"/>
  <c r="BG355"/>
  <c r="BF355"/>
  <c r="T355"/>
  <c r="R355"/>
  <c r="P355"/>
  <c r="BI354"/>
  <c r="BH354"/>
  <c r="BG354"/>
  <c r="BF354"/>
  <c r="T354"/>
  <c r="R354"/>
  <c r="P354"/>
  <c r="BI353"/>
  <c r="BH353"/>
  <c r="BG353"/>
  <c r="BF353"/>
  <c r="T353"/>
  <c r="R353"/>
  <c r="P353"/>
  <c r="BI351"/>
  <c r="BH351"/>
  <c r="BG351"/>
  <c r="BF351"/>
  <c r="T351"/>
  <c r="R351"/>
  <c r="P351"/>
  <c r="BI349"/>
  <c r="BH349"/>
  <c r="BG349"/>
  <c r="BF349"/>
  <c r="T349"/>
  <c r="R349"/>
  <c r="P349"/>
  <c r="BI346"/>
  <c r="BH346"/>
  <c r="BG346"/>
  <c r="BF346"/>
  <c r="T346"/>
  <c r="R346"/>
  <c r="P346"/>
  <c r="BI344"/>
  <c r="BH344"/>
  <c r="BG344"/>
  <c r="BF344"/>
  <c r="T344"/>
  <c r="R344"/>
  <c r="P344"/>
  <c r="BI342"/>
  <c r="BH342"/>
  <c r="BG342"/>
  <c r="BF342"/>
  <c r="T342"/>
  <c r="R342"/>
  <c r="P342"/>
  <c r="BI339"/>
  <c r="BH339"/>
  <c r="BG339"/>
  <c r="BF339"/>
  <c r="T339"/>
  <c r="R339"/>
  <c r="P339"/>
  <c r="BI338"/>
  <c r="BH338"/>
  <c r="BG338"/>
  <c r="BF338"/>
  <c r="T338"/>
  <c r="R338"/>
  <c r="P338"/>
  <c r="BI336"/>
  <c r="BH336"/>
  <c r="BG336"/>
  <c r="BF336"/>
  <c r="T336"/>
  <c r="R336"/>
  <c r="P336"/>
  <c r="BI335"/>
  <c r="BH335"/>
  <c r="BG335"/>
  <c r="BF335"/>
  <c r="T335"/>
  <c r="R335"/>
  <c r="P335"/>
  <c r="BI331"/>
  <c r="BH331"/>
  <c r="BG331"/>
  <c r="BF331"/>
  <c r="T331"/>
  <c r="R331"/>
  <c r="P331"/>
  <c r="BI330"/>
  <c r="BH330"/>
  <c r="BG330"/>
  <c r="BF330"/>
  <c r="T330"/>
  <c r="R330"/>
  <c r="P330"/>
  <c r="BI325"/>
  <c r="BH325"/>
  <c r="BG325"/>
  <c r="BF325"/>
  <c r="T325"/>
  <c r="R325"/>
  <c r="P325"/>
  <c r="BI322"/>
  <c r="BH322"/>
  <c r="BG322"/>
  <c r="BF322"/>
  <c r="T322"/>
  <c r="R322"/>
  <c r="P322"/>
  <c r="BI317"/>
  <c r="BH317"/>
  <c r="BG317"/>
  <c r="BF317"/>
  <c r="T317"/>
  <c r="R317"/>
  <c r="P317"/>
  <c r="BI314"/>
  <c r="BH314"/>
  <c r="BG314"/>
  <c r="BF314"/>
  <c r="T314"/>
  <c r="R314"/>
  <c r="P314"/>
  <c r="BI313"/>
  <c r="BH313"/>
  <c r="BG313"/>
  <c r="BF313"/>
  <c r="T313"/>
  <c r="R313"/>
  <c r="P313"/>
  <c r="BI312"/>
  <c r="BH312"/>
  <c r="BG312"/>
  <c r="BF312"/>
  <c r="T312"/>
  <c r="R312"/>
  <c r="P312"/>
  <c r="BI310"/>
  <c r="BH310"/>
  <c r="BG310"/>
  <c r="BF310"/>
  <c r="T310"/>
  <c r="R310"/>
  <c r="P310"/>
  <c r="BI307"/>
  <c r="BH307"/>
  <c r="BG307"/>
  <c r="BF307"/>
  <c r="T307"/>
  <c r="R307"/>
  <c r="P307"/>
  <c r="BI305"/>
  <c r="BH305"/>
  <c r="BG305"/>
  <c r="BF305"/>
  <c r="T305"/>
  <c r="R305"/>
  <c r="P305"/>
  <c r="BI302"/>
  <c r="BH302"/>
  <c r="BG302"/>
  <c r="BF302"/>
  <c r="T302"/>
  <c r="R302"/>
  <c r="P302"/>
  <c r="BI301"/>
  <c r="BH301"/>
  <c r="BG301"/>
  <c r="BF301"/>
  <c r="T301"/>
  <c r="R301"/>
  <c r="P301"/>
  <c r="BI300"/>
  <c r="BH300"/>
  <c r="BG300"/>
  <c r="BF300"/>
  <c r="T300"/>
  <c r="R300"/>
  <c r="P300"/>
  <c r="BI298"/>
  <c r="BH298"/>
  <c r="BG298"/>
  <c r="BF298"/>
  <c r="T298"/>
  <c r="R298"/>
  <c r="P298"/>
  <c r="BI297"/>
  <c r="BH297"/>
  <c r="BG297"/>
  <c r="BF297"/>
  <c r="T297"/>
  <c r="R297"/>
  <c r="P297"/>
  <c r="BI296"/>
  <c r="BH296"/>
  <c r="BG296"/>
  <c r="BF296"/>
  <c r="T296"/>
  <c r="R296"/>
  <c r="P296"/>
  <c r="BI293"/>
  <c r="BH293"/>
  <c r="BG293"/>
  <c r="BF293"/>
  <c r="T293"/>
  <c r="R293"/>
  <c r="P293"/>
  <c r="BI292"/>
  <c r="BH292"/>
  <c r="BG292"/>
  <c r="BF292"/>
  <c r="T292"/>
  <c r="R292"/>
  <c r="P292"/>
  <c r="BI289"/>
  <c r="BH289"/>
  <c r="BG289"/>
  <c r="BF289"/>
  <c r="T289"/>
  <c r="R289"/>
  <c r="P289"/>
  <c r="BI288"/>
  <c r="BH288"/>
  <c r="BG288"/>
  <c r="BF288"/>
  <c r="T288"/>
  <c r="R288"/>
  <c r="P288"/>
  <c r="BI287"/>
  <c r="BH287"/>
  <c r="BG287"/>
  <c r="BF287"/>
  <c r="T287"/>
  <c r="R287"/>
  <c r="P287"/>
  <c r="BI286"/>
  <c r="BH286"/>
  <c r="BG286"/>
  <c r="BF286"/>
  <c r="T286"/>
  <c r="R286"/>
  <c r="P286"/>
  <c r="BI285"/>
  <c r="BH285"/>
  <c r="BG285"/>
  <c r="BF285"/>
  <c r="T285"/>
  <c r="R285"/>
  <c r="P285"/>
  <c r="BI282"/>
  <c r="BH282"/>
  <c r="BG282"/>
  <c r="BF282"/>
  <c r="T282"/>
  <c r="R282"/>
  <c r="P282"/>
  <c r="BI279"/>
  <c r="BH279"/>
  <c r="BG279"/>
  <c r="BF279"/>
  <c r="T279"/>
  <c r="R279"/>
  <c r="P279"/>
  <c r="BI278"/>
  <c r="BH278"/>
  <c r="BG278"/>
  <c r="BF278"/>
  <c r="T278"/>
  <c r="R278"/>
  <c r="P278"/>
  <c r="BI277"/>
  <c r="BH277"/>
  <c r="BG277"/>
  <c r="BF277"/>
  <c r="T277"/>
  <c r="R277"/>
  <c r="P277"/>
  <c r="BI276"/>
  <c r="BH276"/>
  <c r="BG276"/>
  <c r="BF276"/>
  <c r="T276"/>
  <c r="R276"/>
  <c r="P276"/>
  <c r="BI275"/>
  <c r="BH275"/>
  <c r="BG275"/>
  <c r="BF275"/>
  <c r="T275"/>
  <c r="R275"/>
  <c r="P275"/>
  <c r="BI270"/>
  <c r="BH270"/>
  <c r="BG270"/>
  <c r="BF270"/>
  <c r="T270"/>
  <c r="R270"/>
  <c r="P270"/>
  <c r="BI267"/>
  <c r="BH267"/>
  <c r="BG267"/>
  <c r="BF267"/>
  <c r="T267"/>
  <c r="R267"/>
  <c r="P267"/>
  <c r="BI264"/>
  <c r="BH264"/>
  <c r="BG264"/>
  <c r="BF264"/>
  <c r="T264"/>
  <c r="R264"/>
  <c r="P264"/>
  <c r="BI262"/>
  <c r="BH262"/>
  <c r="BG262"/>
  <c r="BF262"/>
  <c r="T262"/>
  <c r="R262"/>
  <c r="P262"/>
  <c r="BI261"/>
  <c r="BH261"/>
  <c r="BG261"/>
  <c r="BF261"/>
  <c r="T261"/>
  <c r="R261"/>
  <c r="P261"/>
  <c r="BI258"/>
  <c r="BH258"/>
  <c r="BG258"/>
  <c r="BF258"/>
  <c r="T258"/>
  <c r="R258"/>
  <c r="P258"/>
  <c r="BI257"/>
  <c r="BH257"/>
  <c r="BG257"/>
  <c r="BF257"/>
  <c r="T257"/>
  <c r="R257"/>
  <c r="P257"/>
  <c r="BI256"/>
  <c r="BH256"/>
  <c r="BG256"/>
  <c r="BF256"/>
  <c r="T256"/>
  <c r="R256"/>
  <c r="P256"/>
  <c r="BI253"/>
  <c r="BH253"/>
  <c r="BG253"/>
  <c r="BF253"/>
  <c r="T253"/>
  <c r="R253"/>
  <c r="P253"/>
  <c r="BI250"/>
  <c r="BH250"/>
  <c r="BG250"/>
  <c r="BF250"/>
  <c r="T250"/>
  <c r="R250"/>
  <c r="P250"/>
  <c r="BI248"/>
  <c r="BH248"/>
  <c r="BG248"/>
  <c r="BF248"/>
  <c r="T248"/>
  <c r="R248"/>
  <c r="P248"/>
  <c r="BI245"/>
  <c r="BH245"/>
  <c r="BG245"/>
  <c r="BF245"/>
  <c r="T245"/>
  <c r="R245"/>
  <c r="P245"/>
  <c r="BI242"/>
  <c r="BH242"/>
  <c r="BG242"/>
  <c r="BF242"/>
  <c r="T242"/>
  <c r="R242"/>
  <c r="P242"/>
  <c r="BI241"/>
  <c r="BH241"/>
  <c r="BG241"/>
  <c r="BF241"/>
  <c r="T241"/>
  <c r="R241"/>
  <c r="P241"/>
  <c r="BI240"/>
  <c r="BH240"/>
  <c r="BG240"/>
  <c r="BF240"/>
  <c r="T240"/>
  <c r="R240"/>
  <c r="P240"/>
  <c r="BI239"/>
  <c r="BH239"/>
  <c r="BG239"/>
  <c r="BF239"/>
  <c r="T239"/>
  <c r="R239"/>
  <c r="P239"/>
  <c r="BI238"/>
  <c r="BH238"/>
  <c r="BG238"/>
  <c r="BF238"/>
  <c r="T238"/>
  <c r="R238"/>
  <c r="P238"/>
  <c r="BI235"/>
  <c r="BH235"/>
  <c r="BG235"/>
  <c r="BF235"/>
  <c r="T235"/>
  <c r="R235"/>
  <c r="P235"/>
  <c r="BI234"/>
  <c r="BH234"/>
  <c r="BG234"/>
  <c r="BF234"/>
  <c r="T234"/>
  <c r="R234"/>
  <c r="P234"/>
  <c r="BI233"/>
  <c r="BH233"/>
  <c r="BG233"/>
  <c r="BF233"/>
  <c r="T233"/>
  <c r="R233"/>
  <c r="P233"/>
  <c r="BI232"/>
  <c r="BH232"/>
  <c r="BG232"/>
  <c r="BF232"/>
  <c r="T232"/>
  <c r="R232"/>
  <c r="P232"/>
  <c r="BI227"/>
  <c r="BH227"/>
  <c r="BG227"/>
  <c r="BF227"/>
  <c r="T227"/>
  <c r="R227"/>
  <c r="P227"/>
  <c r="BI224"/>
  <c r="BH224"/>
  <c r="BG224"/>
  <c r="BF224"/>
  <c r="T224"/>
  <c r="R224"/>
  <c r="P224"/>
  <c r="BI223"/>
  <c r="BH223"/>
  <c r="BG223"/>
  <c r="BF223"/>
  <c r="T223"/>
  <c r="R223"/>
  <c r="P223"/>
  <c r="BI222"/>
  <c r="BH222"/>
  <c r="BG222"/>
  <c r="BF222"/>
  <c r="T222"/>
  <c r="R222"/>
  <c r="P222"/>
  <c r="BI221"/>
  <c r="BH221"/>
  <c r="BG221"/>
  <c r="BF221"/>
  <c r="T221"/>
  <c r="R221"/>
  <c r="P221"/>
  <c r="BI218"/>
  <c r="BH218"/>
  <c r="BG218"/>
  <c r="BF218"/>
  <c r="T218"/>
  <c r="R218"/>
  <c r="P218"/>
  <c r="BI217"/>
  <c r="BH217"/>
  <c r="BG217"/>
  <c r="BF217"/>
  <c r="T217"/>
  <c r="R217"/>
  <c r="P217"/>
  <c r="BI216"/>
  <c r="BH216"/>
  <c r="BG216"/>
  <c r="BF216"/>
  <c r="T216"/>
  <c r="R216"/>
  <c r="P216"/>
  <c r="BI215"/>
  <c r="BH215"/>
  <c r="BG215"/>
  <c r="BF215"/>
  <c r="T215"/>
  <c r="R215"/>
  <c r="P215"/>
  <c r="BI214"/>
  <c r="BH214"/>
  <c r="BG214"/>
  <c r="BF214"/>
  <c r="T214"/>
  <c r="R214"/>
  <c r="P214"/>
  <c r="BI213"/>
  <c r="BH213"/>
  <c r="BG213"/>
  <c r="BF213"/>
  <c r="T213"/>
  <c r="R213"/>
  <c r="P213"/>
  <c r="BI212"/>
  <c r="BH212"/>
  <c r="BG212"/>
  <c r="BF212"/>
  <c r="T212"/>
  <c r="R212"/>
  <c r="P212"/>
  <c r="BI211"/>
  <c r="BH211"/>
  <c r="BG211"/>
  <c r="BF211"/>
  <c r="T211"/>
  <c r="R211"/>
  <c r="P211"/>
  <c r="BI210"/>
  <c r="BH210"/>
  <c r="BG210"/>
  <c r="BF210"/>
  <c r="T210"/>
  <c r="R210"/>
  <c r="P210"/>
  <c r="BI208"/>
  <c r="BH208"/>
  <c r="BG208"/>
  <c r="BF208"/>
  <c r="T208"/>
  <c r="R208"/>
  <c r="P208"/>
  <c r="BI207"/>
  <c r="BH207"/>
  <c r="BG207"/>
  <c r="BF207"/>
  <c r="T207"/>
  <c r="R207"/>
  <c r="P207"/>
  <c r="BI206"/>
  <c r="BH206"/>
  <c r="BG206"/>
  <c r="BF206"/>
  <c r="T206"/>
  <c r="R206"/>
  <c r="P206"/>
  <c r="BI205"/>
  <c r="BH205"/>
  <c r="BG205"/>
  <c r="BF205"/>
  <c r="T205"/>
  <c r="R205"/>
  <c r="P205"/>
  <c r="BI204"/>
  <c r="BH204"/>
  <c r="BG204"/>
  <c r="BF204"/>
  <c r="T204"/>
  <c r="R204"/>
  <c r="P204"/>
  <c r="BI201"/>
  <c r="BH201"/>
  <c r="BG201"/>
  <c r="BF201"/>
  <c r="T201"/>
  <c r="R201"/>
  <c r="P201"/>
  <c r="BI200"/>
  <c r="BH200"/>
  <c r="BG200"/>
  <c r="BF200"/>
  <c r="T200"/>
  <c r="R200"/>
  <c r="P200"/>
  <c r="BI199"/>
  <c r="BH199"/>
  <c r="BG199"/>
  <c r="BF199"/>
  <c r="T199"/>
  <c r="R199"/>
  <c r="P199"/>
  <c r="BI198"/>
  <c r="BH198"/>
  <c r="BG198"/>
  <c r="BF198"/>
  <c r="T198"/>
  <c r="R198"/>
  <c r="P198"/>
  <c r="BI196"/>
  <c r="BH196"/>
  <c r="BG196"/>
  <c r="BF196"/>
  <c r="T196"/>
  <c r="R196"/>
  <c r="P196"/>
  <c r="BI195"/>
  <c r="BH195"/>
  <c r="BG195"/>
  <c r="BF195"/>
  <c r="T195"/>
  <c r="R195"/>
  <c r="P195"/>
  <c r="BI194"/>
  <c r="BH194"/>
  <c r="BG194"/>
  <c r="BF194"/>
  <c r="T194"/>
  <c r="R194"/>
  <c r="P194"/>
  <c r="BI193"/>
  <c r="BH193"/>
  <c r="BG193"/>
  <c r="BF193"/>
  <c r="T193"/>
  <c r="R193"/>
  <c r="P193"/>
  <c r="BI190"/>
  <c r="BH190"/>
  <c r="BG190"/>
  <c r="BF190"/>
  <c r="T190"/>
  <c r="R190"/>
  <c r="P190"/>
  <c r="BI189"/>
  <c r="BH189"/>
  <c r="BG189"/>
  <c r="BF189"/>
  <c r="T189"/>
  <c r="R189"/>
  <c r="P189"/>
  <c r="BI188"/>
  <c r="BH188"/>
  <c r="BG188"/>
  <c r="BF188"/>
  <c r="T188"/>
  <c r="R188"/>
  <c r="P188"/>
  <c r="BI187"/>
  <c r="BH187"/>
  <c r="BG187"/>
  <c r="BF187"/>
  <c r="T187"/>
  <c r="R187"/>
  <c r="P187"/>
  <c r="BI186"/>
  <c r="BH186"/>
  <c r="BG186"/>
  <c r="BF186"/>
  <c r="T186"/>
  <c r="R186"/>
  <c r="P186"/>
  <c r="BI185"/>
  <c r="BH185"/>
  <c r="BG185"/>
  <c r="BF185"/>
  <c r="T185"/>
  <c r="R185"/>
  <c r="P185"/>
  <c r="BI184"/>
  <c r="BH184"/>
  <c r="BG184"/>
  <c r="BF184"/>
  <c r="T184"/>
  <c r="R184"/>
  <c r="P184"/>
  <c r="BI181"/>
  <c r="BH181"/>
  <c r="BG181"/>
  <c r="BF181"/>
  <c r="T181"/>
  <c r="R181"/>
  <c r="P181"/>
  <c r="BI180"/>
  <c r="BH180"/>
  <c r="BG180"/>
  <c r="BF180"/>
  <c r="T180"/>
  <c r="R180"/>
  <c r="P180"/>
  <c r="BI178"/>
  <c r="BH178"/>
  <c r="BG178"/>
  <c r="BF178"/>
  <c r="T178"/>
  <c r="R178"/>
  <c r="P178"/>
  <c r="BI176"/>
  <c r="BH176"/>
  <c r="BG176"/>
  <c r="BF176"/>
  <c r="T176"/>
  <c r="R176"/>
  <c r="P176"/>
  <c r="BI174"/>
  <c r="BH174"/>
  <c r="BG174"/>
  <c r="BF174"/>
  <c r="T174"/>
  <c r="R174"/>
  <c r="P174"/>
  <c r="BI173"/>
  <c r="BH173"/>
  <c r="BG173"/>
  <c r="BF173"/>
  <c r="T173"/>
  <c r="R173"/>
  <c r="P173"/>
  <c r="BI171"/>
  <c r="BH171"/>
  <c r="BG171"/>
  <c r="BF171"/>
  <c r="T171"/>
  <c r="R171"/>
  <c r="P171"/>
  <c r="BI170"/>
  <c r="BH170"/>
  <c r="BG170"/>
  <c r="BF170"/>
  <c r="T170"/>
  <c r="R170"/>
  <c r="P170"/>
  <c r="BI168"/>
  <c r="BH168"/>
  <c r="BG168"/>
  <c r="BF168"/>
  <c r="T168"/>
  <c r="R168"/>
  <c r="P168"/>
  <c r="BI167"/>
  <c r="BH167"/>
  <c r="BG167"/>
  <c r="BF167"/>
  <c r="T167"/>
  <c r="R167"/>
  <c r="P167"/>
  <c r="BI166"/>
  <c r="BH166"/>
  <c r="BG166"/>
  <c r="BF166"/>
  <c r="T166"/>
  <c r="R166"/>
  <c r="P166"/>
  <c r="BI165"/>
  <c r="BH165"/>
  <c r="BG165"/>
  <c r="BF165"/>
  <c r="T165"/>
  <c r="R165"/>
  <c r="P165"/>
  <c r="BI164"/>
  <c r="BH164"/>
  <c r="BG164"/>
  <c r="BF164"/>
  <c r="T164"/>
  <c r="R164"/>
  <c r="P164"/>
  <c r="BI163"/>
  <c r="BH163"/>
  <c r="BG163"/>
  <c r="BF163"/>
  <c r="T163"/>
  <c r="R163"/>
  <c r="P163"/>
  <c r="BI162"/>
  <c r="BH162"/>
  <c r="BG162"/>
  <c r="BF162"/>
  <c r="T162"/>
  <c r="R162"/>
  <c r="P162"/>
  <c r="BI159"/>
  <c r="BH159"/>
  <c r="BG159"/>
  <c r="BF159"/>
  <c r="T159"/>
  <c r="R159"/>
  <c r="P159"/>
  <c r="BI155"/>
  <c r="BH155"/>
  <c r="BG155"/>
  <c r="BF155"/>
  <c r="T155"/>
  <c r="R155"/>
  <c r="P155"/>
  <c r="BI154"/>
  <c r="BH154"/>
  <c r="BG154"/>
  <c r="BF154"/>
  <c r="T154"/>
  <c r="R154"/>
  <c r="P154"/>
  <c r="BI151"/>
  <c r="BH151"/>
  <c r="BG151"/>
  <c r="BF151"/>
  <c r="T151"/>
  <c r="R151"/>
  <c r="P151"/>
  <c r="BI150"/>
  <c r="BH150"/>
  <c r="BG150"/>
  <c r="BF150"/>
  <c r="T150"/>
  <c r="R150"/>
  <c r="P150"/>
  <c r="BI149"/>
  <c r="BH149"/>
  <c r="BG149"/>
  <c r="BF149"/>
  <c r="T149"/>
  <c r="R149"/>
  <c r="P149"/>
  <c r="BI148"/>
  <c r="BH148"/>
  <c r="BG148"/>
  <c r="BF148"/>
  <c r="T148"/>
  <c r="R148"/>
  <c r="P148"/>
  <c r="BI145"/>
  <c r="BH145"/>
  <c r="BG145"/>
  <c r="BF145"/>
  <c r="T145"/>
  <c r="R145"/>
  <c r="P145"/>
  <c r="BI140"/>
  <c r="BH140"/>
  <c r="BG140"/>
  <c r="BF140"/>
  <c r="T140"/>
  <c r="R140"/>
  <c r="P140"/>
  <c r="BI137"/>
  <c r="BH137"/>
  <c r="BG137"/>
  <c r="BF137"/>
  <c r="T137"/>
  <c r="R137"/>
  <c r="P137"/>
  <c r="BI136"/>
  <c r="BH136"/>
  <c r="BG136"/>
  <c r="BF136"/>
  <c r="T136"/>
  <c r="R136"/>
  <c r="P136"/>
  <c r="J130"/>
  <c r="J129"/>
  <c r="F129"/>
  <c r="F127"/>
  <c r="E125"/>
  <c r="J92"/>
  <c r="J91"/>
  <c r="F91"/>
  <c r="F89"/>
  <c r="E87"/>
  <c r="J18"/>
  <c r="E18"/>
  <c r="F130"/>
  <c r="J17"/>
  <c r="J12"/>
  <c r="J89"/>
  <c r="E7"/>
  <c r="E123"/>
  <c i="8" r="J37"/>
  <c r="J36"/>
  <c i="1" r="AY101"/>
  <c i="8" r="J35"/>
  <c i="1" r="AX101"/>
  <c i="8" r="BI328"/>
  <c r="BH328"/>
  <c r="BG328"/>
  <c r="BF328"/>
  <c r="T328"/>
  <c r="R328"/>
  <c r="P328"/>
  <c r="BI326"/>
  <c r="BH326"/>
  <c r="BG326"/>
  <c r="BF326"/>
  <c r="T326"/>
  <c r="R326"/>
  <c r="P326"/>
  <c r="BI324"/>
  <c r="BH324"/>
  <c r="BG324"/>
  <c r="BF324"/>
  <c r="T324"/>
  <c r="R324"/>
  <c r="P324"/>
  <c r="BI323"/>
  <c r="BH323"/>
  <c r="BG323"/>
  <c r="BF323"/>
  <c r="T323"/>
  <c r="R323"/>
  <c r="P323"/>
  <c r="BI322"/>
  <c r="BH322"/>
  <c r="BG322"/>
  <c r="BF322"/>
  <c r="T322"/>
  <c r="R322"/>
  <c r="P322"/>
  <c r="BI321"/>
  <c r="BH321"/>
  <c r="BG321"/>
  <c r="BF321"/>
  <c r="T321"/>
  <c r="R321"/>
  <c r="P321"/>
  <c r="BI320"/>
  <c r="BH320"/>
  <c r="BG320"/>
  <c r="BF320"/>
  <c r="T320"/>
  <c r="R320"/>
  <c r="P320"/>
  <c r="BI318"/>
  <c r="BH318"/>
  <c r="BG318"/>
  <c r="BF318"/>
  <c r="T318"/>
  <c r="R318"/>
  <c r="P318"/>
  <c r="BI316"/>
  <c r="BH316"/>
  <c r="BG316"/>
  <c r="BF316"/>
  <c r="T316"/>
  <c r="R316"/>
  <c r="P316"/>
  <c r="BI313"/>
  <c r="BH313"/>
  <c r="BG313"/>
  <c r="BF313"/>
  <c r="T313"/>
  <c r="R313"/>
  <c r="P313"/>
  <c r="BI311"/>
  <c r="BH311"/>
  <c r="BG311"/>
  <c r="BF311"/>
  <c r="T311"/>
  <c r="R311"/>
  <c r="P311"/>
  <c r="BI309"/>
  <c r="BH309"/>
  <c r="BG309"/>
  <c r="BF309"/>
  <c r="T309"/>
  <c r="R309"/>
  <c r="P309"/>
  <c r="BI308"/>
  <c r="BH308"/>
  <c r="BG308"/>
  <c r="BF308"/>
  <c r="T308"/>
  <c r="R308"/>
  <c r="P308"/>
  <c r="BI307"/>
  <c r="BH307"/>
  <c r="BG307"/>
  <c r="BF307"/>
  <c r="T307"/>
  <c r="R307"/>
  <c r="P307"/>
  <c r="BI305"/>
  <c r="BH305"/>
  <c r="BG305"/>
  <c r="BF305"/>
  <c r="T305"/>
  <c r="R305"/>
  <c r="P305"/>
  <c r="BI304"/>
  <c r="BH304"/>
  <c r="BG304"/>
  <c r="BF304"/>
  <c r="T304"/>
  <c r="R304"/>
  <c r="P304"/>
  <c r="BI303"/>
  <c r="BH303"/>
  <c r="BG303"/>
  <c r="BF303"/>
  <c r="T303"/>
  <c r="R303"/>
  <c r="P303"/>
  <c r="BI302"/>
  <c r="BH302"/>
  <c r="BG302"/>
  <c r="BF302"/>
  <c r="T302"/>
  <c r="R302"/>
  <c r="P302"/>
  <c r="BI297"/>
  <c r="BH297"/>
  <c r="BG297"/>
  <c r="BF297"/>
  <c r="T297"/>
  <c r="R297"/>
  <c r="P297"/>
  <c r="BI294"/>
  <c r="BH294"/>
  <c r="BG294"/>
  <c r="BF294"/>
  <c r="T294"/>
  <c r="R294"/>
  <c r="P294"/>
  <c r="BI289"/>
  <c r="BH289"/>
  <c r="BG289"/>
  <c r="BF289"/>
  <c r="T289"/>
  <c r="R289"/>
  <c r="P289"/>
  <c r="BI286"/>
  <c r="BH286"/>
  <c r="BG286"/>
  <c r="BF286"/>
  <c r="T286"/>
  <c r="R286"/>
  <c r="P286"/>
  <c r="BI285"/>
  <c r="BH285"/>
  <c r="BG285"/>
  <c r="BF285"/>
  <c r="T285"/>
  <c r="R285"/>
  <c r="P285"/>
  <c r="BI284"/>
  <c r="BH284"/>
  <c r="BG284"/>
  <c r="BF284"/>
  <c r="T284"/>
  <c r="R284"/>
  <c r="P284"/>
  <c r="BI282"/>
  <c r="BH282"/>
  <c r="BG282"/>
  <c r="BF282"/>
  <c r="T282"/>
  <c r="R282"/>
  <c r="P282"/>
  <c r="BI281"/>
  <c r="BH281"/>
  <c r="BG281"/>
  <c r="BF281"/>
  <c r="T281"/>
  <c r="R281"/>
  <c r="P281"/>
  <c r="BI279"/>
  <c r="BH279"/>
  <c r="BG279"/>
  <c r="BF279"/>
  <c r="T279"/>
  <c r="R279"/>
  <c r="P279"/>
  <c r="BI278"/>
  <c r="BH278"/>
  <c r="BG278"/>
  <c r="BF278"/>
  <c r="T278"/>
  <c r="R278"/>
  <c r="P278"/>
  <c r="BI277"/>
  <c r="BH277"/>
  <c r="BG277"/>
  <c r="BF277"/>
  <c r="T277"/>
  <c r="R277"/>
  <c r="P277"/>
  <c r="BI276"/>
  <c r="BH276"/>
  <c r="BG276"/>
  <c r="BF276"/>
  <c r="T276"/>
  <c r="R276"/>
  <c r="P276"/>
  <c r="BI274"/>
  <c r="BH274"/>
  <c r="BG274"/>
  <c r="BF274"/>
  <c r="T274"/>
  <c r="R274"/>
  <c r="P274"/>
  <c r="BI273"/>
  <c r="BH273"/>
  <c r="BG273"/>
  <c r="BF273"/>
  <c r="T273"/>
  <c r="R273"/>
  <c r="P273"/>
  <c r="BI272"/>
  <c r="BH272"/>
  <c r="BG272"/>
  <c r="BF272"/>
  <c r="T272"/>
  <c r="R272"/>
  <c r="P272"/>
  <c r="BI269"/>
  <c r="BH269"/>
  <c r="BG269"/>
  <c r="BF269"/>
  <c r="T269"/>
  <c r="R269"/>
  <c r="P269"/>
  <c r="BI268"/>
  <c r="BH268"/>
  <c r="BG268"/>
  <c r="BF268"/>
  <c r="T268"/>
  <c r="R268"/>
  <c r="P268"/>
  <c r="BI267"/>
  <c r="BH267"/>
  <c r="BG267"/>
  <c r="BF267"/>
  <c r="T267"/>
  <c r="R267"/>
  <c r="P267"/>
  <c r="BI266"/>
  <c r="BH266"/>
  <c r="BG266"/>
  <c r="BF266"/>
  <c r="T266"/>
  <c r="R266"/>
  <c r="P266"/>
  <c r="BI265"/>
  <c r="BH265"/>
  <c r="BG265"/>
  <c r="BF265"/>
  <c r="T265"/>
  <c r="R265"/>
  <c r="P265"/>
  <c r="BI264"/>
  <c r="BH264"/>
  <c r="BG264"/>
  <c r="BF264"/>
  <c r="T264"/>
  <c r="R264"/>
  <c r="P264"/>
  <c r="BI263"/>
  <c r="BH263"/>
  <c r="BG263"/>
  <c r="BF263"/>
  <c r="T263"/>
  <c r="R263"/>
  <c r="P263"/>
  <c r="BI260"/>
  <c r="BH260"/>
  <c r="BG260"/>
  <c r="BF260"/>
  <c r="T260"/>
  <c r="R260"/>
  <c r="P260"/>
  <c r="BI257"/>
  <c r="BH257"/>
  <c r="BG257"/>
  <c r="BF257"/>
  <c r="T257"/>
  <c r="R257"/>
  <c r="P257"/>
  <c r="BI256"/>
  <c r="BH256"/>
  <c r="BG256"/>
  <c r="BF256"/>
  <c r="T256"/>
  <c r="R256"/>
  <c r="P256"/>
  <c r="BI255"/>
  <c r="BH255"/>
  <c r="BG255"/>
  <c r="BF255"/>
  <c r="T255"/>
  <c r="R255"/>
  <c r="P255"/>
  <c r="BI254"/>
  <c r="BH254"/>
  <c r="BG254"/>
  <c r="BF254"/>
  <c r="T254"/>
  <c r="R254"/>
  <c r="P254"/>
  <c r="BI253"/>
  <c r="BH253"/>
  <c r="BG253"/>
  <c r="BF253"/>
  <c r="T253"/>
  <c r="R253"/>
  <c r="P253"/>
  <c r="BI248"/>
  <c r="BH248"/>
  <c r="BG248"/>
  <c r="BF248"/>
  <c r="T248"/>
  <c r="R248"/>
  <c r="P248"/>
  <c r="BI247"/>
  <c r="BH247"/>
  <c r="BG247"/>
  <c r="BF247"/>
  <c r="T247"/>
  <c r="R247"/>
  <c r="P247"/>
  <c r="BI244"/>
  <c r="BH244"/>
  <c r="BG244"/>
  <c r="BF244"/>
  <c r="T244"/>
  <c r="R244"/>
  <c r="P244"/>
  <c r="BI242"/>
  <c r="BH242"/>
  <c r="BG242"/>
  <c r="BF242"/>
  <c r="T242"/>
  <c r="R242"/>
  <c r="P242"/>
  <c r="BI241"/>
  <c r="BH241"/>
  <c r="BG241"/>
  <c r="BF241"/>
  <c r="T241"/>
  <c r="R241"/>
  <c r="P241"/>
  <c r="BI238"/>
  <c r="BH238"/>
  <c r="BG238"/>
  <c r="BF238"/>
  <c r="T238"/>
  <c r="R238"/>
  <c r="P238"/>
  <c r="BI237"/>
  <c r="BH237"/>
  <c r="BG237"/>
  <c r="BF237"/>
  <c r="T237"/>
  <c r="R237"/>
  <c r="P237"/>
  <c r="BI236"/>
  <c r="BH236"/>
  <c r="BG236"/>
  <c r="BF236"/>
  <c r="T236"/>
  <c r="R236"/>
  <c r="P236"/>
  <c r="BI233"/>
  <c r="BH233"/>
  <c r="BG233"/>
  <c r="BF233"/>
  <c r="T233"/>
  <c r="R233"/>
  <c r="P233"/>
  <c r="BI230"/>
  <c r="BH230"/>
  <c r="BG230"/>
  <c r="BF230"/>
  <c r="T230"/>
  <c r="R230"/>
  <c r="P230"/>
  <c r="BI228"/>
  <c r="BH228"/>
  <c r="BG228"/>
  <c r="BF228"/>
  <c r="T228"/>
  <c r="R228"/>
  <c r="P228"/>
  <c r="BI227"/>
  <c r="BH227"/>
  <c r="BG227"/>
  <c r="BF227"/>
  <c r="T227"/>
  <c r="R227"/>
  <c r="P227"/>
  <c r="BI224"/>
  <c r="BH224"/>
  <c r="BG224"/>
  <c r="BF224"/>
  <c r="T224"/>
  <c r="R224"/>
  <c r="P224"/>
  <c r="BI223"/>
  <c r="BH223"/>
  <c r="BG223"/>
  <c r="BF223"/>
  <c r="T223"/>
  <c r="R223"/>
  <c r="P223"/>
  <c r="BI220"/>
  <c r="BH220"/>
  <c r="BG220"/>
  <c r="BF220"/>
  <c r="T220"/>
  <c r="R220"/>
  <c r="P220"/>
  <c r="BI218"/>
  <c r="BH218"/>
  <c r="BG218"/>
  <c r="BF218"/>
  <c r="T218"/>
  <c r="R218"/>
  <c r="P218"/>
  <c r="BI217"/>
  <c r="BH217"/>
  <c r="BG217"/>
  <c r="BF217"/>
  <c r="T217"/>
  <c r="R217"/>
  <c r="P217"/>
  <c r="BI214"/>
  <c r="BH214"/>
  <c r="BG214"/>
  <c r="BF214"/>
  <c r="T214"/>
  <c r="R214"/>
  <c r="P214"/>
  <c r="BI213"/>
  <c r="BH213"/>
  <c r="BG213"/>
  <c r="BF213"/>
  <c r="T213"/>
  <c r="R213"/>
  <c r="P213"/>
  <c r="BI212"/>
  <c r="BH212"/>
  <c r="BG212"/>
  <c r="BF212"/>
  <c r="T212"/>
  <c r="R212"/>
  <c r="P212"/>
  <c r="BI211"/>
  <c r="BH211"/>
  <c r="BG211"/>
  <c r="BF211"/>
  <c r="T211"/>
  <c r="R211"/>
  <c r="P211"/>
  <c r="BI207"/>
  <c r="BH207"/>
  <c r="BG207"/>
  <c r="BF207"/>
  <c r="T207"/>
  <c r="R207"/>
  <c r="P207"/>
  <c r="BI204"/>
  <c r="BH204"/>
  <c r="BG204"/>
  <c r="BF204"/>
  <c r="T204"/>
  <c r="R204"/>
  <c r="P204"/>
  <c r="BI203"/>
  <c r="BH203"/>
  <c r="BG203"/>
  <c r="BF203"/>
  <c r="T203"/>
  <c r="R203"/>
  <c r="P203"/>
  <c r="BI202"/>
  <c r="BH202"/>
  <c r="BG202"/>
  <c r="BF202"/>
  <c r="T202"/>
  <c r="R202"/>
  <c r="P202"/>
  <c r="BI201"/>
  <c r="BH201"/>
  <c r="BG201"/>
  <c r="BF201"/>
  <c r="T201"/>
  <c r="R201"/>
  <c r="P201"/>
  <c r="BI198"/>
  <c r="BH198"/>
  <c r="BG198"/>
  <c r="BF198"/>
  <c r="T198"/>
  <c r="R198"/>
  <c r="P198"/>
  <c r="BI197"/>
  <c r="BH197"/>
  <c r="BG197"/>
  <c r="BF197"/>
  <c r="T197"/>
  <c r="R197"/>
  <c r="P197"/>
  <c r="BI196"/>
  <c r="BH196"/>
  <c r="BG196"/>
  <c r="BF196"/>
  <c r="T196"/>
  <c r="R196"/>
  <c r="P196"/>
  <c r="BI195"/>
  <c r="BH195"/>
  <c r="BG195"/>
  <c r="BF195"/>
  <c r="T195"/>
  <c r="R195"/>
  <c r="P195"/>
  <c r="BI194"/>
  <c r="BH194"/>
  <c r="BG194"/>
  <c r="BF194"/>
  <c r="T194"/>
  <c r="R194"/>
  <c r="P194"/>
  <c r="BI193"/>
  <c r="BH193"/>
  <c r="BG193"/>
  <c r="BF193"/>
  <c r="T193"/>
  <c r="R193"/>
  <c r="P193"/>
  <c r="BI192"/>
  <c r="BH192"/>
  <c r="BG192"/>
  <c r="BF192"/>
  <c r="T192"/>
  <c r="R192"/>
  <c r="P192"/>
  <c r="BI191"/>
  <c r="BH191"/>
  <c r="BG191"/>
  <c r="BF191"/>
  <c r="T191"/>
  <c r="R191"/>
  <c r="P191"/>
  <c r="BI190"/>
  <c r="BH190"/>
  <c r="BG190"/>
  <c r="BF190"/>
  <c r="T190"/>
  <c r="R190"/>
  <c r="P190"/>
  <c r="BI188"/>
  <c r="BH188"/>
  <c r="BG188"/>
  <c r="BF188"/>
  <c r="T188"/>
  <c r="R188"/>
  <c r="P188"/>
  <c r="BI187"/>
  <c r="BH187"/>
  <c r="BG187"/>
  <c r="BF187"/>
  <c r="T187"/>
  <c r="R187"/>
  <c r="P187"/>
  <c r="BI186"/>
  <c r="BH186"/>
  <c r="BG186"/>
  <c r="BF186"/>
  <c r="T186"/>
  <c r="R186"/>
  <c r="P186"/>
  <c r="BI185"/>
  <c r="BH185"/>
  <c r="BG185"/>
  <c r="BF185"/>
  <c r="T185"/>
  <c r="R185"/>
  <c r="P185"/>
  <c r="BI184"/>
  <c r="BH184"/>
  <c r="BG184"/>
  <c r="BF184"/>
  <c r="T184"/>
  <c r="R184"/>
  <c r="P184"/>
  <c r="BI181"/>
  <c r="BH181"/>
  <c r="BG181"/>
  <c r="BF181"/>
  <c r="T181"/>
  <c r="R181"/>
  <c r="P181"/>
  <c r="BI180"/>
  <c r="BH180"/>
  <c r="BG180"/>
  <c r="BF180"/>
  <c r="T180"/>
  <c r="R180"/>
  <c r="P180"/>
  <c r="BI179"/>
  <c r="BH179"/>
  <c r="BG179"/>
  <c r="BF179"/>
  <c r="T179"/>
  <c r="R179"/>
  <c r="P179"/>
  <c r="BI178"/>
  <c r="BH178"/>
  <c r="BG178"/>
  <c r="BF178"/>
  <c r="T178"/>
  <c r="R178"/>
  <c r="P178"/>
  <c r="BI176"/>
  <c r="BH176"/>
  <c r="BG176"/>
  <c r="BF176"/>
  <c r="T176"/>
  <c r="R176"/>
  <c r="P176"/>
  <c r="BI175"/>
  <c r="BH175"/>
  <c r="BG175"/>
  <c r="BF175"/>
  <c r="T175"/>
  <c r="R175"/>
  <c r="P175"/>
  <c r="BI174"/>
  <c r="BH174"/>
  <c r="BG174"/>
  <c r="BF174"/>
  <c r="T174"/>
  <c r="R174"/>
  <c r="P174"/>
  <c r="BI173"/>
  <c r="BH173"/>
  <c r="BG173"/>
  <c r="BF173"/>
  <c r="T173"/>
  <c r="R173"/>
  <c r="P173"/>
  <c r="BI170"/>
  <c r="BH170"/>
  <c r="BG170"/>
  <c r="BF170"/>
  <c r="T170"/>
  <c r="R170"/>
  <c r="P170"/>
  <c r="BI169"/>
  <c r="BH169"/>
  <c r="BG169"/>
  <c r="BF169"/>
  <c r="T169"/>
  <c r="R169"/>
  <c r="P169"/>
  <c r="BI168"/>
  <c r="BH168"/>
  <c r="BG168"/>
  <c r="BF168"/>
  <c r="T168"/>
  <c r="R168"/>
  <c r="P168"/>
  <c r="BI167"/>
  <c r="BH167"/>
  <c r="BG167"/>
  <c r="BF167"/>
  <c r="T167"/>
  <c r="R167"/>
  <c r="P167"/>
  <c r="BI166"/>
  <c r="BH166"/>
  <c r="BG166"/>
  <c r="BF166"/>
  <c r="T166"/>
  <c r="R166"/>
  <c r="P166"/>
  <c r="BI165"/>
  <c r="BH165"/>
  <c r="BG165"/>
  <c r="BF165"/>
  <c r="T165"/>
  <c r="R165"/>
  <c r="P165"/>
  <c r="BI164"/>
  <c r="BH164"/>
  <c r="BG164"/>
  <c r="BF164"/>
  <c r="T164"/>
  <c r="R164"/>
  <c r="P164"/>
  <c r="BI161"/>
  <c r="BH161"/>
  <c r="BG161"/>
  <c r="BF161"/>
  <c r="T161"/>
  <c r="R161"/>
  <c r="P161"/>
  <c r="BI160"/>
  <c r="BH160"/>
  <c r="BG160"/>
  <c r="BF160"/>
  <c r="T160"/>
  <c r="R160"/>
  <c r="P160"/>
  <c r="BI158"/>
  <c r="BH158"/>
  <c r="BG158"/>
  <c r="BF158"/>
  <c r="T158"/>
  <c r="R158"/>
  <c r="P158"/>
  <c r="BI156"/>
  <c r="BH156"/>
  <c r="BG156"/>
  <c r="BF156"/>
  <c r="T156"/>
  <c r="R156"/>
  <c r="P156"/>
  <c r="BI154"/>
  <c r="BH154"/>
  <c r="BG154"/>
  <c r="BF154"/>
  <c r="T154"/>
  <c r="R154"/>
  <c r="P154"/>
  <c r="BI153"/>
  <c r="BH153"/>
  <c r="BG153"/>
  <c r="BF153"/>
  <c r="T153"/>
  <c r="R153"/>
  <c r="P153"/>
  <c r="BI151"/>
  <c r="BH151"/>
  <c r="BG151"/>
  <c r="BF151"/>
  <c r="T151"/>
  <c r="R151"/>
  <c r="P151"/>
  <c r="BI150"/>
  <c r="BH150"/>
  <c r="BG150"/>
  <c r="BF150"/>
  <c r="T150"/>
  <c r="R150"/>
  <c r="P150"/>
  <c r="BI148"/>
  <c r="BH148"/>
  <c r="BG148"/>
  <c r="BF148"/>
  <c r="T148"/>
  <c r="R148"/>
  <c r="P148"/>
  <c r="BI147"/>
  <c r="BH147"/>
  <c r="BG147"/>
  <c r="BF147"/>
  <c r="T147"/>
  <c r="R147"/>
  <c r="P147"/>
  <c r="BI146"/>
  <c r="BH146"/>
  <c r="BG146"/>
  <c r="BF146"/>
  <c r="T146"/>
  <c r="R146"/>
  <c r="P146"/>
  <c r="BI145"/>
  <c r="BH145"/>
  <c r="BG145"/>
  <c r="BF145"/>
  <c r="T145"/>
  <c r="R145"/>
  <c r="P145"/>
  <c r="BI144"/>
  <c r="BH144"/>
  <c r="BG144"/>
  <c r="BF144"/>
  <c r="T144"/>
  <c r="R144"/>
  <c r="P144"/>
  <c r="BI143"/>
  <c r="BH143"/>
  <c r="BG143"/>
  <c r="BF143"/>
  <c r="T143"/>
  <c r="R143"/>
  <c r="P143"/>
  <c r="BI142"/>
  <c r="BH142"/>
  <c r="BG142"/>
  <c r="BF142"/>
  <c r="T142"/>
  <c r="R142"/>
  <c r="P142"/>
  <c r="BI141"/>
  <c r="BH141"/>
  <c r="BG141"/>
  <c r="BF141"/>
  <c r="T141"/>
  <c r="R141"/>
  <c r="P141"/>
  <c r="BI140"/>
  <c r="BH140"/>
  <c r="BG140"/>
  <c r="BF140"/>
  <c r="T140"/>
  <c r="R140"/>
  <c r="P140"/>
  <c r="BI139"/>
  <c r="BH139"/>
  <c r="BG139"/>
  <c r="BF139"/>
  <c r="T139"/>
  <c r="R139"/>
  <c r="P139"/>
  <c r="BI137"/>
  <c r="BH137"/>
  <c r="BG137"/>
  <c r="BF137"/>
  <c r="T137"/>
  <c r="R137"/>
  <c r="P137"/>
  <c r="BI136"/>
  <c r="BH136"/>
  <c r="BG136"/>
  <c r="BF136"/>
  <c r="T136"/>
  <c r="R136"/>
  <c r="P136"/>
  <c r="BI135"/>
  <c r="BH135"/>
  <c r="BG135"/>
  <c r="BF135"/>
  <c r="T135"/>
  <c r="R135"/>
  <c r="P135"/>
  <c r="J129"/>
  <c r="J128"/>
  <c r="F128"/>
  <c r="F126"/>
  <c r="E124"/>
  <c r="J92"/>
  <c r="J91"/>
  <c r="F91"/>
  <c r="F89"/>
  <c r="E87"/>
  <c r="J18"/>
  <c r="E18"/>
  <c r="F129"/>
  <c r="J17"/>
  <c r="J12"/>
  <c r="J126"/>
  <c r="E7"/>
  <c r="E122"/>
  <c i="7" r="J37"/>
  <c r="J36"/>
  <c i="1" r="AY100"/>
  <c i="7" r="J35"/>
  <c i="1" r="AX100"/>
  <c i="7" r="BI330"/>
  <c r="BH330"/>
  <c r="BG330"/>
  <c r="BF330"/>
  <c r="T330"/>
  <c r="R330"/>
  <c r="P330"/>
  <c r="BI328"/>
  <c r="BH328"/>
  <c r="BG328"/>
  <c r="BF328"/>
  <c r="T328"/>
  <c r="R328"/>
  <c r="P328"/>
  <c r="BI326"/>
  <c r="BH326"/>
  <c r="BG326"/>
  <c r="BF326"/>
  <c r="T326"/>
  <c r="R326"/>
  <c r="P326"/>
  <c r="BI325"/>
  <c r="BH325"/>
  <c r="BG325"/>
  <c r="BF325"/>
  <c r="T325"/>
  <c r="R325"/>
  <c r="P325"/>
  <c r="BI324"/>
  <c r="BH324"/>
  <c r="BG324"/>
  <c r="BF324"/>
  <c r="T324"/>
  <c r="R324"/>
  <c r="P324"/>
  <c r="BI323"/>
  <c r="BH323"/>
  <c r="BG323"/>
  <c r="BF323"/>
  <c r="T323"/>
  <c r="R323"/>
  <c r="P323"/>
  <c r="BI322"/>
  <c r="BH322"/>
  <c r="BG322"/>
  <c r="BF322"/>
  <c r="T322"/>
  <c r="R322"/>
  <c r="P322"/>
  <c r="BI320"/>
  <c r="BH320"/>
  <c r="BG320"/>
  <c r="BF320"/>
  <c r="T320"/>
  <c r="R320"/>
  <c r="P320"/>
  <c r="BI318"/>
  <c r="BH318"/>
  <c r="BG318"/>
  <c r="BF318"/>
  <c r="T318"/>
  <c r="R318"/>
  <c r="P318"/>
  <c r="BI315"/>
  <c r="BH315"/>
  <c r="BG315"/>
  <c r="BF315"/>
  <c r="T315"/>
  <c r="R315"/>
  <c r="P315"/>
  <c r="BI313"/>
  <c r="BH313"/>
  <c r="BG313"/>
  <c r="BF313"/>
  <c r="T313"/>
  <c r="R313"/>
  <c r="P313"/>
  <c r="BI311"/>
  <c r="BH311"/>
  <c r="BG311"/>
  <c r="BF311"/>
  <c r="T311"/>
  <c r="R311"/>
  <c r="P311"/>
  <c r="BI310"/>
  <c r="BH310"/>
  <c r="BG310"/>
  <c r="BF310"/>
  <c r="T310"/>
  <c r="R310"/>
  <c r="P310"/>
  <c r="BI309"/>
  <c r="BH309"/>
  <c r="BG309"/>
  <c r="BF309"/>
  <c r="T309"/>
  <c r="R309"/>
  <c r="P309"/>
  <c r="BI307"/>
  <c r="BH307"/>
  <c r="BG307"/>
  <c r="BF307"/>
  <c r="T307"/>
  <c r="R307"/>
  <c r="P307"/>
  <c r="BI306"/>
  <c r="BH306"/>
  <c r="BG306"/>
  <c r="BF306"/>
  <c r="T306"/>
  <c r="R306"/>
  <c r="P306"/>
  <c r="BI305"/>
  <c r="BH305"/>
  <c r="BG305"/>
  <c r="BF305"/>
  <c r="T305"/>
  <c r="R305"/>
  <c r="P305"/>
  <c r="BI304"/>
  <c r="BH304"/>
  <c r="BG304"/>
  <c r="BF304"/>
  <c r="T304"/>
  <c r="R304"/>
  <c r="P304"/>
  <c r="BI299"/>
  <c r="BH299"/>
  <c r="BG299"/>
  <c r="BF299"/>
  <c r="T299"/>
  <c r="R299"/>
  <c r="P299"/>
  <c r="BI296"/>
  <c r="BH296"/>
  <c r="BG296"/>
  <c r="BF296"/>
  <c r="T296"/>
  <c r="R296"/>
  <c r="P296"/>
  <c r="BI291"/>
  <c r="BH291"/>
  <c r="BG291"/>
  <c r="BF291"/>
  <c r="T291"/>
  <c r="R291"/>
  <c r="P291"/>
  <c r="BI288"/>
  <c r="BH288"/>
  <c r="BG288"/>
  <c r="BF288"/>
  <c r="T288"/>
  <c r="R288"/>
  <c r="P288"/>
  <c r="BI287"/>
  <c r="BH287"/>
  <c r="BG287"/>
  <c r="BF287"/>
  <c r="T287"/>
  <c r="R287"/>
  <c r="P287"/>
  <c r="BI286"/>
  <c r="BH286"/>
  <c r="BG286"/>
  <c r="BF286"/>
  <c r="T286"/>
  <c r="R286"/>
  <c r="P286"/>
  <c r="BI284"/>
  <c r="BH284"/>
  <c r="BG284"/>
  <c r="BF284"/>
  <c r="T284"/>
  <c r="R284"/>
  <c r="P284"/>
  <c r="BI283"/>
  <c r="BH283"/>
  <c r="BG283"/>
  <c r="BF283"/>
  <c r="T283"/>
  <c r="R283"/>
  <c r="P283"/>
  <c r="BI281"/>
  <c r="BH281"/>
  <c r="BG281"/>
  <c r="BF281"/>
  <c r="T281"/>
  <c r="R281"/>
  <c r="P281"/>
  <c r="BI280"/>
  <c r="BH280"/>
  <c r="BG280"/>
  <c r="BF280"/>
  <c r="T280"/>
  <c r="R280"/>
  <c r="P280"/>
  <c r="BI279"/>
  <c r="BH279"/>
  <c r="BG279"/>
  <c r="BF279"/>
  <c r="T279"/>
  <c r="R279"/>
  <c r="P279"/>
  <c r="BI278"/>
  <c r="BH278"/>
  <c r="BG278"/>
  <c r="BF278"/>
  <c r="T278"/>
  <c r="R278"/>
  <c r="P278"/>
  <c r="BI276"/>
  <c r="BH276"/>
  <c r="BG276"/>
  <c r="BF276"/>
  <c r="T276"/>
  <c r="R276"/>
  <c r="P276"/>
  <c r="BI275"/>
  <c r="BH275"/>
  <c r="BG275"/>
  <c r="BF275"/>
  <c r="T275"/>
  <c r="R275"/>
  <c r="P275"/>
  <c r="BI274"/>
  <c r="BH274"/>
  <c r="BG274"/>
  <c r="BF274"/>
  <c r="T274"/>
  <c r="R274"/>
  <c r="P274"/>
  <c r="BI271"/>
  <c r="BH271"/>
  <c r="BG271"/>
  <c r="BF271"/>
  <c r="T271"/>
  <c r="R271"/>
  <c r="P271"/>
  <c r="BI270"/>
  <c r="BH270"/>
  <c r="BG270"/>
  <c r="BF270"/>
  <c r="T270"/>
  <c r="R270"/>
  <c r="P270"/>
  <c r="BI269"/>
  <c r="BH269"/>
  <c r="BG269"/>
  <c r="BF269"/>
  <c r="T269"/>
  <c r="R269"/>
  <c r="P269"/>
  <c r="BI268"/>
  <c r="BH268"/>
  <c r="BG268"/>
  <c r="BF268"/>
  <c r="T268"/>
  <c r="R268"/>
  <c r="P268"/>
  <c r="BI267"/>
  <c r="BH267"/>
  <c r="BG267"/>
  <c r="BF267"/>
  <c r="T267"/>
  <c r="R267"/>
  <c r="P267"/>
  <c r="BI266"/>
  <c r="BH266"/>
  <c r="BG266"/>
  <c r="BF266"/>
  <c r="T266"/>
  <c r="R266"/>
  <c r="P266"/>
  <c r="BI265"/>
  <c r="BH265"/>
  <c r="BG265"/>
  <c r="BF265"/>
  <c r="T265"/>
  <c r="R265"/>
  <c r="P265"/>
  <c r="BI262"/>
  <c r="BH262"/>
  <c r="BG262"/>
  <c r="BF262"/>
  <c r="T262"/>
  <c r="R262"/>
  <c r="P262"/>
  <c r="BI259"/>
  <c r="BH259"/>
  <c r="BG259"/>
  <c r="BF259"/>
  <c r="T259"/>
  <c r="R259"/>
  <c r="P259"/>
  <c r="BI258"/>
  <c r="BH258"/>
  <c r="BG258"/>
  <c r="BF258"/>
  <c r="T258"/>
  <c r="R258"/>
  <c r="P258"/>
  <c r="BI257"/>
  <c r="BH257"/>
  <c r="BG257"/>
  <c r="BF257"/>
  <c r="T257"/>
  <c r="R257"/>
  <c r="P257"/>
  <c r="BI256"/>
  <c r="BH256"/>
  <c r="BG256"/>
  <c r="BF256"/>
  <c r="T256"/>
  <c r="R256"/>
  <c r="P256"/>
  <c r="BI255"/>
  <c r="BH255"/>
  <c r="BG255"/>
  <c r="BF255"/>
  <c r="T255"/>
  <c r="R255"/>
  <c r="P255"/>
  <c r="BI250"/>
  <c r="BH250"/>
  <c r="BG250"/>
  <c r="BF250"/>
  <c r="T250"/>
  <c r="R250"/>
  <c r="P250"/>
  <c r="BI249"/>
  <c r="BH249"/>
  <c r="BG249"/>
  <c r="BF249"/>
  <c r="T249"/>
  <c r="R249"/>
  <c r="P249"/>
  <c r="BI246"/>
  <c r="BH246"/>
  <c r="BG246"/>
  <c r="BF246"/>
  <c r="T246"/>
  <c r="R246"/>
  <c r="P246"/>
  <c r="BI245"/>
  <c r="BH245"/>
  <c r="BG245"/>
  <c r="BF245"/>
  <c r="T245"/>
  <c r="R245"/>
  <c r="P245"/>
  <c r="BI243"/>
  <c r="BH243"/>
  <c r="BG243"/>
  <c r="BF243"/>
  <c r="T243"/>
  <c r="R243"/>
  <c r="P243"/>
  <c r="BI242"/>
  <c r="BH242"/>
  <c r="BG242"/>
  <c r="BF242"/>
  <c r="T242"/>
  <c r="R242"/>
  <c r="P242"/>
  <c r="BI239"/>
  <c r="BH239"/>
  <c r="BG239"/>
  <c r="BF239"/>
  <c r="T239"/>
  <c r="R239"/>
  <c r="P239"/>
  <c r="BI238"/>
  <c r="BH238"/>
  <c r="BG238"/>
  <c r="BF238"/>
  <c r="T238"/>
  <c r="R238"/>
  <c r="P238"/>
  <c r="BI237"/>
  <c r="BH237"/>
  <c r="BG237"/>
  <c r="BF237"/>
  <c r="T237"/>
  <c r="R237"/>
  <c r="P237"/>
  <c r="BI234"/>
  <c r="BH234"/>
  <c r="BG234"/>
  <c r="BF234"/>
  <c r="T234"/>
  <c r="R234"/>
  <c r="P234"/>
  <c r="BI231"/>
  <c r="BH231"/>
  <c r="BG231"/>
  <c r="BF231"/>
  <c r="T231"/>
  <c r="R231"/>
  <c r="P231"/>
  <c r="BI229"/>
  <c r="BH229"/>
  <c r="BG229"/>
  <c r="BF229"/>
  <c r="T229"/>
  <c r="R229"/>
  <c r="P229"/>
  <c r="BI228"/>
  <c r="BH228"/>
  <c r="BG228"/>
  <c r="BF228"/>
  <c r="T228"/>
  <c r="R228"/>
  <c r="P228"/>
  <c r="BI225"/>
  <c r="BH225"/>
  <c r="BG225"/>
  <c r="BF225"/>
  <c r="T225"/>
  <c r="T224"/>
  <c r="R225"/>
  <c r="R224"/>
  <c r="P225"/>
  <c r="P224"/>
  <c r="BI222"/>
  <c r="BH222"/>
  <c r="BG222"/>
  <c r="BF222"/>
  <c r="T222"/>
  <c r="R222"/>
  <c r="P222"/>
  <c r="BI221"/>
  <c r="BH221"/>
  <c r="BG221"/>
  <c r="BF221"/>
  <c r="T221"/>
  <c r="R221"/>
  <c r="P221"/>
  <c r="BI220"/>
  <c r="BH220"/>
  <c r="BG220"/>
  <c r="BF220"/>
  <c r="T220"/>
  <c r="R220"/>
  <c r="P220"/>
  <c r="BI219"/>
  <c r="BH219"/>
  <c r="BG219"/>
  <c r="BF219"/>
  <c r="T219"/>
  <c r="R219"/>
  <c r="P219"/>
  <c r="BI218"/>
  <c r="BH218"/>
  <c r="BG218"/>
  <c r="BF218"/>
  <c r="T218"/>
  <c r="R218"/>
  <c r="P218"/>
  <c r="BI215"/>
  <c r="BH215"/>
  <c r="BG215"/>
  <c r="BF215"/>
  <c r="T215"/>
  <c r="R215"/>
  <c r="P215"/>
  <c r="BI214"/>
  <c r="BH214"/>
  <c r="BG214"/>
  <c r="BF214"/>
  <c r="T214"/>
  <c r="R214"/>
  <c r="P214"/>
  <c r="BI213"/>
  <c r="BH213"/>
  <c r="BG213"/>
  <c r="BF213"/>
  <c r="T213"/>
  <c r="R213"/>
  <c r="P213"/>
  <c r="BI210"/>
  <c r="BH210"/>
  <c r="BG210"/>
  <c r="BF210"/>
  <c r="T210"/>
  <c r="R210"/>
  <c r="P210"/>
  <c r="BI206"/>
  <c r="BH206"/>
  <c r="BG206"/>
  <c r="BF206"/>
  <c r="T206"/>
  <c r="R206"/>
  <c r="P206"/>
  <c r="BI203"/>
  <c r="BH203"/>
  <c r="BG203"/>
  <c r="BF203"/>
  <c r="T203"/>
  <c r="R203"/>
  <c r="P203"/>
  <c r="BI202"/>
  <c r="BH202"/>
  <c r="BG202"/>
  <c r="BF202"/>
  <c r="T202"/>
  <c r="R202"/>
  <c r="P202"/>
  <c r="BI201"/>
  <c r="BH201"/>
  <c r="BG201"/>
  <c r="BF201"/>
  <c r="T201"/>
  <c r="R201"/>
  <c r="P201"/>
  <c r="BI200"/>
  <c r="BH200"/>
  <c r="BG200"/>
  <c r="BF200"/>
  <c r="T200"/>
  <c r="R200"/>
  <c r="P200"/>
  <c r="BI197"/>
  <c r="BH197"/>
  <c r="BG197"/>
  <c r="BF197"/>
  <c r="T197"/>
  <c r="R197"/>
  <c r="P197"/>
  <c r="BI196"/>
  <c r="BH196"/>
  <c r="BG196"/>
  <c r="BF196"/>
  <c r="T196"/>
  <c r="R196"/>
  <c r="P196"/>
  <c r="BI195"/>
  <c r="BH195"/>
  <c r="BG195"/>
  <c r="BF195"/>
  <c r="T195"/>
  <c r="R195"/>
  <c r="P195"/>
  <c r="BI194"/>
  <c r="BH194"/>
  <c r="BG194"/>
  <c r="BF194"/>
  <c r="T194"/>
  <c r="R194"/>
  <c r="P194"/>
  <c r="BI193"/>
  <c r="BH193"/>
  <c r="BG193"/>
  <c r="BF193"/>
  <c r="T193"/>
  <c r="R193"/>
  <c r="P193"/>
  <c r="BI192"/>
  <c r="BH192"/>
  <c r="BG192"/>
  <c r="BF192"/>
  <c r="T192"/>
  <c r="R192"/>
  <c r="P192"/>
  <c r="BI191"/>
  <c r="BH191"/>
  <c r="BG191"/>
  <c r="BF191"/>
  <c r="T191"/>
  <c r="R191"/>
  <c r="P191"/>
  <c r="BI190"/>
  <c r="BH190"/>
  <c r="BG190"/>
  <c r="BF190"/>
  <c r="T190"/>
  <c r="R190"/>
  <c r="P190"/>
  <c r="BI189"/>
  <c r="BH189"/>
  <c r="BG189"/>
  <c r="BF189"/>
  <c r="T189"/>
  <c r="R189"/>
  <c r="P189"/>
  <c r="BI187"/>
  <c r="BH187"/>
  <c r="BG187"/>
  <c r="BF187"/>
  <c r="T187"/>
  <c r="R187"/>
  <c r="P187"/>
  <c r="BI186"/>
  <c r="BH186"/>
  <c r="BG186"/>
  <c r="BF186"/>
  <c r="T186"/>
  <c r="R186"/>
  <c r="P186"/>
  <c r="BI185"/>
  <c r="BH185"/>
  <c r="BG185"/>
  <c r="BF185"/>
  <c r="T185"/>
  <c r="R185"/>
  <c r="P185"/>
  <c r="BI184"/>
  <c r="BH184"/>
  <c r="BG184"/>
  <c r="BF184"/>
  <c r="T184"/>
  <c r="R184"/>
  <c r="P184"/>
  <c r="BI183"/>
  <c r="BH183"/>
  <c r="BG183"/>
  <c r="BF183"/>
  <c r="T183"/>
  <c r="R183"/>
  <c r="P183"/>
  <c r="BI180"/>
  <c r="BH180"/>
  <c r="BG180"/>
  <c r="BF180"/>
  <c r="T180"/>
  <c r="R180"/>
  <c r="P180"/>
  <c r="BI179"/>
  <c r="BH179"/>
  <c r="BG179"/>
  <c r="BF179"/>
  <c r="T179"/>
  <c r="R179"/>
  <c r="P179"/>
  <c r="BI178"/>
  <c r="BH178"/>
  <c r="BG178"/>
  <c r="BF178"/>
  <c r="T178"/>
  <c r="R178"/>
  <c r="P178"/>
  <c r="BI177"/>
  <c r="BH177"/>
  <c r="BG177"/>
  <c r="BF177"/>
  <c r="T177"/>
  <c r="R177"/>
  <c r="P177"/>
  <c r="BI175"/>
  <c r="BH175"/>
  <c r="BG175"/>
  <c r="BF175"/>
  <c r="T175"/>
  <c r="R175"/>
  <c r="P175"/>
  <c r="BI174"/>
  <c r="BH174"/>
  <c r="BG174"/>
  <c r="BF174"/>
  <c r="T174"/>
  <c r="R174"/>
  <c r="P174"/>
  <c r="BI173"/>
  <c r="BH173"/>
  <c r="BG173"/>
  <c r="BF173"/>
  <c r="T173"/>
  <c r="R173"/>
  <c r="P173"/>
  <c r="BI172"/>
  <c r="BH172"/>
  <c r="BG172"/>
  <c r="BF172"/>
  <c r="T172"/>
  <c r="R172"/>
  <c r="P172"/>
  <c r="BI169"/>
  <c r="BH169"/>
  <c r="BG169"/>
  <c r="BF169"/>
  <c r="T169"/>
  <c r="R169"/>
  <c r="P169"/>
  <c r="BI168"/>
  <c r="BH168"/>
  <c r="BG168"/>
  <c r="BF168"/>
  <c r="T168"/>
  <c r="R168"/>
  <c r="P168"/>
  <c r="BI167"/>
  <c r="BH167"/>
  <c r="BG167"/>
  <c r="BF167"/>
  <c r="T167"/>
  <c r="R167"/>
  <c r="P167"/>
  <c r="BI166"/>
  <c r="BH166"/>
  <c r="BG166"/>
  <c r="BF166"/>
  <c r="T166"/>
  <c r="R166"/>
  <c r="P166"/>
  <c r="BI165"/>
  <c r="BH165"/>
  <c r="BG165"/>
  <c r="BF165"/>
  <c r="T165"/>
  <c r="R165"/>
  <c r="P165"/>
  <c r="BI164"/>
  <c r="BH164"/>
  <c r="BG164"/>
  <c r="BF164"/>
  <c r="T164"/>
  <c r="R164"/>
  <c r="P164"/>
  <c r="BI163"/>
  <c r="BH163"/>
  <c r="BG163"/>
  <c r="BF163"/>
  <c r="T163"/>
  <c r="R163"/>
  <c r="P163"/>
  <c r="BI160"/>
  <c r="BH160"/>
  <c r="BG160"/>
  <c r="BF160"/>
  <c r="T160"/>
  <c r="R160"/>
  <c r="P160"/>
  <c r="BI159"/>
  <c r="BH159"/>
  <c r="BG159"/>
  <c r="BF159"/>
  <c r="T159"/>
  <c r="R159"/>
  <c r="P159"/>
  <c r="BI157"/>
  <c r="BH157"/>
  <c r="BG157"/>
  <c r="BF157"/>
  <c r="T157"/>
  <c r="R157"/>
  <c r="P157"/>
  <c r="BI155"/>
  <c r="BH155"/>
  <c r="BG155"/>
  <c r="BF155"/>
  <c r="T155"/>
  <c r="R155"/>
  <c r="P155"/>
  <c r="BI153"/>
  <c r="BH153"/>
  <c r="BG153"/>
  <c r="BF153"/>
  <c r="T153"/>
  <c r="R153"/>
  <c r="P153"/>
  <c r="BI152"/>
  <c r="BH152"/>
  <c r="BG152"/>
  <c r="BF152"/>
  <c r="T152"/>
  <c r="R152"/>
  <c r="P152"/>
  <c r="BI150"/>
  <c r="BH150"/>
  <c r="BG150"/>
  <c r="BF150"/>
  <c r="T150"/>
  <c r="R150"/>
  <c r="P150"/>
  <c r="BI149"/>
  <c r="BH149"/>
  <c r="BG149"/>
  <c r="BF149"/>
  <c r="T149"/>
  <c r="R149"/>
  <c r="P149"/>
  <c r="BI147"/>
  <c r="BH147"/>
  <c r="BG147"/>
  <c r="BF147"/>
  <c r="T147"/>
  <c r="R147"/>
  <c r="P147"/>
  <c r="BI146"/>
  <c r="BH146"/>
  <c r="BG146"/>
  <c r="BF146"/>
  <c r="T146"/>
  <c r="R146"/>
  <c r="P146"/>
  <c r="BI145"/>
  <c r="BH145"/>
  <c r="BG145"/>
  <c r="BF145"/>
  <c r="T145"/>
  <c r="R145"/>
  <c r="P145"/>
  <c r="BI144"/>
  <c r="BH144"/>
  <c r="BG144"/>
  <c r="BF144"/>
  <c r="T144"/>
  <c r="R144"/>
  <c r="P144"/>
  <c r="BI143"/>
  <c r="BH143"/>
  <c r="BG143"/>
  <c r="BF143"/>
  <c r="T143"/>
  <c r="R143"/>
  <c r="P143"/>
  <c r="BI142"/>
  <c r="BH142"/>
  <c r="BG142"/>
  <c r="BF142"/>
  <c r="T142"/>
  <c r="R142"/>
  <c r="P142"/>
  <c r="BI141"/>
  <c r="BH141"/>
  <c r="BG141"/>
  <c r="BF141"/>
  <c r="T141"/>
  <c r="R141"/>
  <c r="P141"/>
  <c r="BI140"/>
  <c r="BH140"/>
  <c r="BG140"/>
  <c r="BF140"/>
  <c r="T140"/>
  <c r="R140"/>
  <c r="P140"/>
  <c r="BI138"/>
  <c r="BH138"/>
  <c r="BG138"/>
  <c r="BF138"/>
  <c r="T138"/>
  <c r="R138"/>
  <c r="P138"/>
  <c r="BI137"/>
  <c r="BH137"/>
  <c r="BG137"/>
  <c r="BF137"/>
  <c r="T137"/>
  <c r="R137"/>
  <c r="P137"/>
  <c r="BI136"/>
  <c r="BH136"/>
  <c r="BG136"/>
  <c r="BF136"/>
  <c r="T136"/>
  <c r="R136"/>
  <c r="P136"/>
  <c r="J130"/>
  <c r="J129"/>
  <c r="F129"/>
  <c r="F127"/>
  <c r="E125"/>
  <c r="J92"/>
  <c r="J91"/>
  <c r="F91"/>
  <c r="F89"/>
  <c r="E87"/>
  <c r="J18"/>
  <c r="E18"/>
  <c r="F92"/>
  <c r="J17"/>
  <c r="J12"/>
  <c r="J89"/>
  <c r="E7"/>
  <c r="E123"/>
  <c i="6" r="J37"/>
  <c r="J36"/>
  <c i="1" r="AY99"/>
  <c i="6" r="J35"/>
  <c i="1" r="AX99"/>
  <c i="6" r="BI330"/>
  <c r="BH330"/>
  <c r="BG330"/>
  <c r="BF330"/>
  <c r="T330"/>
  <c r="R330"/>
  <c r="P330"/>
  <c r="BI328"/>
  <c r="BH328"/>
  <c r="BG328"/>
  <c r="BF328"/>
  <c r="T328"/>
  <c r="R328"/>
  <c r="P328"/>
  <c r="BI326"/>
  <c r="BH326"/>
  <c r="BG326"/>
  <c r="BF326"/>
  <c r="T326"/>
  <c r="R326"/>
  <c r="P326"/>
  <c r="BI325"/>
  <c r="BH325"/>
  <c r="BG325"/>
  <c r="BF325"/>
  <c r="T325"/>
  <c r="R325"/>
  <c r="P325"/>
  <c r="BI324"/>
  <c r="BH324"/>
  <c r="BG324"/>
  <c r="BF324"/>
  <c r="T324"/>
  <c r="R324"/>
  <c r="P324"/>
  <c r="BI323"/>
  <c r="BH323"/>
  <c r="BG323"/>
  <c r="BF323"/>
  <c r="T323"/>
  <c r="R323"/>
  <c r="P323"/>
  <c r="BI322"/>
  <c r="BH322"/>
  <c r="BG322"/>
  <c r="BF322"/>
  <c r="T322"/>
  <c r="R322"/>
  <c r="P322"/>
  <c r="BI320"/>
  <c r="BH320"/>
  <c r="BG320"/>
  <c r="BF320"/>
  <c r="T320"/>
  <c r="R320"/>
  <c r="P320"/>
  <c r="BI318"/>
  <c r="BH318"/>
  <c r="BG318"/>
  <c r="BF318"/>
  <c r="T318"/>
  <c r="R318"/>
  <c r="P318"/>
  <c r="BI315"/>
  <c r="BH315"/>
  <c r="BG315"/>
  <c r="BF315"/>
  <c r="T315"/>
  <c r="R315"/>
  <c r="P315"/>
  <c r="BI313"/>
  <c r="BH313"/>
  <c r="BG313"/>
  <c r="BF313"/>
  <c r="T313"/>
  <c r="R313"/>
  <c r="P313"/>
  <c r="BI311"/>
  <c r="BH311"/>
  <c r="BG311"/>
  <c r="BF311"/>
  <c r="T311"/>
  <c r="R311"/>
  <c r="P311"/>
  <c r="BI310"/>
  <c r="BH310"/>
  <c r="BG310"/>
  <c r="BF310"/>
  <c r="T310"/>
  <c r="R310"/>
  <c r="P310"/>
  <c r="BI309"/>
  <c r="BH309"/>
  <c r="BG309"/>
  <c r="BF309"/>
  <c r="T309"/>
  <c r="R309"/>
  <c r="P309"/>
  <c r="BI307"/>
  <c r="BH307"/>
  <c r="BG307"/>
  <c r="BF307"/>
  <c r="T307"/>
  <c r="R307"/>
  <c r="P307"/>
  <c r="BI306"/>
  <c r="BH306"/>
  <c r="BG306"/>
  <c r="BF306"/>
  <c r="T306"/>
  <c r="R306"/>
  <c r="P306"/>
  <c r="BI305"/>
  <c r="BH305"/>
  <c r="BG305"/>
  <c r="BF305"/>
  <c r="T305"/>
  <c r="R305"/>
  <c r="P305"/>
  <c r="BI304"/>
  <c r="BH304"/>
  <c r="BG304"/>
  <c r="BF304"/>
  <c r="T304"/>
  <c r="R304"/>
  <c r="P304"/>
  <c r="BI299"/>
  <c r="BH299"/>
  <c r="BG299"/>
  <c r="BF299"/>
  <c r="T299"/>
  <c r="R299"/>
  <c r="P299"/>
  <c r="BI296"/>
  <c r="BH296"/>
  <c r="BG296"/>
  <c r="BF296"/>
  <c r="T296"/>
  <c r="R296"/>
  <c r="P296"/>
  <c r="BI291"/>
  <c r="BH291"/>
  <c r="BG291"/>
  <c r="BF291"/>
  <c r="T291"/>
  <c r="R291"/>
  <c r="P291"/>
  <c r="BI288"/>
  <c r="BH288"/>
  <c r="BG288"/>
  <c r="BF288"/>
  <c r="T288"/>
  <c r="R288"/>
  <c r="P288"/>
  <c r="BI287"/>
  <c r="BH287"/>
  <c r="BG287"/>
  <c r="BF287"/>
  <c r="T287"/>
  <c r="R287"/>
  <c r="P287"/>
  <c r="BI286"/>
  <c r="BH286"/>
  <c r="BG286"/>
  <c r="BF286"/>
  <c r="T286"/>
  <c r="R286"/>
  <c r="P286"/>
  <c r="BI284"/>
  <c r="BH284"/>
  <c r="BG284"/>
  <c r="BF284"/>
  <c r="T284"/>
  <c r="R284"/>
  <c r="P284"/>
  <c r="BI283"/>
  <c r="BH283"/>
  <c r="BG283"/>
  <c r="BF283"/>
  <c r="T283"/>
  <c r="R283"/>
  <c r="P283"/>
  <c r="BI281"/>
  <c r="BH281"/>
  <c r="BG281"/>
  <c r="BF281"/>
  <c r="T281"/>
  <c r="R281"/>
  <c r="P281"/>
  <c r="BI280"/>
  <c r="BH280"/>
  <c r="BG280"/>
  <c r="BF280"/>
  <c r="T280"/>
  <c r="R280"/>
  <c r="P280"/>
  <c r="BI279"/>
  <c r="BH279"/>
  <c r="BG279"/>
  <c r="BF279"/>
  <c r="T279"/>
  <c r="R279"/>
  <c r="P279"/>
  <c r="BI278"/>
  <c r="BH278"/>
  <c r="BG278"/>
  <c r="BF278"/>
  <c r="T278"/>
  <c r="R278"/>
  <c r="P278"/>
  <c r="BI276"/>
  <c r="BH276"/>
  <c r="BG276"/>
  <c r="BF276"/>
  <c r="T276"/>
  <c r="R276"/>
  <c r="P276"/>
  <c r="BI275"/>
  <c r="BH275"/>
  <c r="BG275"/>
  <c r="BF275"/>
  <c r="T275"/>
  <c r="R275"/>
  <c r="P275"/>
  <c r="BI274"/>
  <c r="BH274"/>
  <c r="BG274"/>
  <c r="BF274"/>
  <c r="T274"/>
  <c r="R274"/>
  <c r="P274"/>
  <c r="BI271"/>
  <c r="BH271"/>
  <c r="BG271"/>
  <c r="BF271"/>
  <c r="T271"/>
  <c r="R271"/>
  <c r="P271"/>
  <c r="BI270"/>
  <c r="BH270"/>
  <c r="BG270"/>
  <c r="BF270"/>
  <c r="T270"/>
  <c r="R270"/>
  <c r="P270"/>
  <c r="BI269"/>
  <c r="BH269"/>
  <c r="BG269"/>
  <c r="BF269"/>
  <c r="T269"/>
  <c r="R269"/>
  <c r="P269"/>
  <c r="BI268"/>
  <c r="BH268"/>
  <c r="BG268"/>
  <c r="BF268"/>
  <c r="T268"/>
  <c r="R268"/>
  <c r="P268"/>
  <c r="BI267"/>
  <c r="BH267"/>
  <c r="BG267"/>
  <c r="BF267"/>
  <c r="T267"/>
  <c r="R267"/>
  <c r="P267"/>
  <c r="BI266"/>
  <c r="BH266"/>
  <c r="BG266"/>
  <c r="BF266"/>
  <c r="T266"/>
  <c r="R266"/>
  <c r="P266"/>
  <c r="BI265"/>
  <c r="BH265"/>
  <c r="BG265"/>
  <c r="BF265"/>
  <c r="T265"/>
  <c r="R265"/>
  <c r="P265"/>
  <c r="BI262"/>
  <c r="BH262"/>
  <c r="BG262"/>
  <c r="BF262"/>
  <c r="T262"/>
  <c r="R262"/>
  <c r="P262"/>
  <c r="BI259"/>
  <c r="BH259"/>
  <c r="BG259"/>
  <c r="BF259"/>
  <c r="T259"/>
  <c r="R259"/>
  <c r="P259"/>
  <c r="BI258"/>
  <c r="BH258"/>
  <c r="BG258"/>
  <c r="BF258"/>
  <c r="T258"/>
  <c r="R258"/>
  <c r="P258"/>
  <c r="BI257"/>
  <c r="BH257"/>
  <c r="BG257"/>
  <c r="BF257"/>
  <c r="T257"/>
  <c r="R257"/>
  <c r="P257"/>
  <c r="BI256"/>
  <c r="BH256"/>
  <c r="BG256"/>
  <c r="BF256"/>
  <c r="T256"/>
  <c r="R256"/>
  <c r="P256"/>
  <c r="BI255"/>
  <c r="BH255"/>
  <c r="BG255"/>
  <c r="BF255"/>
  <c r="T255"/>
  <c r="R255"/>
  <c r="P255"/>
  <c r="BI250"/>
  <c r="BH250"/>
  <c r="BG250"/>
  <c r="BF250"/>
  <c r="T250"/>
  <c r="R250"/>
  <c r="P250"/>
  <c r="BI249"/>
  <c r="BH249"/>
  <c r="BG249"/>
  <c r="BF249"/>
  <c r="T249"/>
  <c r="R249"/>
  <c r="P249"/>
  <c r="BI248"/>
  <c r="BH248"/>
  <c r="BG248"/>
  <c r="BF248"/>
  <c r="T248"/>
  <c r="R248"/>
  <c r="P248"/>
  <c r="BI246"/>
  <c r="BH246"/>
  <c r="BG246"/>
  <c r="BF246"/>
  <c r="T246"/>
  <c r="R246"/>
  <c r="P246"/>
  <c r="BI245"/>
  <c r="BH245"/>
  <c r="BG245"/>
  <c r="BF245"/>
  <c r="T245"/>
  <c r="R245"/>
  <c r="P245"/>
  <c r="BI244"/>
  <c r="BH244"/>
  <c r="BG244"/>
  <c r="BF244"/>
  <c r="T244"/>
  <c r="R244"/>
  <c r="P244"/>
  <c r="BI243"/>
  <c r="BH243"/>
  <c r="BG243"/>
  <c r="BF243"/>
  <c r="T243"/>
  <c r="R243"/>
  <c r="P243"/>
  <c r="BI240"/>
  <c r="BH240"/>
  <c r="BG240"/>
  <c r="BF240"/>
  <c r="T240"/>
  <c r="R240"/>
  <c r="P240"/>
  <c r="BI237"/>
  <c r="BH237"/>
  <c r="BG237"/>
  <c r="BF237"/>
  <c r="T237"/>
  <c r="R237"/>
  <c r="P237"/>
  <c r="BI235"/>
  <c r="BH235"/>
  <c r="BG235"/>
  <c r="BF235"/>
  <c r="T235"/>
  <c r="R235"/>
  <c r="P235"/>
  <c r="BI234"/>
  <c r="BH234"/>
  <c r="BG234"/>
  <c r="BF234"/>
  <c r="T234"/>
  <c r="R234"/>
  <c r="P234"/>
  <c r="BI231"/>
  <c r="BH231"/>
  <c r="BG231"/>
  <c r="BF231"/>
  <c r="T231"/>
  <c r="R231"/>
  <c r="P231"/>
  <c r="BI228"/>
  <c r="BH228"/>
  <c r="BG228"/>
  <c r="BF228"/>
  <c r="T228"/>
  <c r="R228"/>
  <c r="P228"/>
  <c r="BI225"/>
  <c r="BH225"/>
  <c r="BG225"/>
  <c r="BF225"/>
  <c r="T225"/>
  <c r="T224"/>
  <c r="R225"/>
  <c r="R224"/>
  <c r="P225"/>
  <c r="P224"/>
  <c r="BI222"/>
  <c r="BH222"/>
  <c r="BG222"/>
  <c r="BF222"/>
  <c r="T222"/>
  <c r="R222"/>
  <c r="P222"/>
  <c r="BI221"/>
  <c r="BH221"/>
  <c r="BG221"/>
  <c r="BF221"/>
  <c r="T221"/>
  <c r="R221"/>
  <c r="P221"/>
  <c r="BI220"/>
  <c r="BH220"/>
  <c r="BG220"/>
  <c r="BF220"/>
  <c r="T220"/>
  <c r="R220"/>
  <c r="P220"/>
  <c r="BI219"/>
  <c r="BH219"/>
  <c r="BG219"/>
  <c r="BF219"/>
  <c r="T219"/>
  <c r="R219"/>
  <c r="P219"/>
  <c r="BI218"/>
  <c r="BH218"/>
  <c r="BG218"/>
  <c r="BF218"/>
  <c r="T218"/>
  <c r="R218"/>
  <c r="P218"/>
  <c r="BI215"/>
  <c r="BH215"/>
  <c r="BG215"/>
  <c r="BF215"/>
  <c r="T215"/>
  <c r="R215"/>
  <c r="P215"/>
  <c r="BI214"/>
  <c r="BH214"/>
  <c r="BG214"/>
  <c r="BF214"/>
  <c r="T214"/>
  <c r="R214"/>
  <c r="P214"/>
  <c r="BI213"/>
  <c r="BH213"/>
  <c r="BG213"/>
  <c r="BF213"/>
  <c r="T213"/>
  <c r="R213"/>
  <c r="P213"/>
  <c r="BI212"/>
  <c r="BH212"/>
  <c r="BG212"/>
  <c r="BF212"/>
  <c r="T212"/>
  <c r="R212"/>
  <c r="P212"/>
  <c r="BI208"/>
  <c r="BH208"/>
  <c r="BG208"/>
  <c r="BF208"/>
  <c r="T208"/>
  <c r="R208"/>
  <c r="P208"/>
  <c r="BI205"/>
  <c r="BH205"/>
  <c r="BG205"/>
  <c r="BF205"/>
  <c r="T205"/>
  <c r="R205"/>
  <c r="P205"/>
  <c r="BI204"/>
  <c r="BH204"/>
  <c r="BG204"/>
  <c r="BF204"/>
  <c r="T204"/>
  <c r="R204"/>
  <c r="P204"/>
  <c r="BI203"/>
  <c r="BH203"/>
  <c r="BG203"/>
  <c r="BF203"/>
  <c r="T203"/>
  <c r="R203"/>
  <c r="P203"/>
  <c r="BI202"/>
  <c r="BH202"/>
  <c r="BG202"/>
  <c r="BF202"/>
  <c r="T202"/>
  <c r="R202"/>
  <c r="P202"/>
  <c r="BI199"/>
  <c r="BH199"/>
  <c r="BG199"/>
  <c r="BF199"/>
  <c r="T199"/>
  <c r="R199"/>
  <c r="P199"/>
  <c r="BI198"/>
  <c r="BH198"/>
  <c r="BG198"/>
  <c r="BF198"/>
  <c r="T198"/>
  <c r="R198"/>
  <c r="P198"/>
  <c r="BI197"/>
  <c r="BH197"/>
  <c r="BG197"/>
  <c r="BF197"/>
  <c r="T197"/>
  <c r="R197"/>
  <c r="P197"/>
  <c r="BI196"/>
  <c r="BH196"/>
  <c r="BG196"/>
  <c r="BF196"/>
  <c r="T196"/>
  <c r="R196"/>
  <c r="P196"/>
  <c r="BI195"/>
  <c r="BH195"/>
  <c r="BG195"/>
  <c r="BF195"/>
  <c r="T195"/>
  <c r="R195"/>
  <c r="P195"/>
  <c r="BI194"/>
  <c r="BH194"/>
  <c r="BG194"/>
  <c r="BF194"/>
  <c r="T194"/>
  <c r="R194"/>
  <c r="P194"/>
  <c r="BI193"/>
  <c r="BH193"/>
  <c r="BG193"/>
  <c r="BF193"/>
  <c r="T193"/>
  <c r="R193"/>
  <c r="P193"/>
  <c r="BI192"/>
  <c r="BH192"/>
  <c r="BG192"/>
  <c r="BF192"/>
  <c r="T192"/>
  <c r="R192"/>
  <c r="P192"/>
  <c r="BI191"/>
  <c r="BH191"/>
  <c r="BG191"/>
  <c r="BF191"/>
  <c r="T191"/>
  <c r="R191"/>
  <c r="P191"/>
  <c r="BI189"/>
  <c r="BH189"/>
  <c r="BG189"/>
  <c r="BF189"/>
  <c r="T189"/>
  <c r="R189"/>
  <c r="P189"/>
  <c r="BI188"/>
  <c r="BH188"/>
  <c r="BG188"/>
  <c r="BF188"/>
  <c r="T188"/>
  <c r="R188"/>
  <c r="P188"/>
  <c r="BI187"/>
  <c r="BH187"/>
  <c r="BG187"/>
  <c r="BF187"/>
  <c r="T187"/>
  <c r="R187"/>
  <c r="P187"/>
  <c r="BI186"/>
  <c r="BH186"/>
  <c r="BG186"/>
  <c r="BF186"/>
  <c r="T186"/>
  <c r="R186"/>
  <c r="P186"/>
  <c r="BI185"/>
  <c r="BH185"/>
  <c r="BG185"/>
  <c r="BF185"/>
  <c r="T185"/>
  <c r="R185"/>
  <c r="P185"/>
  <c r="BI182"/>
  <c r="BH182"/>
  <c r="BG182"/>
  <c r="BF182"/>
  <c r="T182"/>
  <c r="R182"/>
  <c r="P182"/>
  <c r="BI181"/>
  <c r="BH181"/>
  <c r="BG181"/>
  <c r="BF181"/>
  <c r="T181"/>
  <c r="R181"/>
  <c r="P181"/>
  <c r="BI180"/>
  <c r="BH180"/>
  <c r="BG180"/>
  <c r="BF180"/>
  <c r="T180"/>
  <c r="R180"/>
  <c r="P180"/>
  <c r="BI179"/>
  <c r="BH179"/>
  <c r="BG179"/>
  <c r="BF179"/>
  <c r="T179"/>
  <c r="R179"/>
  <c r="P179"/>
  <c r="BI177"/>
  <c r="BH177"/>
  <c r="BG177"/>
  <c r="BF177"/>
  <c r="T177"/>
  <c r="R177"/>
  <c r="P177"/>
  <c r="BI176"/>
  <c r="BH176"/>
  <c r="BG176"/>
  <c r="BF176"/>
  <c r="T176"/>
  <c r="R176"/>
  <c r="P176"/>
  <c r="BI175"/>
  <c r="BH175"/>
  <c r="BG175"/>
  <c r="BF175"/>
  <c r="T175"/>
  <c r="R175"/>
  <c r="P175"/>
  <c r="BI174"/>
  <c r="BH174"/>
  <c r="BG174"/>
  <c r="BF174"/>
  <c r="T174"/>
  <c r="R174"/>
  <c r="P174"/>
  <c r="BI171"/>
  <c r="BH171"/>
  <c r="BG171"/>
  <c r="BF171"/>
  <c r="T171"/>
  <c r="R171"/>
  <c r="P171"/>
  <c r="BI170"/>
  <c r="BH170"/>
  <c r="BG170"/>
  <c r="BF170"/>
  <c r="T170"/>
  <c r="R170"/>
  <c r="P170"/>
  <c r="BI169"/>
  <c r="BH169"/>
  <c r="BG169"/>
  <c r="BF169"/>
  <c r="T169"/>
  <c r="R169"/>
  <c r="P169"/>
  <c r="BI168"/>
  <c r="BH168"/>
  <c r="BG168"/>
  <c r="BF168"/>
  <c r="T168"/>
  <c r="R168"/>
  <c r="P168"/>
  <c r="BI167"/>
  <c r="BH167"/>
  <c r="BG167"/>
  <c r="BF167"/>
  <c r="T167"/>
  <c r="R167"/>
  <c r="P167"/>
  <c r="BI166"/>
  <c r="BH166"/>
  <c r="BG166"/>
  <c r="BF166"/>
  <c r="T166"/>
  <c r="R166"/>
  <c r="P166"/>
  <c r="BI165"/>
  <c r="BH165"/>
  <c r="BG165"/>
  <c r="BF165"/>
  <c r="T165"/>
  <c r="R165"/>
  <c r="P165"/>
  <c r="BI162"/>
  <c r="BH162"/>
  <c r="BG162"/>
  <c r="BF162"/>
  <c r="T162"/>
  <c r="R162"/>
  <c r="P162"/>
  <c r="BI161"/>
  <c r="BH161"/>
  <c r="BG161"/>
  <c r="BF161"/>
  <c r="T161"/>
  <c r="R161"/>
  <c r="P161"/>
  <c r="BI159"/>
  <c r="BH159"/>
  <c r="BG159"/>
  <c r="BF159"/>
  <c r="T159"/>
  <c r="R159"/>
  <c r="P159"/>
  <c r="BI157"/>
  <c r="BH157"/>
  <c r="BG157"/>
  <c r="BF157"/>
  <c r="T157"/>
  <c r="R157"/>
  <c r="P157"/>
  <c r="BI155"/>
  <c r="BH155"/>
  <c r="BG155"/>
  <c r="BF155"/>
  <c r="T155"/>
  <c r="R155"/>
  <c r="P155"/>
  <c r="BI154"/>
  <c r="BH154"/>
  <c r="BG154"/>
  <c r="BF154"/>
  <c r="T154"/>
  <c r="R154"/>
  <c r="P154"/>
  <c r="BI152"/>
  <c r="BH152"/>
  <c r="BG152"/>
  <c r="BF152"/>
  <c r="T152"/>
  <c r="R152"/>
  <c r="P152"/>
  <c r="BI151"/>
  <c r="BH151"/>
  <c r="BG151"/>
  <c r="BF151"/>
  <c r="T151"/>
  <c r="R151"/>
  <c r="P151"/>
  <c r="BI149"/>
  <c r="BH149"/>
  <c r="BG149"/>
  <c r="BF149"/>
  <c r="T149"/>
  <c r="R149"/>
  <c r="P149"/>
  <c r="BI148"/>
  <c r="BH148"/>
  <c r="BG148"/>
  <c r="BF148"/>
  <c r="T148"/>
  <c r="R148"/>
  <c r="P148"/>
  <c r="BI147"/>
  <c r="BH147"/>
  <c r="BG147"/>
  <c r="BF147"/>
  <c r="T147"/>
  <c r="R147"/>
  <c r="P147"/>
  <c r="BI146"/>
  <c r="BH146"/>
  <c r="BG146"/>
  <c r="BF146"/>
  <c r="T146"/>
  <c r="R146"/>
  <c r="P146"/>
  <c r="BI145"/>
  <c r="BH145"/>
  <c r="BG145"/>
  <c r="BF145"/>
  <c r="T145"/>
  <c r="R145"/>
  <c r="P145"/>
  <c r="BI144"/>
  <c r="BH144"/>
  <c r="BG144"/>
  <c r="BF144"/>
  <c r="T144"/>
  <c r="R144"/>
  <c r="P144"/>
  <c r="BI143"/>
  <c r="BH143"/>
  <c r="BG143"/>
  <c r="BF143"/>
  <c r="T143"/>
  <c r="R143"/>
  <c r="P143"/>
  <c r="BI142"/>
  <c r="BH142"/>
  <c r="BG142"/>
  <c r="BF142"/>
  <c r="T142"/>
  <c r="R142"/>
  <c r="P142"/>
  <c r="BI140"/>
  <c r="BH140"/>
  <c r="BG140"/>
  <c r="BF140"/>
  <c r="T140"/>
  <c r="R140"/>
  <c r="P140"/>
  <c r="BI139"/>
  <c r="BH139"/>
  <c r="BG139"/>
  <c r="BF139"/>
  <c r="T139"/>
  <c r="R139"/>
  <c r="P139"/>
  <c r="BI136"/>
  <c r="BH136"/>
  <c r="BG136"/>
  <c r="BF136"/>
  <c r="T136"/>
  <c r="R136"/>
  <c r="P136"/>
  <c r="J130"/>
  <c r="J129"/>
  <c r="F129"/>
  <c r="F127"/>
  <c r="E125"/>
  <c r="J92"/>
  <c r="J91"/>
  <c r="F91"/>
  <c r="F89"/>
  <c r="E87"/>
  <c r="J18"/>
  <c r="E18"/>
  <c r="F92"/>
  <c r="J17"/>
  <c r="J12"/>
  <c r="J127"/>
  <c r="E7"/>
  <c r="E85"/>
  <c i="5" r="J37"/>
  <c r="J36"/>
  <c i="1" r="AY98"/>
  <c i="5" r="J35"/>
  <c i="1" r="AX98"/>
  <c i="5" r="BI343"/>
  <c r="BH343"/>
  <c r="BG343"/>
  <c r="BF343"/>
  <c r="T343"/>
  <c r="R343"/>
  <c r="P343"/>
  <c r="BI341"/>
  <c r="BH341"/>
  <c r="BG341"/>
  <c r="BF341"/>
  <c r="T341"/>
  <c r="R341"/>
  <c r="P341"/>
  <c r="BI339"/>
  <c r="BH339"/>
  <c r="BG339"/>
  <c r="BF339"/>
  <c r="T339"/>
  <c r="R339"/>
  <c r="P339"/>
  <c r="BI338"/>
  <c r="BH338"/>
  <c r="BG338"/>
  <c r="BF338"/>
  <c r="T338"/>
  <c r="R338"/>
  <c r="P338"/>
  <c r="BI337"/>
  <c r="BH337"/>
  <c r="BG337"/>
  <c r="BF337"/>
  <c r="T337"/>
  <c r="R337"/>
  <c r="P337"/>
  <c r="BI336"/>
  <c r="BH336"/>
  <c r="BG336"/>
  <c r="BF336"/>
  <c r="T336"/>
  <c r="R336"/>
  <c r="P336"/>
  <c r="BI335"/>
  <c r="BH335"/>
  <c r="BG335"/>
  <c r="BF335"/>
  <c r="T335"/>
  <c r="R335"/>
  <c r="P335"/>
  <c r="BI333"/>
  <c r="BH333"/>
  <c r="BG333"/>
  <c r="BF333"/>
  <c r="T333"/>
  <c r="R333"/>
  <c r="P333"/>
  <c r="BI331"/>
  <c r="BH331"/>
  <c r="BG331"/>
  <c r="BF331"/>
  <c r="T331"/>
  <c r="R331"/>
  <c r="P331"/>
  <c r="BI328"/>
  <c r="BH328"/>
  <c r="BG328"/>
  <c r="BF328"/>
  <c r="T328"/>
  <c r="R328"/>
  <c r="P328"/>
  <c r="BI326"/>
  <c r="BH326"/>
  <c r="BG326"/>
  <c r="BF326"/>
  <c r="T326"/>
  <c r="R326"/>
  <c r="P326"/>
  <c r="BI324"/>
  <c r="BH324"/>
  <c r="BG324"/>
  <c r="BF324"/>
  <c r="T324"/>
  <c r="R324"/>
  <c r="P324"/>
  <c r="BI321"/>
  <c r="BH321"/>
  <c r="BG321"/>
  <c r="BF321"/>
  <c r="T321"/>
  <c r="R321"/>
  <c r="P321"/>
  <c r="BI320"/>
  <c r="BH320"/>
  <c r="BG320"/>
  <c r="BF320"/>
  <c r="T320"/>
  <c r="R320"/>
  <c r="P320"/>
  <c r="BI318"/>
  <c r="BH318"/>
  <c r="BG318"/>
  <c r="BF318"/>
  <c r="T318"/>
  <c r="R318"/>
  <c r="P318"/>
  <c r="BI317"/>
  <c r="BH317"/>
  <c r="BG317"/>
  <c r="BF317"/>
  <c r="T317"/>
  <c r="R317"/>
  <c r="P317"/>
  <c r="BI316"/>
  <c r="BH316"/>
  <c r="BG316"/>
  <c r="BF316"/>
  <c r="T316"/>
  <c r="R316"/>
  <c r="P316"/>
  <c r="BI315"/>
  <c r="BH315"/>
  <c r="BG315"/>
  <c r="BF315"/>
  <c r="T315"/>
  <c r="R315"/>
  <c r="P315"/>
  <c r="BI310"/>
  <c r="BH310"/>
  <c r="BG310"/>
  <c r="BF310"/>
  <c r="T310"/>
  <c r="R310"/>
  <c r="P310"/>
  <c r="BI307"/>
  <c r="BH307"/>
  <c r="BG307"/>
  <c r="BF307"/>
  <c r="T307"/>
  <c r="R307"/>
  <c r="P307"/>
  <c r="BI302"/>
  <c r="BH302"/>
  <c r="BG302"/>
  <c r="BF302"/>
  <c r="T302"/>
  <c r="R302"/>
  <c r="P302"/>
  <c r="BI299"/>
  <c r="BH299"/>
  <c r="BG299"/>
  <c r="BF299"/>
  <c r="T299"/>
  <c r="R299"/>
  <c r="P299"/>
  <c r="BI298"/>
  <c r="BH298"/>
  <c r="BG298"/>
  <c r="BF298"/>
  <c r="T298"/>
  <c r="R298"/>
  <c r="P298"/>
  <c r="BI297"/>
  <c r="BH297"/>
  <c r="BG297"/>
  <c r="BF297"/>
  <c r="T297"/>
  <c r="R297"/>
  <c r="P297"/>
  <c r="BI295"/>
  <c r="BH295"/>
  <c r="BG295"/>
  <c r="BF295"/>
  <c r="T295"/>
  <c r="R295"/>
  <c r="P295"/>
  <c r="BI292"/>
  <c r="BH292"/>
  <c r="BG292"/>
  <c r="BF292"/>
  <c r="T292"/>
  <c r="R292"/>
  <c r="P292"/>
  <c r="BI290"/>
  <c r="BH290"/>
  <c r="BG290"/>
  <c r="BF290"/>
  <c r="T290"/>
  <c r="R290"/>
  <c r="P290"/>
  <c r="BI287"/>
  <c r="BH287"/>
  <c r="BG287"/>
  <c r="BF287"/>
  <c r="T287"/>
  <c r="R287"/>
  <c r="P287"/>
  <c r="BI286"/>
  <c r="BH286"/>
  <c r="BG286"/>
  <c r="BF286"/>
  <c r="T286"/>
  <c r="R286"/>
  <c r="P286"/>
  <c r="BI285"/>
  <c r="BH285"/>
  <c r="BG285"/>
  <c r="BF285"/>
  <c r="T285"/>
  <c r="R285"/>
  <c r="P285"/>
  <c r="BI283"/>
  <c r="BH283"/>
  <c r="BG283"/>
  <c r="BF283"/>
  <c r="T283"/>
  <c r="R283"/>
  <c r="P283"/>
  <c r="BI282"/>
  <c r="BH282"/>
  <c r="BG282"/>
  <c r="BF282"/>
  <c r="T282"/>
  <c r="R282"/>
  <c r="P282"/>
  <c r="BI279"/>
  <c r="BH279"/>
  <c r="BG279"/>
  <c r="BF279"/>
  <c r="T279"/>
  <c r="R279"/>
  <c r="P279"/>
  <c r="BI276"/>
  <c r="BH276"/>
  <c r="BG276"/>
  <c r="BF276"/>
  <c r="T276"/>
  <c r="R276"/>
  <c r="P276"/>
  <c r="BI275"/>
  <c r="BH275"/>
  <c r="BG275"/>
  <c r="BF275"/>
  <c r="T275"/>
  <c r="R275"/>
  <c r="P275"/>
  <c r="BI274"/>
  <c r="BH274"/>
  <c r="BG274"/>
  <c r="BF274"/>
  <c r="T274"/>
  <c r="R274"/>
  <c r="P274"/>
  <c r="BI273"/>
  <c r="BH273"/>
  <c r="BG273"/>
  <c r="BF273"/>
  <c r="T273"/>
  <c r="R273"/>
  <c r="P273"/>
  <c r="BI272"/>
  <c r="BH272"/>
  <c r="BG272"/>
  <c r="BF272"/>
  <c r="T272"/>
  <c r="R272"/>
  <c r="P272"/>
  <c r="BI271"/>
  <c r="BH271"/>
  <c r="BG271"/>
  <c r="BF271"/>
  <c r="T271"/>
  <c r="R271"/>
  <c r="P271"/>
  <c r="BI270"/>
  <c r="BH270"/>
  <c r="BG270"/>
  <c r="BF270"/>
  <c r="T270"/>
  <c r="R270"/>
  <c r="P270"/>
  <c r="BI269"/>
  <c r="BH269"/>
  <c r="BG269"/>
  <c r="BF269"/>
  <c r="T269"/>
  <c r="R269"/>
  <c r="P269"/>
  <c r="BI266"/>
  <c r="BH266"/>
  <c r="BG266"/>
  <c r="BF266"/>
  <c r="T266"/>
  <c r="R266"/>
  <c r="P266"/>
  <c r="BI265"/>
  <c r="BH265"/>
  <c r="BG265"/>
  <c r="BF265"/>
  <c r="T265"/>
  <c r="R265"/>
  <c r="P265"/>
  <c r="BI264"/>
  <c r="BH264"/>
  <c r="BG264"/>
  <c r="BF264"/>
  <c r="T264"/>
  <c r="R264"/>
  <c r="P264"/>
  <c r="BI263"/>
  <c r="BH263"/>
  <c r="BG263"/>
  <c r="BF263"/>
  <c r="T263"/>
  <c r="R263"/>
  <c r="P263"/>
  <c r="BI262"/>
  <c r="BH262"/>
  <c r="BG262"/>
  <c r="BF262"/>
  <c r="T262"/>
  <c r="R262"/>
  <c r="P262"/>
  <c r="BI257"/>
  <c r="BH257"/>
  <c r="BG257"/>
  <c r="BF257"/>
  <c r="T257"/>
  <c r="R257"/>
  <c r="P257"/>
  <c r="BI254"/>
  <c r="BH254"/>
  <c r="BG254"/>
  <c r="BF254"/>
  <c r="T254"/>
  <c r="R254"/>
  <c r="P254"/>
  <c r="BI253"/>
  <c r="BH253"/>
  <c r="BG253"/>
  <c r="BF253"/>
  <c r="T253"/>
  <c r="R253"/>
  <c r="P253"/>
  <c r="BI251"/>
  <c r="BH251"/>
  <c r="BG251"/>
  <c r="BF251"/>
  <c r="T251"/>
  <c r="R251"/>
  <c r="P251"/>
  <c r="BI250"/>
  <c r="BH250"/>
  <c r="BG250"/>
  <c r="BF250"/>
  <c r="T250"/>
  <c r="R250"/>
  <c r="P250"/>
  <c r="BI249"/>
  <c r="BH249"/>
  <c r="BG249"/>
  <c r="BF249"/>
  <c r="T249"/>
  <c r="R249"/>
  <c r="P249"/>
  <c r="BI248"/>
  <c r="BH248"/>
  <c r="BG248"/>
  <c r="BF248"/>
  <c r="T248"/>
  <c r="R248"/>
  <c r="P248"/>
  <c r="BI245"/>
  <c r="BH245"/>
  <c r="BG245"/>
  <c r="BF245"/>
  <c r="T245"/>
  <c r="R245"/>
  <c r="P245"/>
  <c r="BI241"/>
  <c r="BH241"/>
  <c r="BG241"/>
  <c r="BF241"/>
  <c r="T241"/>
  <c r="R241"/>
  <c r="P241"/>
  <c r="BI239"/>
  <c r="BH239"/>
  <c r="BG239"/>
  <c r="BF239"/>
  <c r="T239"/>
  <c r="R239"/>
  <c r="P239"/>
  <c r="BI238"/>
  <c r="BH238"/>
  <c r="BG238"/>
  <c r="BF238"/>
  <c r="T238"/>
  <c r="R238"/>
  <c r="P238"/>
  <c r="BI237"/>
  <c r="BH237"/>
  <c r="BG237"/>
  <c r="BF237"/>
  <c r="T237"/>
  <c r="R237"/>
  <c r="P237"/>
  <c r="BI236"/>
  <c r="BH236"/>
  <c r="BG236"/>
  <c r="BF236"/>
  <c r="T236"/>
  <c r="R236"/>
  <c r="P236"/>
  <c r="BI233"/>
  <c r="BH233"/>
  <c r="BG233"/>
  <c r="BF233"/>
  <c r="T233"/>
  <c r="R233"/>
  <c r="P233"/>
  <c r="BI232"/>
  <c r="BH232"/>
  <c r="BG232"/>
  <c r="BF232"/>
  <c r="T232"/>
  <c r="R232"/>
  <c r="P232"/>
  <c r="BI231"/>
  <c r="BH231"/>
  <c r="BG231"/>
  <c r="BF231"/>
  <c r="T231"/>
  <c r="R231"/>
  <c r="P231"/>
  <c r="BI230"/>
  <c r="BH230"/>
  <c r="BG230"/>
  <c r="BF230"/>
  <c r="T230"/>
  <c r="R230"/>
  <c r="P230"/>
  <c r="BI227"/>
  <c r="BH227"/>
  <c r="BG227"/>
  <c r="BF227"/>
  <c r="T227"/>
  <c r="R227"/>
  <c r="P227"/>
  <c r="BI224"/>
  <c r="BH224"/>
  <c r="BG224"/>
  <c r="BF224"/>
  <c r="T224"/>
  <c r="R224"/>
  <c r="P224"/>
  <c r="BI223"/>
  <c r="BH223"/>
  <c r="BG223"/>
  <c r="BF223"/>
  <c r="T223"/>
  <c r="R223"/>
  <c r="P223"/>
  <c r="BI222"/>
  <c r="BH222"/>
  <c r="BG222"/>
  <c r="BF222"/>
  <c r="T222"/>
  <c r="R222"/>
  <c r="P222"/>
  <c r="BI219"/>
  <c r="BH219"/>
  <c r="BG219"/>
  <c r="BF219"/>
  <c r="T219"/>
  <c r="R219"/>
  <c r="P219"/>
  <c r="BI218"/>
  <c r="BH218"/>
  <c r="BG218"/>
  <c r="BF218"/>
  <c r="T218"/>
  <c r="R218"/>
  <c r="P218"/>
  <c r="BI217"/>
  <c r="BH217"/>
  <c r="BG217"/>
  <c r="BF217"/>
  <c r="T217"/>
  <c r="R217"/>
  <c r="P217"/>
  <c r="BI216"/>
  <c r="BH216"/>
  <c r="BG216"/>
  <c r="BF216"/>
  <c r="T216"/>
  <c r="R216"/>
  <c r="P216"/>
  <c r="BI212"/>
  <c r="BH212"/>
  <c r="BG212"/>
  <c r="BF212"/>
  <c r="T212"/>
  <c r="R212"/>
  <c r="P212"/>
  <c r="BI209"/>
  <c r="BH209"/>
  <c r="BG209"/>
  <c r="BF209"/>
  <c r="T209"/>
  <c r="R209"/>
  <c r="P209"/>
  <c r="BI208"/>
  <c r="BH208"/>
  <c r="BG208"/>
  <c r="BF208"/>
  <c r="T208"/>
  <c r="R208"/>
  <c r="P208"/>
  <c r="BI207"/>
  <c r="BH207"/>
  <c r="BG207"/>
  <c r="BF207"/>
  <c r="T207"/>
  <c r="R207"/>
  <c r="P207"/>
  <c r="BI206"/>
  <c r="BH206"/>
  <c r="BG206"/>
  <c r="BF206"/>
  <c r="T206"/>
  <c r="R206"/>
  <c r="P206"/>
  <c r="BI203"/>
  <c r="BH203"/>
  <c r="BG203"/>
  <c r="BF203"/>
  <c r="T203"/>
  <c r="R203"/>
  <c r="P203"/>
  <c r="BI202"/>
  <c r="BH202"/>
  <c r="BG202"/>
  <c r="BF202"/>
  <c r="T202"/>
  <c r="R202"/>
  <c r="P202"/>
  <c r="BI201"/>
  <c r="BH201"/>
  <c r="BG201"/>
  <c r="BF201"/>
  <c r="T201"/>
  <c r="R201"/>
  <c r="P201"/>
  <c r="BI200"/>
  <c r="BH200"/>
  <c r="BG200"/>
  <c r="BF200"/>
  <c r="T200"/>
  <c r="R200"/>
  <c r="P200"/>
  <c r="BI199"/>
  <c r="BH199"/>
  <c r="BG199"/>
  <c r="BF199"/>
  <c r="T199"/>
  <c r="R199"/>
  <c r="P199"/>
  <c r="BI198"/>
  <c r="BH198"/>
  <c r="BG198"/>
  <c r="BF198"/>
  <c r="T198"/>
  <c r="R198"/>
  <c r="P198"/>
  <c r="BI197"/>
  <c r="BH197"/>
  <c r="BG197"/>
  <c r="BF197"/>
  <c r="T197"/>
  <c r="R197"/>
  <c r="P197"/>
  <c r="BI196"/>
  <c r="BH196"/>
  <c r="BG196"/>
  <c r="BF196"/>
  <c r="T196"/>
  <c r="R196"/>
  <c r="P196"/>
  <c r="BI195"/>
  <c r="BH195"/>
  <c r="BG195"/>
  <c r="BF195"/>
  <c r="T195"/>
  <c r="R195"/>
  <c r="P195"/>
  <c r="BI193"/>
  <c r="BH193"/>
  <c r="BG193"/>
  <c r="BF193"/>
  <c r="T193"/>
  <c r="R193"/>
  <c r="P193"/>
  <c r="BI192"/>
  <c r="BH192"/>
  <c r="BG192"/>
  <c r="BF192"/>
  <c r="T192"/>
  <c r="R192"/>
  <c r="P192"/>
  <c r="BI191"/>
  <c r="BH191"/>
  <c r="BG191"/>
  <c r="BF191"/>
  <c r="T191"/>
  <c r="R191"/>
  <c r="P191"/>
  <c r="BI190"/>
  <c r="BH190"/>
  <c r="BG190"/>
  <c r="BF190"/>
  <c r="T190"/>
  <c r="R190"/>
  <c r="P190"/>
  <c r="BI189"/>
  <c r="BH189"/>
  <c r="BG189"/>
  <c r="BF189"/>
  <c r="T189"/>
  <c r="R189"/>
  <c r="P189"/>
  <c r="BI186"/>
  <c r="BH186"/>
  <c r="BG186"/>
  <c r="BF186"/>
  <c r="T186"/>
  <c r="R186"/>
  <c r="P186"/>
  <c r="BI185"/>
  <c r="BH185"/>
  <c r="BG185"/>
  <c r="BF185"/>
  <c r="T185"/>
  <c r="R185"/>
  <c r="P185"/>
  <c r="BI184"/>
  <c r="BH184"/>
  <c r="BG184"/>
  <c r="BF184"/>
  <c r="T184"/>
  <c r="R184"/>
  <c r="P184"/>
  <c r="BI183"/>
  <c r="BH183"/>
  <c r="BG183"/>
  <c r="BF183"/>
  <c r="T183"/>
  <c r="R183"/>
  <c r="P183"/>
  <c r="BI181"/>
  <c r="BH181"/>
  <c r="BG181"/>
  <c r="BF181"/>
  <c r="T181"/>
  <c r="R181"/>
  <c r="P181"/>
  <c r="BI180"/>
  <c r="BH180"/>
  <c r="BG180"/>
  <c r="BF180"/>
  <c r="T180"/>
  <c r="R180"/>
  <c r="P180"/>
  <c r="BI179"/>
  <c r="BH179"/>
  <c r="BG179"/>
  <c r="BF179"/>
  <c r="T179"/>
  <c r="R179"/>
  <c r="P179"/>
  <c r="BI178"/>
  <c r="BH178"/>
  <c r="BG178"/>
  <c r="BF178"/>
  <c r="T178"/>
  <c r="R178"/>
  <c r="P178"/>
  <c r="BI175"/>
  <c r="BH175"/>
  <c r="BG175"/>
  <c r="BF175"/>
  <c r="T175"/>
  <c r="R175"/>
  <c r="P175"/>
  <c r="BI174"/>
  <c r="BH174"/>
  <c r="BG174"/>
  <c r="BF174"/>
  <c r="T174"/>
  <c r="R174"/>
  <c r="P174"/>
  <c r="BI173"/>
  <c r="BH173"/>
  <c r="BG173"/>
  <c r="BF173"/>
  <c r="T173"/>
  <c r="R173"/>
  <c r="P173"/>
  <c r="BI172"/>
  <c r="BH172"/>
  <c r="BG172"/>
  <c r="BF172"/>
  <c r="T172"/>
  <c r="R172"/>
  <c r="P172"/>
  <c r="BI171"/>
  <c r="BH171"/>
  <c r="BG171"/>
  <c r="BF171"/>
  <c r="T171"/>
  <c r="R171"/>
  <c r="P171"/>
  <c r="BI170"/>
  <c r="BH170"/>
  <c r="BG170"/>
  <c r="BF170"/>
  <c r="T170"/>
  <c r="R170"/>
  <c r="P170"/>
  <c r="BI169"/>
  <c r="BH169"/>
  <c r="BG169"/>
  <c r="BF169"/>
  <c r="T169"/>
  <c r="R169"/>
  <c r="P169"/>
  <c r="BI166"/>
  <c r="BH166"/>
  <c r="BG166"/>
  <c r="BF166"/>
  <c r="T166"/>
  <c r="R166"/>
  <c r="P166"/>
  <c r="BI165"/>
  <c r="BH165"/>
  <c r="BG165"/>
  <c r="BF165"/>
  <c r="T165"/>
  <c r="R165"/>
  <c r="P165"/>
  <c r="BI163"/>
  <c r="BH163"/>
  <c r="BG163"/>
  <c r="BF163"/>
  <c r="T163"/>
  <c r="R163"/>
  <c r="P163"/>
  <c r="BI161"/>
  <c r="BH161"/>
  <c r="BG161"/>
  <c r="BF161"/>
  <c r="T161"/>
  <c r="R161"/>
  <c r="P161"/>
  <c r="BI159"/>
  <c r="BH159"/>
  <c r="BG159"/>
  <c r="BF159"/>
  <c r="T159"/>
  <c r="R159"/>
  <c r="P159"/>
  <c r="BI158"/>
  <c r="BH158"/>
  <c r="BG158"/>
  <c r="BF158"/>
  <c r="T158"/>
  <c r="R158"/>
  <c r="P158"/>
  <c r="BI156"/>
  <c r="BH156"/>
  <c r="BG156"/>
  <c r="BF156"/>
  <c r="T156"/>
  <c r="R156"/>
  <c r="P156"/>
  <c r="BI155"/>
  <c r="BH155"/>
  <c r="BG155"/>
  <c r="BF155"/>
  <c r="T155"/>
  <c r="R155"/>
  <c r="P155"/>
  <c r="BI153"/>
  <c r="BH153"/>
  <c r="BG153"/>
  <c r="BF153"/>
  <c r="T153"/>
  <c r="R153"/>
  <c r="P153"/>
  <c r="BI152"/>
  <c r="BH152"/>
  <c r="BG152"/>
  <c r="BF152"/>
  <c r="T152"/>
  <c r="R152"/>
  <c r="P152"/>
  <c r="BI150"/>
  <c r="BH150"/>
  <c r="BG150"/>
  <c r="BF150"/>
  <c r="T150"/>
  <c r="R150"/>
  <c r="P150"/>
  <c r="BI148"/>
  <c r="BH148"/>
  <c r="BG148"/>
  <c r="BF148"/>
  <c r="T148"/>
  <c r="R148"/>
  <c r="P148"/>
  <c r="BI147"/>
  <c r="BH147"/>
  <c r="BG147"/>
  <c r="BF147"/>
  <c r="T147"/>
  <c r="R147"/>
  <c r="P147"/>
  <c r="BI146"/>
  <c r="BH146"/>
  <c r="BG146"/>
  <c r="BF146"/>
  <c r="T146"/>
  <c r="R146"/>
  <c r="P146"/>
  <c r="BI145"/>
  <c r="BH145"/>
  <c r="BG145"/>
  <c r="BF145"/>
  <c r="T145"/>
  <c r="R145"/>
  <c r="P145"/>
  <c r="BI144"/>
  <c r="BH144"/>
  <c r="BG144"/>
  <c r="BF144"/>
  <c r="T144"/>
  <c r="R144"/>
  <c r="P144"/>
  <c r="BI143"/>
  <c r="BH143"/>
  <c r="BG143"/>
  <c r="BF143"/>
  <c r="T143"/>
  <c r="R143"/>
  <c r="P143"/>
  <c r="BI142"/>
  <c r="BH142"/>
  <c r="BG142"/>
  <c r="BF142"/>
  <c r="T142"/>
  <c r="R142"/>
  <c r="P142"/>
  <c r="BI140"/>
  <c r="BH140"/>
  <c r="BG140"/>
  <c r="BF140"/>
  <c r="T140"/>
  <c r="R140"/>
  <c r="P140"/>
  <c r="BI139"/>
  <c r="BH139"/>
  <c r="BG139"/>
  <c r="BF139"/>
  <c r="T139"/>
  <c r="R139"/>
  <c r="P139"/>
  <c r="BI136"/>
  <c r="BH136"/>
  <c r="BG136"/>
  <c r="BF136"/>
  <c r="T136"/>
  <c r="R136"/>
  <c r="P136"/>
  <c r="J130"/>
  <c r="J129"/>
  <c r="F129"/>
  <c r="F127"/>
  <c r="E125"/>
  <c r="J92"/>
  <c r="J91"/>
  <c r="F91"/>
  <c r="F89"/>
  <c r="E87"/>
  <c r="J18"/>
  <c r="E18"/>
  <c r="F92"/>
  <c r="J17"/>
  <c r="J12"/>
  <c r="J127"/>
  <c r="E7"/>
  <c r="E123"/>
  <c i="4" r="J37"/>
  <c r="J36"/>
  <c i="1" r="AY97"/>
  <c i="4" r="J35"/>
  <c i="1" r="AX97"/>
  <c i="4" r="BI337"/>
  <c r="BH337"/>
  <c r="BG337"/>
  <c r="BF337"/>
  <c r="T337"/>
  <c r="T336"/>
  <c r="R337"/>
  <c r="R336"/>
  <c r="P337"/>
  <c r="P336"/>
  <c r="BI334"/>
  <c r="BH334"/>
  <c r="BG334"/>
  <c r="BF334"/>
  <c r="T334"/>
  <c r="R334"/>
  <c r="P334"/>
  <c r="BI332"/>
  <c r="BH332"/>
  <c r="BG332"/>
  <c r="BF332"/>
  <c r="T332"/>
  <c r="R332"/>
  <c r="P332"/>
  <c r="BI330"/>
  <c r="BH330"/>
  <c r="BG330"/>
  <c r="BF330"/>
  <c r="T330"/>
  <c r="R330"/>
  <c r="P330"/>
  <c r="BI328"/>
  <c r="BH328"/>
  <c r="BG328"/>
  <c r="BF328"/>
  <c r="T328"/>
  <c r="R328"/>
  <c r="P328"/>
  <c r="BI326"/>
  <c r="BH326"/>
  <c r="BG326"/>
  <c r="BF326"/>
  <c r="T326"/>
  <c r="R326"/>
  <c r="P326"/>
  <c r="BI323"/>
  <c r="BH323"/>
  <c r="BG323"/>
  <c r="BF323"/>
  <c r="T323"/>
  <c r="R323"/>
  <c r="P323"/>
  <c r="BI319"/>
  <c r="BH319"/>
  <c r="BG319"/>
  <c r="BF319"/>
  <c r="T319"/>
  <c r="R319"/>
  <c r="P319"/>
  <c r="BI318"/>
  <c r="BH318"/>
  <c r="BG318"/>
  <c r="BF318"/>
  <c r="T318"/>
  <c r="R318"/>
  <c r="P318"/>
  <c r="BI315"/>
  <c r="BH315"/>
  <c r="BG315"/>
  <c r="BF315"/>
  <c r="T315"/>
  <c r="R315"/>
  <c r="P315"/>
  <c r="BI312"/>
  <c r="BH312"/>
  <c r="BG312"/>
  <c r="BF312"/>
  <c r="T312"/>
  <c r="R312"/>
  <c r="P312"/>
  <c r="BI311"/>
  <c r="BH311"/>
  <c r="BG311"/>
  <c r="BF311"/>
  <c r="T311"/>
  <c r="R311"/>
  <c r="P311"/>
  <c r="BI309"/>
  <c r="BH309"/>
  <c r="BG309"/>
  <c r="BF309"/>
  <c r="T309"/>
  <c r="R309"/>
  <c r="P309"/>
  <c r="BI306"/>
  <c r="BH306"/>
  <c r="BG306"/>
  <c r="BF306"/>
  <c r="T306"/>
  <c r="R306"/>
  <c r="P306"/>
  <c r="BI305"/>
  <c r="BH305"/>
  <c r="BG305"/>
  <c r="BF305"/>
  <c r="T305"/>
  <c r="R305"/>
  <c r="P305"/>
  <c r="BI304"/>
  <c r="BH304"/>
  <c r="BG304"/>
  <c r="BF304"/>
  <c r="T304"/>
  <c r="R304"/>
  <c r="P304"/>
  <c r="BI302"/>
  <c r="BH302"/>
  <c r="BG302"/>
  <c r="BF302"/>
  <c r="T302"/>
  <c r="R302"/>
  <c r="P302"/>
  <c r="BI301"/>
  <c r="BH301"/>
  <c r="BG301"/>
  <c r="BF301"/>
  <c r="T301"/>
  <c r="R301"/>
  <c r="P301"/>
  <c r="BI300"/>
  <c r="BH300"/>
  <c r="BG300"/>
  <c r="BF300"/>
  <c r="T300"/>
  <c r="R300"/>
  <c r="P300"/>
  <c r="BI299"/>
  <c r="BH299"/>
  <c r="BG299"/>
  <c r="BF299"/>
  <c r="T299"/>
  <c r="R299"/>
  <c r="P299"/>
  <c r="BI298"/>
  <c r="BH298"/>
  <c r="BG298"/>
  <c r="BF298"/>
  <c r="T298"/>
  <c r="R298"/>
  <c r="P298"/>
  <c r="BI297"/>
  <c r="BH297"/>
  <c r="BG297"/>
  <c r="BF297"/>
  <c r="T297"/>
  <c r="R297"/>
  <c r="P297"/>
  <c r="BI296"/>
  <c r="BH296"/>
  <c r="BG296"/>
  <c r="BF296"/>
  <c r="T296"/>
  <c r="R296"/>
  <c r="P296"/>
  <c r="BI286"/>
  <c r="BH286"/>
  <c r="BG286"/>
  <c r="BF286"/>
  <c r="T286"/>
  <c r="R286"/>
  <c r="P286"/>
  <c r="BI284"/>
  <c r="BH284"/>
  <c r="BG284"/>
  <c r="BF284"/>
  <c r="T284"/>
  <c r="R284"/>
  <c r="P284"/>
  <c r="BI267"/>
  <c r="BH267"/>
  <c r="BG267"/>
  <c r="BF267"/>
  <c r="T267"/>
  <c r="R267"/>
  <c r="P267"/>
  <c r="BI266"/>
  <c r="BH266"/>
  <c r="BG266"/>
  <c r="BF266"/>
  <c r="T266"/>
  <c r="R266"/>
  <c r="P266"/>
  <c r="BI265"/>
  <c r="BH265"/>
  <c r="BG265"/>
  <c r="BF265"/>
  <c r="T265"/>
  <c r="R265"/>
  <c r="P265"/>
  <c r="BI263"/>
  <c r="BH263"/>
  <c r="BG263"/>
  <c r="BF263"/>
  <c r="T263"/>
  <c r="R263"/>
  <c r="P263"/>
  <c r="BI261"/>
  <c r="BH261"/>
  <c r="BG261"/>
  <c r="BF261"/>
  <c r="T261"/>
  <c r="R261"/>
  <c r="P261"/>
  <c r="BI258"/>
  <c r="BH258"/>
  <c r="BG258"/>
  <c r="BF258"/>
  <c r="T258"/>
  <c r="R258"/>
  <c r="P258"/>
  <c r="BI257"/>
  <c r="BH257"/>
  <c r="BG257"/>
  <c r="BF257"/>
  <c r="T257"/>
  <c r="R257"/>
  <c r="P257"/>
  <c r="BI256"/>
  <c r="BH256"/>
  <c r="BG256"/>
  <c r="BF256"/>
  <c r="T256"/>
  <c r="R256"/>
  <c r="P256"/>
  <c r="BI255"/>
  <c r="BH255"/>
  <c r="BG255"/>
  <c r="BF255"/>
  <c r="T255"/>
  <c r="R255"/>
  <c r="P255"/>
  <c r="BI252"/>
  <c r="BH252"/>
  <c r="BG252"/>
  <c r="BF252"/>
  <c r="T252"/>
  <c r="R252"/>
  <c r="P252"/>
  <c r="BI251"/>
  <c r="BH251"/>
  <c r="BG251"/>
  <c r="BF251"/>
  <c r="T251"/>
  <c r="R251"/>
  <c r="P251"/>
  <c r="BI246"/>
  <c r="BH246"/>
  <c r="BG246"/>
  <c r="BF246"/>
  <c r="T246"/>
  <c r="R246"/>
  <c r="P246"/>
  <c r="BI245"/>
  <c r="BH245"/>
  <c r="BG245"/>
  <c r="BF245"/>
  <c r="T245"/>
  <c r="R245"/>
  <c r="P245"/>
  <c r="BI244"/>
  <c r="BH244"/>
  <c r="BG244"/>
  <c r="BF244"/>
  <c r="T244"/>
  <c r="R244"/>
  <c r="P244"/>
  <c r="BI243"/>
  <c r="BH243"/>
  <c r="BG243"/>
  <c r="BF243"/>
  <c r="T243"/>
  <c r="R243"/>
  <c r="P243"/>
  <c r="BI242"/>
  <c r="BH242"/>
  <c r="BG242"/>
  <c r="BF242"/>
  <c r="T242"/>
  <c r="R242"/>
  <c r="P242"/>
  <c r="BI241"/>
  <c r="BH241"/>
  <c r="BG241"/>
  <c r="BF241"/>
  <c r="T241"/>
  <c r="R241"/>
  <c r="P241"/>
  <c r="BI236"/>
  <c r="BH236"/>
  <c r="BG236"/>
  <c r="BF236"/>
  <c r="T236"/>
  <c r="R236"/>
  <c r="P236"/>
  <c r="BI234"/>
  <c r="BH234"/>
  <c r="BG234"/>
  <c r="BF234"/>
  <c r="T234"/>
  <c r="R234"/>
  <c r="P234"/>
  <c r="BI231"/>
  <c r="BH231"/>
  <c r="BG231"/>
  <c r="BF231"/>
  <c r="T231"/>
  <c r="R231"/>
  <c r="P231"/>
  <c r="BI229"/>
  <c r="BH229"/>
  <c r="BG229"/>
  <c r="BF229"/>
  <c r="T229"/>
  <c r="R229"/>
  <c r="P229"/>
  <c r="BI228"/>
  <c r="BH228"/>
  <c r="BG228"/>
  <c r="BF228"/>
  <c r="T228"/>
  <c r="R228"/>
  <c r="P228"/>
  <c r="BI226"/>
  <c r="BH226"/>
  <c r="BG226"/>
  <c r="BF226"/>
  <c r="T226"/>
  <c r="R226"/>
  <c r="P226"/>
  <c r="BI222"/>
  <c r="BH222"/>
  <c r="BG222"/>
  <c r="BF222"/>
  <c r="T222"/>
  <c r="R222"/>
  <c r="P222"/>
  <c r="BI220"/>
  <c r="BH220"/>
  <c r="BG220"/>
  <c r="BF220"/>
  <c r="T220"/>
  <c r="R220"/>
  <c r="P220"/>
  <c r="BI219"/>
  <c r="BH219"/>
  <c r="BG219"/>
  <c r="BF219"/>
  <c r="T219"/>
  <c r="R219"/>
  <c r="P219"/>
  <c r="BI218"/>
  <c r="BH218"/>
  <c r="BG218"/>
  <c r="BF218"/>
  <c r="T218"/>
  <c r="R218"/>
  <c r="P218"/>
  <c r="BI217"/>
  <c r="BH217"/>
  <c r="BG217"/>
  <c r="BF217"/>
  <c r="T217"/>
  <c r="R217"/>
  <c r="P217"/>
  <c r="BI216"/>
  <c r="BH216"/>
  <c r="BG216"/>
  <c r="BF216"/>
  <c r="T216"/>
  <c r="R216"/>
  <c r="P216"/>
  <c r="BI212"/>
  <c r="BH212"/>
  <c r="BG212"/>
  <c r="BF212"/>
  <c r="T212"/>
  <c r="R212"/>
  <c r="P212"/>
  <c r="BI211"/>
  <c r="BH211"/>
  <c r="BG211"/>
  <c r="BF211"/>
  <c r="T211"/>
  <c r="R211"/>
  <c r="P211"/>
  <c r="BI210"/>
  <c r="BH210"/>
  <c r="BG210"/>
  <c r="BF210"/>
  <c r="T210"/>
  <c r="R210"/>
  <c r="P210"/>
  <c r="BI209"/>
  <c r="BH209"/>
  <c r="BG209"/>
  <c r="BF209"/>
  <c r="T209"/>
  <c r="R209"/>
  <c r="P209"/>
  <c r="BI207"/>
  <c r="BH207"/>
  <c r="BG207"/>
  <c r="BF207"/>
  <c r="T207"/>
  <c r="R207"/>
  <c r="P207"/>
  <c r="BI205"/>
  <c r="BH205"/>
  <c r="BG205"/>
  <c r="BF205"/>
  <c r="T205"/>
  <c r="R205"/>
  <c r="P205"/>
  <c r="BI203"/>
  <c r="BH203"/>
  <c r="BG203"/>
  <c r="BF203"/>
  <c r="T203"/>
  <c r="R203"/>
  <c r="P203"/>
  <c r="BI200"/>
  <c r="BH200"/>
  <c r="BG200"/>
  <c r="BF200"/>
  <c r="T200"/>
  <c r="R200"/>
  <c r="P200"/>
  <c r="BI197"/>
  <c r="BH197"/>
  <c r="BG197"/>
  <c r="BF197"/>
  <c r="T197"/>
  <c r="R197"/>
  <c r="P197"/>
  <c r="BI191"/>
  <c r="BH191"/>
  <c r="BG191"/>
  <c r="BF191"/>
  <c r="T191"/>
  <c r="R191"/>
  <c r="P191"/>
  <c r="BI190"/>
  <c r="BH190"/>
  <c r="BG190"/>
  <c r="BF190"/>
  <c r="T190"/>
  <c r="R190"/>
  <c r="P190"/>
  <c r="BI189"/>
  <c r="BH189"/>
  <c r="BG189"/>
  <c r="BF189"/>
  <c r="T189"/>
  <c r="R189"/>
  <c r="P189"/>
  <c r="BI188"/>
  <c r="BH188"/>
  <c r="BG188"/>
  <c r="BF188"/>
  <c r="T188"/>
  <c r="R188"/>
  <c r="P188"/>
  <c r="BI185"/>
  <c r="BH185"/>
  <c r="BG185"/>
  <c r="BF185"/>
  <c r="T185"/>
  <c r="R185"/>
  <c r="P185"/>
  <c r="BI183"/>
  <c r="BH183"/>
  <c r="BG183"/>
  <c r="BF183"/>
  <c r="T183"/>
  <c r="R183"/>
  <c r="P183"/>
  <c r="BI169"/>
  <c r="BH169"/>
  <c r="BG169"/>
  <c r="BF169"/>
  <c r="T169"/>
  <c r="R169"/>
  <c r="P169"/>
  <c r="BI166"/>
  <c r="BH166"/>
  <c r="BG166"/>
  <c r="BF166"/>
  <c r="T166"/>
  <c r="R166"/>
  <c r="P166"/>
  <c r="BI163"/>
  <c r="BH163"/>
  <c r="BG163"/>
  <c r="BF163"/>
  <c r="T163"/>
  <c r="R163"/>
  <c r="P163"/>
  <c r="BI162"/>
  <c r="BH162"/>
  <c r="BG162"/>
  <c r="BF162"/>
  <c r="T162"/>
  <c r="R162"/>
  <c r="P162"/>
  <c r="BI160"/>
  <c r="BH160"/>
  <c r="BG160"/>
  <c r="BF160"/>
  <c r="T160"/>
  <c r="R160"/>
  <c r="P160"/>
  <c r="BI158"/>
  <c r="BH158"/>
  <c r="BG158"/>
  <c r="BF158"/>
  <c r="T158"/>
  <c r="R158"/>
  <c r="P158"/>
  <c r="BI157"/>
  <c r="BH157"/>
  <c r="BG157"/>
  <c r="BF157"/>
  <c r="T157"/>
  <c r="R157"/>
  <c r="P157"/>
  <c r="BI155"/>
  <c r="BH155"/>
  <c r="BG155"/>
  <c r="BF155"/>
  <c r="T155"/>
  <c r="R155"/>
  <c r="P155"/>
  <c r="BI154"/>
  <c r="BH154"/>
  <c r="BG154"/>
  <c r="BF154"/>
  <c r="T154"/>
  <c r="R154"/>
  <c r="P154"/>
  <c r="BI150"/>
  <c r="BH150"/>
  <c r="BG150"/>
  <c r="BF150"/>
  <c r="T150"/>
  <c r="R150"/>
  <c r="P150"/>
  <c r="BI146"/>
  <c r="BH146"/>
  <c r="BG146"/>
  <c r="BF146"/>
  <c r="T146"/>
  <c r="R146"/>
  <c r="P146"/>
  <c r="BI140"/>
  <c r="BH140"/>
  <c r="BG140"/>
  <c r="BF140"/>
  <c r="T140"/>
  <c r="R140"/>
  <c r="P140"/>
  <c r="BI136"/>
  <c r="BH136"/>
  <c r="BG136"/>
  <c r="BF136"/>
  <c r="T136"/>
  <c r="R136"/>
  <c r="P136"/>
  <c r="BI135"/>
  <c r="BH135"/>
  <c r="BG135"/>
  <c r="BF135"/>
  <c r="T135"/>
  <c r="R135"/>
  <c r="P135"/>
  <c r="BI132"/>
  <c r="BH132"/>
  <c r="BG132"/>
  <c r="BF132"/>
  <c r="T132"/>
  <c r="R132"/>
  <c r="P132"/>
  <c r="BI131"/>
  <c r="BH131"/>
  <c r="BG131"/>
  <c r="BF131"/>
  <c r="T131"/>
  <c r="R131"/>
  <c r="P131"/>
  <c r="J125"/>
  <c r="J124"/>
  <c r="F124"/>
  <c r="F122"/>
  <c r="E120"/>
  <c r="J92"/>
  <c r="J91"/>
  <c r="F91"/>
  <c r="F89"/>
  <c r="E87"/>
  <c r="J18"/>
  <c r="E18"/>
  <c r="F125"/>
  <c r="J17"/>
  <c r="J12"/>
  <c r="J122"/>
  <c r="E7"/>
  <c r="E118"/>
  <c i="3" r="J37"/>
  <c r="J36"/>
  <c i="1" r="AY96"/>
  <c i="3" r="J35"/>
  <c i="1" r="AX96"/>
  <c i="3" r="BI210"/>
  <c r="BH210"/>
  <c r="BG210"/>
  <c r="BF210"/>
  <c r="T210"/>
  <c r="R210"/>
  <c r="P210"/>
  <c r="BI209"/>
  <c r="BH209"/>
  <c r="BG209"/>
  <c r="BF209"/>
  <c r="T209"/>
  <c r="R209"/>
  <c r="P209"/>
  <c r="BI208"/>
  <c r="BH208"/>
  <c r="BG208"/>
  <c r="BF208"/>
  <c r="T208"/>
  <c r="R208"/>
  <c r="P208"/>
  <c r="BI202"/>
  <c r="BH202"/>
  <c r="BG202"/>
  <c r="BF202"/>
  <c r="T202"/>
  <c r="R202"/>
  <c r="P202"/>
  <c r="BI200"/>
  <c r="BH200"/>
  <c r="BG200"/>
  <c r="BF200"/>
  <c r="T200"/>
  <c r="R200"/>
  <c r="P200"/>
  <c r="BI195"/>
  <c r="BH195"/>
  <c r="BG195"/>
  <c r="BF195"/>
  <c r="T195"/>
  <c r="R195"/>
  <c r="P195"/>
  <c r="BI194"/>
  <c r="BH194"/>
  <c r="BG194"/>
  <c r="BF194"/>
  <c r="T194"/>
  <c r="R194"/>
  <c r="P194"/>
  <c r="BI188"/>
  <c r="BH188"/>
  <c r="BG188"/>
  <c r="BF188"/>
  <c r="T188"/>
  <c r="R188"/>
  <c r="P188"/>
  <c r="BI185"/>
  <c r="BH185"/>
  <c r="BG185"/>
  <c r="BF185"/>
  <c r="T185"/>
  <c r="R185"/>
  <c r="P185"/>
  <c r="BI184"/>
  <c r="BH184"/>
  <c r="BG184"/>
  <c r="BF184"/>
  <c r="T184"/>
  <c r="R184"/>
  <c r="P184"/>
  <c r="BI178"/>
  <c r="BH178"/>
  <c r="BG178"/>
  <c r="BF178"/>
  <c r="T178"/>
  <c r="R178"/>
  <c r="P178"/>
  <c r="BI172"/>
  <c r="BH172"/>
  <c r="BG172"/>
  <c r="BF172"/>
  <c r="T172"/>
  <c r="R172"/>
  <c r="P172"/>
  <c r="BI171"/>
  <c r="BH171"/>
  <c r="BG171"/>
  <c r="BF171"/>
  <c r="T171"/>
  <c r="R171"/>
  <c r="P171"/>
  <c r="BI168"/>
  <c r="BH168"/>
  <c r="BG168"/>
  <c r="BF168"/>
  <c r="T168"/>
  <c r="R168"/>
  <c r="P168"/>
  <c r="BI166"/>
  <c r="BH166"/>
  <c r="BG166"/>
  <c r="BF166"/>
  <c r="T166"/>
  <c r="R166"/>
  <c r="P166"/>
  <c r="BI165"/>
  <c r="BH165"/>
  <c r="BG165"/>
  <c r="BF165"/>
  <c r="T165"/>
  <c r="R165"/>
  <c r="P165"/>
  <c r="BI163"/>
  <c r="BH163"/>
  <c r="BG163"/>
  <c r="BF163"/>
  <c r="T163"/>
  <c r="R163"/>
  <c r="P163"/>
  <c r="BI162"/>
  <c r="BH162"/>
  <c r="BG162"/>
  <c r="BF162"/>
  <c r="T162"/>
  <c r="R162"/>
  <c r="P162"/>
  <c r="BI160"/>
  <c r="BH160"/>
  <c r="BG160"/>
  <c r="BF160"/>
  <c r="T160"/>
  <c r="R160"/>
  <c r="P160"/>
  <c r="BI159"/>
  <c r="BH159"/>
  <c r="BG159"/>
  <c r="BF159"/>
  <c r="T159"/>
  <c r="R159"/>
  <c r="P159"/>
  <c r="BI157"/>
  <c r="BH157"/>
  <c r="BG157"/>
  <c r="BF157"/>
  <c r="T157"/>
  <c r="R157"/>
  <c r="P157"/>
  <c r="BI155"/>
  <c r="BH155"/>
  <c r="BG155"/>
  <c r="BF155"/>
  <c r="T155"/>
  <c r="R155"/>
  <c r="P155"/>
  <c r="BI154"/>
  <c r="BH154"/>
  <c r="BG154"/>
  <c r="BF154"/>
  <c r="T154"/>
  <c r="R154"/>
  <c r="P154"/>
  <c r="BI151"/>
  <c r="BH151"/>
  <c r="BG151"/>
  <c r="BF151"/>
  <c r="T151"/>
  <c r="R151"/>
  <c r="P151"/>
  <c r="BI149"/>
  <c r="BH149"/>
  <c r="BG149"/>
  <c r="BF149"/>
  <c r="T149"/>
  <c r="R149"/>
  <c r="P149"/>
  <c r="BI148"/>
  <c r="BH148"/>
  <c r="BG148"/>
  <c r="BF148"/>
  <c r="T148"/>
  <c r="R148"/>
  <c r="P148"/>
  <c r="BI146"/>
  <c r="BH146"/>
  <c r="BG146"/>
  <c r="BF146"/>
  <c r="T146"/>
  <c r="R146"/>
  <c r="P146"/>
  <c r="BI145"/>
  <c r="BH145"/>
  <c r="BG145"/>
  <c r="BF145"/>
  <c r="T145"/>
  <c r="R145"/>
  <c r="P145"/>
  <c r="BI141"/>
  <c r="BH141"/>
  <c r="BG141"/>
  <c r="BF141"/>
  <c r="T141"/>
  <c r="R141"/>
  <c r="P141"/>
  <c r="BI137"/>
  <c r="BH137"/>
  <c r="BG137"/>
  <c r="BF137"/>
  <c r="T137"/>
  <c r="R137"/>
  <c r="P137"/>
  <c r="BI134"/>
  <c r="BH134"/>
  <c r="BG134"/>
  <c r="BF134"/>
  <c r="T134"/>
  <c r="R134"/>
  <c r="P134"/>
  <c r="BI132"/>
  <c r="BH132"/>
  <c r="BG132"/>
  <c r="BF132"/>
  <c r="T132"/>
  <c r="R132"/>
  <c r="P132"/>
  <c r="BI131"/>
  <c r="BH131"/>
  <c r="BG131"/>
  <c r="BF131"/>
  <c r="T131"/>
  <c r="R131"/>
  <c r="P131"/>
  <c r="BI130"/>
  <c r="BH130"/>
  <c r="BG130"/>
  <c r="BF130"/>
  <c r="T130"/>
  <c r="R130"/>
  <c r="P130"/>
  <c r="BI126"/>
  <c r="BH126"/>
  <c r="BG126"/>
  <c r="BF126"/>
  <c r="T126"/>
  <c r="R126"/>
  <c r="P126"/>
  <c r="J120"/>
  <c r="J119"/>
  <c r="F119"/>
  <c r="F117"/>
  <c r="E115"/>
  <c r="J92"/>
  <c r="J91"/>
  <c r="F91"/>
  <c r="F89"/>
  <c r="E87"/>
  <c r="J18"/>
  <c r="E18"/>
  <c r="F120"/>
  <c r="J17"/>
  <c r="J12"/>
  <c r="J89"/>
  <c r="E7"/>
  <c r="E113"/>
  <c i="2" r="J37"/>
  <c r="J36"/>
  <c i="1" r="AY95"/>
  <c i="2" r="J35"/>
  <c i="1" r="AX95"/>
  <c i="2" r="BI148"/>
  <c r="BH148"/>
  <c r="BG148"/>
  <c r="BF148"/>
  <c r="T148"/>
  <c r="T147"/>
  <c r="R148"/>
  <c r="R147"/>
  <c r="P148"/>
  <c r="P147"/>
  <c r="BI146"/>
  <c r="BH146"/>
  <c r="BG146"/>
  <c r="BF146"/>
  <c r="T146"/>
  <c r="T145"/>
  <c r="R146"/>
  <c r="R145"/>
  <c r="P146"/>
  <c r="P145"/>
  <c r="BI144"/>
  <c r="BH144"/>
  <c r="BG144"/>
  <c r="BF144"/>
  <c r="T144"/>
  <c r="R144"/>
  <c r="P144"/>
  <c r="BI143"/>
  <c r="BH143"/>
  <c r="BG143"/>
  <c r="BF143"/>
  <c r="T143"/>
  <c r="R143"/>
  <c r="P143"/>
  <c r="BI140"/>
  <c r="BH140"/>
  <c r="BG140"/>
  <c r="BF140"/>
  <c r="T140"/>
  <c r="R140"/>
  <c r="P140"/>
  <c r="BI138"/>
  <c r="BH138"/>
  <c r="BG138"/>
  <c r="BF138"/>
  <c r="T138"/>
  <c r="R138"/>
  <c r="P138"/>
  <c r="BI136"/>
  <c r="BH136"/>
  <c r="BG136"/>
  <c r="BF136"/>
  <c r="T136"/>
  <c r="R136"/>
  <c r="P136"/>
  <c r="BI135"/>
  <c r="BH135"/>
  <c r="BG135"/>
  <c r="BF135"/>
  <c r="T135"/>
  <c r="R135"/>
  <c r="P135"/>
  <c r="BI134"/>
  <c r="BH134"/>
  <c r="BG134"/>
  <c r="BF134"/>
  <c r="T134"/>
  <c r="R134"/>
  <c r="P134"/>
  <c r="BI133"/>
  <c r="BH133"/>
  <c r="BG133"/>
  <c r="BF133"/>
  <c r="T133"/>
  <c r="R133"/>
  <c r="P133"/>
  <c r="BI130"/>
  <c r="BH130"/>
  <c r="BG130"/>
  <c r="BF130"/>
  <c r="T130"/>
  <c r="R130"/>
  <c r="P130"/>
  <c r="BI128"/>
  <c r="BH128"/>
  <c r="BG128"/>
  <c r="BF128"/>
  <c r="T128"/>
  <c r="R128"/>
  <c r="P128"/>
  <c r="BI126"/>
  <c r="BH126"/>
  <c r="BG126"/>
  <c r="BF126"/>
  <c r="T126"/>
  <c r="R126"/>
  <c r="P126"/>
  <c r="J120"/>
  <c r="J119"/>
  <c r="F119"/>
  <c r="F117"/>
  <c r="E115"/>
  <c r="J92"/>
  <c r="J91"/>
  <c r="F91"/>
  <c r="F89"/>
  <c r="E87"/>
  <c r="J18"/>
  <c r="E18"/>
  <c r="F120"/>
  <c r="J17"/>
  <c r="J12"/>
  <c r="J89"/>
  <c r="E7"/>
  <c r="E113"/>
  <c i="1" r="L90"/>
  <c r="AM90"/>
  <c r="AM89"/>
  <c r="L89"/>
  <c r="AM87"/>
  <c r="L87"/>
  <c r="L85"/>
  <c r="L84"/>
  <c i="15" r="J316"/>
  <c r="BK288"/>
  <c r="J284"/>
  <c r="BK279"/>
  <c r="BK265"/>
  <c r="BK256"/>
  <c r="BK254"/>
  <c r="J252"/>
  <c r="J244"/>
  <c i="12" r="BK134"/>
  <c i="11" r="J264"/>
  <c r="J203"/>
  <c r="J169"/>
  <c r="BK167"/>
  <c r="J166"/>
  <c r="J153"/>
  <c r="BK137"/>
  <c i="10" r="BK320"/>
  <c r="J294"/>
  <c r="BK276"/>
  <c r="BK243"/>
  <c r="J210"/>
  <c r="BK206"/>
  <c r="J175"/>
  <c r="J160"/>
  <c r="J137"/>
  <c i="9" r="J339"/>
  <c r="J336"/>
  <c r="BK335"/>
  <c r="J314"/>
  <c r="J267"/>
  <c r="J234"/>
  <c r="BK233"/>
  <c r="J227"/>
  <c r="BK207"/>
  <c r="BK174"/>
  <c r="BK136"/>
  <c i="6" r="J328"/>
  <c r="J326"/>
  <c r="BK276"/>
  <c r="BK268"/>
  <c r="J243"/>
  <c r="BK212"/>
  <c r="BK205"/>
  <c r="J166"/>
  <c r="BK154"/>
  <c r="J152"/>
  <c i="5" r="BK328"/>
  <c r="BK324"/>
  <c r="J315"/>
  <c r="J290"/>
  <c r="BK279"/>
  <c r="J273"/>
  <c r="BK271"/>
  <c r="BK270"/>
  <c r="J264"/>
  <c r="BK263"/>
  <c r="BK251"/>
  <c r="BK223"/>
  <c r="BK218"/>
  <c r="BK209"/>
  <c r="J191"/>
  <c r="BK185"/>
  <c r="J184"/>
  <c r="J148"/>
  <c r="BK136"/>
  <c i="4" r="J302"/>
  <c r="J266"/>
  <c r="BK229"/>
  <c r="BK219"/>
  <c r="BK136"/>
  <c i="3" r="BK185"/>
  <c r="BK160"/>
  <c r="J159"/>
  <c r="J151"/>
  <c i="2" r="BK140"/>
  <c r="BK136"/>
  <c r="J130"/>
  <c i="15" r="BK363"/>
  <c r="BK359"/>
  <c r="BK357"/>
  <c r="BK355"/>
  <c r="BK349"/>
  <c r="BK341"/>
  <c r="J330"/>
  <c r="BK312"/>
  <c i="14" r="BK288"/>
  <c r="J277"/>
  <c r="J258"/>
  <c r="J256"/>
  <c r="BK243"/>
  <c r="BK237"/>
  <c r="BK236"/>
  <c r="J232"/>
  <c r="BK231"/>
  <c r="BK225"/>
  <c r="BK219"/>
  <c r="J215"/>
  <c r="BK212"/>
  <c r="J208"/>
  <c r="BK206"/>
  <c r="J199"/>
  <c r="J193"/>
  <c r="J185"/>
  <c r="BK181"/>
  <c r="J178"/>
  <c r="J176"/>
  <c r="BK167"/>
  <c r="J166"/>
  <c r="J164"/>
  <c r="J140"/>
  <c i="13" r="J343"/>
  <c r="BK342"/>
  <c r="BK339"/>
  <c r="J338"/>
  <c r="J336"/>
  <c r="BK331"/>
  <c r="BK318"/>
  <c r="BK317"/>
  <c r="BK310"/>
  <c r="J298"/>
  <c r="BK295"/>
  <c r="J269"/>
  <c r="J268"/>
  <c r="BK262"/>
  <c r="BK259"/>
  <c r="BK254"/>
  <c r="BK253"/>
  <c r="J248"/>
  <c r="BK234"/>
  <c r="BK232"/>
  <c r="BK226"/>
  <c r="J219"/>
  <c r="J217"/>
  <c r="J210"/>
  <c r="BK204"/>
  <c r="J198"/>
  <c r="BK197"/>
  <c r="BK194"/>
  <c r="BK189"/>
  <c r="BK186"/>
  <c r="BK170"/>
  <c r="J166"/>
  <c r="J165"/>
  <c r="J144"/>
  <c i="12" r="J236"/>
  <c r="BK231"/>
  <c r="J229"/>
  <c r="J222"/>
  <c r="BK215"/>
  <c r="J197"/>
  <c r="J194"/>
  <c r="BK192"/>
  <c r="BK184"/>
  <c r="BK177"/>
  <c r="J172"/>
  <c r="BK147"/>
  <c i="11" r="J319"/>
  <c r="BK317"/>
  <c r="BK315"/>
  <c r="BK273"/>
  <c r="BK220"/>
  <c i="6" r="BK323"/>
  <c r="J320"/>
  <c r="J313"/>
  <c r="J267"/>
  <c r="BK228"/>
  <c r="J220"/>
  <c r="BK193"/>
  <c r="BK180"/>
  <c r="J176"/>
  <c r="BK162"/>
  <c r="BK149"/>
  <c r="BK148"/>
  <c r="J147"/>
  <c i="5" r="BK341"/>
  <c r="BK338"/>
  <c r="J331"/>
  <c r="J320"/>
  <c r="J318"/>
  <c r="BK274"/>
  <c r="BK222"/>
  <c r="BK212"/>
  <c r="J202"/>
  <c r="J201"/>
  <c r="BK161"/>
  <c r="BK159"/>
  <c i="15" r="J336"/>
  <c r="BK333"/>
  <c r="BK330"/>
  <c r="BK326"/>
  <c r="BK320"/>
  <c r="BK313"/>
  <c r="J312"/>
  <c r="J311"/>
  <c r="BK302"/>
  <c r="BK293"/>
  <c r="J288"/>
  <c r="BK284"/>
  <c r="J279"/>
  <c r="BK274"/>
  <c r="BK259"/>
  <c r="J256"/>
  <c r="J229"/>
  <c r="J211"/>
  <c r="J205"/>
  <c r="BK204"/>
  <c r="BK200"/>
  <c r="BK190"/>
  <c r="BK170"/>
  <c i="14" r="J343"/>
  <c r="J313"/>
  <c r="BK261"/>
  <c r="BK258"/>
  <c r="BK253"/>
  <c r="J247"/>
  <c r="BK235"/>
  <c r="BK215"/>
  <c r="BK214"/>
  <c r="BK213"/>
  <c r="BK199"/>
  <c r="J197"/>
  <c r="BK192"/>
  <c r="J186"/>
  <c r="BK178"/>
  <c r="BK176"/>
  <c r="BK173"/>
  <c r="BK172"/>
  <c r="J170"/>
  <c r="BK166"/>
  <c r="J162"/>
  <c r="BK156"/>
  <c r="J152"/>
  <c r="J149"/>
  <c r="BK144"/>
  <c r="BK140"/>
  <c i="13" r="BK338"/>
  <c r="BK326"/>
  <c r="J319"/>
  <c r="BK302"/>
  <c r="J294"/>
  <c r="J292"/>
  <c r="J290"/>
  <c r="BK289"/>
  <c r="J286"/>
  <c r="BK281"/>
  <c r="BK277"/>
  <c r="BK270"/>
  <c r="J267"/>
  <c r="J262"/>
  <c r="BK256"/>
  <c r="J249"/>
  <c r="J242"/>
  <c r="J240"/>
  <c r="J239"/>
  <c r="BK235"/>
  <c r="J234"/>
  <c r="BK216"/>
  <c r="J212"/>
  <c r="J209"/>
  <c r="BK207"/>
  <c r="J205"/>
  <c r="J204"/>
  <c r="J199"/>
  <c r="BK196"/>
  <c r="J189"/>
  <c r="BK188"/>
  <c r="J186"/>
  <c r="J180"/>
  <c r="J176"/>
  <c r="J168"/>
  <c r="BK161"/>
  <c r="BK159"/>
  <c r="BK158"/>
  <c r="BK147"/>
  <c r="BK137"/>
  <c i="12" r="J241"/>
  <c r="BK236"/>
  <c r="J235"/>
  <c r="BK234"/>
  <c r="BK226"/>
  <c r="J224"/>
  <c r="BK218"/>
  <c r="J216"/>
  <c r="J190"/>
  <c r="J184"/>
  <c r="J164"/>
  <c r="BK141"/>
  <c i="11" r="J293"/>
  <c r="BK262"/>
  <c r="BK257"/>
  <c r="J239"/>
  <c r="BK212"/>
  <c r="BK205"/>
  <c r="BK193"/>
  <c r="J192"/>
  <c r="J161"/>
  <c r="BK156"/>
  <c r="J150"/>
  <c r="J149"/>
  <c i="10" r="BK314"/>
  <c r="BK302"/>
  <c r="J274"/>
  <c r="BK271"/>
  <c r="BK265"/>
  <c r="J261"/>
  <c r="BK252"/>
  <c r="J181"/>
  <c i="9" r="J342"/>
  <c r="J338"/>
  <c r="J331"/>
  <c r="J313"/>
  <c r="BK312"/>
  <c r="J305"/>
  <c r="BK301"/>
  <c r="BK296"/>
  <c r="BK293"/>
  <c r="BK264"/>
  <c r="BK240"/>
  <c r="J235"/>
  <c r="BK234"/>
  <c r="J233"/>
  <c r="J222"/>
  <c r="BK221"/>
  <c r="BK218"/>
  <c r="BK188"/>
  <c r="J184"/>
  <c r="BK181"/>
  <c r="BK176"/>
  <c r="BK171"/>
  <c r="J170"/>
  <c r="J164"/>
  <c r="J154"/>
  <c r="BK145"/>
  <c i="8" r="BK328"/>
  <c r="BK326"/>
  <c r="BK323"/>
  <c r="BK318"/>
  <c r="J303"/>
  <c r="BK276"/>
  <c r="J267"/>
  <c r="BK242"/>
  <c r="BK241"/>
  <c r="J190"/>
  <c r="J170"/>
  <c r="J165"/>
  <c r="BK153"/>
  <c i="7" r="J288"/>
  <c r="BK262"/>
  <c r="BK249"/>
  <c r="J238"/>
  <c r="BK231"/>
  <c r="J220"/>
  <c r="BK215"/>
  <c r="BK192"/>
  <c r="BK187"/>
  <c r="J179"/>
  <c r="BK166"/>
  <c r="J153"/>
  <c r="BK149"/>
  <c r="J145"/>
  <c r="J140"/>
  <c i="6" r="J299"/>
  <c r="BK287"/>
  <c r="J248"/>
  <c r="J228"/>
  <c r="BK214"/>
  <c r="J198"/>
  <c r="J185"/>
  <c r="BK176"/>
  <c r="J175"/>
  <c r="J165"/>
  <c r="BK146"/>
  <c i="5" r="J321"/>
  <c r="BK287"/>
  <c r="J286"/>
  <c r="BK269"/>
  <c r="J266"/>
  <c r="J265"/>
  <c r="J263"/>
  <c r="J253"/>
  <c r="J239"/>
  <c r="BK233"/>
  <c r="J223"/>
  <c r="J212"/>
  <c r="J207"/>
  <c r="J206"/>
  <c r="BK203"/>
  <c r="BK199"/>
  <c r="J193"/>
  <c r="BK192"/>
  <c r="BK190"/>
  <c r="J172"/>
  <c r="BK169"/>
  <c r="J163"/>
  <c r="J158"/>
  <c r="BK156"/>
  <c r="J153"/>
  <c r="J150"/>
  <c r="BK143"/>
  <c i="4" r="BK332"/>
  <c r="J330"/>
  <c r="BK328"/>
  <c r="J311"/>
  <c r="BK306"/>
  <c r="BK302"/>
  <c r="BK300"/>
  <c r="BK299"/>
  <c r="J297"/>
  <c r="BK284"/>
  <c r="J265"/>
  <c r="BK258"/>
  <c r="BK257"/>
  <c r="BK146"/>
  <c i="3" r="J172"/>
  <c r="BK162"/>
  <c r="J160"/>
  <c r="BK134"/>
  <c r="BK132"/>
  <c i="2" r="BK138"/>
  <c i="15" r="BK375"/>
  <c r="J341"/>
  <c r="J338"/>
  <c r="BK337"/>
  <c r="J317"/>
  <c r="J308"/>
  <c i="7" r="BK178"/>
  <c r="BK165"/>
  <c i="6" r="BK311"/>
  <c r="J269"/>
  <c r="BK266"/>
  <c r="J257"/>
  <c r="BK250"/>
  <c r="BK249"/>
  <c r="J240"/>
  <c r="BK220"/>
  <c r="J219"/>
  <c r="J192"/>
  <c r="J186"/>
  <c r="J161"/>
  <c i="5" r="BK343"/>
  <c r="BK339"/>
  <c r="BK315"/>
  <c r="J299"/>
  <c r="J292"/>
  <c r="BK257"/>
  <c r="BK241"/>
  <c r="BK195"/>
  <c r="J174"/>
  <c i="4" r="BK315"/>
  <c r="J301"/>
  <c r="BK267"/>
  <c i="15" r="BK338"/>
  <c r="J183"/>
  <c r="BK178"/>
  <c r="BK174"/>
  <c r="BK162"/>
  <c r="BK159"/>
  <c r="J158"/>
  <c r="J155"/>
  <c i="14" r="J351"/>
  <c r="BK349"/>
  <c r="BK340"/>
  <c r="BK338"/>
  <c r="BK276"/>
  <c i="12" r="BK142"/>
  <c i="11" r="J325"/>
  <c r="J322"/>
  <c i="6" r="BK330"/>
  <c r="J323"/>
  <c r="J310"/>
  <c r="J306"/>
  <c r="J286"/>
  <c r="BK284"/>
  <c r="J274"/>
  <c r="BK271"/>
  <c r="J270"/>
  <c r="BK262"/>
  <c r="BK259"/>
  <c r="BK258"/>
  <c r="BK257"/>
  <c r="J250"/>
  <c r="J225"/>
  <c r="J221"/>
  <c r="J218"/>
  <c r="J215"/>
  <c r="J214"/>
  <c r="J213"/>
  <c r="BK204"/>
  <c r="BK196"/>
  <c r="BK185"/>
  <c r="BK179"/>
  <c r="BK174"/>
  <c r="BK167"/>
  <c r="BK166"/>
  <c r="BK157"/>
  <c r="BK155"/>
  <c r="BK152"/>
  <c r="BK151"/>
  <c r="J149"/>
  <c r="J136"/>
  <c i="5" r="J339"/>
  <c r="BK307"/>
  <c r="BK302"/>
  <c r="J287"/>
  <c r="J285"/>
  <c r="BK275"/>
  <c r="J274"/>
  <c r="BK273"/>
  <c r="J272"/>
  <c r="BK250"/>
  <c r="BK230"/>
  <c r="J222"/>
  <c r="BK217"/>
  <c r="BK216"/>
  <c r="BK184"/>
  <c r="J179"/>
  <c r="BK178"/>
  <c r="BK175"/>
  <c r="BK174"/>
  <c r="BK173"/>
  <c r="BK172"/>
  <c r="BK171"/>
  <c r="J170"/>
  <c r="J165"/>
  <c r="J156"/>
  <c r="BK153"/>
  <c r="J144"/>
  <c i="4" r="BK326"/>
  <c r="BK305"/>
  <c r="BK304"/>
  <c r="J300"/>
  <c r="J286"/>
  <c r="J284"/>
  <c r="J256"/>
  <c r="BK251"/>
  <c r="J242"/>
  <c r="BK241"/>
  <c r="J217"/>
  <c r="BK216"/>
  <c r="BK205"/>
  <c r="BK203"/>
  <c r="J203"/>
  <c r="J197"/>
  <c r="BK191"/>
  <c r="J190"/>
  <c r="J189"/>
  <c r="BK185"/>
  <c r="J166"/>
  <c r="J163"/>
  <c r="BK160"/>
  <c r="J155"/>
  <c r="J154"/>
  <c r="J150"/>
  <c r="BK131"/>
  <c i="3" r="BK208"/>
  <c r="J202"/>
  <c r="J200"/>
  <c r="BK195"/>
  <c r="J194"/>
  <c r="J178"/>
  <c r="BK171"/>
  <c r="J166"/>
  <c r="J165"/>
  <c r="BK163"/>
  <c r="BK137"/>
  <c r="J130"/>
  <c i="2" r="J148"/>
  <c r="J146"/>
  <c r="J143"/>
  <c r="J136"/>
  <c r="BK135"/>
  <c r="BK133"/>
  <c r="BK130"/>
  <c r="BK126"/>
  <c i="15" r="J241"/>
  <c r="BK196"/>
  <c r="J164"/>
  <c r="BK149"/>
  <c r="J145"/>
  <c i="14" r="J308"/>
  <c r="BK262"/>
  <c i="13" r="BK322"/>
  <c r="BK297"/>
  <c r="J280"/>
  <c r="J279"/>
  <c r="J278"/>
  <c r="J271"/>
  <c r="J270"/>
  <c r="BK269"/>
  <c r="BK248"/>
  <c r="J232"/>
  <c r="J226"/>
  <c r="BK213"/>
  <c r="BK193"/>
  <c r="BK187"/>
  <c r="J183"/>
  <c r="J150"/>
  <c i="12" r="BK237"/>
  <c r="J169"/>
  <c r="J161"/>
  <c r="BK149"/>
  <c r="BK145"/>
  <c r="J141"/>
  <c r="J137"/>
  <c i="11" r="J327"/>
  <c r="BK325"/>
  <c r="J323"/>
  <c r="BK322"/>
  <c r="J321"/>
  <c r="J320"/>
  <c r="BK319"/>
  <c r="BK299"/>
  <c r="BK293"/>
  <c r="BK280"/>
  <c r="J257"/>
  <c r="J253"/>
  <c r="J252"/>
  <c r="J232"/>
  <c r="J204"/>
  <c r="BK198"/>
  <c r="J189"/>
  <c r="BK152"/>
  <c r="J148"/>
  <c r="J145"/>
  <c r="BK141"/>
  <c i="10" r="BK307"/>
  <c r="J303"/>
  <c r="J252"/>
  <c r="J243"/>
  <c r="J242"/>
  <c r="BK233"/>
  <c r="BK231"/>
  <c r="BK213"/>
  <c r="J207"/>
  <c r="J188"/>
  <c r="J177"/>
  <c r="J173"/>
  <c r="J170"/>
  <c r="BK165"/>
  <c r="J163"/>
  <c r="BK162"/>
  <c r="J156"/>
  <c r="J154"/>
  <c r="J152"/>
  <c r="BK137"/>
  <c i="9" r="J363"/>
  <c r="BK359"/>
  <c r="BK355"/>
  <c r="BK349"/>
  <c r="BK346"/>
  <c r="BK344"/>
  <c r="J335"/>
  <c r="J282"/>
  <c r="BK279"/>
  <c r="BK277"/>
  <c r="BK276"/>
  <c r="BK270"/>
  <c r="J264"/>
  <c r="BK245"/>
  <c r="J242"/>
  <c r="J241"/>
  <c r="J239"/>
  <c r="J221"/>
  <c r="J205"/>
  <c r="BK199"/>
  <c r="J198"/>
  <c r="BK196"/>
  <c r="J195"/>
  <c r="BK194"/>
  <c r="J193"/>
  <c r="BK190"/>
  <c r="BK186"/>
  <c r="BK184"/>
  <c r="J181"/>
  <c r="BK180"/>
  <c r="BK159"/>
  <c i="8" r="J311"/>
  <c r="BK297"/>
  <c r="BK294"/>
  <c r="J289"/>
  <c r="J282"/>
  <c r="J278"/>
  <c r="BK264"/>
  <c r="BK263"/>
  <c r="BK256"/>
  <c r="J254"/>
  <c r="BK247"/>
  <c r="BK238"/>
  <c r="J233"/>
  <c r="J223"/>
  <c r="BK213"/>
  <c r="J203"/>
  <c r="BK202"/>
  <c r="J188"/>
  <c r="J176"/>
  <c r="J175"/>
  <c r="J168"/>
  <c r="BK167"/>
  <c r="J166"/>
  <c r="BK161"/>
  <c r="BK148"/>
  <c r="BK146"/>
  <c r="BK145"/>
  <c r="BK143"/>
  <c r="J141"/>
  <c r="BK137"/>
  <c i="7" r="J322"/>
  <c r="BK320"/>
  <c r="BK310"/>
  <c r="J309"/>
  <c r="J276"/>
  <c r="J274"/>
  <c r="BK271"/>
  <c r="J268"/>
  <c r="J266"/>
  <c r="BK265"/>
  <c r="BK259"/>
  <c r="BK257"/>
  <c r="BK243"/>
  <c r="J237"/>
  <c r="BK234"/>
  <c r="J228"/>
  <c r="J225"/>
  <c r="BK218"/>
  <c r="J214"/>
  <c r="BK206"/>
  <c r="J196"/>
  <c r="BK194"/>
  <c r="BK193"/>
  <c r="J186"/>
  <c r="BK183"/>
  <c r="BK174"/>
  <c r="J165"/>
  <c r="BK164"/>
  <c r="J163"/>
  <c r="J157"/>
  <c r="J150"/>
  <c r="J147"/>
  <c r="J146"/>
  <c r="J143"/>
  <c r="BK142"/>
  <c r="BK138"/>
  <c i="15" r="BK331"/>
  <c r="BK304"/>
  <c r="J296"/>
  <c i="10" r="J144"/>
  <c r="BK136"/>
  <c r="J135"/>
  <c i="9" r="J322"/>
  <c r="J298"/>
  <c r="J293"/>
  <c r="BK282"/>
  <c r="J258"/>
  <c r="J232"/>
  <c r="BK227"/>
  <c r="J215"/>
  <c r="J214"/>
  <c r="J189"/>
  <c r="BK164"/>
  <c r="J151"/>
  <c i="8" r="J326"/>
  <c r="BK324"/>
  <c r="J322"/>
  <c r="J316"/>
  <c r="J309"/>
  <c r="J308"/>
  <c r="J268"/>
  <c r="J242"/>
  <c r="BK236"/>
  <c r="BK220"/>
  <c r="BK217"/>
  <c r="J201"/>
  <c r="BK196"/>
  <c r="J195"/>
  <c r="BK173"/>
  <c r="BK165"/>
  <c r="BK150"/>
  <c r="BK136"/>
  <c r="J135"/>
  <c i="7" r="BK286"/>
  <c r="J270"/>
  <c r="BK267"/>
  <c r="BK250"/>
  <c r="J246"/>
  <c r="J221"/>
  <c r="BK203"/>
  <c r="J192"/>
  <c r="J191"/>
  <c r="BK190"/>
  <c r="J164"/>
  <c r="BK163"/>
  <c r="BK160"/>
  <c r="BK159"/>
  <c r="BK146"/>
  <c r="BK141"/>
  <c i="6" r="BK245"/>
  <c r="BK244"/>
  <c r="BK237"/>
  <c r="J235"/>
  <c r="BK221"/>
  <c r="BK219"/>
  <c r="BK199"/>
  <c r="BK187"/>
  <c r="J171"/>
  <c r="J170"/>
  <c r="BK147"/>
  <c r="BK145"/>
  <c r="BK139"/>
  <c i="5" r="J343"/>
  <c r="J341"/>
  <c r="J338"/>
  <c r="J336"/>
  <c r="BK335"/>
  <c i="15" r="BK234"/>
  <c r="BK228"/>
  <c r="J217"/>
  <c r="BK208"/>
  <c i="14" r="J356"/>
  <c r="BK352"/>
  <c r="J349"/>
  <c r="J279"/>
  <c r="BK275"/>
  <c r="J270"/>
  <c r="BK250"/>
  <c r="J244"/>
  <c r="BK216"/>
  <c r="J212"/>
  <c r="J203"/>
  <c r="BK202"/>
  <c r="J201"/>
  <c r="BK200"/>
  <c i="13" r="BK301"/>
  <c r="BK293"/>
  <c r="J228"/>
  <c r="J218"/>
  <c r="J196"/>
  <c r="BK190"/>
  <c r="BK182"/>
  <c r="BK163"/>
  <c i="12" r="J237"/>
  <c r="BK205"/>
  <c r="J202"/>
  <c r="J173"/>
  <c r="BK161"/>
  <c r="BK139"/>
  <c r="BK130"/>
  <c i="6" r="BK278"/>
  <c r="J271"/>
  <c r="BK234"/>
  <c r="J231"/>
  <c r="BK222"/>
  <c r="J196"/>
  <c r="J195"/>
  <c r="J194"/>
  <c r="BK192"/>
  <c r="J189"/>
  <c r="J188"/>
  <c r="J187"/>
  <c r="BK186"/>
  <c r="BK182"/>
  <c r="BK161"/>
  <c r="J154"/>
  <c r="J151"/>
  <c r="J145"/>
  <c r="BK144"/>
  <c r="J142"/>
  <c i="5" r="BK333"/>
  <c r="BK320"/>
  <c r="BK317"/>
  <c r="J316"/>
  <c r="J302"/>
  <c r="BK298"/>
  <c r="J297"/>
  <c r="J295"/>
  <c r="BK292"/>
  <c r="BK290"/>
  <c r="BK286"/>
  <c r="J279"/>
  <c r="J276"/>
  <c r="BK272"/>
  <c r="BK265"/>
  <c r="J248"/>
  <c r="BK239"/>
  <c r="J237"/>
  <c r="J232"/>
  <c r="BK206"/>
  <c r="BK202"/>
  <c r="BK201"/>
  <c r="BK200"/>
  <c r="J198"/>
  <c r="J183"/>
  <c r="J181"/>
  <c r="BK180"/>
  <c r="BK179"/>
  <c r="J155"/>
  <c r="BK152"/>
  <c r="BK148"/>
  <c r="BK147"/>
  <c r="J145"/>
  <c r="BK144"/>
  <c r="J140"/>
  <c r="J139"/>
  <c i="4" r="J306"/>
  <c r="J304"/>
  <c r="BK255"/>
  <c r="J251"/>
  <c r="J231"/>
  <c r="BK228"/>
  <c r="J220"/>
  <c r="BK218"/>
  <c r="BK212"/>
  <c r="BK210"/>
  <c r="BK209"/>
  <c r="J207"/>
  <c r="J188"/>
  <c r="BK169"/>
  <c r="BK166"/>
  <c r="BK162"/>
  <c r="J140"/>
  <c i="3" r="J209"/>
  <c r="BK188"/>
  <c r="J185"/>
  <c r="BK184"/>
  <c r="BK178"/>
  <c r="J171"/>
  <c r="J162"/>
  <c r="J155"/>
  <c r="BK149"/>
  <c r="BK146"/>
  <c i="2" r="BK146"/>
  <c i="1" r="AS94"/>
  <c i="9" r="J176"/>
  <c r="J168"/>
  <c r="BK167"/>
  <c r="J155"/>
  <c r="BK154"/>
  <c r="J150"/>
  <c r="BK148"/>
  <c r="J137"/>
  <c r="J136"/>
  <c i="8" r="J318"/>
  <c r="BK308"/>
  <c r="J307"/>
  <c r="J305"/>
  <c r="BK303"/>
  <c r="BK302"/>
  <c r="J294"/>
  <c r="BK289"/>
  <c r="J286"/>
  <c r="BK281"/>
  <c r="J279"/>
  <c r="BK269"/>
  <c r="BK260"/>
  <c r="BK253"/>
  <c r="BK248"/>
  <c r="BK233"/>
  <c r="BK224"/>
  <c r="BK223"/>
  <c r="J220"/>
  <c r="J217"/>
  <c r="BK214"/>
  <c r="J212"/>
  <c r="J211"/>
  <c r="BK201"/>
  <c r="BK198"/>
  <c r="BK197"/>
  <c r="J185"/>
  <c r="J184"/>
  <c r="BK180"/>
  <c r="BK179"/>
  <c r="BK178"/>
  <c r="BK175"/>
  <c r="J169"/>
  <c r="J156"/>
  <c r="J151"/>
  <c r="J148"/>
  <c r="J147"/>
  <c r="BK144"/>
  <c r="J143"/>
  <c i="6" r="BK326"/>
  <c r="BK325"/>
  <c r="J322"/>
  <c r="BK318"/>
  <c r="J305"/>
  <c r="J304"/>
  <c r="BK296"/>
  <c r="J287"/>
  <c r="J284"/>
  <c r="BK283"/>
  <c r="J281"/>
  <c r="BK275"/>
  <c r="J268"/>
  <c r="BK267"/>
  <c r="J265"/>
  <c r="J245"/>
  <c r="BK218"/>
  <c r="BK213"/>
  <c r="BK208"/>
  <c r="J204"/>
  <c r="BK203"/>
  <c r="BK202"/>
  <c r="J197"/>
  <c r="BK194"/>
  <c r="BK191"/>
  <c r="BK189"/>
  <c r="BK188"/>
  <c r="J181"/>
  <c r="J179"/>
  <c r="BK169"/>
  <c r="BK168"/>
  <c r="J144"/>
  <c r="J143"/>
  <c r="BK142"/>
  <c r="BK136"/>
  <c i="5" r="J337"/>
  <c r="BK336"/>
  <c r="BK331"/>
  <c r="BK318"/>
  <c r="BK297"/>
  <c r="BK295"/>
  <c r="BK283"/>
  <c r="J271"/>
  <c r="BK249"/>
  <c r="BK238"/>
  <c r="J236"/>
  <c r="BK227"/>
  <c r="J217"/>
  <c r="J216"/>
  <c r="J208"/>
  <c r="J203"/>
  <c r="J200"/>
  <c r="J197"/>
  <c r="BK196"/>
  <c r="J190"/>
  <c r="J186"/>
  <c r="J185"/>
  <c r="BK181"/>
  <c r="J180"/>
  <c r="J175"/>
  <c r="J152"/>
  <c r="J147"/>
  <c r="J146"/>
  <c r="BK145"/>
  <c r="J143"/>
  <c r="J142"/>
  <c i="4" r="BK337"/>
  <c r="J334"/>
  <c r="J332"/>
  <c r="J326"/>
  <c r="J315"/>
  <c r="J309"/>
  <c r="J305"/>
  <c r="BK301"/>
  <c r="BK297"/>
  <c r="BK261"/>
  <c r="J258"/>
  <c r="J255"/>
  <c r="J252"/>
  <c r="J246"/>
  <c r="J244"/>
  <c r="J243"/>
  <c r="J241"/>
  <c r="BK236"/>
  <c r="J234"/>
  <c r="J229"/>
  <c r="J222"/>
  <c r="BK217"/>
  <c r="J210"/>
  <c r="BK200"/>
  <c r="BK197"/>
  <c r="J191"/>
  <c r="BK190"/>
  <c r="BK188"/>
  <c r="J185"/>
  <c r="BK183"/>
  <c r="J169"/>
  <c r="J160"/>
  <c r="BK157"/>
  <c r="BK140"/>
  <c r="J132"/>
  <c i="3" r="BK209"/>
  <c r="J195"/>
  <c r="BK194"/>
  <c r="J188"/>
  <c r="BK168"/>
  <c r="BK159"/>
  <c r="BK154"/>
  <c r="J141"/>
  <c r="J137"/>
  <c r="J134"/>
  <c r="J132"/>
  <c r="BK131"/>
  <c i="2" r="BK134"/>
  <c r="J133"/>
  <c i="15" r="BK317"/>
  <c r="BK316"/>
  <c r="J313"/>
  <c r="J304"/>
  <c r="J293"/>
  <c r="J290"/>
  <c r="BK248"/>
  <c i="14" r="BK270"/>
  <c r="J262"/>
  <c r="J261"/>
  <c r="BK248"/>
  <c r="J240"/>
  <c r="J238"/>
  <c r="J191"/>
  <c r="J181"/>
  <c r="BK168"/>
  <c r="BK164"/>
  <c r="BK162"/>
  <c r="BK158"/>
  <c r="BK152"/>
  <c r="J144"/>
  <c r="BK137"/>
  <c i="13" r="BK334"/>
  <c r="J322"/>
  <c r="J289"/>
  <c r="BK250"/>
  <c r="BK217"/>
  <c r="J216"/>
  <c r="BK211"/>
  <c r="BK183"/>
  <c r="BK167"/>
  <c r="J158"/>
  <c i="12" r="BK222"/>
  <c r="J174"/>
  <c r="BK157"/>
  <c r="J155"/>
  <c r="BK144"/>
  <c r="BK138"/>
  <c r="J130"/>
  <c i="11" r="BK312"/>
  <c r="BK310"/>
  <c r="BK307"/>
  <c r="BK251"/>
  <c r="J245"/>
  <c r="J236"/>
  <c r="J225"/>
  <c r="J223"/>
  <c r="BK222"/>
  <c r="BK202"/>
  <c r="BK199"/>
  <c r="BK195"/>
  <c r="BK194"/>
  <c r="BK192"/>
  <c r="J191"/>
  <c r="BK189"/>
  <c r="J188"/>
  <c r="J183"/>
  <c r="J181"/>
  <c r="BK180"/>
  <c r="J159"/>
  <c r="J155"/>
  <c r="BK153"/>
  <c i="10" r="J263"/>
  <c r="J262"/>
  <c r="BK260"/>
  <c r="BK242"/>
  <c r="J234"/>
  <c r="J213"/>
  <c i="6" r="J330"/>
  <c r="BK328"/>
  <c i="15" r="J209"/>
  <c r="J199"/>
  <c r="BK198"/>
  <c i="14" r="J321"/>
  <c r="J310"/>
  <c r="BK309"/>
  <c r="J305"/>
  <c r="BK300"/>
  <c r="BK286"/>
  <c r="BK285"/>
  <c r="J275"/>
  <c r="J257"/>
  <c r="J253"/>
  <c r="J230"/>
  <c r="J183"/>
  <c r="BK169"/>
  <c r="J167"/>
  <c r="J156"/>
  <c r="BK155"/>
  <c r="J137"/>
  <c r="J136"/>
  <c i="13" r="J329"/>
  <c r="BK327"/>
  <c r="J320"/>
  <c r="J301"/>
  <c r="BK294"/>
  <c r="BK278"/>
  <c r="J277"/>
  <c r="J256"/>
  <c r="J254"/>
  <c r="J253"/>
  <c r="J250"/>
  <c r="BK242"/>
  <c r="BK240"/>
  <c r="BK236"/>
  <c r="J229"/>
  <c r="J222"/>
  <c r="BK218"/>
  <c r="BK210"/>
  <c r="J208"/>
  <c r="BK175"/>
  <c r="BK173"/>
  <c r="J170"/>
  <c r="BK165"/>
  <c r="J161"/>
  <c r="BK160"/>
  <c r="J159"/>
  <c r="J154"/>
  <c r="BK153"/>
  <c r="J147"/>
  <c r="BK144"/>
  <c r="J136"/>
  <c i="12" r="BK241"/>
  <c r="J239"/>
  <c r="J234"/>
  <c r="J233"/>
  <c r="J215"/>
  <c r="J205"/>
  <c r="BK202"/>
  <c r="BK197"/>
  <c r="BK194"/>
  <c r="BK193"/>
  <c r="J192"/>
  <c r="J191"/>
  <c r="BK190"/>
  <c r="J185"/>
  <c r="J178"/>
  <c r="J177"/>
  <c r="BK173"/>
  <c r="BK169"/>
  <c r="J166"/>
  <c r="BK164"/>
  <c r="J157"/>
  <c r="J152"/>
  <c r="J149"/>
  <c r="J147"/>
  <c r="J144"/>
  <c r="BK137"/>
  <c i="11" r="BK323"/>
  <c r="J315"/>
  <c r="J312"/>
  <c r="J307"/>
  <c r="J285"/>
  <c r="J282"/>
  <c r="J280"/>
  <c r="BK275"/>
  <c r="BK261"/>
  <c r="J237"/>
  <c r="BK236"/>
  <c r="BK228"/>
  <c r="BK211"/>
  <c r="J208"/>
  <c r="BK203"/>
  <c r="J202"/>
  <c r="J199"/>
  <c r="J185"/>
  <c r="BK184"/>
  <c r="J182"/>
  <c r="BK181"/>
  <c r="J176"/>
  <c r="J172"/>
  <c r="J162"/>
  <c r="BK161"/>
  <c r="BK145"/>
  <c r="BK136"/>
  <c i="10" r="J233"/>
  <c r="J209"/>
  <c r="BK177"/>
  <c r="J174"/>
  <c r="BK154"/>
  <c r="BK135"/>
  <c r="J132"/>
  <c i="9" r="BK363"/>
  <c r="BK361"/>
  <c r="BK353"/>
  <c r="BK330"/>
  <c r="BK302"/>
  <c r="BK298"/>
  <c r="J297"/>
  <c r="J292"/>
  <c r="J289"/>
  <c r="BK288"/>
  <c r="BK287"/>
  <c r="J279"/>
  <c r="J210"/>
  <c r="BK206"/>
  <c r="J200"/>
  <c r="BK195"/>
  <c r="J185"/>
  <c r="J180"/>
  <c r="J173"/>
  <c r="J171"/>
  <c i="8" r="J320"/>
  <c r="J313"/>
  <c r="BK307"/>
  <c r="BK286"/>
  <c r="BK285"/>
  <c r="J284"/>
  <c r="J277"/>
  <c r="BK272"/>
  <c r="J269"/>
  <c r="J266"/>
  <c r="J257"/>
  <c r="J256"/>
  <c r="BK255"/>
  <c r="J238"/>
  <c r="J237"/>
  <c r="BK228"/>
  <c r="J214"/>
  <c r="BK212"/>
  <c r="BK203"/>
  <c r="J197"/>
  <c r="J193"/>
  <c r="BK188"/>
  <c r="BK187"/>
  <c r="BK185"/>
  <c r="BK181"/>
  <c r="J178"/>
  <c r="BK170"/>
  <c r="BK160"/>
  <c r="J158"/>
  <c r="J154"/>
  <c r="J144"/>
  <c r="J142"/>
  <c r="BK139"/>
  <c i="7" r="J330"/>
  <c r="J328"/>
  <c r="J325"/>
  <c r="J324"/>
  <c r="J323"/>
  <c r="BK322"/>
  <c r="J318"/>
  <c r="J296"/>
  <c r="BK288"/>
  <c r="J287"/>
  <c r="J286"/>
  <c r="BK276"/>
  <c r="J275"/>
  <c r="J267"/>
  <c r="J258"/>
  <c r="J256"/>
  <c r="BK245"/>
  <c r="J242"/>
  <c r="J229"/>
  <c r="BK228"/>
  <c r="BK222"/>
  <c r="BK214"/>
  <c r="BK210"/>
  <c r="J175"/>
  <c r="BK172"/>
  <c r="J160"/>
  <c r="J159"/>
  <c r="BK157"/>
  <c r="J155"/>
  <c r="BK153"/>
  <c r="J152"/>
  <c i="6" r="J279"/>
  <c r="J276"/>
  <c r="J262"/>
  <c r="J259"/>
  <c r="BK255"/>
  <c r="J246"/>
  <c r="BK235"/>
  <c r="J234"/>
  <c r="J222"/>
  <c r="J182"/>
  <c r="BK181"/>
  <c r="J177"/>
  <c r="J169"/>
  <c r="J167"/>
  <c r="J162"/>
  <c r="J159"/>
  <c r="J146"/>
  <c r="BK143"/>
  <c r="BK140"/>
  <c i="5" r="J335"/>
  <c r="J333"/>
  <c r="J326"/>
  <c r="J317"/>
  <c r="BK310"/>
  <c r="BK285"/>
  <c r="J283"/>
  <c r="J282"/>
  <c r="J269"/>
  <c r="BK266"/>
  <c r="BK264"/>
  <c r="J254"/>
  <c r="J251"/>
  <c r="J249"/>
  <c r="J245"/>
  <c r="J241"/>
  <c r="J238"/>
  <c r="BK232"/>
  <c r="J231"/>
  <c r="J230"/>
  <c r="J227"/>
  <c r="J224"/>
  <c r="J218"/>
  <c r="J195"/>
  <c r="BK191"/>
  <c r="BK183"/>
  <c r="J171"/>
  <c r="BK166"/>
  <c r="J159"/>
  <c r="BK155"/>
  <c r="BK142"/>
  <c r="BK140"/>
  <c i="4" r="J319"/>
  <c r="J299"/>
  <c r="J298"/>
  <c r="J296"/>
  <c r="BK286"/>
  <c r="J267"/>
  <c r="J263"/>
  <c r="BK256"/>
  <c r="BK252"/>
  <c r="BK245"/>
  <c r="BK243"/>
  <c r="J236"/>
  <c r="BK234"/>
  <c r="J228"/>
  <c r="BK226"/>
  <c r="J219"/>
  <c r="BK211"/>
  <c r="J205"/>
  <c r="J200"/>
  <c r="BK189"/>
  <c r="BK158"/>
  <c r="J157"/>
  <c i="3" r="J163"/>
  <c r="J157"/>
  <c r="J148"/>
  <c r="J146"/>
  <c r="J126"/>
  <c i="2" r="J126"/>
  <c i="15" r="J259"/>
  <c r="J248"/>
  <c r="BK245"/>
  <c i="14" r="BK356"/>
  <c r="BK354"/>
  <c r="J352"/>
  <c r="J348"/>
  <c r="J345"/>
  <c r="J336"/>
  <c r="BK335"/>
  <c r="BK313"/>
  <c r="BK308"/>
  <c r="J306"/>
  <c r="BK298"/>
  <c r="J291"/>
  <c r="J290"/>
  <c r="J282"/>
  <c r="J210"/>
  <c r="BK193"/>
  <c r="J192"/>
  <c r="BK189"/>
  <c r="J173"/>
  <c r="BK157"/>
  <c i="13" r="J347"/>
  <c r="BK345"/>
  <c r="BK340"/>
  <c r="J317"/>
  <c r="BK300"/>
  <c r="J297"/>
  <c r="J293"/>
  <c r="BK290"/>
  <c r="BK283"/>
  <c r="BK280"/>
  <c r="BK268"/>
  <c r="BK267"/>
  <c r="J245"/>
  <c r="BK239"/>
  <c r="J236"/>
  <c r="BK233"/>
  <c r="BK229"/>
  <c r="BK228"/>
  <c r="BK222"/>
  <c r="J211"/>
  <c r="BK209"/>
  <c r="BK205"/>
  <c r="BK203"/>
  <c r="BK199"/>
  <c r="J197"/>
  <c r="J193"/>
  <c r="J190"/>
  <c r="J187"/>
  <c r="BK172"/>
  <c r="BK169"/>
  <c r="BK168"/>
  <c r="J167"/>
  <c r="BK166"/>
  <c r="J163"/>
  <c r="J140"/>
  <c r="J137"/>
  <c i="12" r="BK239"/>
  <c r="BK235"/>
  <c r="BK233"/>
  <c r="J231"/>
  <c r="BK229"/>
  <c r="BK219"/>
  <c r="J210"/>
  <c r="BK180"/>
  <c r="BK155"/>
  <c r="BK151"/>
  <c r="J139"/>
  <c r="J138"/>
  <c i="11" r="J317"/>
  <c r="BK308"/>
  <c r="J300"/>
  <c r="J299"/>
  <c r="J272"/>
  <c r="BK270"/>
  <c r="BK233"/>
  <c r="J217"/>
  <c r="BK204"/>
  <c r="J194"/>
  <c r="BK191"/>
  <c r="BK182"/>
  <c r="BK177"/>
  <c r="BK158"/>
  <c r="BK155"/>
  <c r="BK149"/>
  <c i="10" r="BK299"/>
  <c r="BK293"/>
  <c r="J285"/>
  <c r="J276"/>
  <c r="J237"/>
  <c r="BK234"/>
  <c r="J232"/>
  <c r="J231"/>
  <c r="BK225"/>
  <c r="J212"/>
  <c r="BK208"/>
  <c r="BK207"/>
  <c r="J206"/>
  <c r="J203"/>
  <c r="BK193"/>
  <c r="BK178"/>
  <c r="J176"/>
  <c r="BK169"/>
  <c r="J165"/>
  <c r="BK160"/>
  <c r="J159"/>
  <c r="BK156"/>
  <c r="BK155"/>
  <c r="BK151"/>
  <c r="BK146"/>
  <c r="BK143"/>
  <c i="9" r="J361"/>
  <c r="J359"/>
  <c r="J358"/>
  <c r="J355"/>
  <c r="BK354"/>
  <c r="J353"/>
  <c r="J351"/>
  <c r="J349"/>
  <c r="J344"/>
  <c r="BK339"/>
  <c r="BK338"/>
  <c r="BK336"/>
  <c r="BK331"/>
  <c r="BK325"/>
  <c r="J300"/>
  <c r="J296"/>
  <c r="BK289"/>
  <c r="J288"/>
  <c r="BK286"/>
  <c r="J285"/>
  <c r="BK262"/>
  <c r="BK258"/>
  <c r="BK257"/>
  <c r="J253"/>
  <c r="BK241"/>
  <c r="BK238"/>
  <c r="BK232"/>
  <c r="BK224"/>
  <c r="BK223"/>
  <c r="BK222"/>
  <c r="J218"/>
  <c r="J217"/>
  <c r="J208"/>
  <c r="J207"/>
  <c r="J206"/>
  <c r="BK204"/>
  <c r="J178"/>
  <c r="BK165"/>
  <c r="BK150"/>
  <c i="8" r="J324"/>
  <c r="J323"/>
  <c r="J321"/>
  <c r="J297"/>
  <c r="BK282"/>
  <c r="BK279"/>
  <c r="BK273"/>
  <c r="J248"/>
  <c r="J247"/>
  <c r="J244"/>
  <c r="J230"/>
  <c r="J204"/>
  <c r="J198"/>
  <c r="BK194"/>
  <c r="J192"/>
  <c r="BK191"/>
  <c r="J181"/>
  <c r="BK176"/>
  <c r="J174"/>
  <c r="J161"/>
  <c r="BK154"/>
  <c r="J153"/>
  <c r="J140"/>
  <c r="J136"/>
  <c r="BK135"/>
  <c i="7" r="J326"/>
  <c r="BK324"/>
  <c r="J315"/>
  <c r="J311"/>
  <c r="BK305"/>
  <c r="J299"/>
  <c r="J291"/>
  <c r="BK269"/>
  <c r="BK255"/>
  <c r="J245"/>
  <c r="BK242"/>
  <c r="BK239"/>
  <c r="J222"/>
  <c r="BK219"/>
  <c r="J201"/>
  <c r="J200"/>
  <c r="BK197"/>
  <c r="J194"/>
  <c r="BK185"/>
  <c r="J184"/>
  <c r="BK180"/>
  <c r="J178"/>
  <c r="BK177"/>
  <c r="BK144"/>
  <c r="J137"/>
  <c r="BK136"/>
  <c i="6" r="BK324"/>
  <c r="BK315"/>
  <c r="BK313"/>
  <c r="BK306"/>
  <c r="J280"/>
  <c r="J249"/>
  <c r="BK215"/>
  <c r="J212"/>
  <c i="15" r="BK323"/>
  <c i="9" r="J216"/>
  <c r="BK212"/>
  <c r="BK205"/>
  <c r="J187"/>
  <c r="J174"/>
  <c r="J166"/>
  <c r="BK162"/>
  <c r="BK149"/>
  <c r="J148"/>
  <c i="8" r="J328"/>
  <c r="J304"/>
  <c r="J285"/>
  <c r="BK284"/>
  <c r="J281"/>
  <c r="BK274"/>
  <c r="BK266"/>
  <c r="J255"/>
  <c r="J224"/>
  <c r="J164"/>
  <c r="BK147"/>
  <c r="J146"/>
  <c i="7" r="J307"/>
  <c r="BK291"/>
  <c r="J269"/>
  <c r="BK266"/>
  <c r="BK238"/>
  <c r="BK221"/>
  <c r="J219"/>
  <c r="J218"/>
  <c r="J203"/>
  <c r="BK196"/>
  <c r="BK195"/>
  <c r="J167"/>
  <c r="BK140"/>
  <c i="6" r="BK309"/>
  <c r="BK288"/>
  <c r="BK279"/>
  <c r="BK270"/>
  <c i="15" r="BK383"/>
  <c r="BK378"/>
  <c r="J377"/>
  <c r="BK376"/>
  <c r="BK373"/>
  <c r="BK371"/>
  <c r="J364"/>
  <c r="J359"/>
  <c r="BK356"/>
  <c r="BK346"/>
  <c r="J337"/>
  <c r="J334"/>
  <c r="J333"/>
  <c r="J326"/>
  <c r="J315"/>
  <c r="BK290"/>
  <c r="J287"/>
  <c r="J282"/>
  <c r="BK276"/>
  <c r="BK271"/>
  <c r="J265"/>
  <c r="J255"/>
  <c r="J253"/>
  <c r="BK252"/>
  <c r="BK244"/>
  <c r="J235"/>
  <c r="BK231"/>
  <c r="J230"/>
  <c r="BK224"/>
  <c r="J218"/>
  <c r="BK210"/>
  <c r="BK197"/>
  <c r="BK194"/>
  <c r="BK191"/>
  <c r="J175"/>
  <c r="BK164"/>
  <c r="J162"/>
  <c r="J152"/>
  <c i="14" r="J354"/>
  <c r="BK351"/>
  <c r="BK348"/>
  <c r="J340"/>
  <c r="BK336"/>
  <c r="J328"/>
  <c r="BK327"/>
  <c r="J302"/>
  <c r="BK301"/>
  <c r="BK279"/>
  <c r="J278"/>
  <c r="BK277"/>
  <c r="J276"/>
  <c r="BK267"/>
  <c r="J237"/>
  <c r="BK232"/>
  <c r="BK210"/>
  <c r="J207"/>
  <c r="BK197"/>
  <c r="BK196"/>
  <c r="BK190"/>
  <c r="BK186"/>
  <c r="BK185"/>
  <c r="J179"/>
  <c r="BK175"/>
  <c r="J171"/>
  <c r="BK170"/>
  <c r="J169"/>
  <c r="BK161"/>
  <c r="J155"/>
  <c i="13" r="BK347"/>
  <c r="J345"/>
  <c r="BK343"/>
  <c r="J342"/>
  <c r="J340"/>
  <c r="J339"/>
  <c r="BK336"/>
  <c r="J327"/>
  <c r="J326"/>
  <c r="BK313"/>
  <c r="J310"/>
  <c r="BK305"/>
  <c r="J302"/>
  <c r="BK298"/>
  <c r="J283"/>
  <c r="J282"/>
  <c r="BK274"/>
  <c r="BK271"/>
  <c r="J259"/>
  <c r="BK249"/>
  <c r="BK245"/>
  <c r="J227"/>
  <c r="BK219"/>
  <c r="J213"/>
  <c r="BK208"/>
  <c r="BK200"/>
  <c r="BK198"/>
  <c r="J188"/>
  <c r="J178"/>
  <c r="J175"/>
  <c r="J172"/>
  <c r="J169"/>
  <c i="12" r="J226"/>
  <c r="BK224"/>
  <c r="J219"/>
  <c r="J211"/>
  <c r="BK210"/>
  <c r="J180"/>
  <c r="BK178"/>
  <c r="BK174"/>
  <c r="BK172"/>
  <c r="J151"/>
  <c r="J145"/>
  <c r="J142"/>
  <c i="11" r="BK321"/>
  <c r="BK303"/>
  <c r="J301"/>
  <c r="J274"/>
  <c r="BK266"/>
  <c r="J261"/>
  <c r="BK254"/>
  <c r="BK242"/>
  <c r="J233"/>
  <c r="BK217"/>
  <c r="BK162"/>
  <c i="6" r="J324"/>
  <c r="BK320"/>
  <c r="J315"/>
  <c r="J278"/>
  <c r="J266"/>
  <c r="J256"/>
  <c r="J255"/>
  <c i="15" r="BK379"/>
  <c r="J379"/>
  <c r="J245"/>
  <c r="J240"/>
  <c r="J236"/>
  <c r="BK230"/>
  <c r="BK229"/>
  <c r="BK226"/>
  <c r="J223"/>
  <c r="BK220"/>
  <c r="BK218"/>
  <c r="BK212"/>
  <c r="BK211"/>
  <c r="BK209"/>
  <c r="J203"/>
  <c r="J200"/>
  <c r="J197"/>
  <c r="J191"/>
  <c r="J184"/>
  <c r="BK183"/>
  <c r="J181"/>
  <c r="J178"/>
  <c r="BK177"/>
  <c r="J171"/>
  <c r="BK167"/>
  <c r="BK165"/>
  <c r="BK163"/>
  <c r="BK152"/>
  <c r="J149"/>
  <c r="BK140"/>
  <c i="14" r="BK347"/>
  <c r="J335"/>
  <c r="J326"/>
  <c r="BK310"/>
  <c r="J309"/>
  <c r="BK290"/>
  <c r="BK289"/>
  <c r="J288"/>
  <c r="J287"/>
  <c r="J264"/>
  <c r="BK257"/>
  <c r="BK244"/>
  <c r="J231"/>
  <c r="BK229"/>
  <c r="J225"/>
  <c r="BK222"/>
  <c r="BK211"/>
  <c r="BK203"/>
  <c r="J190"/>
  <c r="J189"/>
  <c r="BK183"/>
  <c r="J175"/>
  <c r="J172"/>
  <c r="BK171"/>
  <c r="BK149"/>
  <c i="13" r="J318"/>
  <c r="J313"/>
  <c r="J305"/>
  <c r="J300"/>
  <c r="J295"/>
  <c r="BK292"/>
  <c r="BK286"/>
  <c r="BK282"/>
  <c r="J281"/>
  <c r="BK279"/>
  <c r="J274"/>
  <c r="J235"/>
  <c r="J233"/>
  <c r="BK227"/>
  <c r="BK212"/>
  <c r="J207"/>
  <c r="J203"/>
  <c r="J200"/>
  <c r="J194"/>
  <c r="J182"/>
  <c r="BK180"/>
  <c r="BK178"/>
  <c r="BK176"/>
  <c r="J173"/>
  <c r="J160"/>
  <c r="BK154"/>
  <c r="J153"/>
  <c r="BK150"/>
  <c r="BK140"/>
  <c r="BK136"/>
  <c i="12" r="J218"/>
  <c r="BK216"/>
  <c r="BK211"/>
  <c r="J193"/>
  <c r="BK191"/>
  <c r="BK185"/>
  <c r="BK166"/>
  <c i="11" r="J303"/>
  <c r="J298"/>
  <c r="BK290"/>
  <c r="J278"/>
  <c r="BK277"/>
  <c r="BK274"/>
  <c r="J270"/>
  <c r="BK269"/>
  <c r="J265"/>
  <c r="J263"/>
  <c r="J262"/>
  <c r="J250"/>
  <c r="BK239"/>
  <c r="J228"/>
  <c r="J213"/>
  <c r="J212"/>
  <c r="J207"/>
  <c r="BK206"/>
  <c r="BK200"/>
  <c r="J198"/>
  <c r="J174"/>
  <c r="BK164"/>
  <c r="J163"/>
  <c r="BK160"/>
  <c r="J156"/>
  <c r="J152"/>
  <c r="J151"/>
  <c r="BK150"/>
  <c i="10" r="BK318"/>
  <c r="BK310"/>
  <c r="J299"/>
  <c r="J286"/>
  <c r="J283"/>
  <c r="J277"/>
  <c r="J250"/>
  <c r="BK247"/>
  <c r="J230"/>
  <c r="J219"/>
  <c r="BK198"/>
  <c r="J193"/>
  <c r="BK188"/>
  <c r="BK181"/>
  <c r="J178"/>
  <c r="BK174"/>
  <c r="BK173"/>
  <c r="J169"/>
  <c r="BK167"/>
  <c r="BK163"/>
  <c r="BK153"/>
  <c r="BK152"/>
  <c r="BK150"/>
  <c i="6" r="J325"/>
  <c r="BK322"/>
  <c r="J318"/>
  <c r="BK265"/>
  <c i="15" r="J363"/>
  <c r="J357"/>
  <c r="J354"/>
  <c r="J346"/>
  <c r="BK336"/>
  <c r="BK334"/>
  <c r="J329"/>
  <c r="BK328"/>
  <c r="J323"/>
  <c r="J320"/>
  <c r="BK308"/>
  <c r="J305"/>
  <c r="J303"/>
  <c r="BK296"/>
  <c r="J383"/>
  <c r="BK315"/>
  <c r="BK314"/>
  <c r="BK305"/>
  <c r="J302"/>
  <c r="J301"/>
  <c r="BK283"/>
  <c r="BK282"/>
  <c r="J274"/>
  <c r="BK269"/>
  <c r="BK255"/>
  <c r="BK242"/>
  <c r="BK237"/>
  <c r="BK236"/>
  <c r="J234"/>
  <c r="J231"/>
  <c r="BK227"/>
  <c r="J224"/>
  <c r="J219"/>
  <c r="BK217"/>
  <c r="J216"/>
  <c r="J213"/>
  <c r="J198"/>
  <c r="J196"/>
  <c r="J195"/>
  <c r="J190"/>
  <c r="J188"/>
  <c r="BK184"/>
  <c r="J180"/>
  <c r="BK176"/>
  <c r="BK175"/>
  <c r="BK172"/>
  <c r="J170"/>
  <c r="J169"/>
  <c i="14" r="BK343"/>
  <c r="BK329"/>
  <c r="BK318"/>
  <c r="BK303"/>
  <c r="J301"/>
  <c r="J300"/>
  <c r="J297"/>
  <c i="12" r="J134"/>
  <c i="11" r="BK320"/>
  <c r="BK298"/>
  <c r="J290"/>
  <c r="BK281"/>
  <c r="J275"/>
  <c r="BK253"/>
  <c r="J251"/>
  <c r="BK245"/>
  <c r="J222"/>
  <c r="J220"/>
  <c r="BK208"/>
  <c r="J193"/>
  <c r="J184"/>
  <c r="BK170"/>
  <c r="BK169"/>
  <c r="BK159"/>
  <c r="J141"/>
  <c r="J137"/>
  <c i="10" r="J302"/>
  <c r="BK283"/>
  <c r="J271"/>
  <c r="J265"/>
  <c r="BK263"/>
  <c r="BK261"/>
  <c r="BK249"/>
  <c r="BK212"/>
  <c r="J208"/>
  <c r="BK203"/>
  <c r="J198"/>
  <c r="BK196"/>
  <c r="J185"/>
  <c r="J162"/>
  <c r="BK157"/>
  <c r="J153"/>
  <c r="J146"/>
  <c i="9" r="BK342"/>
  <c r="BK322"/>
  <c r="J317"/>
  <c r="BK314"/>
  <c r="J312"/>
  <c r="J310"/>
  <c r="J307"/>
  <c r="BK305"/>
  <c r="J301"/>
  <c r="BK297"/>
  <c r="J278"/>
  <c r="J277"/>
  <c r="J276"/>
  <c r="BK275"/>
  <c r="J270"/>
  <c r="BK267"/>
  <c r="BK261"/>
  <c r="J257"/>
  <c r="BK256"/>
  <c r="BK253"/>
  <c r="BK250"/>
  <c r="J248"/>
  <c r="J245"/>
  <c r="BK242"/>
  <c r="J238"/>
  <c r="J223"/>
  <c r="BK214"/>
  <c r="J212"/>
  <c r="BK211"/>
  <c r="J204"/>
  <c r="BK201"/>
  <c r="BK200"/>
  <c r="J199"/>
  <c r="BK198"/>
  <c r="J196"/>
  <c r="J194"/>
  <c r="BK193"/>
  <c r="J190"/>
  <c r="J188"/>
  <c r="J186"/>
  <c r="BK168"/>
  <c r="J167"/>
  <c r="J162"/>
  <c r="J159"/>
  <c r="J149"/>
  <c r="J145"/>
  <c r="J140"/>
  <c r="BK137"/>
  <c i="8" r="BK320"/>
  <c r="BK311"/>
  <c r="J276"/>
  <c r="J273"/>
  <c r="J272"/>
  <c r="BK267"/>
  <c r="BK265"/>
  <c r="J264"/>
  <c r="J253"/>
  <c r="BK244"/>
  <c r="J241"/>
  <c r="BK237"/>
  <c r="J236"/>
  <c r="BK230"/>
  <c r="J218"/>
  <c r="J207"/>
  <c r="BK192"/>
  <c r="BK190"/>
  <c r="J186"/>
  <c r="BK184"/>
  <c r="BK168"/>
  <c r="J150"/>
  <c r="J139"/>
  <c r="J137"/>
  <c i="7" r="BK330"/>
  <c r="BK326"/>
  <c r="BK325"/>
  <c r="BK315"/>
  <c r="J313"/>
  <c r="J310"/>
  <c r="BK299"/>
  <c r="J284"/>
  <c r="BK281"/>
  <c r="J280"/>
  <c r="J279"/>
  <c r="J278"/>
  <c r="BK275"/>
  <c r="BK270"/>
  <c r="BK268"/>
  <c r="J265"/>
  <c r="J262"/>
  <c r="BK258"/>
  <c r="BK225"/>
  <c r="BK202"/>
  <c r="BK200"/>
  <c r="J197"/>
  <c r="J195"/>
  <c r="BK191"/>
  <c r="BK189"/>
  <c r="J187"/>
  <c r="BK186"/>
  <c r="BK184"/>
  <c r="J183"/>
  <c r="BK179"/>
  <c r="BK173"/>
  <c r="BK169"/>
  <c r="J168"/>
  <c r="BK155"/>
  <c r="BK152"/>
  <c r="J149"/>
  <c r="BK145"/>
  <c r="J141"/>
  <c r="BK137"/>
  <c i="6" r="J307"/>
  <c r="BK291"/>
  <c r="BK274"/>
  <c r="J258"/>
  <c r="BK246"/>
  <c i="15" r="J242"/>
  <c r="BK241"/>
  <c r="BK240"/>
  <c r="BK235"/>
  <c r="J228"/>
  <c r="J225"/>
  <c r="J174"/>
  <c r="BK173"/>
  <c r="BK169"/>
  <c r="J163"/>
  <c r="J159"/>
  <c r="BK158"/>
  <c r="BK155"/>
  <c r="BK145"/>
  <c r="J140"/>
  <c r="BK139"/>
  <c i="14" r="BK238"/>
  <c r="J236"/>
  <c r="J235"/>
  <c r="J222"/>
  <c r="J221"/>
  <c r="J220"/>
  <c r="J211"/>
  <c r="J206"/>
  <c r="J202"/>
  <c r="J196"/>
  <c r="BK191"/>
  <c r="BK179"/>
  <c i="13" r="BK320"/>
  <c r="BK319"/>
  <c i="11" r="BK278"/>
  <c r="J277"/>
  <c r="J273"/>
  <c r="J269"/>
  <c r="BK263"/>
  <c r="J260"/>
  <c r="J254"/>
  <c r="BK232"/>
  <c r="J231"/>
  <c r="J211"/>
  <c r="BK207"/>
  <c r="J195"/>
  <c r="J180"/>
  <c r="J167"/>
  <c r="BK166"/>
  <c r="J164"/>
  <c r="BK163"/>
  <c r="J160"/>
  <c r="J158"/>
  <c r="BK151"/>
  <c i="10" r="J320"/>
  <c r="J318"/>
  <c r="J314"/>
  <c r="J310"/>
  <c r="J307"/>
  <c r="BK285"/>
  <c r="BK277"/>
  <c r="BK274"/>
  <c r="BK262"/>
  <c r="J260"/>
  <c r="BK230"/>
  <c r="J225"/>
  <c r="BK219"/>
  <c r="BK209"/>
  <c r="J196"/>
  <c r="BK185"/>
  <c r="BK176"/>
  <c r="BK175"/>
  <c r="J167"/>
  <c r="J151"/>
  <c r="BK149"/>
  <c r="J136"/>
  <c r="BK132"/>
  <c i="9" r="BK358"/>
  <c r="J354"/>
  <c r="BK351"/>
  <c r="J346"/>
  <c r="J330"/>
  <c r="BK317"/>
  <c r="J302"/>
  <c r="BK300"/>
  <c r="BK292"/>
  <c r="J287"/>
  <c r="J286"/>
  <c r="BK285"/>
  <c r="BK278"/>
  <c r="J256"/>
  <c r="J240"/>
  <c r="BK239"/>
  <c r="J224"/>
  <c r="BK215"/>
  <c r="J213"/>
  <c r="J211"/>
  <c r="BK210"/>
  <c r="BK208"/>
  <c r="BK189"/>
  <c r="BK178"/>
  <c r="BK170"/>
  <c r="BK166"/>
  <c r="J165"/>
  <c r="J163"/>
  <c r="BK155"/>
  <c r="BK151"/>
  <c r="BK140"/>
  <c i="8" r="BK322"/>
  <c r="BK321"/>
  <c r="BK316"/>
  <c r="BK309"/>
  <c r="BK305"/>
  <c r="BK304"/>
  <c r="J302"/>
  <c r="BK277"/>
  <c r="J265"/>
  <c r="J263"/>
  <c r="BK257"/>
  <c r="BK254"/>
  <c r="J228"/>
  <c r="J227"/>
  <c r="J213"/>
  <c r="BK211"/>
  <c r="BK207"/>
  <c r="BK204"/>
  <c r="J202"/>
  <c r="J196"/>
  <c r="BK195"/>
  <c r="J194"/>
  <c r="BK193"/>
  <c r="BK186"/>
  <c r="J180"/>
  <c r="J179"/>
  <c r="BK174"/>
  <c r="J173"/>
  <c r="BK169"/>
  <c r="BK166"/>
  <c r="BK164"/>
  <c r="BK158"/>
  <c r="BK156"/>
  <c r="BK151"/>
  <c r="J145"/>
  <c r="BK140"/>
  <c i="7" r="BK328"/>
  <c r="BK323"/>
  <c r="J320"/>
  <c r="BK313"/>
  <c r="BK306"/>
  <c r="J305"/>
  <c r="BK304"/>
  <c r="BK296"/>
  <c r="BK287"/>
  <c r="BK284"/>
  <c r="J283"/>
  <c r="J281"/>
  <c r="BK280"/>
  <c r="BK274"/>
  <c r="J271"/>
  <c r="J259"/>
  <c r="J257"/>
  <c r="J255"/>
  <c r="J250"/>
  <c r="J249"/>
  <c r="J239"/>
  <c r="J234"/>
  <c r="J231"/>
  <c r="BK229"/>
  <c r="BK220"/>
  <c r="J215"/>
  <c r="J213"/>
  <c r="J210"/>
  <c r="BK201"/>
  <c r="J193"/>
  <c r="J190"/>
  <c r="J189"/>
  <c r="J177"/>
  <c r="J174"/>
  <c r="J173"/>
  <c r="J169"/>
  <c r="BK168"/>
  <c r="J166"/>
  <c r="BK150"/>
  <c r="J144"/>
  <c r="BK143"/>
  <c r="J142"/>
  <c r="J138"/>
  <c i="6" r="J309"/>
  <c r="BK307"/>
  <c r="BK305"/>
  <c r="J296"/>
  <c r="BK256"/>
  <c r="BK248"/>
  <c r="J244"/>
  <c r="BK243"/>
  <c r="J237"/>
  <c r="BK231"/>
  <c r="BK225"/>
  <c r="J208"/>
  <c r="J205"/>
  <c r="J203"/>
  <c r="J202"/>
  <c r="BK198"/>
  <c r="BK195"/>
  <c r="J193"/>
  <c r="J191"/>
  <c r="BK175"/>
  <c r="J174"/>
  <c r="BK171"/>
  <c r="BK170"/>
  <c r="J168"/>
  <c r="BK165"/>
  <c r="BK159"/>
  <c r="J157"/>
  <c r="J155"/>
  <c r="J148"/>
  <c i="5" r="BK337"/>
  <c r="J328"/>
  <c r="BK326"/>
  <c r="BK282"/>
  <c r="BK276"/>
  <c r="BK262"/>
  <c r="J257"/>
  <c r="J219"/>
  <c r="J199"/>
  <c r="BK197"/>
  <c r="J196"/>
  <c r="BK193"/>
  <c r="J189"/>
  <c r="J178"/>
  <c r="J173"/>
  <c r="J169"/>
  <c r="BK165"/>
  <c r="BK163"/>
  <c r="BK158"/>
  <c r="BK150"/>
  <c r="BK146"/>
  <c r="BK139"/>
  <c r="J136"/>
  <c i="4" r="J337"/>
  <c r="BK334"/>
  <c r="BK330"/>
  <c r="J328"/>
  <c r="J323"/>
  <c r="BK319"/>
  <c r="J318"/>
  <c r="BK312"/>
  <c r="BK311"/>
  <c r="BK296"/>
  <c r="BK246"/>
  <c r="BK244"/>
  <c r="J216"/>
  <c r="J158"/>
  <c r="BK154"/>
  <c r="BK150"/>
  <c r="J136"/>
  <c r="J135"/>
  <c i="3" r="J210"/>
  <c r="J208"/>
  <c r="BK202"/>
  <c r="BK200"/>
  <c r="J168"/>
  <c r="BK155"/>
  <c r="J154"/>
  <c r="BK151"/>
  <c r="J149"/>
  <c r="BK148"/>
  <c r="BK145"/>
  <c r="BK141"/>
  <c i="2" r="BK144"/>
  <c r="BK143"/>
  <c r="J140"/>
  <c r="J128"/>
  <c i="15" r="J381"/>
  <c r="J378"/>
  <c r="BK377"/>
  <c r="J376"/>
  <c r="J375"/>
  <c r="J368"/>
  <c r="J366"/>
  <c r="BK364"/>
  <c r="J237"/>
  <c r="J221"/>
  <c r="BK219"/>
  <c r="BK216"/>
  <c r="BK213"/>
  <c r="BK206"/>
  <c r="J204"/>
  <c r="BK195"/>
  <c r="J194"/>
  <c r="BK188"/>
  <c r="J186"/>
  <c r="J177"/>
  <c r="J176"/>
  <c r="J173"/>
  <c r="BK171"/>
  <c r="J167"/>
  <c r="J165"/>
  <c r="J139"/>
  <c i="14" r="J347"/>
  <c r="BK331"/>
  <c r="J329"/>
  <c r="BK328"/>
  <c r="BK326"/>
  <c r="BK321"/>
  <c r="BK305"/>
  <c r="BK302"/>
  <c r="BK297"/>
  <c r="BK294"/>
  <c r="J289"/>
  <c r="J285"/>
  <c r="BK282"/>
  <c r="BK256"/>
  <c r="BK247"/>
  <c r="J243"/>
  <c r="BK240"/>
  <c r="BK221"/>
  <c r="J219"/>
  <c r="J216"/>
  <c r="J214"/>
  <c r="J213"/>
  <c r="BK208"/>
  <c r="BK207"/>
  <c r="BK201"/>
  <c r="J200"/>
  <c r="BK136"/>
  <c i="13" r="J334"/>
  <c r="J331"/>
  <c r="BK329"/>
  <c i="11" r="J310"/>
  <c r="J308"/>
  <c r="BK301"/>
  <c r="BK285"/>
  <c r="J266"/>
  <c r="BK265"/>
  <c r="BK264"/>
  <c r="BK260"/>
  <c r="J242"/>
  <c r="BK237"/>
  <c r="BK231"/>
  <c r="BK225"/>
  <c r="BK223"/>
  <c r="BK214"/>
  <c r="BK213"/>
  <c r="J206"/>
  <c r="J205"/>
  <c r="J177"/>
  <c r="BK176"/>
  <c r="BK148"/>
  <c r="J136"/>
  <c i="10" r="BK303"/>
  <c r="J293"/>
  <c r="BK286"/>
  <c r="J249"/>
  <c r="J247"/>
  <c r="BK237"/>
  <c r="BK232"/>
  <c i="6" r="BK304"/>
  <c r="J291"/>
  <c r="J283"/>
  <c r="BK280"/>
  <c r="BK269"/>
  <c i="15" r="BK381"/>
  <c r="J373"/>
  <c r="J371"/>
  <c r="BK368"/>
  <c r="BK366"/>
  <c r="J356"/>
  <c r="J355"/>
  <c r="BK354"/>
  <c r="J349"/>
  <c r="J331"/>
  <c r="BK329"/>
  <c r="J328"/>
  <c r="J314"/>
  <c r="BK311"/>
  <c r="BK303"/>
  <c r="BK301"/>
  <c r="BK287"/>
  <c r="J283"/>
  <c r="J276"/>
  <c r="J271"/>
  <c r="J269"/>
  <c r="J254"/>
  <c r="BK253"/>
  <c r="J227"/>
  <c r="J226"/>
  <c r="BK225"/>
  <c r="BK223"/>
  <c r="BK221"/>
  <c r="J220"/>
  <c r="J212"/>
  <c r="J210"/>
  <c r="J208"/>
  <c r="J206"/>
  <c r="BK205"/>
  <c r="BK203"/>
  <c r="BK199"/>
  <c r="BK186"/>
  <c r="BK181"/>
  <c r="BK180"/>
  <c r="J172"/>
  <c i="14" r="BK345"/>
  <c r="J338"/>
  <c r="J331"/>
  <c r="J327"/>
  <c r="J318"/>
  <c r="BK306"/>
  <c r="J303"/>
  <c r="J298"/>
  <c r="J294"/>
  <c r="BK291"/>
  <c r="BK287"/>
  <c r="J286"/>
  <c r="BK278"/>
  <c r="J267"/>
  <c r="BK264"/>
  <c r="J250"/>
  <c r="J248"/>
  <c r="BK230"/>
  <c r="J229"/>
  <c r="BK220"/>
  <c r="J168"/>
  <c r="J161"/>
  <c r="J158"/>
  <c r="J157"/>
  <c i="12" r="BK152"/>
  <c i="11" r="BK327"/>
  <c r="BK300"/>
  <c r="BK282"/>
  <c r="J281"/>
  <c r="BK272"/>
  <c r="BK252"/>
  <c r="BK250"/>
  <c r="J214"/>
  <c r="J200"/>
  <c r="BK188"/>
  <c r="BK185"/>
  <c r="BK183"/>
  <c r="BK174"/>
  <c r="BK172"/>
  <c r="J170"/>
  <c i="10" r="BK294"/>
  <c r="BK250"/>
  <c r="BK210"/>
  <c r="BK170"/>
  <c r="BK159"/>
  <c r="J157"/>
  <c r="J155"/>
  <c r="J150"/>
  <c r="J149"/>
  <c r="BK144"/>
  <c r="J143"/>
  <c i="9" r="J325"/>
  <c r="BK313"/>
  <c r="BK310"/>
  <c r="BK307"/>
  <c r="J275"/>
  <c r="J262"/>
  <c r="J261"/>
  <c r="J250"/>
  <c r="BK248"/>
  <c r="BK235"/>
  <c r="BK217"/>
  <c r="BK216"/>
  <c r="BK213"/>
  <c r="J201"/>
  <c r="BK187"/>
  <c r="BK185"/>
  <c r="BK173"/>
  <c r="BK163"/>
  <c i="8" r="BK313"/>
  <c r="BK278"/>
  <c r="J274"/>
  <c r="BK268"/>
  <c r="J260"/>
  <c r="BK227"/>
  <c r="BK218"/>
  <c r="J191"/>
  <c r="J187"/>
  <c r="J167"/>
  <c r="J160"/>
  <c r="BK142"/>
  <c r="BK141"/>
  <c i="7" r="BK318"/>
  <c r="BK311"/>
  <c r="BK309"/>
  <c r="BK307"/>
  <c r="J306"/>
  <c r="J304"/>
  <c r="BK283"/>
  <c r="BK279"/>
  <c r="BK278"/>
  <c r="BK256"/>
  <c r="BK246"/>
  <c r="J243"/>
  <c r="BK237"/>
  <c r="BK213"/>
  <c r="J206"/>
  <c r="J202"/>
  <c r="J185"/>
  <c r="J180"/>
  <c r="BK175"/>
  <c r="J172"/>
  <c r="BK167"/>
  <c r="BK147"/>
  <c r="J136"/>
  <c i="6" r="J311"/>
  <c r="BK310"/>
  <c r="BK299"/>
  <c r="J288"/>
  <c r="BK286"/>
  <c r="BK281"/>
  <c r="J275"/>
  <c r="BK240"/>
  <c r="J199"/>
  <c r="BK197"/>
  <c r="J180"/>
  <c r="BK177"/>
  <c r="J140"/>
  <c r="J139"/>
  <c i="5" r="J324"/>
  <c r="BK321"/>
  <c r="BK316"/>
  <c r="J310"/>
  <c r="J307"/>
  <c r="BK299"/>
  <c r="J298"/>
  <c r="J275"/>
  <c r="J270"/>
  <c r="J262"/>
  <c r="BK254"/>
  <c r="BK253"/>
  <c r="J250"/>
  <c r="BK248"/>
  <c r="BK245"/>
  <c r="BK237"/>
  <c r="BK236"/>
  <c r="J233"/>
  <c r="BK231"/>
  <c r="BK224"/>
  <c r="BK219"/>
  <c r="J209"/>
  <c r="BK208"/>
  <c r="BK207"/>
  <c r="BK198"/>
  <c r="J192"/>
  <c r="BK189"/>
  <c r="BK186"/>
  <c r="BK170"/>
  <c r="J166"/>
  <c r="J161"/>
  <c i="4" r="BK323"/>
  <c r="BK318"/>
  <c r="J312"/>
  <c r="BK309"/>
  <c r="BK298"/>
  <c r="BK266"/>
  <c r="BK265"/>
  <c r="BK263"/>
  <c r="J261"/>
  <c r="J257"/>
  <c r="J245"/>
  <c r="BK242"/>
  <c r="BK231"/>
  <c r="J226"/>
  <c r="BK222"/>
  <c r="BK220"/>
  <c r="J218"/>
  <c r="J212"/>
  <c r="J211"/>
  <c r="J209"/>
  <c r="BK207"/>
  <c r="J183"/>
  <c r="BK163"/>
  <c r="J162"/>
  <c r="BK155"/>
  <c r="J146"/>
  <c r="BK135"/>
  <c r="BK132"/>
  <c r="J131"/>
  <c i="3" r="BK210"/>
  <c r="J184"/>
  <c r="BK172"/>
  <c r="BK166"/>
  <c r="BK165"/>
  <c r="BK157"/>
  <c r="J145"/>
  <c r="J131"/>
  <c r="BK130"/>
  <c r="BK126"/>
  <c i="2" r="BK148"/>
  <c r="J144"/>
  <c r="J138"/>
  <c r="J135"/>
  <c r="J134"/>
  <c r="BK128"/>
  <c l="1" r="P132"/>
  <c r="BK142"/>
  <c r="J142"/>
  <c r="J101"/>
  <c i="3" r="BK136"/>
  <c r="J136"/>
  <c r="J99"/>
  <c r="P144"/>
  <c r="R187"/>
  <c i="4" r="R130"/>
  <c r="P139"/>
  <c r="P153"/>
  <c r="P161"/>
  <c r="P260"/>
  <c r="T325"/>
  <c r="T314"/>
  <c i="5" r="BK135"/>
  <c r="J135"/>
  <c r="J98"/>
  <c r="R154"/>
  <c r="T177"/>
  <c r="T205"/>
  <c r="BK226"/>
  <c r="J226"/>
  <c r="J108"/>
  <c r="R226"/>
  <c r="R309"/>
  <c i="6" r="T141"/>
  <c r="T173"/>
  <c r="BK207"/>
  <c r="J207"/>
  <c r="J107"/>
  <c r="BK261"/>
  <c r="J261"/>
  <c r="J110"/>
  <c r="P290"/>
  <c r="P327"/>
  <c i="7" r="R139"/>
  <c r="BK171"/>
  <c r="J171"/>
  <c r="J104"/>
  <c r="R199"/>
  <c r="P261"/>
  <c r="P290"/>
  <c r="P327"/>
  <c i="8" r="R134"/>
  <c r="BK163"/>
  <c r="BK206"/>
  <c r="J206"/>
  <c r="J107"/>
  <c r="T296"/>
  <c i="9" r="P135"/>
  <c r="T158"/>
  <c r="P203"/>
  <c r="T244"/>
  <c r="BK316"/>
  <c r="J316"/>
  <c r="J111"/>
  <c r="T360"/>
  <c i="10" r="R131"/>
  <c r="T158"/>
  <c r="R251"/>
  <c i="11" r="P157"/>
  <c r="P221"/>
  <c r="P324"/>
  <c i="14" r="R135"/>
  <c r="T165"/>
  <c r="T184"/>
  <c r="T188"/>
  <c r="BK246"/>
  <c r="J246"/>
  <c r="J109"/>
  <c r="BK320"/>
  <c r="J320"/>
  <c r="J112"/>
  <c i="15" r="BK307"/>
  <c r="J307"/>
  <c r="J113"/>
  <c i="10" r="T131"/>
  <c r="BK168"/>
  <c r="J168"/>
  <c r="J101"/>
  <c r="T192"/>
  <c r="BK317"/>
  <c r="J317"/>
  <c r="J109"/>
  <c i="11" r="BK157"/>
  <c r="J157"/>
  <c r="J100"/>
  <c r="BK175"/>
  <c r="J175"/>
  <c r="J102"/>
  <c r="BK187"/>
  <c r="J187"/>
  <c r="J105"/>
  <c r="BK221"/>
  <c r="J221"/>
  <c r="J109"/>
  <c r="R292"/>
  <c i="13" r="R135"/>
  <c r="P171"/>
  <c r="R192"/>
  <c r="P221"/>
  <c i="14" r="P135"/>
  <c r="R165"/>
  <c r="P184"/>
  <c r="BK205"/>
  <c r="J205"/>
  <c r="J106"/>
  <c r="R224"/>
  <c r="R320"/>
  <c i="15" r="T270"/>
  <c i="2" r="BK132"/>
  <c r="J132"/>
  <c r="J99"/>
  <c r="P137"/>
  <c r="P142"/>
  <c i="3" r="BK125"/>
  <c r="J125"/>
  <c r="J98"/>
  <c r="R136"/>
  <c r="T144"/>
  <c r="T187"/>
  <c i="4" r="T139"/>
  <c r="T161"/>
  <c i="5" r="T135"/>
  <c r="BK154"/>
  <c r="J154"/>
  <c r="J100"/>
  <c r="R168"/>
  <c r="BK211"/>
  <c r="J211"/>
  <c r="J107"/>
  <c r="BK268"/>
  <c r="J268"/>
  <c r="J110"/>
  <c r="BK301"/>
  <c r="J301"/>
  <c r="J111"/>
  <c r="R301"/>
  <c r="BK340"/>
  <c r="J340"/>
  <c r="J113"/>
  <c i="6" r="P150"/>
  <c r="P173"/>
  <c r="BK201"/>
  <c r="J201"/>
  <c r="J106"/>
  <c r="T201"/>
  <c r="T227"/>
  <c r="BK290"/>
  <c r="J290"/>
  <c r="J111"/>
  <c r="T290"/>
  <c r="BK327"/>
  <c r="J327"/>
  <c r="J113"/>
  <c i="7" r="BK135"/>
  <c r="J135"/>
  <c r="J98"/>
  <c r="BK158"/>
  <c r="J158"/>
  <c r="J101"/>
  <c r="T162"/>
  <c r="R182"/>
  <c r="R205"/>
  <c r="BK227"/>
  <c r="J227"/>
  <c r="J109"/>
  <c r="T261"/>
  <c r="T290"/>
  <c r="BK327"/>
  <c r="J327"/>
  <c r="J113"/>
  <c i="8" r="T138"/>
  <c r="P159"/>
  <c r="P172"/>
  <c r="BK200"/>
  <c r="J200"/>
  <c r="J106"/>
  <c r="R206"/>
  <c r="R259"/>
  <c r="T288"/>
  <c i="9" r="BK144"/>
  <c r="J144"/>
  <c r="J99"/>
  <c r="BK158"/>
  <c r="J158"/>
  <c r="J100"/>
  <c r="R169"/>
  <c r="P179"/>
  <c r="T183"/>
  <c r="T203"/>
  <c r="T220"/>
  <c r="R244"/>
  <c r="BK324"/>
  <c r="J324"/>
  <c r="J112"/>
  <c r="BK360"/>
  <c r="J360"/>
  <c r="J113"/>
  <c i="10" r="BK192"/>
  <c r="J192"/>
  <c r="J106"/>
  <c r="P236"/>
  <c r="R317"/>
  <c i="11" r="BK144"/>
  <c r="J144"/>
  <c r="J99"/>
  <c r="T165"/>
  <c r="P197"/>
  <c r="R221"/>
  <c r="T284"/>
  <c i="13" r="BK143"/>
  <c r="J143"/>
  <c r="J99"/>
  <c r="T171"/>
  <c r="BK192"/>
  <c r="J192"/>
  <c r="J105"/>
  <c r="BK238"/>
  <c r="J238"/>
  <c r="J109"/>
  <c r="R312"/>
  <c i="14" r="T135"/>
  <c r="T174"/>
  <c r="P205"/>
  <c r="P224"/>
  <c r="T320"/>
  <c i="15" r="BK148"/>
  <c r="J148"/>
  <c r="J99"/>
  <c r="T168"/>
  <c r="BK189"/>
  <c r="J189"/>
  <c r="J102"/>
  <c r="R189"/>
  <c r="R193"/>
  <c r="BK215"/>
  <c r="J215"/>
  <c r="J106"/>
  <c r="BK239"/>
  <c r="J239"/>
  <c r="J108"/>
  <c r="P307"/>
  <c i="6" r="P141"/>
  <c r="T164"/>
  <c r="P207"/>
  <c r="P227"/>
  <c r="BK298"/>
  <c r="J298"/>
  <c r="J112"/>
  <c r="R327"/>
  <c i="7" r="P139"/>
  <c r="P158"/>
  <c r="BK182"/>
  <c r="J182"/>
  <c r="J105"/>
  <c r="BK199"/>
  <c r="J199"/>
  <c r="J106"/>
  <c r="T205"/>
  <c r="T227"/>
  <c r="BK298"/>
  <c r="J298"/>
  <c r="J112"/>
  <c r="R327"/>
  <c i="8" r="BK134"/>
  <c r="P138"/>
  <c r="T159"/>
  <c r="R183"/>
  <c r="BK226"/>
  <c r="J226"/>
  <c r="J108"/>
  <c r="BK259"/>
  <c r="J259"/>
  <c r="J109"/>
  <c r="BK288"/>
  <c r="J288"/>
  <c r="J110"/>
  <c r="P325"/>
  <c i="9" r="R158"/>
  <c r="BK183"/>
  <c r="J183"/>
  <c r="J104"/>
  <c r="R203"/>
  <c r="P220"/>
  <c r="P226"/>
  <c r="R281"/>
  <c r="P316"/>
  <c r="R360"/>
  <c i="10" r="BK145"/>
  <c r="J145"/>
  <c r="J99"/>
  <c r="R158"/>
  <c r="BK251"/>
  <c r="J251"/>
  <c r="J108"/>
  <c r="P317"/>
  <c i="14" r="P165"/>
  <c r="T195"/>
  <c r="T224"/>
  <c r="P281"/>
  <c r="P353"/>
  <c i="15" r="R148"/>
  <c r="R340"/>
  <c r="R270"/>
  <c i="6" r="T135"/>
  <c i="10" r="R172"/>
  <c r="BK184"/>
  <c r="J184"/>
  <c r="J105"/>
  <c r="P251"/>
  <c i="11" r="T157"/>
  <c r="R175"/>
  <c r="BK197"/>
  <c r="J197"/>
  <c r="J106"/>
  <c r="T256"/>
  <c r="R284"/>
  <c i="12" r="BK133"/>
  <c r="J133"/>
  <c r="J99"/>
  <c r="P140"/>
  <c r="R150"/>
  <c r="P204"/>
  <c i="13" r="T135"/>
  <c r="T164"/>
  <c r="P181"/>
  <c r="P202"/>
  <c r="BK221"/>
  <c r="J221"/>
  <c r="J108"/>
  <c r="BK273"/>
  <c r="J273"/>
  <c r="J110"/>
  <c r="T312"/>
  <c i="14" r="R143"/>
  <c r="P174"/>
  <c r="P188"/>
  <c r="R205"/>
  <c r="R246"/>
  <c r="BK312"/>
  <c r="J312"/>
  <c r="J111"/>
  <c r="BK353"/>
  <c r="J353"/>
  <c r="J113"/>
  <c i="15" r="P138"/>
  <c r="P168"/>
  <c r="T340"/>
  <c i="12" r="T160"/>
  <c r="P196"/>
  <c r="BK238"/>
  <c r="J238"/>
  <c r="J107"/>
  <c i="13" r="P143"/>
  <c r="R171"/>
  <c r="P185"/>
  <c r="BK215"/>
  <c r="J215"/>
  <c r="J107"/>
  <c r="R221"/>
  <c r="R273"/>
  <c r="T304"/>
  <c r="P344"/>
  <c i="14" r="BK143"/>
  <c r="J143"/>
  <c r="J99"/>
  <c r="BK174"/>
  <c r="J174"/>
  <c r="J101"/>
  <c r="BK188"/>
  <c r="J188"/>
  <c r="J104"/>
  <c r="R195"/>
  <c r="P218"/>
  <c r="P246"/>
  <c r="R312"/>
  <c i="15" r="T215"/>
  <c r="R247"/>
  <c r="BK264"/>
  <c r="J264"/>
  <c r="J111"/>
  <c r="P264"/>
  <c r="R264"/>
  <c r="T264"/>
  <c r="BK340"/>
  <c r="J340"/>
  <c r="J114"/>
  <c i="6" r="R135"/>
  <c r="R150"/>
  <c r="T150"/>
  <c r="BK160"/>
  <c r="J160"/>
  <c r="J101"/>
  <c r="R184"/>
  <c r="T261"/>
  <c i="7" r="R135"/>
  <c r="T158"/>
  <c r="T171"/>
  <c r="R261"/>
  <c r="R290"/>
  <c i="8" r="BK149"/>
  <c r="J149"/>
  <c r="J100"/>
  <c r="R172"/>
  <c r="P226"/>
  <c r="R288"/>
  <c i="15" r="T148"/>
  <c r="R179"/>
  <c r="R380"/>
  <c i="6" r="T160"/>
  <c r="P164"/>
  <c r="BK173"/>
  <c r="J173"/>
  <c r="J104"/>
  <c r="P201"/>
  <c r="R227"/>
  <c r="T298"/>
  <c i="7" r="P135"/>
  <c r="BK148"/>
  <c r="J148"/>
  <c r="J100"/>
  <c r="R158"/>
  <c r="P182"/>
  <c r="T199"/>
  <c i="8" r="R163"/>
  <c r="T226"/>
  <c r="R325"/>
  <c i="9" r="R183"/>
  <c r="BK203"/>
  <c r="J203"/>
  <c r="J106"/>
  <c r="BK226"/>
  <c r="J226"/>
  <c r="J108"/>
  <c r="BK281"/>
  <c r="J281"/>
  <c r="J110"/>
  <c r="R324"/>
  <c i="10" r="P158"/>
  <c r="BK172"/>
  <c r="J172"/>
  <c r="J103"/>
  <c r="R184"/>
  <c r="BK236"/>
  <c r="J236"/>
  <c r="J107"/>
  <c i="11" r="T135"/>
  <c r="P165"/>
  <c r="P179"/>
  <c r="R197"/>
  <c r="BK216"/>
  <c r="J216"/>
  <c r="J108"/>
  <c r="T216"/>
  <c r="P292"/>
  <c i="12" r="T133"/>
  <c r="T128"/>
  <c r="T127"/>
  <c r="BK150"/>
  <c r="J150"/>
  <c r="J101"/>
  <c r="P160"/>
  <c r="R196"/>
  <c r="T238"/>
  <c i="13" r="BK164"/>
  <c r="J164"/>
  <c r="J100"/>
  <c r="T185"/>
  <c r="BK312"/>
  <c r="J312"/>
  <c r="J112"/>
  <c i="14" r="BK135"/>
  <c r="J135"/>
  <c r="J98"/>
  <c r="R174"/>
  <c r="BK195"/>
  <c r="J195"/>
  <c r="J105"/>
  <c r="T218"/>
  <c r="P320"/>
  <c i="15" r="T348"/>
  <c i="2" r="BK125"/>
  <c r="R137"/>
  <c i="3" r="R125"/>
  <c r="BK187"/>
  <c r="J187"/>
  <c r="J103"/>
  <c i="4" r="P130"/>
  <c r="P129"/>
  <c r="R139"/>
  <c r="BK161"/>
  <c r="J161"/>
  <c r="J101"/>
  <c r="BK260"/>
  <c r="J260"/>
  <c r="J104"/>
  <c r="T308"/>
  <c i="5" r="P141"/>
  <c r="BK168"/>
  <c r="J168"/>
  <c r="J103"/>
  <c r="BK177"/>
  <c r="J177"/>
  <c r="J104"/>
  <c r="R205"/>
  <c r="P226"/>
  <c i="6" r="R164"/>
  <c r="P184"/>
  <c r="T207"/>
  <c r="P261"/>
  <c r="R298"/>
  <c i="7" r="BK139"/>
  <c r="J139"/>
  <c r="J99"/>
  <c r="T148"/>
  <c r="R162"/>
  <c r="R171"/>
  <c r="BK205"/>
  <c r="J205"/>
  <c r="J107"/>
  <c r="T298"/>
  <c i="8" r="T134"/>
  <c r="BK159"/>
  <c r="J159"/>
  <c r="J101"/>
  <c r="P183"/>
  <c r="T206"/>
  <c r="T259"/>
  <c r="BK325"/>
  <c r="J325"/>
  <c r="J112"/>
  <c i="9" r="BK135"/>
  <c r="J135"/>
  <c r="J98"/>
  <c r="P158"/>
  <c r="T179"/>
  <c r="T192"/>
  <c r="R226"/>
  <c r="T324"/>
  <c i="10" r="BK158"/>
  <c r="J158"/>
  <c r="J100"/>
  <c r="P172"/>
  <c r="T251"/>
  <c i="11" r="R135"/>
  <c r="BK165"/>
  <c r="J165"/>
  <c r="J101"/>
  <c r="T175"/>
  <c r="T197"/>
  <c r="BK256"/>
  <c r="J256"/>
  <c r="J110"/>
  <c i="12" r="R133"/>
  <c r="R128"/>
  <c r="R127"/>
  <c r="T150"/>
  <c r="BK154"/>
  <c r="J154"/>
  <c r="J103"/>
  <c r="P154"/>
  <c r="P153"/>
  <c r="T204"/>
  <c i="13" r="R143"/>
  <c r="T181"/>
  <c r="BK202"/>
  <c r="J202"/>
  <c r="J106"/>
  <c r="P215"/>
  <c r="T238"/>
  <c r="BK304"/>
  <c r="J304"/>
  <c r="J111"/>
  <c r="BK344"/>
  <c r="J344"/>
  <c r="J113"/>
  <c i="15" r="R348"/>
  <c i="10" r="BK131"/>
  <c r="J131"/>
  <c r="J98"/>
  <c r="P145"/>
  <c r="P168"/>
  <c r="P192"/>
  <c i="11" r="P144"/>
  <c r="R179"/>
  <c r="BK210"/>
  <c r="J210"/>
  <c r="J107"/>
  <c r="T221"/>
  <c r="P284"/>
  <c r="BK324"/>
  <c r="J324"/>
  <c r="J113"/>
  <c i="12" r="BK140"/>
  <c r="J140"/>
  <c r="J100"/>
  <c r="R204"/>
  <c i="13" r="BK185"/>
  <c r="J185"/>
  <c r="J104"/>
  <c r="R202"/>
  <c r="R215"/>
  <c i="15" r="BK270"/>
  <c r="J270"/>
  <c r="J112"/>
  <c i="2" r="T125"/>
  <c r="T142"/>
  <c i="3" r="P136"/>
  <c r="R144"/>
  <c r="P187"/>
  <c i="4" r="BK130"/>
  <c r="J130"/>
  <c r="J98"/>
  <c r="BK139"/>
  <c r="J139"/>
  <c r="J99"/>
  <c r="T153"/>
  <c r="R161"/>
  <c r="R260"/>
  <c r="BK325"/>
  <c r="J325"/>
  <c r="J107"/>
  <c i="5" r="R141"/>
  <c r="BK164"/>
  <c r="J164"/>
  <c r="J101"/>
  <c r="R188"/>
  <c r="T211"/>
  <c r="P235"/>
  <c r="BK309"/>
  <c r="J309"/>
  <c r="J112"/>
  <c i="8" r="P134"/>
  <c r="T149"/>
  <c r="P163"/>
  <c r="T183"/>
  <c r="P206"/>
  <c r="P259"/>
  <c r="P288"/>
  <c r="T325"/>
  <c i="15" r="R138"/>
  <c r="BK168"/>
  <c r="J168"/>
  <c r="J100"/>
  <c r="P179"/>
  <c r="P340"/>
  <c i="2" r="R125"/>
  <c r="R132"/>
  <c i="3" r="T136"/>
  <c r="T153"/>
  <c r="T152"/>
  <c i="4" r="T165"/>
  <c r="R308"/>
  <c r="R325"/>
  <c r="R314"/>
  <c i="5" r="R135"/>
  <c r="P154"/>
  <c r="BK188"/>
  <c r="J188"/>
  <c r="J105"/>
  <c r="P211"/>
  <c r="T235"/>
  <c r="P301"/>
  <c i="11" r="P187"/>
  <c r="R216"/>
  <c r="BK284"/>
  <c r="J284"/>
  <c r="J111"/>
  <c i="12" r="R160"/>
  <c i="13" r="T143"/>
  <c r="P192"/>
  <c r="T215"/>
  <c r="T273"/>
  <c r="T344"/>
  <c i="14" r="R184"/>
  <c r="T205"/>
  <c r="BK281"/>
  <c r="J281"/>
  <c r="J110"/>
  <c r="T353"/>
  <c i="15" r="BK138"/>
  <c r="J138"/>
  <c r="J98"/>
  <c r="T138"/>
  <c r="R168"/>
  <c r="T179"/>
  <c r="P189"/>
  <c r="BK193"/>
  <c r="P202"/>
  <c r="R215"/>
  <c r="T233"/>
  <c r="T239"/>
  <c r="R307"/>
  <c i="5" r="T141"/>
  <c r="P177"/>
  <c r="P205"/>
  <c r="BK235"/>
  <c r="J235"/>
  <c r="J109"/>
  <c r="T309"/>
  <c i="6" r="BK150"/>
  <c r="J150"/>
  <c r="J100"/>
  <c r="R173"/>
  <c r="R201"/>
  <c i="7" r="T139"/>
  <c r="P162"/>
  <c r="P199"/>
  <c r="BK261"/>
  <c r="J261"/>
  <c r="J110"/>
  <c r="BK290"/>
  <c r="J290"/>
  <c r="J111"/>
  <c r="T327"/>
  <c i="8" r="BK138"/>
  <c r="J138"/>
  <c r="J99"/>
  <c r="R159"/>
  <c r="T172"/>
  <c r="R226"/>
  <c i="9" r="T135"/>
  <c r="BK169"/>
  <c r="J169"/>
  <c r="J101"/>
  <c r="BK192"/>
  <c r="J192"/>
  <c r="J105"/>
  <c r="P244"/>
  <c r="T316"/>
  <c i="15" r="P148"/>
  <c r="BK179"/>
  <c r="J179"/>
  <c r="J101"/>
  <c r="BK380"/>
  <c r="J380"/>
  <c r="J116"/>
  <c i="6" r="P160"/>
  <c r="BK164"/>
  <c r="T184"/>
  <c r="R207"/>
  <c r="P298"/>
  <c i="7" r="T135"/>
  <c r="T134"/>
  <c r="R148"/>
  <c r="BK162"/>
  <c r="P171"/>
  <c r="P205"/>
  <c r="R227"/>
  <c r="P298"/>
  <c i="8" r="R138"/>
  <c r="BK183"/>
  <c r="J183"/>
  <c r="J105"/>
  <c r="T200"/>
  <c r="BK296"/>
  <c r="J296"/>
  <c r="J111"/>
  <c i="9" r="R135"/>
  <c r="T144"/>
  <c r="BK179"/>
  <c r="J179"/>
  <c r="J102"/>
  <c r="R179"/>
  <c r="R192"/>
  <c r="BK220"/>
  <c r="J220"/>
  <c r="J107"/>
  <c r="BK244"/>
  <c r="J244"/>
  <c r="J109"/>
  <c r="T281"/>
  <c r="R316"/>
  <c r="P360"/>
  <c i="10" r="P131"/>
  <c r="P130"/>
  <c r="T145"/>
  <c r="R168"/>
  <c r="T172"/>
  <c r="P184"/>
  <c r="T184"/>
  <c r="R236"/>
  <c r="T317"/>
  <c i="11" r="R157"/>
  <c r="P175"/>
  <c r="T187"/>
  <c r="T210"/>
  <c r="P216"/>
  <c r="T292"/>
  <c i="12" r="T154"/>
  <c r="T153"/>
  <c r="T196"/>
  <c i="13" r="BK135"/>
  <c r="J135"/>
  <c r="J98"/>
  <c r="R164"/>
  <c r="R185"/>
  <c r="R238"/>
  <c r="P304"/>
  <c i="14" r="BK165"/>
  <c r="J165"/>
  <c r="J100"/>
  <c r="R188"/>
  <c r="BK218"/>
  <c r="J218"/>
  <c r="J107"/>
  <c r="T246"/>
  <c r="T312"/>
  <c i="15" r="T247"/>
  <c r="P380"/>
  <c i="2" r="P125"/>
  <c r="P124"/>
  <c r="P123"/>
  <c i="1" r="AU95"/>
  <c i="2" r="T132"/>
  <c r="R142"/>
  <c i="3" r="T125"/>
  <c r="T124"/>
  <c r="T123"/>
  <c r="BK144"/>
  <c r="J144"/>
  <c r="J100"/>
  <c r="BK153"/>
  <c r="J153"/>
  <c r="J102"/>
  <c i="4" r="BK165"/>
  <c r="J165"/>
  <c r="J103"/>
  <c i="5" r="P164"/>
  <c r="T168"/>
  <c r="R211"/>
  <c r="T226"/>
  <c r="P309"/>
  <c i="11" r="BK135"/>
  <c r="BK134"/>
  <c r="T179"/>
  <c r="T178"/>
  <c r="R210"/>
  <c r="BK292"/>
  <c r="J292"/>
  <c r="J112"/>
  <c i="14" r="T143"/>
  <c r="P195"/>
  <c r="R218"/>
  <c r="R281"/>
  <c r="R353"/>
  <c i="15" r="T189"/>
  <c r="P193"/>
  <c r="BK202"/>
  <c r="J202"/>
  <c r="J105"/>
  <c r="R202"/>
  <c r="T202"/>
  <c r="BK233"/>
  <c r="J233"/>
  <c r="J107"/>
  <c r="R233"/>
  <c r="P239"/>
  <c r="R239"/>
  <c r="P247"/>
  <c r="BK348"/>
  <c r="J348"/>
  <c r="J115"/>
  <c i="4" r="BK153"/>
  <c r="J153"/>
  <c r="J100"/>
  <c r="T260"/>
  <c i="5" r="T154"/>
  <c r="P188"/>
  <c r="R268"/>
  <c r="R340"/>
  <c i="6" r="P135"/>
  <c r="P134"/>
  <c r="R141"/>
  <c r="R261"/>
  <c i="15" r="T193"/>
  <c r="P215"/>
  <c r="P233"/>
  <c r="BK247"/>
  <c r="J247"/>
  <c r="J109"/>
  <c r="T307"/>
  <c i="2" r="BK137"/>
  <c r="J137"/>
  <c r="J100"/>
  <c i="3" r="R153"/>
  <c r="R152"/>
  <c i="4" r="R165"/>
  <c r="R164"/>
  <c r="P308"/>
  <c i="5" r="P168"/>
  <c r="BK205"/>
  <c r="J205"/>
  <c r="J106"/>
  <c r="R235"/>
  <c r="P340"/>
  <c i="6" r="BK135"/>
  <c r="J135"/>
  <c r="J98"/>
  <c r="R160"/>
  <c r="BK184"/>
  <c r="J184"/>
  <c r="J105"/>
  <c r="BK227"/>
  <c r="J227"/>
  <c r="J109"/>
  <c r="R290"/>
  <c r="T327"/>
  <c i="7" r="P148"/>
  <c r="T182"/>
  <c r="P227"/>
  <c r="R298"/>
  <c i="8" r="R149"/>
  <c r="T163"/>
  <c r="T162"/>
  <c r="R200"/>
  <c r="P296"/>
  <c i="9" r="R144"/>
  <c r="T169"/>
  <c r="P183"/>
  <c r="T226"/>
  <c r="P324"/>
  <c i="10" r="R145"/>
  <c r="T168"/>
  <c r="T236"/>
  <c i="11" r="R144"/>
  <c r="R187"/>
  <c r="R256"/>
  <c r="R324"/>
  <c i="12" r="R140"/>
  <c r="P150"/>
  <c r="R154"/>
  <c r="R153"/>
  <c r="BK204"/>
  <c r="J204"/>
  <c r="J106"/>
  <c r="P238"/>
  <c i="13" r="P135"/>
  <c r="BK171"/>
  <c r="J171"/>
  <c r="J101"/>
  <c r="R181"/>
  <c r="T202"/>
  <c r="T221"/>
  <c r="P273"/>
  <c r="R304"/>
  <c r="R344"/>
  <c i="14" r="P143"/>
  <c r="BK184"/>
  <c r="J184"/>
  <c r="J102"/>
  <c r="BK224"/>
  <c r="J224"/>
  <c r="J108"/>
  <c r="T281"/>
  <c r="P312"/>
  <c i="15" r="P270"/>
  <c i="4" r="T130"/>
  <c r="T129"/>
  <c r="R153"/>
  <c i="5" r="BK141"/>
  <c r="J141"/>
  <c r="J99"/>
  <c r="T164"/>
  <c r="T188"/>
  <c r="T268"/>
  <c r="T340"/>
  <c i="11" r="P135"/>
  <c r="P134"/>
  <c r="R165"/>
  <c r="P210"/>
  <c i="12" r="P133"/>
  <c r="P128"/>
  <c r="P127"/>
  <c i="1" r="AU105"/>
  <c i="12" r="T140"/>
  <c r="BK160"/>
  <c r="J160"/>
  <c r="J104"/>
  <c r="BK196"/>
  <c r="J196"/>
  <c r="J105"/>
  <c r="R238"/>
  <c i="13" r="P164"/>
  <c r="BK181"/>
  <c r="J181"/>
  <c r="J102"/>
  <c r="T192"/>
  <c r="P238"/>
  <c r="P312"/>
  <c i="15" r="P348"/>
  <c i="2" r="T137"/>
  <c i="3" r="P125"/>
  <c r="P124"/>
  <c r="P153"/>
  <c r="P152"/>
  <c i="4" r="P165"/>
  <c r="P164"/>
  <c r="BK308"/>
  <c r="J308"/>
  <c r="J105"/>
  <c r="P325"/>
  <c r="P314"/>
  <c i="5" r="P135"/>
  <c r="P134"/>
  <c r="R164"/>
  <c r="R177"/>
  <c r="P268"/>
  <c r="T301"/>
  <c i="6" r="BK141"/>
  <c r="J141"/>
  <c r="J99"/>
  <c i="8" r="P149"/>
  <c r="BK172"/>
  <c r="J172"/>
  <c r="J104"/>
  <c r="P200"/>
  <c r="R296"/>
  <c i="9" r="P144"/>
  <c r="P169"/>
  <c r="P192"/>
  <c r="R220"/>
  <c r="P281"/>
  <c i="10" r="R192"/>
  <c i="11" r="T144"/>
  <c r="BK179"/>
  <c r="J179"/>
  <c r="J104"/>
  <c r="P256"/>
  <c r="T324"/>
  <c i="15" r="T380"/>
  <c i="2" r="BE126"/>
  <c r="BE133"/>
  <c r="BE135"/>
  <c r="BE136"/>
  <c r="BE146"/>
  <c i="3" r="F92"/>
  <c r="BE141"/>
  <c r="BE178"/>
  <c i="4" r="BE131"/>
  <c r="BE140"/>
  <c r="BE160"/>
  <c r="BE166"/>
  <c r="BE217"/>
  <c r="BE228"/>
  <c r="BE236"/>
  <c r="BE241"/>
  <c r="BE267"/>
  <c r="BE297"/>
  <c r="BK314"/>
  <c r="J314"/>
  <c r="J106"/>
  <c i="5" r="BE163"/>
  <c r="BE165"/>
  <c r="BE173"/>
  <c r="BE195"/>
  <c r="BE197"/>
  <c r="BE199"/>
  <c r="BE208"/>
  <c r="BE212"/>
  <c r="BE222"/>
  <c r="BE248"/>
  <c r="BE249"/>
  <c r="BE269"/>
  <c r="BE272"/>
  <c r="BE295"/>
  <c r="BE317"/>
  <c r="BE331"/>
  <c i="6" r="BE136"/>
  <c r="BE142"/>
  <c r="BE143"/>
  <c r="BE147"/>
  <c r="BE161"/>
  <c r="BE208"/>
  <c r="BE221"/>
  <c r="BE234"/>
  <c r="BE244"/>
  <c r="BE267"/>
  <c r="BE279"/>
  <c r="BE306"/>
  <c i="7" r="J127"/>
  <c r="BE138"/>
  <c r="BE146"/>
  <c r="BE160"/>
  <c r="BE164"/>
  <c r="BE166"/>
  <c r="BE174"/>
  <c r="BE178"/>
  <c r="BE185"/>
  <c r="BE191"/>
  <c r="BE231"/>
  <c r="BE245"/>
  <c r="BE257"/>
  <c r="BE281"/>
  <c r="BE284"/>
  <c r="BE286"/>
  <c r="BE305"/>
  <c r="BE310"/>
  <c r="BE313"/>
  <c i="8" r="BE135"/>
  <c r="BE154"/>
  <c r="BE161"/>
  <c r="BE184"/>
  <c r="BE192"/>
  <c r="BE201"/>
  <c r="BE203"/>
  <c r="BE264"/>
  <c r="BE286"/>
  <c r="BE294"/>
  <c i="9" r="BE174"/>
  <c r="BE189"/>
  <c r="BE205"/>
  <c r="BE207"/>
  <c r="BE224"/>
  <c r="BE253"/>
  <c r="BE264"/>
  <c r="BE286"/>
  <c i="10" r="BE151"/>
  <c r="BE163"/>
  <c r="BE252"/>
  <c r="BE271"/>
  <c r="BE286"/>
  <c i="11" r="F92"/>
  <c r="BE137"/>
  <c r="BE150"/>
  <c r="BE167"/>
  <c r="BE181"/>
  <c r="BE195"/>
  <c r="BE202"/>
  <c r="BE212"/>
  <c r="BE217"/>
  <c r="BE278"/>
  <c r="BE303"/>
  <c r="BE320"/>
  <c r="BE321"/>
  <c r="BE325"/>
  <c i="14" r="BE166"/>
  <c r="BE171"/>
  <c r="BE172"/>
  <c r="BE178"/>
  <c r="BE181"/>
  <c r="BE216"/>
  <c r="BE219"/>
  <c r="BE221"/>
  <c r="BE243"/>
  <c r="BE277"/>
  <c r="BE285"/>
  <c r="BE297"/>
  <c r="BE301"/>
  <c i="15" r="BE190"/>
  <c r="BE191"/>
  <c r="BE200"/>
  <c r="BE244"/>
  <c r="BE259"/>
  <c r="BE316"/>
  <c r="BE326"/>
  <c r="BE330"/>
  <c r="BE337"/>
  <c r="BE341"/>
  <c r="BE357"/>
  <c r="BE363"/>
  <c r="BE373"/>
  <c r="BE375"/>
  <c i="6" r="BE284"/>
  <c r="BE296"/>
  <c r="BE318"/>
  <c r="BE330"/>
  <c i="11" r="E123"/>
  <c r="BE151"/>
  <c r="BE155"/>
  <c r="BE180"/>
  <c r="BE211"/>
  <c r="BE220"/>
  <c r="BE282"/>
  <c r="BE290"/>
  <c r="BE298"/>
  <c i="12" r="J89"/>
  <c i="13" r="BE338"/>
  <c i="14" r="J127"/>
  <c r="BE200"/>
  <c r="BE215"/>
  <c r="BE235"/>
  <c r="BE258"/>
  <c r="BE278"/>
  <c r="BE279"/>
  <c r="BE290"/>
  <c r="BE303"/>
  <c r="BE308"/>
  <c r="BE309"/>
  <c i="15" r="BE167"/>
  <c r="BE184"/>
  <c r="BE197"/>
  <c r="BE198"/>
  <c r="BE205"/>
  <c r="BE208"/>
  <c r="BE212"/>
  <c r="BE217"/>
  <c r="BE218"/>
  <c r="BE241"/>
  <c r="BE359"/>
  <c r="BE371"/>
  <c i="2" r="F92"/>
  <c r="J117"/>
  <c r="BE138"/>
  <c r="BK147"/>
  <c r="J147"/>
  <c r="J103"/>
  <c i="3" r="E85"/>
  <c r="BE126"/>
  <c r="BE132"/>
  <c r="BE134"/>
  <c r="BE146"/>
  <c r="BE154"/>
  <c r="BE194"/>
  <c r="BE195"/>
  <c i="4" r="BE132"/>
  <c r="BE146"/>
  <c r="BE163"/>
  <c r="BE209"/>
  <c r="BE243"/>
  <c r="BE266"/>
  <c r="BE328"/>
  <c i="5" r="BE156"/>
  <c r="BE166"/>
  <c r="BE198"/>
  <c r="BE216"/>
  <c r="BE274"/>
  <c r="BE302"/>
  <c r="BE320"/>
  <c i="6" r="BE148"/>
  <c r="BE149"/>
  <c r="BE152"/>
  <c r="BE154"/>
  <c r="BE162"/>
  <c r="BE181"/>
  <c r="BE182"/>
  <c r="BE188"/>
  <c r="BE191"/>
  <c r="BE202"/>
  <c r="BE228"/>
  <c r="BE235"/>
  <c r="BE258"/>
  <c r="BE262"/>
  <c r="BE269"/>
  <c r="BE270"/>
  <c r="BE288"/>
  <c r="BE299"/>
  <c r="BE304"/>
  <c i="7" r="E85"/>
  <c r="BE175"/>
  <c r="BE187"/>
  <c r="BE195"/>
  <c r="BE200"/>
  <c r="BE225"/>
  <c r="BE229"/>
  <c r="BE237"/>
  <c r="BE258"/>
  <c r="BE270"/>
  <c r="BE275"/>
  <c r="BE279"/>
  <c r="BE288"/>
  <c r="BE299"/>
  <c r="BE315"/>
  <c r="BE318"/>
  <c r="BE322"/>
  <c r="BE324"/>
  <c i="8" r="E85"/>
  <c r="BE144"/>
  <c r="BE146"/>
  <c r="BE178"/>
  <c r="BE198"/>
  <c r="BE253"/>
  <c r="BE303"/>
  <c r="BE307"/>
  <c r="BE313"/>
  <c i="9" r="J127"/>
  <c r="BE136"/>
  <c r="BE168"/>
  <c r="BE180"/>
  <c r="BE186"/>
  <c r="BE190"/>
  <c r="BE206"/>
  <c r="BE208"/>
  <c r="BE212"/>
  <c r="BE277"/>
  <c r="BE279"/>
  <c r="BE282"/>
  <c r="BE288"/>
  <c r="BE305"/>
  <c r="BE312"/>
  <c r="BE325"/>
  <c r="BE331"/>
  <c r="BE339"/>
  <c r="BE354"/>
  <c r="BE358"/>
  <c r="BE359"/>
  <c i="10" r="E85"/>
  <c r="J123"/>
  <c r="BE146"/>
  <c r="BE150"/>
  <c r="BE152"/>
  <c r="BE169"/>
  <c r="BE177"/>
  <c r="BE181"/>
  <c r="BE203"/>
  <c r="BE212"/>
  <c r="BE213"/>
  <c r="BE233"/>
  <c r="BE283"/>
  <c r="BE299"/>
  <c r="BE314"/>
  <c i="11" r="BE206"/>
  <c r="BE223"/>
  <c r="BE225"/>
  <c r="BE237"/>
  <c r="BE270"/>
  <c r="BE280"/>
  <c r="BE317"/>
  <c i="13" r="BE322"/>
  <c r="BE327"/>
  <c i="14" r="E85"/>
  <c r="F92"/>
  <c r="BE169"/>
  <c r="BE190"/>
  <c r="BE197"/>
  <c r="BE208"/>
  <c r="BE212"/>
  <c r="BE213"/>
  <c r="BE214"/>
  <c r="BE225"/>
  <c r="BE247"/>
  <c r="BE250"/>
  <c i="15" r="BE152"/>
  <c r="BE175"/>
  <c r="BE176"/>
  <c r="BE226"/>
  <c r="BE242"/>
  <c r="BE245"/>
  <c r="BE255"/>
  <c i="6" r="BE250"/>
  <c r="BE255"/>
  <c r="BE265"/>
  <c r="BE287"/>
  <c r="BE305"/>
  <c r="BE310"/>
  <c i="7" r="BE144"/>
  <c r="BE147"/>
  <c r="BE163"/>
  <c r="BE180"/>
  <c r="BE183"/>
  <c r="BE184"/>
  <c r="BE190"/>
  <c r="BE192"/>
  <c r="BE201"/>
  <c r="BE220"/>
  <c r="BE221"/>
  <c r="BE259"/>
  <c r="BE262"/>
  <c r="BE269"/>
  <c r="BE274"/>
  <c r="BE276"/>
  <c r="BE291"/>
  <c r="BE311"/>
  <c r="BE328"/>
  <c i="8" r="F92"/>
  <c r="BE147"/>
  <c r="BE169"/>
  <c r="BE173"/>
  <c r="BE185"/>
  <c r="BE238"/>
  <c r="BE248"/>
  <c r="BE273"/>
  <c r="BE305"/>
  <c r="BE309"/>
  <c r="BE318"/>
  <c i="9" r="E85"/>
  <c r="BE165"/>
  <c r="BE194"/>
  <c r="BE195"/>
  <c r="BE196"/>
  <c r="BE199"/>
  <c r="BE213"/>
  <c r="BE215"/>
  <c r="BE227"/>
  <c r="BE239"/>
  <c r="BE241"/>
  <c r="BE292"/>
  <c r="BE300"/>
  <c r="BE307"/>
  <c r="BE335"/>
  <c r="BE338"/>
  <c r="BE344"/>
  <c i="10" r="BE144"/>
  <c r="BE156"/>
  <c r="BE159"/>
  <c r="BE160"/>
  <c r="BE165"/>
  <c r="BE167"/>
  <c r="BE193"/>
  <c r="BE207"/>
  <c r="BE209"/>
  <c r="BE210"/>
  <c r="BE262"/>
  <c r="BE276"/>
  <c i="11" r="BE182"/>
  <c r="BE198"/>
  <c r="BE239"/>
  <c i="14" r="BE302"/>
  <c r="BE321"/>
  <c r="BE338"/>
  <c r="BE340"/>
  <c r="BE345"/>
  <c i="15" r="E126"/>
  <c r="BE145"/>
  <c r="BE163"/>
  <c r="BE171"/>
  <c r="BE183"/>
  <c r="BE209"/>
  <c r="BE210"/>
  <c r="BE220"/>
  <c r="BE223"/>
  <c r="BE265"/>
  <c r="BE279"/>
  <c r="BE287"/>
  <c r="BE288"/>
  <c r="BE303"/>
  <c r="BE379"/>
  <c r="BE356"/>
  <c i="6" r="BE313"/>
  <c r="BE322"/>
  <c r="BE328"/>
  <c i="10" r="BE162"/>
  <c r="BE206"/>
  <c r="BE274"/>
  <c r="BE303"/>
  <c r="BE307"/>
  <c i="11" r="BE161"/>
  <c r="BE177"/>
  <c r="BE183"/>
  <c r="BE203"/>
  <c r="BE205"/>
  <c r="BE208"/>
  <c r="BE214"/>
  <c r="BE236"/>
  <c r="BE251"/>
  <c r="BE253"/>
  <c r="BE254"/>
  <c r="BE257"/>
  <c r="BE260"/>
  <c r="BE266"/>
  <c r="BE273"/>
  <c r="BE274"/>
  <c r="BE281"/>
  <c r="BE301"/>
  <c r="BE308"/>
  <c r="BE310"/>
  <c i="12" r="E85"/>
  <c r="BE164"/>
  <c r="BE178"/>
  <c r="BE190"/>
  <c r="BE193"/>
  <c r="BE202"/>
  <c r="BE210"/>
  <c i="13" r="BE163"/>
  <c r="BE170"/>
  <c r="BE218"/>
  <c r="BE219"/>
  <c r="BE226"/>
  <c r="BE228"/>
  <c r="BE234"/>
  <c r="BE239"/>
  <c r="BE269"/>
  <c r="BE271"/>
  <c r="BE293"/>
  <c r="BE320"/>
  <c i="14" r="BE137"/>
  <c r="BE186"/>
  <c r="BE202"/>
  <c r="BE237"/>
  <c r="BE238"/>
  <c r="BE256"/>
  <c r="BE261"/>
  <c r="BE286"/>
  <c r="BE291"/>
  <c r="BE331"/>
  <c r="BE336"/>
  <c i="15" r="BE164"/>
  <c r="BE169"/>
  <c r="BE170"/>
  <c r="BE173"/>
  <c r="BE186"/>
  <c r="BE195"/>
  <c r="BE196"/>
  <c r="BE199"/>
  <c r="BE203"/>
  <c r="BE204"/>
  <c r="BE216"/>
  <c r="BE221"/>
  <c r="BE231"/>
  <c i="6" r="BE248"/>
  <c r="BE326"/>
  <c i="11" r="BE156"/>
  <c r="BE158"/>
  <c r="BE172"/>
  <c r="BE184"/>
  <c r="BE199"/>
  <c r="BE262"/>
  <c r="BE275"/>
  <c r="BE307"/>
  <c r="BE319"/>
  <c r="BE323"/>
  <c i="12" r="BE161"/>
  <c r="BE169"/>
  <c r="BE177"/>
  <c r="BE194"/>
  <c r="BE197"/>
  <c r="BE222"/>
  <c r="BE233"/>
  <c r="BE234"/>
  <c r="BE236"/>
  <c r="BE239"/>
  <c i="13" r="BE137"/>
  <c r="BE203"/>
  <c r="BE204"/>
  <c r="BE207"/>
  <c r="BE211"/>
  <c r="BE294"/>
  <c r="BE300"/>
  <c r="BE301"/>
  <c r="BE310"/>
  <c r="BE318"/>
  <c r="BE345"/>
  <c i="14" r="BE152"/>
  <c r="BE157"/>
  <c r="BE176"/>
  <c r="BE189"/>
  <c r="BE193"/>
  <c r="BE231"/>
  <c r="BE310"/>
  <c r="BE326"/>
  <c r="BE329"/>
  <c r="BE347"/>
  <c r="BE349"/>
  <c i="15" r="BE162"/>
  <c r="BE165"/>
  <c r="BE177"/>
  <c r="BE229"/>
  <c r="BE234"/>
  <c r="BE236"/>
  <c r="BE237"/>
  <c r="BE240"/>
  <c r="BE248"/>
  <c r="BE256"/>
  <c r="BE269"/>
  <c r="BE284"/>
  <c r="BE302"/>
  <c r="BE313"/>
  <c r="BE323"/>
  <c r="BE328"/>
  <c r="BE329"/>
  <c r="BE364"/>
  <c r="BE366"/>
  <c r="BE368"/>
  <c r="BE376"/>
  <c r="BE378"/>
  <c i="6" r="BE291"/>
  <c i="7" r="BE165"/>
  <c r="BE168"/>
  <c r="BE177"/>
  <c r="BE197"/>
  <c r="BE206"/>
  <c r="BE222"/>
  <c r="BE267"/>
  <c r="BE271"/>
  <c r="BE304"/>
  <c i="8" r="BE141"/>
  <c r="BE143"/>
  <c r="BE158"/>
  <c r="BE167"/>
  <c r="BE214"/>
  <c r="BE263"/>
  <c r="BE267"/>
  <c r="BE272"/>
  <c r="BE276"/>
  <c r="BE320"/>
  <c r="BE323"/>
  <c i="9" r="BE185"/>
  <c i="15" r="BE333"/>
  <c i="6" r="BE192"/>
  <c r="BE194"/>
  <c r="BE246"/>
  <c r="BE278"/>
  <c r="BE311"/>
  <c i="7" r="BE143"/>
  <c r="BE149"/>
  <c r="BE152"/>
  <c r="BE153"/>
  <c r="BE155"/>
  <c r="BE159"/>
  <c r="BE196"/>
  <c r="BE228"/>
  <c r="BE238"/>
  <c r="BE246"/>
  <c r="BE250"/>
  <c r="BE268"/>
  <c r="BE280"/>
  <c r="BE287"/>
  <c r="BE307"/>
  <c r="BE309"/>
  <c r="BE320"/>
  <c r="BE323"/>
  <c i="8" r="BE137"/>
  <c r="BE165"/>
  <c r="BE186"/>
  <c r="BE187"/>
  <c r="BE190"/>
  <c r="BE193"/>
  <c r="BE196"/>
  <c r="BE197"/>
  <c r="BE207"/>
  <c r="BE233"/>
  <c r="BE241"/>
  <c r="BE242"/>
  <c r="BE256"/>
  <c r="BE281"/>
  <c r="BE289"/>
  <c r="BE324"/>
  <c i="9" r="BE154"/>
  <c r="BE181"/>
  <c r="BE201"/>
  <c r="BE210"/>
  <c r="BE214"/>
  <c r="BE233"/>
  <c r="BE240"/>
  <c r="BE245"/>
  <c r="BE261"/>
  <c r="BE287"/>
  <c r="BE322"/>
  <c r="BE349"/>
  <c r="BE355"/>
  <c i="10" r="F126"/>
  <c r="BE135"/>
  <c r="BE154"/>
  <c r="BE155"/>
  <c r="BE157"/>
  <c r="BE188"/>
  <c r="BE198"/>
  <c r="BE219"/>
  <c r="BE230"/>
  <c r="BE232"/>
  <c r="BE249"/>
  <c r="BE260"/>
  <c r="BE263"/>
  <c r="BE265"/>
  <c r="BE277"/>
  <c r="BK180"/>
  <c r="J180"/>
  <c r="J104"/>
  <c i="11" r="BE148"/>
  <c r="BE152"/>
  <c r="BE153"/>
  <c r="BE159"/>
  <c r="BE185"/>
  <c r="BE189"/>
  <c r="BE192"/>
  <c r="BE200"/>
  <c r="BE228"/>
  <c r="BE285"/>
  <c i="12" r="BE147"/>
  <c r="BE149"/>
  <c r="BE184"/>
  <c r="BE216"/>
  <c r="BE226"/>
  <c i="13" r="BE161"/>
  <c r="BE180"/>
  <c r="BE183"/>
  <c r="BE186"/>
  <c r="BE232"/>
  <c r="BE245"/>
  <c r="BE279"/>
  <c r="BE289"/>
  <c r="BE292"/>
  <c r="BE298"/>
  <c r="BE329"/>
  <c r="BE339"/>
  <c r="BE343"/>
  <c r="BE347"/>
  <c i="14" r="BE144"/>
  <c r="BE168"/>
  <c r="BE196"/>
  <c r="BE201"/>
  <c r="BE275"/>
  <c r="BE300"/>
  <c r="BE318"/>
  <c r="BE327"/>
  <c r="BE351"/>
  <c i="15" r="BE149"/>
  <c r="BE155"/>
  <c r="BE252"/>
  <c i="2" r="E85"/>
  <c i="3" r="BE165"/>
  <c i="4" r="F92"/>
  <c r="BE183"/>
  <c r="BE185"/>
  <c r="BE188"/>
  <c r="BE191"/>
  <c r="BE197"/>
  <c r="BE203"/>
  <c r="BE205"/>
  <c r="BE210"/>
  <c r="BE218"/>
  <c r="BE229"/>
  <c r="BE244"/>
  <c r="BE257"/>
  <c r="BE258"/>
  <c r="BE261"/>
  <c r="BE265"/>
  <c r="BE309"/>
  <c i="5" r="BE139"/>
  <c r="BE158"/>
  <c r="BE186"/>
  <c r="BE193"/>
  <c r="BE196"/>
  <c r="BE217"/>
  <c r="BE223"/>
  <c r="BE239"/>
  <c r="BE263"/>
  <c r="BE287"/>
  <c r="BE316"/>
  <c i="6" r="J89"/>
  <c r="BE165"/>
  <c r="BE168"/>
  <c r="BE170"/>
  <c r="BE176"/>
  <c r="BE213"/>
  <c r="BE218"/>
  <c r="BE220"/>
  <c r="BE256"/>
  <c r="BE257"/>
  <c r="BE274"/>
  <c i="7" r="F130"/>
  <c r="BE145"/>
  <c r="BE150"/>
  <c r="BE213"/>
  <c r="BE214"/>
  <c r="BE215"/>
  <c r="BE219"/>
  <c r="BE243"/>
  <c r="BE249"/>
  <c r="BE255"/>
  <c r="BE266"/>
  <c r="BE278"/>
  <c r="BE326"/>
  <c r="BE330"/>
  <c r="BK224"/>
  <c r="J224"/>
  <c r="J108"/>
  <c i="8" r="BE150"/>
  <c r="BE164"/>
  <c r="BE179"/>
  <c r="BE180"/>
  <c r="BE191"/>
  <c r="BE204"/>
  <c r="BE211"/>
  <c r="BE213"/>
  <c r="BE230"/>
  <c r="BE236"/>
  <c r="BE254"/>
  <c r="BE268"/>
  <c r="BE282"/>
  <c r="BE308"/>
  <c i="9" r="BE145"/>
  <c r="BE163"/>
  <c r="BE170"/>
  <c r="BE178"/>
  <c r="BE198"/>
  <c r="BE211"/>
  <c r="BE222"/>
  <c r="BE223"/>
  <c r="BE256"/>
  <c r="BE257"/>
  <c r="BE267"/>
  <c r="BE276"/>
  <c r="BE313"/>
  <c r="BE317"/>
  <c i="10" r="BE137"/>
  <c r="BE175"/>
  <c i="11" r="J127"/>
  <c r="BE164"/>
  <c r="BE170"/>
  <c r="BE207"/>
  <c r="BE213"/>
  <c r="BE222"/>
  <c r="BE269"/>
  <c r="BE272"/>
  <c r="BE277"/>
  <c r="BE322"/>
  <c i="12" r="F92"/>
  <c r="BE166"/>
  <c r="BE180"/>
  <c r="BE185"/>
  <c r="BE205"/>
  <c r="BE229"/>
  <c i="13" r="E85"/>
  <c r="BE150"/>
  <c r="BE168"/>
  <c r="BE172"/>
  <c r="BE178"/>
  <c r="BE190"/>
  <c r="BE198"/>
  <c r="BE213"/>
  <c r="BE216"/>
  <c r="BE217"/>
  <c r="BE259"/>
  <c r="BE331"/>
  <c i="14" r="BE162"/>
  <c r="BE175"/>
  <c r="BE185"/>
  <c r="BE262"/>
  <c r="BE267"/>
  <c r="BE294"/>
  <c r="BE306"/>
  <c r="BE313"/>
  <c i="6" r="BE320"/>
  <c r="BE325"/>
  <c i="10" r="BE225"/>
  <c r="BE231"/>
  <c r="BE237"/>
  <c r="BE243"/>
  <c r="BE247"/>
  <c r="BE261"/>
  <c r="BE293"/>
  <c i="11" r="BE149"/>
  <c r="BE160"/>
  <c r="BE166"/>
  <c r="BE169"/>
  <c r="BE174"/>
  <c r="BE191"/>
  <c r="BE193"/>
  <c r="BE204"/>
  <c r="BE232"/>
  <c r="BE265"/>
  <c r="BE299"/>
  <c r="BE300"/>
  <c r="BE315"/>
  <c i="12" r="BE137"/>
  <c r="BE151"/>
  <c r="BE192"/>
  <c r="BE218"/>
  <c i="13" r="BE140"/>
  <c r="BE144"/>
  <c r="BE153"/>
  <c r="BE175"/>
  <c r="BE193"/>
  <c r="BE196"/>
  <c r="BE205"/>
  <c r="BE240"/>
  <c r="BE270"/>
  <c r="BE282"/>
  <c r="BE290"/>
  <c r="BE297"/>
  <c r="BE305"/>
  <c r="BE326"/>
  <c r="BE336"/>
  <c i="14" r="BE140"/>
  <c r="BE156"/>
  <c r="BE207"/>
  <c r="BE244"/>
  <c i="15" r="BE254"/>
  <c r="BE274"/>
  <c i="2" r="BE130"/>
  <c i="3" r="J117"/>
  <c r="BE130"/>
  <c r="BE148"/>
  <c r="BE149"/>
  <c r="BE151"/>
  <c r="BE155"/>
  <c r="BE160"/>
  <c r="BE171"/>
  <c r="BE184"/>
  <c r="BE200"/>
  <c r="BE202"/>
  <c i="4" r="E85"/>
  <c r="BE135"/>
  <c r="BE150"/>
  <c r="BE154"/>
  <c r="BE155"/>
  <c r="BE158"/>
  <c r="BE189"/>
  <c r="BE216"/>
  <c r="BE219"/>
  <c r="BE220"/>
  <c r="BE226"/>
  <c r="BE242"/>
  <c r="BE251"/>
  <c r="BE263"/>
  <c r="BE284"/>
  <c r="BE286"/>
  <c r="BE296"/>
  <c r="BE306"/>
  <c r="BE318"/>
  <c r="BE319"/>
  <c r="BE323"/>
  <c r="BE326"/>
  <c r="BE330"/>
  <c r="BE332"/>
  <c i="5" r="J89"/>
  <c r="BE140"/>
  <c r="BE144"/>
  <c r="BE169"/>
  <c r="BE170"/>
  <c r="BE178"/>
  <c r="BE179"/>
  <c r="BE184"/>
  <c r="BE191"/>
  <c r="BE192"/>
  <c r="BE200"/>
  <c r="BE201"/>
  <c r="BE233"/>
  <c r="BE250"/>
  <c r="BE253"/>
  <c r="BE266"/>
  <c r="BE271"/>
  <c r="BE282"/>
  <c r="BE285"/>
  <c r="BE286"/>
  <c r="BE298"/>
  <c r="BE321"/>
  <c i="6" r="F130"/>
  <c r="BE140"/>
  <c r="BE157"/>
  <c r="BE159"/>
  <c r="BE167"/>
  <c r="BE177"/>
  <c r="BE189"/>
  <c r="BE193"/>
  <c r="BE198"/>
  <c r="BE212"/>
  <c r="BE215"/>
  <c r="BE266"/>
  <c r="BE271"/>
  <c r="BE286"/>
  <c r="BE309"/>
  <c r="BE315"/>
  <c r="BE323"/>
  <c r="BE324"/>
  <c i="8" r="BE145"/>
  <c r="BE166"/>
  <c r="BE170"/>
  <c r="BE174"/>
  <c r="BE176"/>
  <c r="BE181"/>
  <c r="BE195"/>
  <c r="BE202"/>
  <c r="BE224"/>
  <c r="BE227"/>
  <c r="BE228"/>
  <c r="BE257"/>
  <c r="BE278"/>
  <c r="BE297"/>
  <c r="BE322"/>
  <c i="9" r="BE140"/>
  <c r="BE149"/>
  <c r="BE151"/>
  <c r="BE166"/>
  <c r="BE171"/>
  <c i="2" r="BE143"/>
  <c r="BE144"/>
  <c r="BE148"/>
  <c i="3" r="BE162"/>
  <c r="BE163"/>
  <c r="BE172"/>
  <c r="BE208"/>
  <c r="BE210"/>
  <c i="4" r="BE211"/>
  <c r="BE222"/>
  <c r="BE300"/>
  <c r="BE302"/>
  <c r="BE305"/>
  <c r="BE311"/>
  <c r="BE312"/>
  <c i="5" r="E85"/>
  <c r="BE136"/>
  <c r="BE142"/>
  <c r="BE145"/>
  <c r="BE146"/>
  <c r="BE153"/>
  <c r="BE175"/>
  <c r="BE227"/>
  <c r="BE270"/>
  <c r="BE273"/>
  <c r="BE275"/>
  <c r="BE307"/>
  <c r="BE318"/>
  <c r="BE324"/>
  <c i="6" r="BE174"/>
  <c r="BE175"/>
  <c r="BE180"/>
  <c r="BE185"/>
  <c r="BE197"/>
  <c r="BE225"/>
  <c r="BE237"/>
  <c i="12" r="BE142"/>
  <c r="BE211"/>
  <c i="13" r="BE154"/>
  <c r="BE158"/>
  <c r="BE176"/>
  <c r="BE197"/>
  <c r="BE208"/>
  <c r="BE229"/>
  <c r="BE248"/>
  <c r="BE262"/>
  <c r="BE302"/>
  <c i="14" r="BE136"/>
  <c r="BE164"/>
  <c r="BE173"/>
  <c r="BE206"/>
  <c r="BE220"/>
  <c r="BE232"/>
  <c r="BE240"/>
  <c r="BE348"/>
  <c r="BE356"/>
  <c i="15" r="F92"/>
  <c r="BE139"/>
  <c r="BE211"/>
  <c r="BE219"/>
  <c r="BE230"/>
  <c r="BE383"/>
  <c i="5" r="BE333"/>
  <c r="BE338"/>
  <c r="BE339"/>
  <c r="BE343"/>
  <c i="6" r="E123"/>
  <c r="BE146"/>
  <c r="BE195"/>
  <c r="BE231"/>
  <c r="BE240"/>
  <c r="BK224"/>
  <c r="J224"/>
  <c r="J108"/>
  <c i="7" r="BE142"/>
  <c r="BE167"/>
  <c r="BE179"/>
  <c r="BE186"/>
  <c r="BE194"/>
  <c i="8" r="J89"/>
  <c r="BE188"/>
  <c r="BE247"/>
  <c r="BE274"/>
  <c r="BE302"/>
  <c r="BE311"/>
  <c r="BE326"/>
  <c r="BE328"/>
  <c i="9" r="BE137"/>
  <c r="BE167"/>
  <c r="BE173"/>
  <c r="BE216"/>
  <c r="BE218"/>
  <c r="BE234"/>
  <c r="BE242"/>
  <c r="BE250"/>
  <c r="BE278"/>
  <c r="BE285"/>
  <c r="BE302"/>
  <c r="BE330"/>
  <c r="BE336"/>
  <c i="15" r="BE301"/>
  <c r="BE305"/>
  <c r="BE336"/>
  <c r="BE338"/>
  <c i="7" r="BE136"/>
  <c r="BE140"/>
  <c r="BE169"/>
  <c r="BE172"/>
  <c r="BE173"/>
  <c r="BE202"/>
  <c r="BE203"/>
  <c r="BE210"/>
  <c r="BE239"/>
  <c r="BE256"/>
  <c r="BE283"/>
  <c r="BE306"/>
  <c r="BE325"/>
  <c i="8" r="BE136"/>
  <c r="BE139"/>
  <c r="BE140"/>
  <c r="BE151"/>
  <c r="BE153"/>
  <c r="BE160"/>
  <c r="BE217"/>
  <c r="BE218"/>
  <c r="BE220"/>
  <c r="BE237"/>
  <c r="BE255"/>
  <c r="BE260"/>
  <c r="BE265"/>
  <c r="BE266"/>
  <c r="BE284"/>
  <c r="BE316"/>
  <c i="9" r="F92"/>
  <c r="BE155"/>
  <c r="BE162"/>
  <c r="BE176"/>
  <c r="BE187"/>
  <c r="BE188"/>
  <c r="BE193"/>
  <c r="BE200"/>
  <c r="BE204"/>
  <c r="BE248"/>
  <c r="BE258"/>
  <c r="BE262"/>
  <c r="BE275"/>
  <c r="BE293"/>
  <c r="BE296"/>
  <c r="BE310"/>
  <c r="BE342"/>
  <c r="BE351"/>
  <c r="BE353"/>
  <c r="BE361"/>
  <c r="BE363"/>
  <c i="10" r="BE132"/>
  <c r="BE136"/>
  <c r="BE153"/>
  <c r="BE174"/>
  <c r="BE178"/>
  <c r="BE196"/>
  <c i="11" r="BE136"/>
  <c r="BE163"/>
  <c r="BE194"/>
  <c r="BE261"/>
  <c r="BE263"/>
  <c r="BE264"/>
  <c r="BE312"/>
  <c i="12" r="BE134"/>
  <c r="BE139"/>
  <c r="BE173"/>
  <c r="BK129"/>
  <c r="BK128"/>
  <c r="J128"/>
  <c r="J97"/>
  <c i="13" r="BE159"/>
  <c r="BE166"/>
  <c r="BE167"/>
  <c r="BE188"/>
  <c r="BE210"/>
  <c r="BE233"/>
  <c r="BE249"/>
  <c r="BE254"/>
  <c r="BE267"/>
  <c r="BE286"/>
  <c r="BE317"/>
  <c i="14" r="BE199"/>
  <c r="BE264"/>
  <c r="BE276"/>
  <c r="BE298"/>
  <c r="BE305"/>
  <c r="BE328"/>
  <c r="BE335"/>
  <c i="15" r="J130"/>
  <c r="BE188"/>
  <c r="BE225"/>
  <c r="BE228"/>
  <c r="BE235"/>
  <c r="BK258"/>
  <c r="J258"/>
  <c r="J110"/>
  <c i="2" r="BE128"/>
  <c r="BE134"/>
  <c r="BE140"/>
  <c i="3" r="BE159"/>
  <c r="BE168"/>
  <c r="BE185"/>
  <c r="BE209"/>
  <c i="4" r="J89"/>
  <c r="BE136"/>
  <c r="BE157"/>
  <c r="BE162"/>
  <c r="BE169"/>
  <c r="BE190"/>
  <c r="BE200"/>
  <c r="BE231"/>
  <c r="BE246"/>
  <c r="BE299"/>
  <c r="BE315"/>
  <c i="5" r="BE143"/>
  <c r="BE148"/>
  <c r="BE152"/>
  <c r="BE155"/>
  <c r="BE172"/>
  <c r="BE180"/>
  <c r="BE183"/>
  <c r="BE206"/>
  <c r="BE209"/>
  <c r="BE224"/>
  <c r="BE232"/>
  <c r="BE276"/>
  <c r="BE279"/>
  <c r="BE299"/>
  <c r="BE310"/>
  <c r="BE335"/>
  <c r="BE336"/>
  <c r="BE337"/>
  <c i="6" r="BE186"/>
  <c r="BE203"/>
  <c r="BE205"/>
  <c r="BE219"/>
  <c r="BE245"/>
  <c r="BE268"/>
  <c i="11" r="BE327"/>
  <c i="14" r="BE282"/>
  <c r="BE287"/>
  <c r="BE343"/>
  <c r="BE352"/>
  <c r="BE354"/>
  <c i="15" r="BE349"/>
  <c r="BE354"/>
  <c i="4" r="BK336"/>
  <c r="J336"/>
  <c r="J108"/>
  <c i="5" r="BE171"/>
  <c r="BE202"/>
  <c r="BE219"/>
  <c r="BE238"/>
  <c r="BE245"/>
  <c r="BE262"/>
  <c r="BE283"/>
  <c i="6" r="BE144"/>
  <c r="BE151"/>
  <c r="BE166"/>
  <c r="BE179"/>
  <c r="BE187"/>
  <c r="BE196"/>
  <c r="BE243"/>
  <c r="BE275"/>
  <c i="7" r="BE137"/>
  <c r="BE157"/>
  <c i="15" r="BE320"/>
  <c r="BE346"/>
  <c r="BE355"/>
  <c r="BE377"/>
  <c i="2" r="BK145"/>
  <c r="J145"/>
  <c r="J102"/>
  <c i="3" r="BE137"/>
  <c r="BE157"/>
  <c r="BE188"/>
  <c i="4" r="BE212"/>
  <c r="BE252"/>
  <c r="BE255"/>
  <c r="BE256"/>
  <c r="BE301"/>
  <c r="BE334"/>
  <c r="BE337"/>
  <c i="5" r="BE147"/>
  <c r="BE161"/>
  <c r="BE174"/>
  <c r="BE189"/>
  <c r="BE230"/>
  <c r="BE236"/>
  <c r="BE237"/>
  <c r="BE257"/>
  <c r="BE264"/>
  <c r="BE290"/>
  <c r="BE328"/>
  <c i="6" r="BE139"/>
  <c r="BE169"/>
  <c r="BE249"/>
  <c r="BE281"/>
  <c i="7" r="BE141"/>
  <c r="BE189"/>
  <c r="BE193"/>
  <c r="BE218"/>
  <c r="BE234"/>
  <c r="BE242"/>
  <c r="BE265"/>
  <c r="BE296"/>
  <c i="8" r="BE142"/>
  <c r="BE148"/>
  <c r="BE156"/>
  <c r="BE168"/>
  <c r="BE175"/>
  <c r="BE194"/>
  <c r="BE212"/>
  <c r="BE223"/>
  <c r="BE244"/>
  <c r="BE269"/>
  <c r="BE277"/>
  <c r="BE279"/>
  <c r="BE285"/>
  <c r="BE304"/>
  <c r="BE321"/>
  <c i="9" r="BE150"/>
  <c r="BE217"/>
  <c r="BE232"/>
  <c r="BE235"/>
  <c r="BE289"/>
  <c r="BE297"/>
  <c r="BE298"/>
  <c r="BE314"/>
  <c i="10" r="BE149"/>
  <c r="BE170"/>
  <c r="BE208"/>
  <c r="BE242"/>
  <c r="BE285"/>
  <c r="BE294"/>
  <c r="BE310"/>
  <c r="BE320"/>
  <c i="11" r="BE176"/>
  <c r="BE188"/>
  <c r="BE231"/>
  <c r="BE242"/>
  <c r="BE245"/>
  <c r="BE252"/>
  <c i="12" r="BE130"/>
  <c r="BE138"/>
  <c r="BE144"/>
  <c r="BE172"/>
  <c r="BE174"/>
  <c r="BE215"/>
  <c r="BE219"/>
  <c r="BE231"/>
  <c r="BE235"/>
  <c r="BE237"/>
  <c r="BE241"/>
  <c i="13" r="F92"/>
  <c r="J127"/>
  <c r="BE136"/>
  <c r="BE160"/>
  <c r="BE182"/>
  <c r="BE194"/>
  <c r="BE200"/>
  <c r="BE235"/>
  <c r="BE236"/>
  <c r="BE253"/>
  <c r="BE268"/>
  <c r="BE278"/>
  <c r="BE280"/>
  <c r="BE281"/>
  <c r="BE283"/>
  <c r="BE295"/>
  <c r="BE334"/>
  <c i="14" r="BE167"/>
  <c r="BE179"/>
  <c r="BE191"/>
  <c r="BE210"/>
  <c r="BE211"/>
  <c r="BE236"/>
  <c r="BE257"/>
  <c r="BE288"/>
  <c i="15" r="BE140"/>
  <c r="BE158"/>
  <c r="BE159"/>
  <c r="BE172"/>
  <c r="BE178"/>
  <c r="BE181"/>
  <c r="BE194"/>
  <c r="BE206"/>
  <c r="BE213"/>
  <c r="BE224"/>
  <c r="BE227"/>
  <c r="BE271"/>
  <c r="BE276"/>
  <c r="BE283"/>
  <c r="BE290"/>
  <c r="BE296"/>
  <c r="BE304"/>
  <c r="BE308"/>
  <c r="BE315"/>
  <c r="BE331"/>
  <c r="BE381"/>
  <c i="4" r="BE304"/>
  <c i="5" r="F130"/>
  <c r="BE185"/>
  <c r="BE190"/>
  <c r="BE203"/>
  <c r="BE218"/>
  <c r="BE231"/>
  <c r="BE251"/>
  <c r="BE297"/>
  <c r="BE315"/>
  <c r="BE326"/>
  <c r="BE341"/>
  <c i="6" r="BE145"/>
  <c r="BE155"/>
  <c r="BE171"/>
  <c r="BE199"/>
  <c r="BE204"/>
  <c r="BE214"/>
  <c r="BE276"/>
  <c r="BE280"/>
  <c i="11" r="BE250"/>
  <c i="12" r="BE145"/>
  <c r="BE152"/>
  <c r="BE155"/>
  <c r="BE157"/>
  <c r="BE191"/>
  <c r="BE224"/>
  <c i="13" r="BE147"/>
  <c r="BE165"/>
  <c r="BE169"/>
  <c r="BE173"/>
  <c r="BE187"/>
  <c r="BE189"/>
  <c r="BE199"/>
  <c r="BE209"/>
  <c r="BE212"/>
  <c r="BE222"/>
  <c r="BE227"/>
  <c r="BE242"/>
  <c r="BE250"/>
  <c r="BE256"/>
  <c r="BE274"/>
  <c r="BE277"/>
  <c r="BE313"/>
  <c r="BE319"/>
  <c r="BE340"/>
  <c r="BE342"/>
  <c i="14" r="BE149"/>
  <c r="BE155"/>
  <c r="BE158"/>
  <c r="BE161"/>
  <c r="BE170"/>
  <c r="BE183"/>
  <c r="BE192"/>
  <c r="BE203"/>
  <c r="BE222"/>
  <c r="BE229"/>
  <c r="BE230"/>
  <c r="BE248"/>
  <c r="BE253"/>
  <c r="BE270"/>
  <c r="BE289"/>
  <c i="15" r="BE317"/>
  <c r="BE334"/>
  <c i="3" r="BE131"/>
  <c r="BE145"/>
  <c r="BE166"/>
  <c i="4" r="BE207"/>
  <c r="BE234"/>
  <c r="BE245"/>
  <c r="BE298"/>
  <c i="5" r="BE150"/>
  <c r="BE159"/>
  <c r="BE181"/>
  <c r="BE207"/>
  <c r="BE241"/>
  <c r="BE254"/>
  <c r="BE265"/>
  <c r="BE292"/>
  <c i="6" r="BE222"/>
  <c r="BE259"/>
  <c r="BE283"/>
  <c r="BE307"/>
  <c i="9" r="BE148"/>
  <c r="BE159"/>
  <c r="BE164"/>
  <c r="BE184"/>
  <c r="BE221"/>
  <c r="BE238"/>
  <c r="BE270"/>
  <c r="BE301"/>
  <c r="BE346"/>
  <c i="10" r="BE143"/>
  <c r="BE173"/>
  <c r="BE176"/>
  <c r="BE185"/>
  <c r="BE234"/>
  <c r="BE250"/>
  <c r="BE302"/>
  <c r="BE318"/>
  <c i="11" r="BE141"/>
  <c r="BE145"/>
  <c r="BE162"/>
  <c r="BE233"/>
  <c r="BE293"/>
  <c i="12" r="BE141"/>
  <c i="15" r="BE174"/>
  <c r="BE180"/>
  <c r="BE253"/>
  <c r="BE282"/>
  <c r="BE293"/>
  <c r="BE311"/>
  <c r="BE312"/>
  <c r="BE314"/>
  <c i="2" r="F36"/>
  <c i="1" r="BC95"/>
  <c i="3" r="F35"/>
  <c i="1" r="BB96"/>
  <c i="7" r="J34"/>
  <c i="1" r="AW100"/>
  <c i="11" r="F35"/>
  <c i="1" r="BB104"/>
  <c i="3" r="F37"/>
  <c i="1" r="BD96"/>
  <c i="5" r="F34"/>
  <c i="1" r="BA98"/>
  <c i="8" r="F34"/>
  <c i="1" r="BA101"/>
  <c i="13" r="F34"/>
  <c i="1" r="BA106"/>
  <c i="6" r="J34"/>
  <c i="1" r="AW99"/>
  <c i="10" r="F34"/>
  <c i="1" r="BA103"/>
  <c i="13" r="F37"/>
  <c i="1" r="BD106"/>
  <c i="15" r="J34"/>
  <c i="1" r="AW108"/>
  <c i="14" r="F34"/>
  <c i="1" r="BA107"/>
  <c i="15" r="F36"/>
  <c i="1" r="BC108"/>
  <c i="9" r="J34"/>
  <c i="1" r="AW102"/>
  <c i="4" r="F34"/>
  <c i="1" r="BA97"/>
  <c i="9" r="F37"/>
  <c i="1" r="BD102"/>
  <c i="6" r="F36"/>
  <c i="1" r="BC99"/>
  <c i="8" r="F37"/>
  <c i="1" r="BD101"/>
  <c i="14" r="J34"/>
  <c i="1" r="AW107"/>
  <c i="4" r="F37"/>
  <c i="1" r="BD97"/>
  <c i="5" r="F36"/>
  <c i="1" r="BC98"/>
  <c i="3" r="J34"/>
  <c i="1" r="AW96"/>
  <c i="14" r="F37"/>
  <c i="1" r="BD107"/>
  <c i="10" r="J34"/>
  <c i="1" r="AW103"/>
  <c i="12" r="J34"/>
  <c i="1" r="AW105"/>
  <c i="5" r="F37"/>
  <c i="1" r="BD98"/>
  <c i="6" r="F35"/>
  <c i="1" r="BB99"/>
  <c i="6" r="F34"/>
  <c i="1" r="BA99"/>
  <c i="5" r="F35"/>
  <c i="1" r="BB98"/>
  <c i="15" r="F37"/>
  <c i="1" r="BD108"/>
  <c i="12" r="F35"/>
  <c i="1" r="BB105"/>
  <c i="14" r="F36"/>
  <c i="1" r="BC107"/>
  <c i="15" r="F34"/>
  <c i="1" r="BA108"/>
  <c i="7" r="F34"/>
  <c i="1" r="BA100"/>
  <c i="2" r="F37"/>
  <c i="1" r="BD95"/>
  <c i="14" r="F35"/>
  <c i="1" r="BB107"/>
  <c i="11" r="F36"/>
  <c i="1" r="BC104"/>
  <c i="7" r="F37"/>
  <c i="1" r="BD100"/>
  <c i="13" r="J34"/>
  <c i="1" r="AW106"/>
  <c i="7" r="F36"/>
  <c i="1" r="BC100"/>
  <c i="12" r="F37"/>
  <c i="1" r="BD105"/>
  <c i="5" r="J34"/>
  <c i="1" r="AW98"/>
  <c i="8" r="J34"/>
  <c i="1" r="AW101"/>
  <c i="12" r="F34"/>
  <c i="1" r="BA105"/>
  <c i="3" r="F36"/>
  <c i="1" r="BC96"/>
  <c i="4" r="J34"/>
  <c i="1" r="AW97"/>
  <c i="11" r="F34"/>
  <c i="1" r="BA104"/>
  <c i="13" r="F36"/>
  <c i="1" r="BC106"/>
  <c i="7" r="F35"/>
  <c i="1" r="BB100"/>
  <c i="9" r="F34"/>
  <c i="1" r="BA102"/>
  <c i="10" r="F37"/>
  <c i="1" r="BD103"/>
  <c i="3" r="F34"/>
  <c i="1" r="BA96"/>
  <c i="2" r="J34"/>
  <c i="1" r="AW95"/>
  <c i="9" r="F36"/>
  <c i="1" r="BC102"/>
  <c i="4" r="F36"/>
  <c i="1" r="BC97"/>
  <c i="10" r="F35"/>
  <c i="1" r="BB103"/>
  <c i="12" r="F36"/>
  <c i="1" r="BC105"/>
  <c i="11" r="J34"/>
  <c i="1" r="AW104"/>
  <c i="9" r="F35"/>
  <c i="1" r="BB102"/>
  <c i="10" r="F36"/>
  <c i="1" r="BC103"/>
  <c i="8" r="F36"/>
  <c i="1" r="BC101"/>
  <c i="11" r="F37"/>
  <c i="1" r="BD104"/>
  <c i="4" r="F35"/>
  <c i="1" r="BB97"/>
  <c i="8" r="F35"/>
  <c i="1" r="BB101"/>
  <c i="13" r="F35"/>
  <c i="1" r="BB106"/>
  <c i="2" r="F34"/>
  <c i="1" r="BA95"/>
  <c i="2" r="F35"/>
  <c i="1" r="BB95"/>
  <c i="15" r="F35"/>
  <c i="1" r="BB108"/>
  <c i="6" r="F37"/>
  <c i="1" r="BD99"/>
  <c i="9" l="1" r="P182"/>
  <c i="8" r="T133"/>
  <c r="T132"/>
  <c i="6" r="R163"/>
  <c i="9" r="R182"/>
  <c i="6" r="R134"/>
  <c i="14" r="P187"/>
  <c i="3" r="P123"/>
  <c i="1" r="AU96"/>
  <c i="15" r="T192"/>
  <c i="14" r="R187"/>
  <c i="6" r="BK163"/>
  <c r="J163"/>
  <c r="J102"/>
  <c i="7" r="P161"/>
  <c i="15" r="R137"/>
  <c i="8" r="P162"/>
  <c i="6" r="T134"/>
  <c i="7" r="T161"/>
  <c i="5" r="R167"/>
  <c r="T134"/>
  <c i="9" r="R134"/>
  <c r="R133"/>
  <c i="7" r="BK161"/>
  <c r="J161"/>
  <c r="J102"/>
  <c i="2" r="R124"/>
  <c r="R123"/>
  <c i="6" r="P163"/>
  <c i="7" r="R134"/>
  <c i="13" r="T134"/>
  <c i="14" r="P134"/>
  <c r="P133"/>
  <c i="1" r="AU107"/>
  <c i="15" r="BK192"/>
  <c r="J192"/>
  <c r="J103"/>
  <c i="11" r="P178"/>
  <c i="10" r="R171"/>
  <c i="14" r="T187"/>
  <c i="8" r="P133"/>
  <c r="P132"/>
  <c i="1" r="AU101"/>
  <c i="7" r="R161"/>
  <c i="11" r="T134"/>
  <c r="T133"/>
  <c i="13" r="R134"/>
  <c i="11" r="R178"/>
  <c i="6" r="T163"/>
  <c i="15" r="R192"/>
  <c i="10" r="T130"/>
  <c i="14" r="R134"/>
  <c r="R133"/>
  <c i="8" r="R133"/>
  <c i="9" r="P134"/>
  <c r="P133"/>
  <c i="1" r="AU102"/>
  <c i="8" r="BK162"/>
  <c r="J162"/>
  <c r="J102"/>
  <c i="5" r="P167"/>
  <c i="6" r="P133"/>
  <c i="1" r="AU99"/>
  <c i="13" r="R184"/>
  <c i="10" r="T171"/>
  <c i="4" r="T164"/>
  <c r="T128"/>
  <c i="10" r="R130"/>
  <c r="R129"/>
  <c r="P171"/>
  <c r="P129"/>
  <c i="1" r="AU103"/>
  <c i="9" r="T182"/>
  <c i="4" r="R129"/>
  <c r="R128"/>
  <c i="2" r="T124"/>
  <c r="T123"/>
  <c i="3" r="R124"/>
  <c r="R123"/>
  <c i="7" r="P134"/>
  <c r="P133"/>
  <c i="1" r="AU100"/>
  <c i="8" r="BK133"/>
  <c r="J133"/>
  <c r="J97"/>
  <c i="11" r="R134"/>
  <c r="R133"/>
  <c i="8" r="R162"/>
  <c i="13" r="P184"/>
  <c i="5" r="T167"/>
  <c i="7" r="T133"/>
  <c i="15" r="P137"/>
  <c r="P136"/>
  <c i="1" r="AU108"/>
  <c i="14" r="T134"/>
  <c r="T133"/>
  <c i="5" r="P133"/>
  <c i="1" r="AU98"/>
  <c i="11" r="P133"/>
  <c i="1" r="AU104"/>
  <c i="13" r="P134"/>
  <c r="P133"/>
  <c i="1" r="AU106"/>
  <c i="15" r="P192"/>
  <c i="9" r="T134"/>
  <c r="T133"/>
  <c i="15" r="T137"/>
  <c r="T136"/>
  <c i="5" r="R134"/>
  <c r="R133"/>
  <c i="4" r="P128"/>
  <c i="1" r="AU97"/>
  <c i="2" r="BK124"/>
  <c r="J124"/>
  <c r="J97"/>
  <c i="13" r="T184"/>
  <c i="2" r="J125"/>
  <c r="J98"/>
  <c i="3" r="BK152"/>
  <c r="J152"/>
  <c r="J101"/>
  <c i="4" r="BK164"/>
  <c r="J164"/>
  <c r="J102"/>
  <c i="5" r="BK167"/>
  <c r="J167"/>
  <c r="J102"/>
  <c i="9" r="BK182"/>
  <c r="J182"/>
  <c r="J103"/>
  <c i="11" r="J135"/>
  <c r="J98"/>
  <c r="BK178"/>
  <c r="J178"/>
  <c r="J103"/>
  <c i="14" r="BK134"/>
  <c r="J134"/>
  <c r="J97"/>
  <c i="6" r="BK134"/>
  <c r="BK133"/>
  <c r="J133"/>
  <c i="8" r="J134"/>
  <c r="J98"/>
  <c i="9" r="BK134"/>
  <c r="J134"/>
  <c r="J97"/>
  <c i="6" r="J164"/>
  <c r="J103"/>
  <c i="7" r="BK134"/>
  <c r="BK133"/>
  <c r="J133"/>
  <c r="J96"/>
  <c r="J162"/>
  <c r="J103"/>
  <c i="8" r="J163"/>
  <c r="J103"/>
  <c i="10" r="BK130"/>
  <c r="BK171"/>
  <c r="J171"/>
  <c r="J102"/>
  <c i="14" r="BK187"/>
  <c r="J187"/>
  <c r="J103"/>
  <c i="13" r="BK134"/>
  <c r="BK133"/>
  <c r="J133"/>
  <c r="J96"/>
  <c r="BK184"/>
  <c r="J184"/>
  <c r="J103"/>
  <c i="15" r="BK137"/>
  <c r="BK136"/>
  <c r="J136"/>
  <c r="J96"/>
  <c i="12" r="J129"/>
  <c r="J98"/>
  <c i="5" r="BK134"/>
  <c r="BK133"/>
  <c r="J133"/>
  <c i="11" r="J134"/>
  <c r="J97"/>
  <c i="3" r="BK124"/>
  <c r="J124"/>
  <c r="J97"/>
  <c i="15" r="J193"/>
  <c r="J104"/>
  <c i="4" r="BK129"/>
  <c r="BK128"/>
  <c r="J128"/>
  <c i="12" r="BK153"/>
  <c r="J153"/>
  <c r="J102"/>
  <c i="3" r="J33"/>
  <c i="1" r="AV96"/>
  <c r="AT96"/>
  <c i="15" r="F33"/>
  <c i="1" r="AZ108"/>
  <c i="5" r="J33"/>
  <c i="1" r="AV98"/>
  <c r="AT98"/>
  <c i="6" r="J30"/>
  <c i="1" r="AG99"/>
  <c i="6" r="F33"/>
  <c i="1" r="AZ99"/>
  <c i="4" r="F33"/>
  <c i="1" r="AZ97"/>
  <c r="BD94"/>
  <c r="W33"/>
  <c i="7" r="F33"/>
  <c i="1" r="AZ100"/>
  <c i="15" r="J33"/>
  <c i="1" r="AV108"/>
  <c r="AT108"/>
  <c i="10" r="J33"/>
  <c i="1" r="AV103"/>
  <c r="AT103"/>
  <c i="14" r="J33"/>
  <c i="1" r="AV107"/>
  <c r="AT107"/>
  <c i="8" r="J33"/>
  <c i="1" r="AV101"/>
  <c r="AT101"/>
  <c r="BB94"/>
  <c r="W31"/>
  <c r="BA94"/>
  <c r="AW94"/>
  <c r="AK30"/>
  <c i="9" r="J33"/>
  <c i="1" r="AV102"/>
  <c r="AT102"/>
  <c i="5" r="J30"/>
  <c i="1" r="AG98"/>
  <c r="AN98"/>
  <c i="6" r="J33"/>
  <c i="1" r="AV99"/>
  <c r="AT99"/>
  <c i="11" r="F33"/>
  <c i="1" r="AZ104"/>
  <c i="12" r="F33"/>
  <c i="1" r="AZ105"/>
  <c i="2" r="F33"/>
  <c i="1" r="AZ95"/>
  <c i="2" r="J33"/>
  <c i="1" r="AV95"/>
  <c r="AT95"/>
  <c i="3" r="F33"/>
  <c i="1" r="AZ96"/>
  <c i="7" r="J33"/>
  <c i="1" r="AV100"/>
  <c r="AT100"/>
  <c i="4" r="J30"/>
  <c i="1" r="AG97"/>
  <c i="5" r="F33"/>
  <c i="1" r="AZ98"/>
  <c i="13" r="F33"/>
  <c i="1" r="AZ106"/>
  <c i="14" r="F33"/>
  <c i="1" r="AZ107"/>
  <c i="10" r="F33"/>
  <c i="1" r="AZ103"/>
  <c i="9" r="F33"/>
  <c i="1" r="AZ102"/>
  <c i="8" r="F33"/>
  <c i="1" r="AZ101"/>
  <c i="11" r="J33"/>
  <c i="1" r="AV104"/>
  <c r="AT104"/>
  <c i="4" r="J33"/>
  <c i="1" r="AV97"/>
  <c r="AT97"/>
  <c r="BC94"/>
  <c r="W32"/>
  <c i="12" r="J33"/>
  <c i="1" r="AV105"/>
  <c r="AT105"/>
  <c i="13" r="J33"/>
  <c i="1" r="AV106"/>
  <c r="AT106"/>
  <c i="10" l="1" r="BK129"/>
  <c r="J129"/>
  <c i="13" r="R133"/>
  <c i="7" r="R133"/>
  <c i="8" r="R132"/>
  <c i="13" r="T133"/>
  <c i="5" r="T133"/>
  <c i="15" r="R136"/>
  <c i="10" r="T129"/>
  <c i="6" r="T133"/>
  <c r="R133"/>
  <c r="J39"/>
  <c i="4" r="J39"/>
  <c i="5" r="J39"/>
  <c i="11" r="BK133"/>
  <c r="J133"/>
  <c i="12" r="BK127"/>
  <c r="J127"/>
  <c r="J96"/>
  <c i="4" r="J96"/>
  <c r="J129"/>
  <c r="J97"/>
  <c i="6" r="J96"/>
  <c i="5" r="J134"/>
  <c r="J97"/>
  <c i="14" r="BK133"/>
  <c r="J133"/>
  <c i="6" r="J134"/>
  <c r="J97"/>
  <c i="15" r="J137"/>
  <c r="J97"/>
  <c i="5" r="J96"/>
  <c i="7" r="J134"/>
  <c r="J97"/>
  <c i="10" r="J130"/>
  <c r="J97"/>
  <c i="3" r="BK123"/>
  <c r="J123"/>
  <c r="J96"/>
  <c i="8" r="BK132"/>
  <c r="J132"/>
  <c r="J96"/>
  <c i="2" r="BK123"/>
  <c r="J123"/>
  <c r="J96"/>
  <c i="9" r="BK133"/>
  <c r="J133"/>
  <c i="13" r="J134"/>
  <c r="J97"/>
  <c i="1" r="AN99"/>
  <c r="AN97"/>
  <c i="10" r="J30"/>
  <c i="1" r="AG103"/>
  <c r="AN103"/>
  <c r="AZ94"/>
  <c r="AV94"/>
  <c r="AK29"/>
  <c i="11" r="J30"/>
  <c i="1" r="AG104"/>
  <c r="AN104"/>
  <c i="13" r="J30"/>
  <c i="1" r="AG106"/>
  <c r="AN106"/>
  <c i="15" r="J30"/>
  <c i="1" r="AG108"/>
  <c r="AN108"/>
  <c i="9" r="J30"/>
  <c i="1" r="AG102"/>
  <c r="AN102"/>
  <c r="AU94"/>
  <c r="AX94"/>
  <c i="14" r="J30"/>
  <c i="1" r="AG107"/>
  <c r="AN107"/>
  <c i="7" r="J30"/>
  <c i="1" r="AG100"/>
  <c r="AN100"/>
  <c r="W30"/>
  <c r="AY94"/>
  <c i="14" l="1" r="J96"/>
  <c i="9" r="J39"/>
  <c r="J96"/>
  <c i="10" r="J96"/>
  <c i="13" r="J39"/>
  <c i="14" r="J39"/>
  <c i="11" r="J96"/>
  <c i="7" r="J39"/>
  <c i="15" r="J39"/>
  <c i="10" r="J39"/>
  <c i="11" r="J39"/>
  <c i="1" r="W29"/>
  <c i="12" r="J30"/>
  <c i="1" r="AG105"/>
  <c r="AN105"/>
  <c i="3" r="J30"/>
  <c i="1" r="AG96"/>
  <c r="AN96"/>
  <c i="8" r="J30"/>
  <c i="1" r="AG101"/>
  <c r="AN101"/>
  <c r="AT94"/>
  <c i="2" r="J30"/>
  <c i="1" r="AG95"/>
  <c r="AN95"/>
  <c i="2" l="1" r="J39"/>
  <c i="8" r="J39"/>
  <c i="12" r="J39"/>
  <c i="3" r="J39"/>
  <c i="1" r="AG94"/>
  <c r="AK26"/>
  <c r="AK35"/>
  <c l="1" r="AN94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<sst xmlns="http://schemas.openxmlformats.org/spreadsheetml/2006/main">
  <si>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</si>
  <si>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</si>
  <si>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</si>
  <si>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</si>
  <si>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</si>
  <si>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{6d4a9700-b026-4c8d-b748-d345652b3a6c}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</si>
  <si>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</si>
  <si>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</si>
  <si>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</si>
  <si>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</si>
  <si>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</si>
  <si>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</si>
  <si>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</si>
  <si>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</si>
  <si>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M25/001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</si>
  <si>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</si>
  <si>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</si>
  <si>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Rekonstrukce Denního stacionáře psychiatrického oddělení, KZ, a.s. – Nemocnice Most, o.z.</t>
  </si>
  <si>
    <t>KSO:</t>
  </si>
  <si>
    <t>CC-CZ:</t>
  </si>
  <si>
    <t>Místo:</t>
  </si>
  <si>
    <t>J. E. Purkyně 270, 434 64 Most</t>
  </si>
  <si>
    <t>Datum:</t>
  </si>
  <si>
    <t>2. 6. 2025</t>
  </si>
  <si>
    <t>Zadavatel:</t>
  </si>
  <si>
    <t>IČ:</t>
  </si>
  <si>
    <t>25488627</t>
  </si>
  <si>
    <t>Krajská zdravotní, a.s.</t>
  </si>
  <si>
    <t>DIČ:</t>
  </si>
  <si>
    <t>CZ25488627</t>
  </si>
  <si>
    <t>Uchazeč:</t>
  </si>
  <si>
    <t>Vyplň údaj</t>
  </si>
  <si>
    <t>Projektant:</t>
  </si>
  <si>
    <t>17795885</t>
  </si>
  <si>
    <t>MOSTIKA s.r.o.</t>
  </si>
  <si>
    <t>CZ17795885</t>
  </si>
  <si>
    <t>True</t>
  </si>
  <si>
    <t>Zpracovatel:</t>
  </si>
  <si>
    <t>Ing. arch. Luboš Polanský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</si>
  <si>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</si>
  <si>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</si>
  <si>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</si>
  <si>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</si>
  <si>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</si>
  <si>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</si>
  <si>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</si>
  <si>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</si>
  <si>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</si>
  <si>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</si>
  <si>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</si>
  <si>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</si>
  <si>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</si>
  <si>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</si>
  <si>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</si>
  <si>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</si>
  <si>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</si>
  <si>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</si>
  <si>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</si>
  <si>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</si>
  <si>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</si>
  <si>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</si>
  <si>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</si>
  <si>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</si>
  <si>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</si>
  <si>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</si>
  <si>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</si>
  <si>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</si>
  <si>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</si>
  <si>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</si>
  <si>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</si>
  <si>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</si>
  <si>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</si>
  <si>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</si>
  <si>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</si>
  <si>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</si>
  <si>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</si>
  <si>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</si>
  <si>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</si>
  <si>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</si>
  <si>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</si>
  <si>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</si>
  <si>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</si>
  <si>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</si>
  <si>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</si>
  <si>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</si>
  <si>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000</t>
  </si>
  <si>
    <t>Ostatní náklady stavby</t>
  </si>
  <si>
    <t>STA</t>
  </si>
  <si>
    <t>1</t>
  </si>
  <si>
    <t>{c1f48173-ba1f-439f-8ff0-8e357d089083}</t>
  </si>
  <si>
    <t>2</t>
  </si>
  <si>
    <t>001</t>
  </si>
  <si>
    <t>Dveře (celý stacionář)</t>
  </si>
  <si>
    <t>{9e9ae7c4-1b69-45e8-94f4-c76c1c0cbe40}</t>
  </si>
  <si>
    <t>003</t>
  </si>
  <si>
    <t>ELEKTRO - SILNO + SLBP (celý stacionář)</t>
  </si>
  <si>
    <t>{927ee6b1-3c7f-4c2b-9f50-8b024c61db8d}</t>
  </si>
  <si>
    <t>101</t>
  </si>
  <si>
    <t>Tělocvična</t>
  </si>
  <si>
    <t>{4e9967ce-2b76-44db-84dc-e4158914e99a}</t>
  </si>
  <si>
    <t>102</t>
  </si>
  <si>
    <t>Ergoterapie II.</t>
  </si>
  <si>
    <t>{909987dc-4ee6-4c2b-bc8d-bf8cfb158335}</t>
  </si>
  <si>
    <t>103</t>
  </si>
  <si>
    <t>Ergoterapie I.</t>
  </si>
  <si>
    <t>{af98a674-6dab-474b-86ff-878fae3dfad4}</t>
  </si>
  <si>
    <t>104</t>
  </si>
  <si>
    <t>Lékař - psychiatr</t>
  </si>
  <si>
    <t>{64e8a485-8550-42ee-9f20-52b5402e3ce7}</t>
  </si>
  <si>
    <t>105</t>
  </si>
  <si>
    <t>Šatna a denní místnost klientů</t>
  </si>
  <si>
    <t>{4855ff19-bc61-4629-ac87-4163d8e25d41}</t>
  </si>
  <si>
    <t>110</t>
  </si>
  <si>
    <t>Chodba</t>
  </si>
  <si>
    <t>{dc2c19fb-f3d2-491b-99b3-b70eb2ae76c6}</t>
  </si>
  <si>
    <t>113</t>
  </si>
  <si>
    <t>Snoezelen</t>
  </si>
  <si>
    <t>{c1167396-b43c-4e60-b362-b882445e043c}</t>
  </si>
  <si>
    <t>114, 118</t>
  </si>
  <si>
    <t>Lékař - psycholog</t>
  </si>
  <si>
    <t>{075abc51-d76b-45e1-ab48-d64bfaf40ddf}</t>
  </si>
  <si>
    <t>124</t>
  </si>
  <si>
    <t>Denní místnost zaměstnanců</t>
  </si>
  <si>
    <t>{94a6d87e-4695-4ea2-9172-338662cae570}</t>
  </si>
  <si>
    <t>125</t>
  </si>
  <si>
    <t>Sesterna</t>
  </si>
  <si>
    <t>{7cc76d7b-1dc7-4845-b318-a96bf297e89b}</t>
  </si>
  <si>
    <t>126</t>
  </si>
  <si>
    <t>Keramická dílna</t>
  </si>
  <si>
    <t>{aeda9ff5-4d80-4816-891a-245ed60c7f08}</t>
  </si>
  <si>
    <t>KRYCÍ LIST SOUPISU PRACÍ</t>
  </si>
  <si>
    <t>Objekt:</t>
  </si>
  <si>
    <t>000 - Ostatní náklady stavby</t>
  </si>
  <si>
    <t>REKAPITULACE ČLENĚNÍ SOUPISU PRACÍ</t>
  </si>
  <si>
    <t>Kód dílu - Popis</t>
  </si>
  <si>
    <t>Cena celkem [CZK]</t>
  </si>
  <si>
    <t>Náklady ze soupisu prací</t>
  </si>
  <si>
    <t>-1</t>
  </si>
  <si>
    <t>VRN - Vedlejší rozpočtové náklady</t>
  </si>
  <si>
    <t xml:space="preserve">    VRN1 - Průzkumné, zeměměřičské a projektové práce</t>
  </si>
  <si>
    <t xml:space="preserve">    VRN3 - Zařízení staveniště</t>
  </si>
  <si>
    <t xml:space="preserve">    VRN4 - Inženýrská činnost</t>
  </si>
  <si>
    <t xml:space="preserve">    VRN6 - Územní vlivy</t>
  </si>
  <si>
    <t xml:space="preserve">    VRN7 - Provozní vlivy</t>
  </si>
  <si>
    <t xml:space="preserve">    VRN9 - Ostatní náklady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</si>
  <si>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</si>
  <si>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</si>
  <si>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</si>
  <si>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</si>
  <si>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</si>
  <si>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</si>
  <si>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</si>
  <si>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</si>
  <si>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</si>
  <si>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</si>
  <si>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</si>
  <si>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</si>
  <si>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</si>
  <si>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VRN</t>
  </si>
  <si>
    <t>Vedlejší rozpočtové náklady</t>
  </si>
  <si>
    <t>5</t>
  </si>
  <si>
    <t>ROZPOCET</t>
  </si>
  <si>
    <t>VRN1</t>
  </si>
  <si>
    <t>Průzkumné, zeměměřičské a projektové práce</t>
  </si>
  <si>
    <t>K</t>
  </si>
  <si>
    <t>011514000</t>
  </si>
  <si>
    <t>Stavebně-technický průzkum</t>
  </si>
  <si>
    <t>kpl</t>
  </si>
  <si>
    <t>CS ÚRS 2025 02</t>
  </si>
  <si>
    <t>1024</t>
  </si>
  <si>
    <t>-350724962</t>
  </si>
  <si>
    <t>P</t>
  </si>
  <si>
    <t>Poznámka k položce:_x000d_
podrobný pro realizaci</t>
  </si>
  <si>
    <t>012164000</t>
  </si>
  <si>
    <t>Vytyčení a zaměření inženýrských sítí</t>
  </si>
  <si>
    <t>-1722510366</t>
  </si>
  <si>
    <t>Poznámka k položce:_x000d_
vč. sond a stanovení stávajícího napojení na páteřní vedení</t>
  </si>
  <si>
    <t>3</t>
  </si>
  <si>
    <t>013274000</t>
  </si>
  <si>
    <t>Pasportizace objektu před započetím prací</t>
  </si>
  <si>
    <t>-1401333134</t>
  </si>
  <si>
    <t>Poznámka k položce:_x000d_
fotodokumentace, nákresy - potvrzeno TDI</t>
  </si>
  <si>
    <t>VRN3</t>
  </si>
  <si>
    <t>Zařízení staveniště</t>
  </si>
  <si>
    <t>4</t>
  </si>
  <si>
    <t>032503000</t>
  </si>
  <si>
    <t>Skládky a meziskládky na staveništi</t>
  </si>
  <si>
    <t>měs</t>
  </si>
  <si>
    <t>502372026</t>
  </si>
  <si>
    <t>033103000</t>
  </si>
  <si>
    <t>Připojení energií pro zařízení staveniště</t>
  </si>
  <si>
    <t>ks</t>
  </si>
  <si>
    <t>-445229516</t>
  </si>
  <si>
    <t>6</t>
  </si>
  <si>
    <t>033203000</t>
  </si>
  <si>
    <t>Spotřeba energií pro zařízení staveniště</t>
  </si>
  <si>
    <t>-612646617</t>
  </si>
  <si>
    <t>7</t>
  </si>
  <si>
    <t>034503000</t>
  </si>
  <si>
    <t>Informační tabule na staveništi</t>
  </si>
  <si>
    <t>1358130215</t>
  </si>
  <si>
    <t>VRN4</t>
  </si>
  <si>
    <t>Inženýrská činnost</t>
  </si>
  <si>
    <t>8</t>
  </si>
  <si>
    <t>043103000</t>
  </si>
  <si>
    <t>Zkoušky</t>
  </si>
  <si>
    <t>-668723600</t>
  </si>
  <si>
    <t>Poznámka k položce:_x000d_
revize, rozbory vody</t>
  </si>
  <si>
    <t>9</t>
  </si>
  <si>
    <t>049303000</t>
  </si>
  <si>
    <t>Náklady vzniklé v souvislosti s předáním stavby</t>
  </si>
  <si>
    <t>-1559839221</t>
  </si>
  <si>
    <t>Poznámka k položce:_x000d_
dokladová část a dokumentace skutečného provedení</t>
  </si>
  <si>
    <t>VRN6</t>
  </si>
  <si>
    <t>Územní vlivy</t>
  </si>
  <si>
    <t>10</t>
  </si>
  <si>
    <t>063503000</t>
  </si>
  <si>
    <t>Práce ve stísněném prostoru</t>
  </si>
  <si>
    <t>-2037020012</t>
  </si>
  <si>
    <t>11</t>
  </si>
  <si>
    <t>065103000</t>
  </si>
  <si>
    <t>Mimostaveništní doprava materiálů a výrobků</t>
  </si>
  <si>
    <t>-2023200591</t>
  </si>
  <si>
    <t>VRN7</t>
  </si>
  <si>
    <t>Provozní vlivy</t>
  </si>
  <si>
    <t>071103000</t>
  </si>
  <si>
    <t>Provoz investora</t>
  </si>
  <si>
    <t>-1622468581</t>
  </si>
  <si>
    <t>VRN9</t>
  </si>
  <si>
    <t>Ostatní náklady</t>
  </si>
  <si>
    <t>13</t>
  </si>
  <si>
    <t>094103000</t>
  </si>
  <si>
    <t>Náklady na vyklizení objektu</t>
  </si>
  <si>
    <t>1446336639</t>
  </si>
  <si>
    <t>Poznámka k položce:_x000d_
mobiliář - uskladnění na místo určené investorem v budově</t>
  </si>
  <si>
    <t>001 - Dveře (celý stacionář)</t>
  </si>
  <si>
    <t>HSV - Práce a dodávky HSV</t>
  </si>
  <si>
    <t xml:space="preserve">    6 - Úpravy povrchů, podlahy a osazování výplní</t>
  </si>
  <si>
    <t xml:space="preserve">    9 - Ostatní konstrukce a práce, bourání</t>
  </si>
  <si>
    <t xml:space="preserve">    997 - Doprava suti a vybouraných hmot</t>
  </si>
  <si>
    <t>PSV - Práce a dodávky PSV</t>
  </si>
  <si>
    <t xml:space="preserve">    766 - Konstrukce truhlářské</t>
  </si>
  <si>
    <t xml:space="preserve">    783 - Dokončovací práce - nátěry</t>
  </si>
  <si>
    <t>HSV</t>
  </si>
  <si>
    <t>Práce a dodávky HSV</t>
  </si>
  <si>
    <t>Úpravy povrchů, podlahy a osazování výplní</t>
  </si>
  <si>
    <t>612121101</t>
  </si>
  <si>
    <t>Zatření spár cementovou maltou vnitřních stěn z cihel</t>
  </si>
  <si>
    <t>m2</t>
  </si>
  <si>
    <t>-746436175</t>
  </si>
  <si>
    <t>VV</t>
  </si>
  <si>
    <t>(1,97+0,8+1,97)*0,1*4"nové 80/197</t>
  </si>
  <si>
    <t>(1,97+1,1+1,97)*0,1*8"nové 110/197</t>
  </si>
  <si>
    <t>Součet</t>
  </si>
  <si>
    <t>642942591</t>
  </si>
  <si>
    <t>Příplatek k osazování rámů dveřních za osazení kotevních želez vedení posuvných dveří</t>
  </si>
  <si>
    <t>kus</t>
  </si>
  <si>
    <t>1250047688</t>
  </si>
  <si>
    <t>642942621</t>
  </si>
  <si>
    <t>Osazování zárubní nebo rámů dveřních kovových do 2,5 m2 šroubováním</t>
  </si>
  <si>
    <t>1019619751</t>
  </si>
  <si>
    <t>M</t>
  </si>
  <si>
    <t>55331457</t>
  </si>
  <si>
    <t>zárubeň jednokřídlá ocelová obložková šroubovací tl stěny 75-100mm rozměru 800/1970, 2100mm</t>
  </si>
  <si>
    <t>1861399989</t>
  </si>
  <si>
    <t>Poznámka k položce:_x000d_
ZOPš</t>
  </si>
  <si>
    <t>55331459</t>
  </si>
  <si>
    <t>zárubeň jednokřídlá ocelová obložková šroubovací tl stěny 75-100mm rozměru 1100/1970, 2100mm</t>
  </si>
  <si>
    <t>1865955685</t>
  </si>
  <si>
    <t>Ostatní konstrukce a práce, bourání</t>
  </si>
  <si>
    <t>967031132</t>
  </si>
  <si>
    <t>Přisekání rovných ostění v cihelném zdivu na MV nebo MVC</t>
  </si>
  <si>
    <t>-1616471636</t>
  </si>
  <si>
    <t>968072456</t>
  </si>
  <si>
    <t>Vybourání kovových dveřních zárubní pl přes 2 m2</t>
  </si>
  <si>
    <t>402232868</t>
  </si>
  <si>
    <t>10*1,1*2,02"101, 102, 103, 104, 105,114, 120, 124, 125, 125/126</t>
  </si>
  <si>
    <t>997</t>
  </si>
  <si>
    <t>Doprava suti a vybouraných hmot</t>
  </si>
  <si>
    <t>997013217</t>
  </si>
  <si>
    <t>Vnitrostaveništní doprava suti a vybouraných hmot pro budovy v přes 21 do 24 m ručně</t>
  </si>
  <si>
    <t>t</t>
  </si>
  <si>
    <t>-1264105615</t>
  </si>
  <si>
    <t>997013219</t>
  </si>
  <si>
    <t>Příplatek k vnitrostaveništní dopravě suti a vybouraných hmot za zvětšenou dopravu suti ZKD 10 m</t>
  </si>
  <si>
    <t>-1357739555</t>
  </si>
  <si>
    <t>2,27*10 'Přepočtené koeficientem množství</t>
  </si>
  <si>
    <t>997013501</t>
  </si>
  <si>
    <t>Odvoz suti a vybouraných hmot na skládku nebo meziskládku do 1 km se složením</t>
  </si>
  <si>
    <t>-906141992</t>
  </si>
  <si>
    <t>997013509</t>
  </si>
  <si>
    <t>Příplatek k odvozu suti a vybouraných hmot na skládku ZKD 1 km přes 1 km</t>
  </si>
  <si>
    <t>-472431732</t>
  </si>
  <si>
    <t>2,27*8 'Přepočtené koeficientem množství</t>
  </si>
  <si>
    <t>997013631</t>
  </si>
  <si>
    <t>Poplatek za uložení na skládce (skládkovné) stavebního odpadu směsného kód odpadu 17 09 04</t>
  </si>
  <si>
    <t>1305913231</t>
  </si>
  <si>
    <t>PSV</t>
  </si>
  <si>
    <t>Práce a dodávky PSV</t>
  </si>
  <si>
    <t>766</t>
  </si>
  <si>
    <t>Konstrukce truhlářské</t>
  </si>
  <si>
    <t>766660001</t>
  </si>
  <si>
    <t>Montáž dveřních křídel otvíravých jednokřídlových š do 0,8 m do ocelové zárubně</t>
  </si>
  <si>
    <t>16</t>
  </si>
  <si>
    <t>-1586496751</t>
  </si>
  <si>
    <t>14</t>
  </si>
  <si>
    <t>R.0027428.URS</t>
  </si>
  <si>
    <t>dveře interiérové jednokřídlé plné, voština, HPL, 60x197</t>
  </si>
  <si>
    <t>R_ik</t>
  </si>
  <si>
    <t>32</t>
  </si>
  <si>
    <t>-1098789848</t>
  </si>
  <si>
    <t>Poznámka k položce:_x000d_
komplet, vč. kování - zámek FAB_x000d_
logomanuál KZ na straně do chodby (vč. rámečku)</t>
  </si>
  <si>
    <t>15</t>
  </si>
  <si>
    <t>R.0027430.URS</t>
  </si>
  <si>
    <t>dveře interiérové jednokřídlé plné, voština, HPL, 80x197</t>
  </si>
  <si>
    <t>687360739</t>
  </si>
  <si>
    <t>766660002</t>
  </si>
  <si>
    <t>Montáž dveřních křídel otvíravých jednokřídlových š přes 0,8 m do ocelové zárubně</t>
  </si>
  <si>
    <t>-688319160</t>
  </si>
  <si>
    <t>17</t>
  </si>
  <si>
    <t>R.0027431.URS</t>
  </si>
  <si>
    <t>dveře interiérové jednokřídlé plné, voština, HPL, 110x197</t>
  </si>
  <si>
    <t>718291801</t>
  </si>
  <si>
    <t>18</t>
  </si>
  <si>
    <t>766660351</t>
  </si>
  <si>
    <t>Montáž posuvných dveří jednokřídlových průchozí v do 2,5 m a š do 800 mm do pojezdu na stěnu</t>
  </si>
  <si>
    <t>-1808942601</t>
  </si>
  <si>
    <t>19</t>
  </si>
  <si>
    <t>R.0027430_p.URS</t>
  </si>
  <si>
    <t>-1134498050</t>
  </si>
  <si>
    <t>20</t>
  </si>
  <si>
    <t>766660352</t>
  </si>
  <si>
    <t>Montáž posuvných dveří jednokřídlových průchozí v do 2,5 m a š přes 800 do 1200 mm do pojezdu na stěnu</t>
  </si>
  <si>
    <t>-654593527</t>
  </si>
  <si>
    <t>R.0027431_p.URS</t>
  </si>
  <si>
    <t>-2117751924</t>
  </si>
  <si>
    <t>22</t>
  </si>
  <si>
    <t>766682111</t>
  </si>
  <si>
    <t>Montáž zárubní obložkových pro dveře jednokřídlové tl stěny do 170 mm</t>
  </si>
  <si>
    <t>513144474</t>
  </si>
  <si>
    <t>1+1"1.14/1.18 + 1.20/1.19</t>
  </si>
  <si>
    <t>23</t>
  </si>
  <si>
    <t>61182307</t>
  </si>
  <si>
    <t>zárubeň jednokřídlá obložková s laminátovým povrchem HPL tl stěny 60-150mm rozměru 600-1100/1970, 2100mm</t>
  </si>
  <si>
    <t>417585772</t>
  </si>
  <si>
    <t>24</t>
  </si>
  <si>
    <t>766691914</t>
  </si>
  <si>
    <t>Vyvěšení nebo zavěšení dřevěných křídel dveří pl do 2 m2</t>
  </si>
  <si>
    <t>-1781400694</t>
  </si>
  <si>
    <t>60/197_1.27 - 1.32 a 1.15 - 1.17 (falcové - pouze křídlo)</t>
  </si>
  <si>
    <t>6+3</t>
  </si>
  <si>
    <t>80/197_1.26, 1.13 (součástí stěny - do suti)</t>
  </si>
  <si>
    <t>25</t>
  </si>
  <si>
    <t>766691915</t>
  </si>
  <si>
    <t>Vyvěšení nebo zavěšení dřevěných křídel dveří pl přes 2 m2</t>
  </si>
  <si>
    <t>758127591</t>
  </si>
  <si>
    <t>110/197 - 1.25, 1.24, 1.20, 1.14, 1.01-1.05 (bezfalcové + výměna zárubní)</t>
  </si>
  <si>
    <t>1+1+1+1+5</t>
  </si>
  <si>
    <t>110/197 (falcové - pouze křídlo)</t>
  </si>
  <si>
    <t>26</t>
  </si>
  <si>
    <t>998766313</t>
  </si>
  <si>
    <t>Přesun hmot procentní pro kce truhlářské ruční v objektech v přes 12 do 24 m</t>
  </si>
  <si>
    <t>%</t>
  </si>
  <si>
    <t>254467434</t>
  </si>
  <si>
    <t>27</t>
  </si>
  <si>
    <t>998766319</t>
  </si>
  <si>
    <t>Příplatek k ručnímu přesunu hmot procentnímu pro kce truhlářské za zvětšený přesun ZKD 50 m</t>
  </si>
  <si>
    <t>2054559822</t>
  </si>
  <si>
    <t>3093,441*2 'Přepočtené koeficientem množství</t>
  </si>
  <si>
    <t>783</t>
  </si>
  <si>
    <t>Dokončovací práce - nátěry</t>
  </si>
  <si>
    <t>28</t>
  </si>
  <si>
    <t>783301313</t>
  </si>
  <si>
    <t>Odmaštění zámečnických konstrukcí ředidlovým odmašťovačem</t>
  </si>
  <si>
    <t>-1617060437</t>
  </si>
  <si>
    <t>(1,97+0,8+1,97)*0,2*4"nové 80/197</t>
  </si>
  <si>
    <t>(1,97+1,1+1,97)*0,2*8"nové 110/197</t>
  </si>
  <si>
    <t>(1,97+1,1+1,97)*0,2*1"repas 110/197</t>
  </si>
  <si>
    <t>(1,97+0,6+1,97)*0,2*9"repas 60/197</t>
  </si>
  <si>
    <t>29</t>
  </si>
  <si>
    <t>783301401</t>
  </si>
  <si>
    <t>Ometení zámečnických konstrukcí</t>
  </si>
  <si>
    <t>-503365537</t>
  </si>
  <si>
    <t>30</t>
  </si>
  <si>
    <t>783343101</t>
  </si>
  <si>
    <t>Základní jednonásobný impregnační polyuretanový nátěr zámečnických konstrukcí</t>
  </si>
  <si>
    <t>652249567</t>
  </si>
  <si>
    <t>Poznámka k položce:_x000d_
pouze repas</t>
  </si>
  <si>
    <t>31</t>
  </si>
  <si>
    <t>783352101</t>
  </si>
  <si>
    <t>Tmelení včetně přebroušení zámečnických konstrukcí polyesterovým tmelem</t>
  </si>
  <si>
    <t>1842065359</t>
  </si>
  <si>
    <t>783334201</t>
  </si>
  <si>
    <t>Základní antikorozní jednonásobný epoxidový nátěr zámečnických konstrukcí</t>
  </si>
  <si>
    <t>1465848423</t>
  </si>
  <si>
    <t>33</t>
  </si>
  <si>
    <t>783335101</t>
  </si>
  <si>
    <t>Mezinátěr jednonásobný epoxidový mezinátěr zámečnických konstrukcí</t>
  </si>
  <si>
    <t>-434119889</t>
  </si>
  <si>
    <t>34</t>
  </si>
  <si>
    <t>783337101</t>
  </si>
  <si>
    <t>Krycí jednonásobný epoxidový nátěr zámečnických konstrukcí</t>
  </si>
  <si>
    <t>305975606</t>
  </si>
  <si>
    <t>35</t>
  </si>
  <si>
    <t>HZS2312</t>
  </si>
  <si>
    <t>Hodinová zúčtovací sazba malíř, natěrač, lakýrník specialista</t>
  </si>
  <si>
    <t>hod</t>
  </si>
  <si>
    <t>512</t>
  </si>
  <si>
    <t>-1915008544</t>
  </si>
  <si>
    <t>5*8</t>
  </si>
  <si>
    <t>003 - ELEKTRO - SILNO + SLBP (celý stacionář)</t>
  </si>
  <si>
    <t xml:space="preserve">    998 - Přesun hmot</t>
  </si>
  <si>
    <t xml:space="preserve">    741 - Elektroinstalace - silnoproud</t>
  </si>
  <si>
    <t xml:space="preserve">    742 - Elektroinstalace - slaboproud</t>
  </si>
  <si>
    <t xml:space="preserve">    751 - Vzduchotechnika</t>
  </si>
  <si>
    <t>M - Práce a dodávky M</t>
  </si>
  <si>
    <t xml:space="preserve">    58-M - Revize vyhrazených technických zařízení</t>
  </si>
  <si>
    <t>HZS - Hodinové zúčtovací sazby</t>
  </si>
  <si>
    <t>611135101</t>
  </si>
  <si>
    <t>Hrubá výplň rýh ve stropech maltou jakékoli šířky rýhy</t>
  </si>
  <si>
    <t>-416535850</t>
  </si>
  <si>
    <t>611325111</t>
  </si>
  <si>
    <t>Vápenocementová hladká omítka rýh ve stropech š do 150 mm</t>
  </si>
  <si>
    <t>-1199365900</t>
  </si>
  <si>
    <t>97*0,15</t>
  </si>
  <si>
    <t>612135101</t>
  </si>
  <si>
    <t>Hrubá výplň rýh ve stěnách maltou jakékoli šířky rýhy</t>
  </si>
  <si>
    <t>1269929957</t>
  </si>
  <si>
    <t>612325111</t>
  </si>
  <si>
    <t>Vápenocementová hladká omítka rýh ve stěnách š do 150 mm</t>
  </si>
  <si>
    <t>-793640519</t>
  </si>
  <si>
    <t>343,7*0,15</t>
  </si>
  <si>
    <t>977151111_R</t>
  </si>
  <si>
    <t>Jádrové vrty diamantovými korunkami do stavebních materiálů D do 35 mm</t>
  </si>
  <si>
    <t>1992612917</t>
  </si>
  <si>
    <t>každá místnost 2 vstupy SILN</t>
  </si>
  <si>
    <t>11*2</t>
  </si>
  <si>
    <t>každá místnost 2 vstupy SLBP</t>
  </si>
  <si>
    <t>8*2</t>
  </si>
  <si>
    <t>977332122</t>
  </si>
  <si>
    <t>Frézování drážek ve stěnách z cihel včetně omítky do 50x50 mm</t>
  </si>
  <si>
    <t>m</t>
  </si>
  <si>
    <t>1418337956</t>
  </si>
  <si>
    <t>206+(24+24+18,1+5,5+6,2+8+9,9)</t>
  </si>
  <si>
    <t>14*3"svisle každá sekce 3m</t>
  </si>
  <si>
    <t>977343122</t>
  </si>
  <si>
    <t>Frézování drážek ve stropech z betonu včetně omítky do 50x50 mm</t>
  </si>
  <si>
    <t>-1371297476</t>
  </si>
  <si>
    <t>78+19</t>
  </si>
  <si>
    <t>-801329988</t>
  </si>
  <si>
    <t>-2024036800</t>
  </si>
  <si>
    <t>1,503*10 'Přepočtené koeficientem množství</t>
  </si>
  <si>
    <t>-1889507033</t>
  </si>
  <si>
    <t>60772594</t>
  </si>
  <si>
    <t>1,503*8 'Přepočtené koeficientem množství</t>
  </si>
  <si>
    <t>1042958644</t>
  </si>
  <si>
    <t>998</t>
  </si>
  <si>
    <t>Přesun hmot</t>
  </si>
  <si>
    <t>998018003</t>
  </si>
  <si>
    <t>Přesun hmot pro budovy ruční pro budovy v přes 12 do 24 m</t>
  </si>
  <si>
    <t>-777430886</t>
  </si>
  <si>
    <t>998018011</t>
  </si>
  <si>
    <t>Příplatek k ručnímu přesunu hmot pro budovy za zvětšený přesun ZKD 100 m</t>
  </si>
  <si>
    <t>19536514</t>
  </si>
  <si>
    <t>741</t>
  </si>
  <si>
    <t>Elektroinstalace - silnoproud</t>
  </si>
  <si>
    <t>741110051</t>
  </si>
  <si>
    <t>Montáž trubka plastová ohebná D přes 11 do 23 mm uložená volně</t>
  </si>
  <si>
    <t>-410759120</t>
  </si>
  <si>
    <t>Poznámka k položce:_x000d_
uchycení nad podhled chodba</t>
  </si>
  <si>
    <t>2*(25+17,5+9,6+4,5+26+24+14,5+11,8+8,6+28)"chodba světla</t>
  </si>
  <si>
    <t>741110061</t>
  </si>
  <si>
    <t>Montáž trubka plastová ohebná D přes 11 do 23 mm uložená pod omítku</t>
  </si>
  <si>
    <t>19740055</t>
  </si>
  <si>
    <t>Poznámka k položce:_x000d_
v místnostech vnitřní rozvody</t>
  </si>
  <si>
    <t>Světla:</t>
  </si>
  <si>
    <t>2*(5+5+2+0,5+0,5+2)"101</t>
  </si>
  <si>
    <t>2*(5+5+2+0,5+0,5+2)"102</t>
  </si>
  <si>
    <t>2*(5+5+2+0,5+0,5+2)"103</t>
  </si>
  <si>
    <t>2*8"104</t>
  </si>
  <si>
    <t>2*9,5"105A, B</t>
  </si>
  <si>
    <t>2*8,5"113</t>
  </si>
  <si>
    <t>2*12"114+118</t>
  </si>
  <si>
    <t>2*10"125</t>
  </si>
  <si>
    <t>2*10"126</t>
  </si>
  <si>
    <t>Mezisoučet</t>
  </si>
  <si>
    <t>34571152</t>
  </si>
  <si>
    <t>trubka elektroinstalační ohebná z PH, D 12/20mm</t>
  </si>
  <si>
    <t>245358950</t>
  </si>
  <si>
    <t>545*1,05 'Přepočtené koeficientem množství</t>
  </si>
  <si>
    <t>741112051</t>
  </si>
  <si>
    <t>Montáž krabice lištová plastová odbočná</t>
  </si>
  <si>
    <t>-1484804059</t>
  </si>
  <si>
    <t>zásuvky na lištu k pracovním stolům</t>
  </si>
  <si>
    <t>2+1+1+2</t>
  </si>
  <si>
    <t>34571499</t>
  </si>
  <si>
    <t>krabice lištová PVC odbočná čtvercová se svorkovnicí 80x80mm</t>
  </si>
  <si>
    <t>-256235286</t>
  </si>
  <si>
    <t>741112072</t>
  </si>
  <si>
    <t>Montáž krabice přístrojová lištová plastová dvojitá</t>
  </si>
  <si>
    <t>783016916</t>
  </si>
  <si>
    <t>34571477</t>
  </si>
  <si>
    <t>krabice lištová PVC přístrojová obdélníková 160x80mm dvojnásobná</t>
  </si>
  <si>
    <t>1960033786</t>
  </si>
  <si>
    <t>741120301</t>
  </si>
  <si>
    <t>Montáž vodič Cu izolovaný plný a laněný s PVC pláštěm žíla 0,55 až 16 mm2 pevně (např. CY, CHAH-V)</t>
  </si>
  <si>
    <t>-1679040833</t>
  </si>
  <si>
    <t>3x2,5</t>
  </si>
  <si>
    <t>339+206</t>
  </si>
  <si>
    <t>5x2,5</t>
  </si>
  <si>
    <t>22+12</t>
  </si>
  <si>
    <t>34111259</t>
  </si>
  <si>
    <t>kabel silový oheň retardující bezhalogenový bez funkční schopnosti při požáru jádro Cu 0,6/1kV (N2XH) 3x2,5mm2</t>
  </si>
  <si>
    <t>-939231446</t>
  </si>
  <si>
    <t>Poznámka k položce:_x000d_
N2XH, průměr kabelu 13mm</t>
  </si>
  <si>
    <t>545*1,15 'Přepočtené koeficientem množství</t>
  </si>
  <si>
    <t>34111296</t>
  </si>
  <si>
    <t>kabel silový oheň retardující bezhalogenový bez funkční schopnosti při požáru jádro Cu 0,6/1kV (N2XH) 5x2,5mm2</t>
  </si>
  <si>
    <t>CS ÚRS 2025 01</t>
  </si>
  <si>
    <t>-557279694</t>
  </si>
  <si>
    <t>Poznámka k položce:_x000d_
N2XH, průměr kabelu 15mm</t>
  </si>
  <si>
    <t>34*1,15 'Přepočtené koeficientem množství</t>
  </si>
  <si>
    <t>74112587_R</t>
  </si>
  <si>
    <t>Demontáž kabel Al plný kulatý žíla 2x16 až 25 mm2, 3x16 až 35 mm2 uložený pod omítku - pouze vedení v rámci podlaží</t>
  </si>
  <si>
    <t>-1176000736</t>
  </si>
  <si>
    <t>Poznámka k položce:_x000d_
demontáž stávajících rozvodů, vč. odpojení z rozvaděče</t>
  </si>
  <si>
    <t>74131187_R</t>
  </si>
  <si>
    <t>Demontáž spínačů zapuštěných normálních do 10 A šroubových bez zachování funkčnosti přes 2 do 4 svorek - pouze v rámci podlaží</t>
  </si>
  <si>
    <t>386021414</t>
  </si>
  <si>
    <t>Poznámka k položce:_x000d_
demontáže přístrojů, vč. krabic a vystrojení</t>
  </si>
  <si>
    <t>741371823</t>
  </si>
  <si>
    <t>Demontáž osvětlovacího systému - všech typů bez zachování funkčnosti - vč. poplatku za likvidaci</t>
  </si>
  <si>
    <t>-1846570131</t>
  </si>
  <si>
    <t>Poznámka k položce:_x000d_
do suti</t>
  </si>
  <si>
    <t>741210004</t>
  </si>
  <si>
    <t>Montáž rozvodnice oceloplechová nebo plastová běžná do 150 kg</t>
  </si>
  <si>
    <t>-1691057331</t>
  </si>
  <si>
    <t>1132159</t>
  </si>
  <si>
    <t>ROZVADEC ZAPUSTENY UNIVERS</t>
  </si>
  <si>
    <t>ÚRS online</t>
  </si>
  <si>
    <t>-1360583751</t>
  </si>
  <si>
    <t>741128002</t>
  </si>
  <si>
    <t>Ostatní práce při montáži vodičů a kabelů - označení štítkem</t>
  </si>
  <si>
    <t>131708776</t>
  </si>
  <si>
    <t>741130005</t>
  </si>
  <si>
    <t>Ukončení vodič izolovaný do 10 mm2 v rozváděči nebo na přístroji</t>
  </si>
  <si>
    <t>-1280282653</t>
  </si>
  <si>
    <t>Poznámka k položce:_x000d_
3x 2,5mm</t>
  </si>
  <si>
    <t>26*2"v rozvaděči a v krabici v místnosti</t>
  </si>
  <si>
    <t>741320163</t>
  </si>
  <si>
    <t>Montáž jističů třípólových nn do 25 A s krytem se zapojením vodičů</t>
  </si>
  <si>
    <t>-2038697320</t>
  </si>
  <si>
    <t>35822167</t>
  </si>
  <si>
    <t>jistič 3-pólový 16 A vypínací charakteristika D vypínací schopnost 10 kA</t>
  </si>
  <si>
    <t>1689330617</t>
  </si>
  <si>
    <t>741320176</t>
  </si>
  <si>
    <t>Montáž jističů třípólových nn do 63 A ve skříni se signálním kontaktem se zapojením vodičů</t>
  </si>
  <si>
    <t>-2108345451</t>
  </si>
  <si>
    <t>35822191</t>
  </si>
  <si>
    <t>jistič 3-pólový 63 A vypínací charakteristika vypínací schopnost 50 kA</t>
  </si>
  <si>
    <t>-957619109</t>
  </si>
  <si>
    <t>36</t>
  </si>
  <si>
    <t>HZS2232</t>
  </si>
  <si>
    <t>Hodinová zúčtovací sazba elektrikář odborný</t>
  </si>
  <si>
    <t>2044258196</t>
  </si>
  <si>
    <t>Poznámka k položce:_x000d_
vyzbrojení rozvaděče, sestavení na dílně, zapojení neřešených částí dispozice</t>
  </si>
  <si>
    <t>37</t>
  </si>
  <si>
    <t>741110502</t>
  </si>
  <si>
    <t>Montáž lišta a kanálek protahovací šířky přes 60 do 120 mm</t>
  </si>
  <si>
    <t>-99479109</t>
  </si>
  <si>
    <t>Na stěnu a podparapet:</t>
  </si>
  <si>
    <t>2+1,7+2+1,7+2,1+5,6+5,6+2,8+8</t>
  </si>
  <si>
    <t>38</t>
  </si>
  <si>
    <t>34573014</t>
  </si>
  <si>
    <t>kanál parapetní bezhalogenový dutý 110x65mm</t>
  </si>
  <si>
    <t>1604920101</t>
  </si>
  <si>
    <t>31,5*1,05 'Přepočtené koeficientem množství</t>
  </si>
  <si>
    <t>39</t>
  </si>
  <si>
    <t>741110542</t>
  </si>
  <si>
    <t>Montáž kanálu stínícího šířky do 60 mm do kanálu nebo lišty</t>
  </si>
  <si>
    <t>687093978</t>
  </si>
  <si>
    <t>40</t>
  </si>
  <si>
    <t>34573017</t>
  </si>
  <si>
    <t>kanál stínící Pz do lišt a kanálů 40x20mm</t>
  </si>
  <si>
    <t>1898137878</t>
  </si>
  <si>
    <t>41</t>
  </si>
  <si>
    <t>741110552</t>
  </si>
  <si>
    <t>Montáž lišta a kanálek - utěsnění protipožární šířky do 60 mm</t>
  </si>
  <si>
    <t>1079530128</t>
  </si>
  <si>
    <t>31,5*2"obě podélné strany</t>
  </si>
  <si>
    <t>42</t>
  </si>
  <si>
    <t>23170003</t>
  </si>
  <si>
    <t>pěna montážní PUR protipožární jednosložková</t>
  </si>
  <si>
    <t>litr</t>
  </si>
  <si>
    <t>-12732879</t>
  </si>
  <si>
    <t>63*0,396 'Přepočtené koeficientem množství</t>
  </si>
  <si>
    <t>43</t>
  </si>
  <si>
    <t>741112001</t>
  </si>
  <si>
    <t>Montáž krabice zapuštěná plastová kruhová</t>
  </si>
  <si>
    <t>1033295119</t>
  </si>
  <si>
    <t>Světelný okruh + zásuvkový okruh</t>
  </si>
  <si>
    <t>9+9+8+6+10+4+7+8+6+6</t>
  </si>
  <si>
    <t>44</t>
  </si>
  <si>
    <t>34571521</t>
  </si>
  <si>
    <t>krabice pod omítku PVC odbočná kruhová D 70mm s víčkem a svorkovnicí</t>
  </si>
  <si>
    <t>1573822210</t>
  </si>
  <si>
    <t>45</t>
  </si>
  <si>
    <t>741310101</t>
  </si>
  <si>
    <t>Montáž spínač (polo)zapuštěný bezšroubové připojení 1-jednopólový se zapojením vodičů</t>
  </si>
  <si>
    <t>1014181830</t>
  </si>
  <si>
    <t>46</t>
  </si>
  <si>
    <t>34539015</t>
  </si>
  <si>
    <t>přístroj spínače jednopólového, řazení 1, 1So, 1S bezšroubové svorky</t>
  </si>
  <si>
    <t>-1734186320</t>
  </si>
  <si>
    <t>47</t>
  </si>
  <si>
    <t>741310104</t>
  </si>
  <si>
    <t>Montáž spínač (polo)zapuštěný bezšroubové připojení 2 dvoupólový se zapojením vodičů</t>
  </si>
  <si>
    <t>-2016054791</t>
  </si>
  <si>
    <t>48</t>
  </si>
  <si>
    <t>34539011</t>
  </si>
  <si>
    <t>přístroj spínače dvojpólového, řazení 2, 2S bezšroubové svorky</t>
  </si>
  <si>
    <t>361932285</t>
  </si>
  <si>
    <t>49</t>
  </si>
  <si>
    <t>741313007</t>
  </si>
  <si>
    <t>Montáž zásuvka (polo)zapuštěná bezšroubové připojení 2P + PE nástěnná nebo do parapetního kanálu se zapojením vodičů</t>
  </si>
  <si>
    <t>559855862</t>
  </si>
  <si>
    <t>3"zeď mezi linku</t>
  </si>
  <si>
    <t>17"zapuštěné na stěnu</t>
  </si>
  <si>
    <t>14"na lištu</t>
  </si>
  <si>
    <t>50</t>
  </si>
  <si>
    <t>1042913724</t>
  </si>
  <si>
    <t>51</t>
  </si>
  <si>
    <t>741372062</t>
  </si>
  <si>
    <t>Montáž svítidlo LED interiérové přisazené stropní hranaté nebo kruhové přes 0,09 do 0,36 m2 se zapojením vodičů</t>
  </si>
  <si>
    <t>-1230252423</t>
  </si>
  <si>
    <t>6+6+6+3+3+3+3+3+3+3</t>
  </si>
  <si>
    <t>52</t>
  </si>
  <si>
    <t>1513780</t>
  </si>
  <si>
    <t>LED PANEL OFFICE 40W NW ML-413.322.32.0</t>
  </si>
  <si>
    <t>1656302143</t>
  </si>
  <si>
    <t>53</t>
  </si>
  <si>
    <t>741810003</t>
  </si>
  <si>
    <t>Celková prohlídka elektrického rozvodu a zařízení přes 0,5 do 1 milionu Kč</t>
  </si>
  <si>
    <t>-353747585</t>
  </si>
  <si>
    <t>54</t>
  </si>
  <si>
    <t>998741313</t>
  </si>
  <si>
    <t>Přesun hmot procentní pro silnoproud ruční v objektech v přes 12 do 24 m</t>
  </si>
  <si>
    <t>1465319363</t>
  </si>
  <si>
    <t>55</t>
  </si>
  <si>
    <t>998741319</t>
  </si>
  <si>
    <t>Příplatek k ručnímu přesunu hmot procentnímu pro silnoproud za zvětšený přesun ZKD 50 m</t>
  </si>
  <si>
    <t>110052740</t>
  </si>
  <si>
    <t>4168,455*2 'Přepočtené koeficientem množství</t>
  </si>
  <si>
    <t>742</t>
  </si>
  <si>
    <t>Elektroinstalace - slaboproud</t>
  </si>
  <si>
    <t>56</t>
  </si>
  <si>
    <t>74212180_R</t>
  </si>
  <si>
    <t>Demontáž kabelů sdělovacích pro vnitřní rozvody</t>
  </si>
  <si>
    <t>-1048686828</t>
  </si>
  <si>
    <t>Poznámka k položce:_x000d_
kompletní demontáže SLBP rozvodů</t>
  </si>
  <si>
    <t>57</t>
  </si>
  <si>
    <t>74233084_R</t>
  </si>
  <si>
    <t>Demontáž zásuvek datových 1 až 6 pozic - všech typů, bez zachování funkčnosti</t>
  </si>
  <si>
    <t>-249480965</t>
  </si>
  <si>
    <t>58</t>
  </si>
  <si>
    <t>742123001</t>
  </si>
  <si>
    <t>Montáž přepěťové ochrany pro slaboproudá zařízení</t>
  </si>
  <si>
    <t>-72809414</t>
  </si>
  <si>
    <t>59</t>
  </si>
  <si>
    <t>35889541</t>
  </si>
  <si>
    <t>svodič přepětí - výměnný modul, 230V, signalizace, na DIN lištu</t>
  </si>
  <si>
    <t>1262800537</t>
  </si>
  <si>
    <t>60</t>
  </si>
  <si>
    <t>742124001</t>
  </si>
  <si>
    <t>Montáž kabelů datových FTP, UTP, STP pro vnitřní rozvody do žlabu nebo lišty</t>
  </si>
  <si>
    <t>-298192333</t>
  </si>
  <si>
    <t>6*24"102</t>
  </si>
  <si>
    <t>6*24"103</t>
  </si>
  <si>
    <t>4*18,1"104</t>
  </si>
  <si>
    <t>2*5,5"113</t>
  </si>
  <si>
    <t>4*6,2"114+118</t>
  </si>
  <si>
    <t>4*8"124</t>
  </si>
  <si>
    <t>10*9,9"125</t>
  </si>
  <si>
    <t>17,5*6+240"6x 102 chodba a do serverovny</t>
  </si>
  <si>
    <t>12,4*6+240"6x 103 chodba a do serverovny</t>
  </si>
  <si>
    <t>4*6,8+160"4x 104 chodba a do serverovny</t>
  </si>
  <si>
    <t>2*23+80"2x 113 chodba a do serverovny</t>
  </si>
  <si>
    <t>4*20+160"4x 114+118 chodba a do serverovny</t>
  </si>
  <si>
    <t>4*11+160"4x 124 chodba a do serverovny</t>
  </si>
  <si>
    <t>10*8,8+400"10x 125 chodba a do serverovny</t>
  </si>
  <si>
    <t>8*(18+2,5+40)"chodba nad podhledem rezerva + do serverovny</t>
  </si>
  <si>
    <t>61</t>
  </si>
  <si>
    <t>34121330</t>
  </si>
  <si>
    <t>kabel datový bezhalogenový se stíněnými páry Al fólií třída reakce na oheň Dcas1d2a1 jádro Cu plné (U/FTP) kategorie 6a</t>
  </si>
  <si>
    <t>-148467779</t>
  </si>
  <si>
    <t>2915,8*1,2 'Přepočtené koeficientem množství</t>
  </si>
  <si>
    <t>62</t>
  </si>
  <si>
    <t>742124005</t>
  </si>
  <si>
    <t>Montáž kabelů datových FTP, UTP, STP ukončení kabelu konektorem</t>
  </si>
  <si>
    <t>-408885976</t>
  </si>
  <si>
    <t>6"102</t>
  </si>
  <si>
    <t>6"103</t>
  </si>
  <si>
    <t>4"104</t>
  </si>
  <si>
    <t>2"113</t>
  </si>
  <si>
    <t>4"114+118</t>
  </si>
  <si>
    <t>4"124</t>
  </si>
  <si>
    <t>10"125</t>
  </si>
  <si>
    <t>8"110 chodba nad podhledem</t>
  </si>
  <si>
    <t>63</t>
  </si>
  <si>
    <t>34555004</t>
  </si>
  <si>
    <t>zásuvka datová dvojnásobná kompletní s rámečkem, RJ45, Kat. 6 UTP, svorky IDC</t>
  </si>
  <si>
    <t>231851991</t>
  </si>
  <si>
    <t>64</t>
  </si>
  <si>
    <t>742124007</t>
  </si>
  <si>
    <t>Montáž kabelů datových FTP, UTP, STP ukončení kabelu na svorkovnici</t>
  </si>
  <si>
    <t>-1572836281</t>
  </si>
  <si>
    <t>65</t>
  </si>
  <si>
    <t>37459030</t>
  </si>
  <si>
    <t>konektor na drát/lanko s vložkou RJ45 FTP Cat6A pro vodiče do 1,32mm stíněný</t>
  </si>
  <si>
    <t>-576888167</t>
  </si>
  <si>
    <t>66</t>
  </si>
  <si>
    <t>742210123</t>
  </si>
  <si>
    <t>Montáž kouřového hlásiče lineárního infračerveného přijímač - vysílač</t>
  </si>
  <si>
    <t>-1697949679</t>
  </si>
  <si>
    <t>67</t>
  </si>
  <si>
    <t>59081353</t>
  </si>
  <si>
    <t>hlásič kouřový lineární, vysílač-přijímač, dosah do 120m</t>
  </si>
  <si>
    <t>684135891</t>
  </si>
  <si>
    <t>68</t>
  </si>
  <si>
    <t>742330044</t>
  </si>
  <si>
    <t>Montáž datové zásuvky 1 až 6 pozic</t>
  </si>
  <si>
    <t>-1479466661</t>
  </si>
  <si>
    <t>69</t>
  </si>
  <si>
    <t>37451183</t>
  </si>
  <si>
    <t>modul zásuvkový 1xRJ45 osazený 22,5x45mm se záclonkou úhlový UTP Cat6</t>
  </si>
  <si>
    <t>1209161923</t>
  </si>
  <si>
    <t>28*2 'Přepočtené koeficientem množství</t>
  </si>
  <si>
    <t>70</t>
  </si>
  <si>
    <t>34539100</t>
  </si>
  <si>
    <t>rámeček datové zásuvky pro 2 moduly 22,5x45mm</t>
  </si>
  <si>
    <t>1872943457</t>
  </si>
  <si>
    <t>71</t>
  </si>
  <si>
    <t>998742313</t>
  </si>
  <si>
    <t>Přesun hmot procentní pro slaboproud ruční v objektech v do 24 m</t>
  </si>
  <si>
    <t>1149332910</t>
  </si>
  <si>
    <t>72</t>
  </si>
  <si>
    <t>998742319</t>
  </si>
  <si>
    <t>Příplatek k ručnímu přesunu hmot procentnímu pro slaboproud za zvětšený přesun ZKD 50 m</t>
  </si>
  <si>
    <t>784451300</t>
  </si>
  <si>
    <t>2781,245*2 'Přepočtené koeficientem množství</t>
  </si>
  <si>
    <t>751</t>
  </si>
  <si>
    <t>Vzduchotechnika</t>
  </si>
  <si>
    <t>73</t>
  </si>
  <si>
    <t>751711113</t>
  </si>
  <si>
    <t>Montáž klimatizační jednotky vnitřní nástěnné o výkonu přes 5 do 6,5 kW (max. 65 m3 chlazeného prostoru)</t>
  </si>
  <si>
    <t>-1618836221</t>
  </si>
  <si>
    <t>Poznámka k položce:_x000d_
chlazení serverovna, montáž vč. agregátu a Cu potrubí</t>
  </si>
  <si>
    <t>74</t>
  </si>
  <si>
    <t>42952003</t>
  </si>
  <si>
    <t>jednotka klimatizační nástěnná o výkonu do 6,6kW</t>
  </si>
  <si>
    <t>741234351</t>
  </si>
  <si>
    <t>75</t>
  </si>
  <si>
    <t>HZS3212</t>
  </si>
  <si>
    <t>Hodinová zúčtovací sazba montér vzduchotechniky a chlazení odborný</t>
  </si>
  <si>
    <t>1510576442</t>
  </si>
  <si>
    <t>Poznámka k položce:_x000d_
propojení 2 vnitřních jednotek do kaskády - střídavé spínání, provoz 24/7</t>
  </si>
  <si>
    <t>Práce a dodávky M</t>
  </si>
  <si>
    <t>76</t>
  </si>
  <si>
    <t>742128002</t>
  </si>
  <si>
    <t>Označování kabelů dalším štítkem</t>
  </si>
  <si>
    <t>1173989903</t>
  </si>
  <si>
    <t>6+6+4+2+4+10+8</t>
  </si>
  <si>
    <t>77</t>
  </si>
  <si>
    <t>35442113</t>
  </si>
  <si>
    <t>štítek kovový - bez čísla</t>
  </si>
  <si>
    <t>128</t>
  </si>
  <si>
    <t>1735838888</t>
  </si>
  <si>
    <t>78</t>
  </si>
  <si>
    <t>742128003</t>
  </si>
  <si>
    <t>Svazkování kabelů</t>
  </si>
  <si>
    <t>-1078704864</t>
  </si>
  <si>
    <t>25ks/sekci místnost (102, 103, 124 a 110 2x)</t>
  </si>
  <si>
    <t>25*(8+4)</t>
  </si>
  <si>
    <t>79</t>
  </si>
  <si>
    <t>34572332</t>
  </si>
  <si>
    <t>páska stahovací kabelová 12,6x500mm</t>
  </si>
  <si>
    <t>100 kus</t>
  </si>
  <si>
    <t>486408737</t>
  </si>
  <si>
    <t>300*0,01 'Přepočtené koeficientem množství</t>
  </si>
  <si>
    <t>58-M</t>
  </si>
  <si>
    <t>Revize vyhrazených technických zařízení</t>
  </si>
  <si>
    <t>80</t>
  </si>
  <si>
    <t>580106001</t>
  </si>
  <si>
    <t>Měření izolačních odporů na přívodu do přípojkové skříně, rozvaděče nebo rozvodnice</t>
  </si>
  <si>
    <t>-1389616164</t>
  </si>
  <si>
    <t>Poznámka k položce:_x000d_
stávající + nové rozvody</t>
  </si>
  <si>
    <t>81</t>
  </si>
  <si>
    <t>580106002</t>
  </si>
  <si>
    <t>Měření izolačních odporů okruhu celého rozvaděče nebo rozvodnice</t>
  </si>
  <si>
    <t>1626136020</t>
  </si>
  <si>
    <t>82</t>
  </si>
  <si>
    <t>580106003</t>
  </si>
  <si>
    <t>Měření izolačních odporů vnitřního zapojení rozvaděče nebo rozvodnice</t>
  </si>
  <si>
    <t>-388059930</t>
  </si>
  <si>
    <t>83</t>
  </si>
  <si>
    <t>580107001</t>
  </si>
  <si>
    <t>Vypnutí vedení, přezkoušení a zajištění vypnutého stavu, označení tabulkou a opětné zapnutí</t>
  </si>
  <si>
    <t>-1724413007</t>
  </si>
  <si>
    <t>84</t>
  </si>
  <si>
    <t>580107002</t>
  </si>
  <si>
    <t>Zjištění cíle neoznačeného okruhu a jeho označení</t>
  </si>
  <si>
    <t>-1062068876</t>
  </si>
  <si>
    <t xml:space="preserve">Poznámka k položce:_x000d_
stávající + nové rozvody_x000d_
</t>
  </si>
  <si>
    <t>HZS</t>
  </si>
  <si>
    <t>Hodinové zúčtovací sazby</t>
  </si>
  <si>
    <t>85</t>
  </si>
  <si>
    <t>-1585780790</t>
  </si>
  <si>
    <t>Poznámka k položce:_x000d_
ostatní neměřitelné práce - pospojení okruhů, drobné montážní úkony - čerpáno proti potvrzení TDI</t>
  </si>
  <si>
    <t>101 - Tělocvična</t>
  </si>
  <si>
    <t xml:space="preserve">    721 - Zdravotechnika - vnitřní kanalizace</t>
  </si>
  <si>
    <t xml:space="preserve">    722 - Zdravotechnika - vnitřní vodovod</t>
  </si>
  <si>
    <t xml:space="preserve">    725 - Zdravotechnika - zařizovací předměty</t>
  </si>
  <si>
    <t xml:space="preserve">    727 - Zdravotechnika - protipožární ochrana</t>
  </si>
  <si>
    <t xml:space="preserve">    763 - Konstrukce suché výstavby</t>
  </si>
  <si>
    <t xml:space="preserve">    776 - Podlahy povlakové</t>
  </si>
  <si>
    <t xml:space="preserve">    781 - Dokončovací práce - obklady</t>
  </si>
  <si>
    <t xml:space="preserve">    784 - Dokončovací práce - malby a tapety</t>
  </si>
  <si>
    <t>-1491783834</t>
  </si>
  <si>
    <t>4,5*0,1</t>
  </si>
  <si>
    <t>612315111</t>
  </si>
  <si>
    <t>Vápenná hladká omítka rýh ve stěnách š do 150 mm</t>
  </si>
  <si>
    <t>-793962398</t>
  </si>
  <si>
    <t>634112113</t>
  </si>
  <si>
    <t>Obvodová dilatace podlahovým páskem z pěnového PE mezi stěnou a mazaninou nebo potěrem</t>
  </si>
  <si>
    <t>-386275191</t>
  </si>
  <si>
    <t>949101111</t>
  </si>
  <si>
    <t>Lešení pomocné pro objekty pozemních staveb s lešeňovou podlahou v do 1,9 m zatížení do 150 kg/m2</t>
  </si>
  <si>
    <t>-297981568</t>
  </si>
  <si>
    <t>952902021</t>
  </si>
  <si>
    <t>Čištění budov zametení hladkých podlah</t>
  </si>
  <si>
    <t>-100950677</t>
  </si>
  <si>
    <t>952902031</t>
  </si>
  <si>
    <t>Čištění budov omytí hladkých podlah</t>
  </si>
  <si>
    <t>-1780534859</t>
  </si>
  <si>
    <t>952902041</t>
  </si>
  <si>
    <t>Čištění budov drhnutí hladkých podlah s chemickými prostředky</t>
  </si>
  <si>
    <t>1823193424</t>
  </si>
  <si>
    <t>969031111</t>
  </si>
  <si>
    <t>Vybourání vnitřního ocelového potrubí do DN 50</t>
  </si>
  <si>
    <t>1631982678</t>
  </si>
  <si>
    <t>969041111</t>
  </si>
  <si>
    <t>Vybourání vnitřního plastového potrubí do DN 50</t>
  </si>
  <si>
    <t>-1375272290</t>
  </si>
  <si>
    <t>974031142</t>
  </si>
  <si>
    <t>Vysekání rýh ve zdivu cihelném hl do 70 mm š do 70 mm</t>
  </si>
  <si>
    <t>237063225</t>
  </si>
  <si>
    <t>Poznámka k položce:_x000d_
dočištění pro vodovod</t>
  </si>
  <si>
    <t>974031153</t>
  </si>
  <si>
    <t>Vysekání rýh ve zdivu cihelném hl do 100 mm š do 100 mm</t>
  </si>
  <si>
    <t>-1592122098</t>
  </si>
  <si>
    <t>Poznámka k položce:_x000d_
dočištění pro kanalizaci</t>
  </si>
  <si>
    <t>-521659610</t>
  </si>
  <si>
    <t>977151117_R</t>
  </si>
  <si>
    <t>Jádrové vrty diamantovými korunkami do stavebních materiálů D přes 80 do 90 mm</t>
  </si>
  <si>
    <t>1937113855</t>
  </si>
  <si>
    <t>-2064556209</t>
  </si>
  <si>
    <t>1768108402</t>
  </si>
  <si>
    <t>0,969*10 'Přepočtené koeficientem množství</t>
  </si>
  <si>
    <t>1202336737</t>
  </si>
  <si>
    <t>28812949</t>
  </si>
  <si>
    <t>0,969*8 'Přepočtené koeficientem množství</t>
  </si>
  <si>
    <t>1895188737</t>
  </si>
  <si>
    <t>0,951-0,096</t>
  </si>
  <si>
    <t>997013813</t>
  </si>
  <si>
    <t>Poplatek za uložení na skládce (skládkovné) stavebního odpadu z plastických hmot kód odpadu 17 02 03</t>
  </si>
  <si>
    <t>739641839</t>
  </si>
  <si>
    <t>-101295594</t>
  </si>
  <si>
    <t>262137976</t>
  </si>
  <si>
    <t>721</t>
  </si>
  <si>
    <t>Zdravotechnika - vnitřní kanalizace</t>
  </si>
  <si>
    <t>721171803</t>
  </si>
  <si>
    <t>Demontáž potrubí z PVC D do 75</t>
  </si>
  <si>
    <t>971755232</t>
  </si>
  <si>
    <t>721174043</t>
  </si>
  <si>
    <t>Potrubí kanalizační z PP připojovací DN 50</t>
  </si>
  <si>
    <t>-1967102237</t>
  </si>
  <si>
    <t>721194105</t>
  </si>
  <si>
    <t>Vyvedení a upevnění odpadních výpustek DN 50</t>
  </si>
  <si>
    <t>22802029</t>
  </si>
  <si>
    <t>721220801</t>
  </si>
  <si>
    <t>Demontáž uzávěrek zápachových DN 70</t>
  </si>
  <si>
    <t>-372466746</t>
  </si>
  <si>
    <t>721290111</t>
  </si>
  <si>
    <t>Zkouška těsnosti potrubí kanalizace vodou DN do 125</t>
  </si>
  <si>
    <t>-1059839530</t>
  </si>
  <si>
    <t>998721313</t>
  </si>
  <si>
    <t>Přesun hmot procentní pro vnitřní kanalizaci ruční v objektech v přes 12 do 24 m</t>
  </si>
  <si>
    <t>-1081477297</t>
  </si>
  <si>
    <t>998721319</t>
  </si>
  <si>
    <t>Příplatek k ručnímu přesunu hmot procentnímu pro vnitřní kanalizaci za zvětšený přesun ZKD 50 m</t>
  </si>
  <si>
    <t>910031346</t>
  </si>
  <si>
    <t>23,238*2 'Přepočtené koeficientem množství</t>
  </si>
  <si>
    <t>722</t>
  </si>
  <si>
    <t>Zdravotechnika - vnitřní vodovod</t>
  </si>
  <si>
    <t>722130802</t>
  </si>
  <si>
    <t>Demontáž potrubí ocelové pozinkované závitové DN přes 25 do 40</t>
  </si>
  <si>
    <t>983944400</t>
  </si>
  <si>
    <t>722130831</t>
  </si>
  <si>
    <t>Demontáž nástěnky</t>
  </si>
  <si>
    <t>-583356494</t>
  </si>
  <si>
    <t>722176113</t>
  </si>
  <si>
    <t>Montáž potrubí plastové spojované svary polyfuzně D přes 20 do 25 mm</t>
  </si>
  <si>
    <t>476846746</t>
  </si>
  <si>
    <t>28615153</t>
  </si>
  <si>
    <t>trubka palstová PPR vodovodní PN 20 D 25mm</t>
  </si>
  <si>
    <t>1597815097</t>
  </si>
  <si>
    <t>1,5*1,03 'Přepočtené koeficientem množství</t>
  </si>
  <si>
    <t>722181232</t>
  </si>
  <si>
    <t>Ochrana vodovodního potrubí přilepenými termoizolačními trubicemi z PE tl přes 9 do 13 mm DN přes 22 do 45 mm</t>
  </si>
  <si>
    <t>-1453931279</t>
  </si>
  <si>
    <t>722181812</t>
  </si>
  <si>
    <t>Demontáž plstěných pásů z trub D do 50</t>
  </si>
  <si>
    <t>-257082067</t>
  </si>
  <si>
    <t>998722313</t>
  </si>
  <si>
    <t>Přesun hmot procentní pro vnitřní vodovod ruční v objektech v přes 12 do 24 m</t>
  </si>
  <si>
    <t>28659614</t>
  </si>
  <si>
    <t>998722319</t>
  </si>
  <si>
    <t>Příplatek k ručnímu k přesunu hmot procentnímu pro vnitřní vodovod za zvětšený přesun ZKD 50 m</t>
  </si>
  <si>
    <t>-177475500</t>
  </si>
  <si>
    <t>19,023*2 'Přepočtené koeficientem množství</t>
  </si>
  <si>
    <t>725</t>
  </si>
  <si>
    <t>Zdravotechnika - zařizovací předměty</t>
  </si>
  <si>
    <t>725210821</t>
  </si>
  <si>
    <t>Demontáž umyvadel bez výtokových armatur</t>
  </si>
  <si>
    <t>soubor</t>
  </si>
  <si>
    <t>-334518583</t>
  </si>
  <si>
    <t>725211617</t>
  </si>
  <si>
    <t>Umyvadlo keramické bílé šířky 600 mm s krytem na sifon připevněné na stěnu šrouby</t>
  </si>
  <si>
    <t>-1929380245</t>
  </si>
  <si>
    <t>725810811</t>
  </si>
  <si>
    <t>Demontáž ventilů výtokových nástěnných</t>
  </si>
  <si>
    <t>-1722409699</t>
  </si>
  <si>
    <t>725813111</t>
  </si>
  <si>
    <t>Ventil rohový bez připojovací trubičky nebo flexi hadičky G 1/2"</t>
  </si>
  <si>
    <t>-1558246833</t>
  </si>
  <si>
    <t>55190003_R</t>
  </si>
  <si>
    <t>flexi hadice ohebná sanitární D 9x13mm FF 1/2" 500mm</t>
  </si>
  <si>
    <t>1909178585</t>
  </si>
  <si>
    <t>1*2 'Přepočtené koeficientem množství</t>
  </si>
  <si>
    <t>725819201</t>
  </si>
  <si>
    <t>Montáž ventilů nástěnných G 1/2"</t>
  </si>
  <si>
    <t>444021983</t>
  </si>
  <si>
    <t>55145627</t>
  </si>
  <si>
    <t>ventil výtokový nástěnný s pevným výtokem G 1/2x150mm</t>
  </si>
  <si>
    <t>1726237491</t>
  </si>
  <si>
    <t>725820801</t>
  </si>
  <si>
    <t>Demontáž baterie nástěnné do G 3 / 4</t>
  </si>
  <si>
    <t>-286245667</t>
  </si>
  <si>
    <t>725822654</t>
  </si>
  <si>
    <t>Baterie umyvadlová s termostatickým ventilem</t>
  </si>
  <si>
    <t>1152258178</t>
  </si>
  <si>
    <t>725850800</t>
  </si>
  <si>
    <t>Demontáž ventilů odpadních</t>
  </si>
  <si>
    <t>1908778294</t>
  </si>
  <si>
    <t>725851325</t>
  </si>
  <si>
    <t>Ventil odpadní umyvadlový bez přepadu G 5/4"</t>
  </si>
  <si>
    <t>-1277187090</t>
  </si>
  <si>
    <t>725861102</t>
  </si>
  <si>
    <t>Zápachová uzávěrka pro umyvadla DN 40</t>
  </si>
  <si>
    <t>1355544669</t>
  </si>
  <si>
    <t>998725313</t>
  </si>
  <si>
    <t>Přesun hmot procentní pro zařizovací předměty ruční v objektech v přes 12 do 24 m</t>
  </si>
  <si>
    <t>-1435098595</t>
  </si>
  <si>
    <t>998725319</t>
  </si>
  <si>
    <t>Příplatek k ručnímu přesunu hmot procentnímu pro zařizovací předměty za zvětšený přesun ZKD 50 m</t>
  </si>
  <si>
    <t>-286040159</t>
  </si>
  <si>
    <t>192,55*2 'Přepočtené koeficientem množství</t>
  </si>
  <si>
    <t>727</t>
  </si>
  <si>
    <t>Zdravotechnika - protipožární ochrana</t>
  </si>
  <si>
    <t>727212103</t>
  </si>
  <si>
    <t>Trubní ucpávka plastového potrubí bez izolace D 32 mm stěnou tl 100 mm požární odolnost EI 90</t>
  </si>
  <si>
    <t>-728458809</t>
  </si>
  <si>
    <t>727212115</t>
  </si>
  <si>
    <t>Trubní ucpávka plastového potrubí bez izolace D 75 mm stěnou tl 100 mm požární odolnost EI 90-120</t>
  </si>
  <si>
    <t>-1257455631</t>
  </si>
  <si>
    <t>998727313</t>
  </si>
  <si>
    <t>Přesun hmot procentní pro protipožární ochranu ruční v objektech v přes 12 do 24 m</t>
  </si>
  <si>
    <t>1414203858</t>
  </si>
  <si>
    <t>998727319</t>
  </si>
  <si>
    <t>Příplatek k ručnímu přesunu hmot procentnímu pro protipožární ochranu za zvětšený přesun ZKD 50 m</t>
  </si>
  <si>
    <t>-370406250</t>
  </si>
  <si>
    <t>33,9*2 'Přepočtené koeficientem množství</t>
  </si>
  <si>
    <t>763</t>
  </si>
  <si>
    <t>Konstrukce suché výstavby</t>
  </si>
  <si>
    <t>763121453</t>
  </si>
  <si>
    <t>SDK stěna předsazená tl 100 mm profil CW+UW 75 desky 2xDF 12,5 bez izolace EI 30</t>
  </si>
  <si>
    <t>1888100667</t>
  </si>
  <si>
    <t>Poznámka k položce:_x000d_
W625</t>
  </si>
  <si>
    <t>(0,95+0,275)*3"předstěna před stoupačkou 101</t>
  </si>
  <si>
    <t>763121711</t>
  </si>
  <si>
    <t>SDK stěna předsazená dilatace</t>
  </si>
  <si>
    <t>-499201066</t>
  </si>
  <si>
    <t>763121712</t>
  </si>
  <si>
    <t>SDK stěna předsazená zalomení</t>
  </si>
  <si>
    <t>1074339836</t>
  </si>
  <si>
    <t>763121714</t>
  </si>
  <si>
    <t>SDK stěna předsazená základní penetrační nátěr</t>
  </si>
  <si>
    <t>-1867934629</t>
  </si>
  <si>
    <t>763121715</t>
  </si>
  <si>
    <t>SDK stěna předsazená úprava styku stěny a podhledu separační páskou a akrylátem</t>
  </si>
  <si>
    <t>1365878826</t>
  </si>
  <si>
    <t>2*(0,95+0,275)"101 strop+podlaha</t>
  </si>
  <si>
    <t>763121751</t>
  </si>
  <si>
    <t>Příplatek k SDK stěně předsazené za plochu do 6 m2 jednotlivě</t>
  </si>
  <si>
    <t>1985102747</t>
  </si>
  <si>
    <t>998763513</t>
  </si>
  <si>
    <t>Přesun hmot procentní pro konstrukce montované z desek ruční v objektech v přes 12 do 24 m</t>
  </si>
  <si>
    <t>-1803951580</t>
  </si>
  <si>
    <t>998763519</t>
  </si>
  <si>
    <t>Příplatek k ručnímu přesunu hmot procentnímu pro konstrukce montované z desek za zvětšený přesun ZKD 50 m</t>
  </si>
  <si>
    <t>-445626872</t>
  </si>
  <si>
    <t>62,568*2 'Přepočtené koeficientem množství</t>
  </si>
  <si>
    <t>766211812</t>
  </si>
  <si>
    <t>Demontáž schodišťového madla upevněného na stěnovou konstrukci</t>
  </si>
  <si>
    <t>988160599</t>
  </si>
  <si>
    <t>5,2"stěna vlevo</t>
  </si>
  <si>
    <t>7664908_R</t>
  </si>
  <si>
    <t>Demontáž žebřiny - pro další použití</t>
  </si>
  <si>
    <t>-775034955</t>
  </si>
  <si>
    <t>7666934_R</t>
  </si>
  <si>
    <t>Montáž žebřiny - zpětná montáž</t>
  </si>
  <si>
    <t>-1109136835</t>
  </si>
  <si>
    <t>-1328408773</t>
  </si>
  <si>
    <t>300205239</t>
  </si>
  <si>
    <t>34,924*2 'Přepočtené koeficientem množství</t>
  </si>
  <si>
    <t>776</t>
  </si>
  <si>
    <t>Podlahy povlakové</t>
  </si>
  <si>
    <t>776201811</t>
  </si>
  <si>
    <t>Demontáž lepených povlakových podlah bez podložky ručně</t>
  </si>
  <si>
    <t>-478761463</t>
  </si>
  <si>
    <t>776410811</t>
  </si>
  <si>
    <t>Odstranění soklíků a lišt pryžových nebo plastových</t>
  </si>
  <si>
    <t>-1828137211</t>
  </si>
  <si>
    <t>776111115</t>
  </si>
  <si>
    <t>Broušení podkladu povlakových podlah před litím stěrky</t>
  </si>
  <si>
    <t>1505099622</t>
  </si>
  <si>
    <t>776111116</t>
  </si>
  <si>
    <t>Odstranění zbytků lepidla z podkladu povlakových podlah broušením</t>
  </si>
  <si>
    <t>232941058</t>
  </si>
  <si>
    <t>Poznámka k položce:_x000d_
po odstranění stávající krytiny</t>
  </si>
  <si>
    <t>776111117</t>
  </si>
  <si>
    <t>Broušení stávajícího podkladu povlakových podlah diamantovým kotoučem</t>
  </si>
  <si>
    <t>-1036278532</t>
  </si>
  <si>
    <t>Poznámka k položce:_x000d_
vyrovnání nerovností, 1 krok úběr 5mm_x000d_
skladba: 15 + 12,5 mm = 28,5 mm</t>
  </si>
  <si>
    <t>35,45"101</t>
  </si>
  <si>
    <t>35,45*5,7 'Přepočtené koeficientem množství</t>
  </si>
  <si>
    <t>776111311</t>
  </si>
  <si>
    <t>Vysátí podkladu povlakových podlah</t>
  </si>
  <si>
    <t>494517083</t>
  </si>
  <si>
    <t>Poznámka k položce:_x000d_
před litím stěrky a před pokládkou nové podlahy</t>
  </si>
  <si>
    <t>35,45*2 'Přepočtené koeficientem množství</t>
  </si>
  <si>
    <t>776121511</t>
  </si>
  <si>
    <t>Dvousložková penetrace podkladu povlakových podlah proti vlhkosti</t>
  </si>
  <si>
    <t>1138233711</t>
  </si>
  <si>
    <t>776141156</t>
  </si>
  <si>
    <t>Stěrka podlahová nivelační pro vyrovnání podkladu povlakových podlah do mokrého prostředí tl přes 12 do 15 mm</t>
  </si>
  <si>
    <t>2140982428</t>
  </si>
  <si>
    <t>776222111</t>
  </si>
  <si>
    <t>Lepení pásů z PVC 2-složkovým lepidlem</t>
  </si>
  <si>
    <t>-1340705570</t>
  </si>
  <si>
    <t>24744614</t>
  </si>
  <si>
    <t>lepidlo 2-složkové R2T</t>
  </si>
  <si>
    <t>kg</t>
  </si>
  <si>
    <t>530979019</t>
  </si>
  <si>
    <t>35,045*1,1 'Přepočtené koeficientem množství</t>
  </si>
  <si>
    <t>776223112</t>
  </si>
  <si>
    <t>Spoj povlakových podlahovin z PVC svařováním za studena</t>
  </si>
  <si>
    <t>1068082654</t>
  </si>
  <si>
    <t>776411212</t>
  </si>
  <si>
    <t>Montáž tahaných obvodových soklíků z PVC výšky do 100 mm</t>
  </si>
  <si>
    <t>1882043710</t>
  </si>
  <si>
    <t>24,316-1,1</t>
  </si>
  <si>
    <t>28411129</t>
  </si>
  <si>
    <t>podlahovina vinylová heterogenní sportovní, absobce dopadu P3, hořlavost Cfl-s1 tl 12,5mm</t>
  </si>
  <si>
    <t>-1934276158</t>
  </si>
  <si>
    <t>35,45</t>
  </si>
  <si>
    <t>0,1*23,216</t>
  </si>
  <si>
    <t>37,772*1,115 'Přepočtené koeficientem množství</t>
  </si>
  <si>
    <t>776991121</t>
  </si>
  <si>
    <t>Základní čištění nově položených podlahovin vysátím a setřením vlhkým mopem</t>
  </si>
  <si>
    <t>963129605</t>
  </si>
  <si>
    <t>776991132</t>
  </si>
  <si>
    <t>Základní čištění nově položených podlahovin včetně dvousložkového dvouvrstvého polymerního nátěru</t>
  </si>
  <si>
    <t>1912508874</t>
  </si>
  <si>
    <t>776991141</t>
  </si>
  <si>
    <t>Pastování a leštění podlahovin ručně</t>
  </si>
  <si>
    <t>1195432393</t>
  </si>
  <si>
    <t>998776313</t>
  </si>
  <si>
    <t>Přesun hmot procentní pro podlahy povlakové ruční v objektech v přes 12 do 24 m</t>
  </si>
  <si>
    <t>344693582</t>
  </si>
  <si>
    <t>998776319</t>
  </si>
  <si>
    <t>Příplatek k ručnímu přesunu hmot procentnímu pro podlahy povlakové za zvětšený přesun ZKD 50 m</t>
  </si>
  <si>
    <t>-1073552089</t>
  </si>
  <si>
    <t>2644,849*2 'Přepočtené koeficientem množství</t>
  </si>
  <si>
    <t>781</t>
  </si>
  <si>
    <t>Dokončovací práce - obklady</t>
  </si>
  <si>
    <t>86</t>
  </si>
  <si>
    <t>781111011</t>
  </si>
  <si>
    <t>Ometení (oprášení) stěny při přípravě podkladu</t>
  </si>
  <si>
    <t>-1888251549</t>
  </si>
  <si>
    <t>87</t>
  </si>
  <si>
    <t>781121011</t>
  </si>
  <si>
    <t>Nátěr penetrační na stěnu</t>
  </si>
  <si>
    <t>993037488</t>
  </si>
  <si>
    <t>88</t>
  </si>
  <si>
    <t>781131112</t>
  </si>
  <si>
    <t>Izolace pod obklad nátěrem nebo stěrkou ve dvou vrstvách</t>
  </si>
  <si>
    <t>-456424727</t>
  </si>
  <si>
    <t>89</t>
  </si>
  <si>
    <t>781131241</t>
  </si>
  <si>
    <t>Izolace pod obklad těsnícími pásy vnitřní kout</t>
  </si>
  <si>
    <t>2093905342</t>
  </si>
  <si>
    <t>90</t>
  </si>
  <si>
    <t>781131251</t>
  </si>
  <si>
    <t>Izolace pod obklad těsnící manžetou pro prostupy potrubí</t>
  </si>
  <si>
    <t>-498305327</t>
  </si>
  <si>
    <t>91</t>
  </si>
  <si>
    <t>781131264</t>
  </si>
  <si>
    <t>Izolace pod obklad těsnícími pásy mezi podlahou a stěnou</t>
  </si>
  <si>
    <t>-869317757</t>
  </si>
  <si>
    <t>92</t>
  </si>
  <si>
    <t>781151031</t>
  </si>
  <si>
    <t>Celoplošné vyrovnání podkladu stěrkou tl 3 mm</t>
  </si>
  <si>
    <t>-1028014965</t>
  </si>
  <si>
    <t>93</t>
  </si>
  <si>
    <t>781151041</t>
  </si>
  <si>
    <t>Příplatek k cenám celoplošné vyrovnání stěrkou za každý další 1 mm přes tl 3 mm</t>
  </si>
  <si>
    <t>582574791</t>
  </si>
  <si>
    <t>Poznámka k položce:_x000d_
vyrovnání nerovností 10 mm</t>
  </si>
  <si>
    <t>5,939*7 'Přepočtené koeficientem množství</t>
  </si>
  <si>
    <t>94</t>
  </si>
  <si>
    <t>781471810</t>
  </si>
  <si>
    <t>Demontáž obkladů z obkladaček keramických kladených do malty</t>
  </si>
  <si>
    <t>650955213</t>
  </si>
  <si>
    <t>(2+0,94)*2,02</t>
  </si>
  <si>
    <t>95</t>
  </si>
  <si>
    <t>781472219</t>
  </si>
  <si>
    <t>Montáž obkladů keramických hladkých lepených cementovým flexibilním lepidlem přes 22 do 25 ks/m2</t>
  </si>
  <si>
    <t>2036932980</t>
  </si>
  <si>
    <t>96</t>
  </si>
  <si>
    <t>59761704</t>
  </si>
  <si>
    <t>obklad keramický nemrazuvzdorný povrch hladký/lesklý tl do 10mm přes 22 do 25ks/m2</t>
  </si>
  <si>
    <t>-1885432709</t>
  </si>
  <si>
    <t>5,939*1,15 'Přepočtené koeficientem množství</t>
  </si>
  <si>
    <t>97</t>
  </si>
  <si>
    <t>781472291</t>
  </si>
  <si>
    <t>Příplatek k montáži obkladů keramických lepených cementovým flexibilním lepidlem za plochu do 10 m2</t>
  </si>
  <si>
    <t>944804387</t>
  </si>
  <si>
    <t>98</t>
  </si>
  <si>
    <t>781472292</t>
  </si>
  <si>
    <t>Příplatek k montáži obkladů keramických lepených cementovým flexibilním lepidlem za omezený prostor</t>
  </si>
  <si>
    <t>-1079807902</t>
  </si>
  <si>
    <t>99</t>
  </si>
  <si>
    <t>781492211</t>
  </si>
  <si>
    <t>Montáž profilů rohových lepených flexibilním cementovým lepidlem</t>
  </si>
  <si>
    <t>1623577147</t>
  </si>
  <si>
    <t>3*2,02"rohy</t>
  </si>
  <si>
    <t>100</t>
  </si>
  <si>
    <t>19416014</t>
  </si>
  <si>
    <t>lišta ukončovací nerezová 8mm</t>
  </si>
  <si>
    <t>-1077720084</t>
  </si>
  <si>
    <t>6,06*1,05 'Přepočtené koeficientem množství</t>
  </si>
  <si>
    <t>781492251</t>
  </si>
  <si>
    <t>Montáž profilů ukončovacích lepených flexibilním cementovým lepidlem</t>
  </si>
  <si>
    <t>1199800920</t>
  </si>
  <si>
    <t>2+0,94"horní hrana</t>
  </si>
  <si>
    <t>1217977612</t>
  </si>
  <si>
    <t>2,94*1,05 'Přepočtené koeficientem množství</t>
  </si>
  <si>
    <t>781495211</t>
  </si>
  <si>
    <t>Čištění vnitřních ploch stěn po provedení obkladu chemickými prostředky</t>
  </si>
  <si>
    <t>-529452878</t>
  </si>
  <si>
    <t>998781313</t>
  </si>
  <si>
    <t>Přesun hmot procentní pro obklady keramické ruční v objektech v přes 12 do 24 m</t>
  </si>
  <si>
    <t>1244739890</t>
  </si>
  <si>
    <t>998781319</t>
  </si>
  <si>
    <t>Příplatek k ručnímu přesunu hmot procentnímu pro obklady keramické za zvětšený přesun ZKD 50 m</t>
  </si>
  <si>
    <t>957199150</t>
  </si>
  <si>
    <t>243,662*2 'Přepočtené koeficientem množství</t>
  </si>
  <si>
    <t>106</t>
  </si>
  <si>
    <t>783802110</t>
  </si>
  <si>
    <t>Provedení tmelení prasklin šířky přes 1 do 5 mm na omítkách</t>
  </si>
  <si>
    <t>1707402677</t>
  </si>
  <si>
    <t>Poznámka k položce:_x000d_
0,1 kg/bm - vč. ztratného (max. 5x5 mm)</t>
  </si>
  <si>
    <t>24,316</t>
  </si>
  <si>
    <t>1+6*3</t>
  </si>
  <si>
    <t>107</t>
  </si>
  <si>
    <t>23152210</t>
  </si>
  <si>
    <t>tmel silikonový trvale pružný</t>
  </si>
  <si>
    <t>1973222665</t>
  </si>
  <si>
    <t>43,316*0,1 'Přepočtené koeficientem množství</t>
  </si>
  <si>
    <t>784</t>
  </si>
  <si>
    <t>Dokončovací práce - malby a tapety</t>
  </si>
  <si>
    <t>108</t>
  </si>
  <si>
    <t>784121001</t>
  </si>
  <si>
    <t>Oškrabání malby v místnostech v do 3,80 m</t>
  </si>
  <si>
    <t>1966257537</t>
  </si>
  <si>
    <t>72,948-2,222-9,6"stěny-otvory</t>
  </si>
  <si>
    <t>-6,02"plocha obkladu</t>
  </si>
  <si>
    <t>35,45"strop</t>
  </si>
  <si>
    <t>109</t>
  </si>
  <si>
    <t>784121011</t>
  </si>
  <si>
    <t>Rozmývání podkladu po oškrabání malby v místnostech v do 3,80 m</t>
  </si>
  <si>
    <t>-494809176</t>
  </si>
  <si>
    <t>784161001</t>
  </si>
  <si>
    <t>Tmelení spar a rohů šířky do 3 mm akrylátovým tmelem v místnostech v do 3,80 m</t>
  </si>
  <si>
    <t>1568760292</t>
  </si>
  <si>
    <t>111</t>
  </si>
  <si>
    <t>784161111</t>
  </si>
  <si>
    <t>Bandážování rohů stěn v místnostech v do 3,80 m</t>
  </si>
  <si>
    <t>280455519</t>
  </si>
  <si>
    <t>112</t>
  </si>
  <si>
    <t>62750105</t>
  </si>
  <si>
    <t>páska papírová výztužná</t>
  </si>
  <si>
    <t>1911901666</t>
  </si>
  <si>
    <t>43,316*1,05 'Přepočtené koeficientem množství</t>
  </si>
  <si>
    <t>784161401</t>
  </si>
  <si>
    <t>Celoplošné vyhlazení podkladu sádrovou stěrkou v místnostech v do 3,80 m</t>
  </si>
  <si>
    <t>1395173151</t>
  </si>
  <si>
    <t>114</t>
  </si>
  <si>
    <t>784171101</t>
  </si>
  <si>
    <t>Zakrytí vnitřních podlah včetně pozdějšího odkrytí</t>
  </si>
  <si>
    <t>-1487506495</t>
  </si>
  <si>
    <t>115</t>
  </si>
  <si>
    <t>28323153</t>
  </si>
  <si>
    <t>fólie pro malířské potřeby samolepicí 0,5mx100m</t>
  </si>
  <si>
    <t>-366328060</t>
  </si>
  <si>
    <t>35,45*1,05 'Přepočtené koeficientem množství</t>
  </si>
  <si>
    <t>116</t>
  </si>
  <si>
    <t>58124850</t>
  </si>
  <si>
    <t>fólie s papírovou samolepící páskou pro vnitřní malířské potřeby 0,21mx20m</t>
  </si>
  <si>
    <t>-2145021924</t>
  </si>
  <si>
    <t>117</t>
  </si>
  <si>
    <t>784171111</t>
  </si>
  <si>
    <t>Zakrytí vnitřních ploch stěn v místnostech v do 3,80 m</t>
  </si>
  <si>
    <t>-1086642354</t>
  </si>
  <si>
    <t>9,6+2,222</t>
  </si>
  <si>
    <t>118</t>
  </si>
  <si>
    <t>335406246</t>
  </si>
  <si>
    <t>11,822*1,05 'Přepočtené koeficientem množství</t>
  </si>
  <si>
    <t>119</t>
  </si>
  <si>
    <t>-813125576</t>
  </si>
  <si>
    <t>120</t>
  </si>
  <si>
    <t>784181101</t>
  </si>
  <si>
    <t>Základní akrylátová jednonásobná bezbarvá penetrace podkladu v místnostech v do 3,80 m</t>
  </si>
  <si>
    <t>1213894589</t>
  </si>
  <si>
    <t>121</t>
  </si>
  <si>
    <t>784191003</t>
  </si>
  <si>
    <t>Čištění vnitřních ploch oken dvojitých nebo zdvojených po provedení malířských prací</t>
  </si>
  <si>
    <t>-1574500349</t>
  </si>
  <si>
    <t>122</t>
  </si>
  <si>
    <t>784191005</t>
  </si>
  <si>
    <t>Čištění vnitřních ploch dveří nebo vrat po provedení malířských prací</t>
  </si>
  <si>
    <t>-606984645</t>
  </si>
  <si>
    <t>123</t>
  </si>
  <si>
    <t>784191007</t>
  </si>
  <si>
    <t>Čištění vnitřních ploch podlah po provedení malířských prací</t>
  </si>
  <si>
    <t>1648450239</t>
  </si>
  <si>
    <t>784211101</t>
  </si>
  <si>
    <t>Dvojnásobné bílé malby ze směsí za mokra výborně oděruvzdorných v místnostech v do 3,80 m</t>
  </si>
  <si>
    <t>-1879195961</t>
  </si>
  <si>
    <t>HZS2212</t>
  </si>
  <si>
    <t>Hodinová zúčtovací sazba instalatér odborný</t>
  </si>
  <si>
    <t>-1653290497</t>
  </si>
  <si>
    <t>Poznámka k položce:_x000d_
Ostatní neměřitelné práce - čerpáno po podpisu TDI</t>
  </si>
  <si>
    <t>HZS2492</t>
  </si>
  <si>
    <t>Hodinová zúčtovací sazba pomocný dělník PSV</t>
  </si>
  <si>
    <t>442450413</t>
  </si>
  <si>
    <t>102 - Ergoterapie II.</t>
  </si>
  <si>
    <t xml:space="preserve">    767 - Konstrukce zámečnické</t>
  </si>
  <si>
    <t>-1712676478</t>
  </si>
  <si>
    <t>-1465973494</t>
  </si>
  <si>
    <t>-1678112290</t>
  </si>
  <si>
    <t>-203388088</t>
  </si>
  <si>
    <t>-1306611738</t>
  </si>
  <si>
    <t>444448090</t>
  </si>
  <si>
    <t>1144632122</t>
  </si>
  <si>
    <t>1963237331</t>
  </si>
  <si>
    <t>-417102622</t>
  </si>
  <si>
    <t>-1299362537</t>
  </si>
  <si>
    <t>-1381748270</t>
  </si>
  <si>
    <t>312903029</t>
  </si>
  <si>
    <t>748482815</t>
  </si>
  <si>
    <t>0,891*10 'Přepočtené koeficientem množství</t>
  </si>
  <si>
    <t>-869927585</t>
  </si>
  <si>
    <t>-104918515</t>
  </si>
  <si>
    <t>0,891*8 'Přepočtené koeficientem množství</t>
  </si>
  <si>
    <t>-1713348729</t>
  </si>
  <si>
    <t>0,891-0,096</t>
  </si>
  <si>
    <t>-724625984</t>
  </si>
  <si>
    <t>1115239582</t>
  </si>
  <si>
    <t>-1419375444</t>
  </si>
  <si>
    <t>-1630223223</t>
  </si>
  <si>
    <t>-881515744</t>
  </si>
  <si>
    <t>-618507665</t>
  </si>
  <si>
    <t>-1512472614</t>
  </si>
  <si>
    <t>-1507458055</t>
  </si>
  <si>
    <t>-968380541</t>
  </si>
  <si>
    <t>-1808868109</t>
  </si>
  <si>
    <t>14,031*2 'Přepočtené koeficientem množství</t>
  </si>
  <si>
    <t>-783694684</t>
  </si>
  <si>
    <t>-1293538198</t>
  </si>
  <si>
    <t>1196615578</t>
  </si>
  <si>
    <t>1058998307</t>
  </si>
  <si>
    <t>3*1,03 'Přepočtené koeficientem množství</t>
  </si>
  <si>
    <t>-1678037266</t>
  </si>
  <si>
    <t>1299661128</t>
  </si>
  <si>
    <t>2136036598</t>
  </si>
  <si>
    <t>-1042287668</t>
  </si>
  <si>
    <t>25,762*2 'Přepočtené koeficientem množství</t>
  </si>
  <si>
    <t>-1635171742</t>
  </si>
  <si>
    <t>846707087</t>
  </si>
  <si>
    <t>424627236</t>
  </si>
  <si>
    <t>485224620</t>
  </si>
  <si>
    <t>1729119304</t>
  </si>
  <si>
    <t>333242651</t>
  </si>
  <si>
    <t>1970126741</t>
  </si>
  <si>
    <t>-1640421196</t>
  </si>
  <si>
    <t>-699167041</t>
  </si>
  <si>
    <t>-1593763124</t>
  </si>
  <si>
    <t>421839125</t>
  </si>
  <si>
    <t>1523059690</t>
  </si>
  <si>
    <t>-285781079</t>
  </si>
  <si>
    <t>-666770258</t>
  </si>
  <si>
    <t>-1823797578</t>
  </si>
  <si>
    <t>-1328860724</t>
  </si>
  <si>
    <t>-1402333759</t>
  </si>
  <si>
    <t>460364401</t>
  </si>
  <si>
    <t>1979541083</t>
  </si>
  <si>
    <t>(0,95+0,275)*3"předstěna před stoupačkou</t>
  </si>
  <si>
    <t>-1759125582</t>
  </si>
  <si>
    <t>-605641110</t>
  </si>
  <si>
    <t>2012015747</t>
  </si>
  <si>
    <t>1368675030</t>
  </si>
  <si>
    <t>2*(0,95+0,275)"strop+podlaha</t>
  </si>
  <si>
    <t>-1417936357</t>
  </si>
  <si>
    <t>763172329</t>
  </si>
  <si>
    <t>Montáž dvířek revizních jednoplášťových SDK kcí vel. 1000 x 500 mm pro příčky a předsazené stěny</t>
  </si>
  <si>
    <t>-949334105</t>
  </si>
  <si>
    <t>59030741_R</t>
  </si>
  <si>
    <t>dvířka revizní 1000x500mm, nerez rámeček s obkladem dtto stěna, PO EI90min</t>
  </si>
  <si>
    <t>725083980</t>
  </si>
  <si>
    <t>432972044</t>
  </si>
  <si>
    <t>1499413600</t>
  </si>
  <si>
    <t>110,418*2 'Přepočtené koeficientem množství</t>
  </si>
  <si>
    <t>767</t>
  </si>
  <si>
    <t>Konstrukce zámečnické</t>
  </si>
  <si>
    <t>767996801</t>
  </si>
  <si>
    <t>Demontáž atypických zámečnických konstrukcí rozebráním hm jednotlivých dílů do 50 kg</t>
  </si>
  <si>
    <t>-461333188</t>
  </si>
  <si>
    <t>Poznámka k položce:_x000d_
stávající revizní dvířka 2x</t>
  </si>
  <si>
    <t>-454807383</t>
  </si>
  <si>
    <t>35,541"102</t>
  </si>
  <si>
    <t>1622232292</t>
  </si>
  <si>
    <t>24-1,1</t>
  </si>
  <si>
    <t>726737018</t>
  </si>
  <si>
    <t>2073859526</t>
  </si>
  <si>
    <t>168685943</t>
  </si>
  <si>
    <t>Poznámka k položce:_x000d_
vyrovnání nerovností, 1 krok úběr 5mm_x000d_
skladba: 15 + 4 mm = 19 mm</t>
  </si>
  <si>
    <t>35,541*3,8 'Přepočtené koeficientem množství</t>
  </si>
  <si>
    <t>-2077674213</t>
  </si>
  <si>
    <t>35,541*2 'Přepočtené koeficientem množství</t>
  </si>
  <si>
    <t>1806676791</t>
  </si>
  <si>
    <t>-729181173</t>
  </si>
  <si>
    <t>-1077738780</t>
  </si>
  <si>
    <t>-736949588</t>
  </si>
  <si>
    <t>35,541*1,1 'Přepočtené koeficientem množství</t>
  </si>
  <si>
    <t>-1885325275</t>
  </si>
  <si>
    <t>1902249103</t>
  </si>
  <si>
    <t>28411154</t>
  </si>
  <si>
    <t>podlahovina vinylová heterogenní akustická třída zátěže 34/42, hořlavost Cfl-s1, nášlapná vrstva 0,70mm tl 3,90mm</t>
  </si>
  <si>
    <t>1164012293</t>
  </si>
  <si>
    <t>35,541</t>
  </si>
  <si>
    <t>0,1*22,9</t>
  </si>
  <si>
    <t>37,831*1,115 'Přepočtené koeficientem množství</t>
  </si>
  <si>
    <t>-753118371</t>
  </si>
  <si>
    <t>-997589752</t>
  </si>
  <si>
    <t>1787866379</t>
  </si>
  <si>
    <t>56841144</t>
  </si>
  <si>
    <t>-1162573294</t>
  </si>
  <si>
    <t>2150,984*2 'Přepočtené koeficientem množství</t>
  </si>
  <si>
    <t>147615553</t>
  </si>
  <si>
    <t>6,323"102</t>
  </si>
  <si>
    <t>-1632973865</t>
  </si>
  <si>
    <t>-572039872</t>
  </si>
  <si>
    <t>1985187481</t>
  </si>
  <si>
    <t>-957866324</t>
  </si>
  <si>
    <t>-1683009827</t>
  </si>
  <si>
    <t>1637913201</t>
  </si>
  <si>
    <t>209349479</t>
  </si>
  <si>
    <t>6,323*7 'Přepočtené koeficientem množství</t>
  </si>
  <si>
    <t>96653301</t>
  </si>
  <si>
    <t>-982134709</t>
  </si>
  <si>
    <t>-2068530347</t>
  </si>
  <si>
    <t>6,323*1,15 'Přepočtené koeficientem množství</t>
  </si>
  <si>
    <t>-890116540</t>
  </si>
  <si>
    <t>-1278487901</t>
  </si>
  <si>
    <t>-1913703532</t>
  </si>
  <si>
    <t>-1415801328</t>
  </si>
  <si>
    <t>-1826714145</t>
  </si>
  <si>
    <t>236865888</t>
  </si>
  <si>
    <t>3,13*1,05 'Přepočtené koeficientem množství</t>
  </si>
  <si>
    <t>-431195633</t>
  </si>
  <si>
    <t>1943098367</t>
  </si>
  <si>
    <t>251244629</t>
  </si>
  <si>
    <t>257,464*2 'Přepočtené koeficientem množství</t>
  </si>
  <si>
    <t>1459391682</t>
  </si>
  <si>
    <t>1+7*3</t>
  </si>
  <si>
    <t>318003580</t>
  </si>
  <si>
    <t>46*0,1 'Přepočtené koeficientem množství</t>
  </si>
  <si>
    <t>-1835389545</t>
  </si>
  <si>
    <t>72-2,222-9,6"stěny-otvory</t>
  </si>
  <si>
    <t>-6,323"obklad</t>
  </si>
  <si>
    <t>35,451"strop</t>
  </si>
  <si>
    <t>1842840552</t>
  </si>
  <si>
    <t>-1127343560</t>
  </si>
  <si>
    <t>1177807137</t>
  </si>
  <si>
    <t>-2143055191</t>
  </si>
  <si>
    <t>46*1,05 'Přepočtené koeficientem množství</t>
  </si>
  <si>
    <t>2110954906</t>
  </si>
  <si>
    <t>-233583864</t>
  </si>
  <si>
    <t>-1407757691</t>
  </si>
  <si>
    <t>35,541*1,05 'Přepočtené koeficientem množství</t>
  </si>
  <si>
    <t>1810030505</t>
  </si>
  <si>
    <t>1380840477</t>
  </si>
  <si>
    <t>517683175</t>
  </si>
  <si>
    <t>2023628081</t>
  </si>
  <si>
    <t>327806392</t>
  </si>
  <si>
    <t>-1062575222</t>
  </si>
  <si>
    <t>990591533</t>
  </si>
  <si>
    <t>-382244013</t>
  </si>
  <si>
    <t>-2068389227</t>
  </si>
  <si>
    <t>-1033986997</t>
  </si>
  <si>
    <t>-797388581</t>
  </si>
  <si>
    <t>103 - Ergoterapie I.</t>
  </si>
  <si>
    <t>1129510373</t>
  </si>
  <si>
    <t>1790505214</t>
  </si>
  <si>
    <t>2087416776</t>
  </si>
  <si>
    <t>1753959946</t>
  </si>
  <si>
    <t>-844123059</t>
  </si>
  <si>
    <t>-710979910</t>
  </si>
  <si>
    <t>463325445</t>
  </si>
  <si>
    <t>-1638278689</t>
  </si>
  <si>
    <t>-1561642760</t>
  </si>
  <si>
    <t>-207421530</t>
  </si>
  <si>
    <t>-936833304</t>
  </si>
  <si>
    <t>1880320957</t>
  </si>
  <si>
    <t>-1826976721</t>
  </si>
  <si>
    <t>0,943*10 'Přepočtené koeficientem množství</t>
  </si>
  <si>
    <t>-741016195</t>
  </si>
  <si>
    <t>251737687</t>
  </si>
  <si>
    <t>0,943*8 'Přepočtené koeficientem množství</t>
  </si>
  <si>
    <t>-1788614447</t>
  </si>
  <si>
    <t>0,837-0,096</t>
  </si>
  <si>
    <t>-83010248</t>
  </si>
  <si>
    <t>-1926130726</t>
  </si>
  <si>
    <t>1463166162</t>
  </si>
  <si>
    <t>319172377</t>
  </si>
  <si>
    <t>1748239403</t>
  </si>
  <si>
    <t>313562639</t>
  </si>
  <si>
    <t>2129037781</t>
  </si>
  <si>
    <t>871134595</t>
  </si>
  <si>
    <t>457802246</t>
  </si>
  <si>
    <t>783012983</t>
  </si>
  <si>
    <t>24,318*2 'Přepočtené koeficientem množství</t>
  </si>
  <si>
    <t>1782047773</t>
  </si>
  <si>
    <t>-998539378</t>
  </si>
  <si>
    <t>-102240266</t>
  </si>
  <si>
    <t>1944930036</t>
  </si>
  <si>
    <t>6*1,03 'Přepočtené koeficientem množství</t>
  </si>
  <si>
    <t>1776709096</t>
  </si>
  <si>
    <t>1158135861</t>
  </si>
  <si>
    <t>90839089</t>
  </si>
  <si>
    <t>-1719337091</t>
  </si>
  <si>
    <t>39,24*2 'Přepočtené koeficientem množství</t>
  </si>
  <si>
    <t>-1765833149</t>
  </si>
  <si>
    <t>-1495822598</t>
  </si>
  <si>
    <t>-190670191</t>
  </si>
  <si>
    <t>-32752661</t>
  </si>
  <si>
    <t>476686926</t>
  </si>
  <si>
    <t>2*2 'Přepočtené koeficientem množství</t>
  </si>
  <si>
    <t>-394978328</t>
  </si>
  <si>
    <t>695678140</t>
  </si>
  <si>
    <t>-1000943701</t>
  </si>
  <si>
    <t>-586472458</t>
  </si>
  <si>
    <t>-1784674885</t>
  </si>
  <si>
    <t>-1072277189</t>
  </si>
  <si>
    <t>1105398570</t>
  </si>
  <si>
    <t>595330059</t>
  </si>
  <si>
    <t>1379415852</t>
  </si>
  <si>
    <t>204,33*2 'Přepočtené koeficientem množství</t>
  </si>
  <si>
    <t>-2020144160</t>
  </si>
  <si>
    <t>783553386</t>
  </si>
  <si>
    <t>-351794847</t>
  </si>
  <si>
    <t>1657579792</t>
  </si>
  <si>
    <t>67,8*2 'Přepočtené koeficientem množství</t>
  </si>
  <si>
    <t>1324510904</t>
  </si>
  <si>
    <t>2*(0,95+0,275)*3"předstěna před stoupačkou 103</t>
  </si>
  <si>
    <t>-1630648975</t>
  </si>
  <si>
    <t>2*(0,95+0,275)"předstěna před stoupačkou 103</t>
  </si>
  <si>
    <t>-430539243</t>
  </si>
  <si>
    <t>-1144198337</t>
  </si>
  <si>
    <t>-1275283120</t>
  </si>
  <si>
    <t>2*2*(0,95+0,275)"103 strop+podlaha</t>
  </si>
  <si>
    <t>-2132896069</t>
  </si>
  <si>
    <t>853302403</t>
  </si>
  <si>
    <t>-1355837748</t>
  </si>
  <si>
    <t>-1289771531</t>
  </si>
  <si>
    <t>-287073132</t>
  </si>
  <si>
    <t>198,203*2 'Přepočtené koeficientem množství</t>
  </si>
  <si>
    <t>1976206749</t>
  </si>
  <si>
    <t>1713015716</t>
  </si>
  <si>
    <t>-95198839</t>
  </si>
  <si>
    <t>1138779424</t>
  </si>
  <si>
    <t>1778459320</t>
  </si>
  <si>
    <t>634532701</t>
  </si>
  <si>
    <t>-1509940841</t>
  </si>
  <si>
    <t>582869913</t>
  </si>
  <si>
    <t>35,541"103</t>
  </si>
  <si>
    <t>-16511452</t>
  </si>
  <si>
    <t>925857900</t>
  </si>
  <si>
    <t>-1605591422</t>
  </si>
  <si>
    <t>165784148</t>
  </si>
  <si>
    <t>1790347091</t>
  </si>
  <si>
    <t>-640942926</t>
  </si>
  <si>
    <t>-687442560</t>
  </si>
  <si>
    <t>-1254588394</t>
  </si>
  <si>
    <t>1322931451</t>
  </si>
  <si>
    <t>-970369591</t>
  </si>
  <si>
    <t>2084735898</t>
  </si>
  <si>
    <t>-348765128</t>
  </si>
  <si>
    <t>12,484"1023</t>
  </si>
  <si>
    <t>1724281497</t>
  </si>
  <si>
    <t>-201149882</t>
  </si>
  <si>
    <t>-1522238570</t>
  </si>
  <si>
    <t>1145256717</t>
  </si>
  <si>
    <t>20395779</t>
  </si>
  <si>
    <t>851937959</t>
  </si>
  <si>
    <t>1802486777</t>
  </si>
  <si>
    <t>12,484*7 'Přepočtené koeficientem množství</t>
  </si>
  <si>
    <t>1218275721</t>
  </si>
  <si>
    <t>-476187400</t>
  </si>
  <si>
    <t>-1799158676</t>
  </si>
  <si>
    <t>12,484*1,155 'Přepočtené koeficientem množství</t>
  </si>
  <si>
    <t>-488144979</t>
  </si>
  <si>
    <t>-1981474162</t>
  </si>
  <si>
    <t>1470646657</t>
  </si>
  <si>
    <t>1917160160</t>
  </si>
  <si>
    <t>12,012*1,05 'Přepočtené koeficientem množství</t>
  </si>
  <si>
    <t>-1241580536</t>
  </si>
  <si>
    <t>2075026568</t>
  </si>
  <si>
    <t>6,18*1,05 'Přepočtené koeficientem množství</t>
  </si>
  <si>
    <t>1389624020</t>
  </si>
  <si>
    <t>-925048056</t>
  </si>
  <si>
    <t>-183587489</t>
  </si>
  <si>
    <t>499,293*2 'Přepočtené koeficientem množství</t>
  </si>
  <si>
    <t>-1766068506</t>
  </si>
  <si>
    <t>2+6*3</t>
  </si>
  <si>
    <t>1575256300</t>
  </si>
  <si>
    <t>44*0,1 'Přepočtené koeficientem množství</t>
  </si>
  <si>
    <t>1870822192</t>
  </si>
  <si>
    <t>-12,484"obklad</t>
  </si>
  <si>
    <t>97582042</t>
  </si>
  <si>
    <t>1736470231</t>
  </si>
  <si>
    <t>1221209354</t>
  </si>
  <si>
    <t>2102983406</t>
  </si>
  <si>
    <t>44*1,05 'Přepočtené koeficientem množství</t>
  </si>
  <si>
    <t>2098992487</t>
  </si>
  <si>
    <t>-1448807717</t>
  </si>
  <si>
    <t>-1544888594</t>
  </si>
  <si>
    <t>-2010499681</t>
  </si>
  <si>
    <t>1382426376</t>
  </si>
  <si>
    <t>-1036463031</t>
  </si>
  <si>
    <t>-1728381414</t>
  </si>
  <si>
    <t>2095650719</t>
  </si>
  <si>
    <t>-377769023</t>
  </si>
  <si>
    <t>-517126028</t>
  </si>
  <si>
    <t>234297470</t>
  </si>
  <si>
    <t>2027771209</t>
  </si>
  <si>
    <t>-175322539</t>
  </si>
  <si>
    <t>1390015911</t>
  </si>
  <si>
    <t>104 - Lékař - psychiatr</t>
  </si>
  <si>
    <t>2092868108</t>
  </si>
  <si>
    <t>1698467268</t>
  </si>
  <si>
    <t>-1085686873</t>
  </si>
  <si>
    <t>425807849</t>
  </si>
  <si>
    <t>-1959333400</t>
  </si>
  <si>
    <t>-965204110</t>
  </si>
  <si>
    <t>818149510</t>
  </si>
  <si>
    <t>537388819</t>
  </si>
  <si>
    <t>-1331549876</t>
  </si>
  <si>
    <t>-1352523023</t>
  </si>
  <si>
    <t>1561886496</t>
  </si>
  <si>
    <t>-502299926</t>
  </si>
  <si>
    <t>1379586490</t>
  </si>
  <si>
    <t>-1106419874</t>
  </si>
  <si>
    <t>415576655</t>
  </si>
  <si>
    <t>1,026*10 'Přepočtené koeficientem množství</t>
  </si>
  <si>
    <t>1438513101</t>
  </si>
  <si>
    <t>1799322577</t>
  </si>
  <si>
    <t>1,026*8 'Přepočtené koeficientem množství</t>
  </si>
  <si>
    <t>-41201800</t>
  </si>
  <si>
    <t>1,026-0,048</t>
  </si>
  <si>
    <t>-237682463</t>
  </si>
  <si>
    <t>1931642510</t>
  </si>
  <si>
    <t>207395246</t>
  </si>
  <si>
    <t>1685872164</t>
  </si>
  <si>
    <t>373442607</t>
  </si>
  <si>
    <t>928982620</t>
  </si>
  <si>
    <t>2092724917</t>
  </si>
  <si>
    <t>1341474657</t>
  </si>
  <si>
    <t>1668967091</t>
  </si>
  <si>
    <t>554315747</t>
  </si>
  <si>
    <t>12,003*2 'Přepočtené koeficientem množství</t>
  </si>
  <si>
    <t>-792906356</t>
  </si>
  <si>
    <t>-2055852498</t>
  </si>
  <si>
    <t>-103151032</t>
  </si>
  <si>
    <t>832590249</t>
  </si>
  <si>
    <t>-523435457</t>
  </si>
  <si>
    <t>1484840909</t>
  </si>
  <si>
    <t>690902540</t>
  </si>
  <si>
    <t>-832350941</t>
  </si>
  <si>
    <t>16,836*2 'Přepočtené koeficientem množství</t>
  </si>
  <si>
    <t>943220976</t>
  </si>
  <si>
    <t>481694683</t>
  </si>
  <si>
    <t>2036208343</t>
  </si>
  <si>
    <t>2095676103</t>
  </si>
  <si>
    <t>1448401752</t>
  </si>
  <si>
    <t>-1244548871</t>
  </si>
  <si>
    <t>786811579</t>
  </si>
  <si>
    <t>1582650846</t>
  </si>
  <si>
    <t>178605106</t>
  </si>
  <si>
    <t>-1029308923</t>
  </si>
  <si>
    <t>557835143</t>
  </si>
  <si>
    <t>-44861342</t>
  </si>
  <si>
    <t>50229535</t>
  </si>
  <si>
    <t>-1929836568</t>
  </si>
  <si>
    <t>188,175*2 'Přepočtené koeficientem množství</t>
  </si>
  <si>
    <t>1721379973</t>
  </si>
  <si>
    <t>210479656</t>
  </si>
  <si>
    <t>-1232512088</t>
  </si>
  <si>
    <t>-1412707463</t>
  </si>
  <si>
    <t>100965893</t>
  </si>
  <si>
    <t>1751911506</t>
  </si>
  <si>
    <t>915141900</t>
  </si>
  <si>
    <t>409376101</t>
  </si>
  <si>
    <t>402913432</t>
  </si>
  <si>
    <t>1892575135</t>
  </si>
  <si>
    <t>763411116_R</t>
  </si>
  <si>
    <t>Sanitární příčky do mokrého prostředí, kompaktní desky tl 13 mm - zvukoizolační 53 dB</t>
  </si>
  <si>
    <t>1321057102</t>
  </si>
  <si>
    <t>Poznámka k položce:_x000d_
1.04/1.05A_x000d_
Rw min 53 dB</t>
  </si>
  <si>
    <t>763411811_R</t>
  </si>
  <si>
    <t>Demontáž dělících příček z desek</t>
  </si>
  <si>
    <t>23074358</t>
  </si>
  <si>
    <t>Poznámka k položce:_x000d_
1.04/1.05A</t>
  </si>
  <si>
    <t>0,45*3</t>
  </si>
  <si>
    <t>2004153712</t>
  </si>
  <si>
    <t>293830253</t>
  </si>
  <si>
    <t>354,168*2 'Přepočtené koeficientem množství</t>
  </si>
  <si>
    <t>2088112411</t>
  </si>
  <si>
    <t>-397386165</t>
  </si>
  <si>
    <t>1765241199</t>
  </si>
  <si>
    <t>17,317*3,8 'Přepočtené koeficientem množství</t>
  </si>
  <si>
    <t>-1029380180</t>
  </si>
  <si>
    <t>17,317*2 'Přepočtené koeficientem množství</t>
  </si>
  <si>
    <t>-497743509</t>
  </si>
  <si>
    <t>2079918515</t>
  </si>
  <si>
    <t>-144618089</t>
  </si>
  <si>
    <t>17,317"104</t>
  </si>
  <si>
    <t>624163716</t>
  </si>
  <si>
    <t>9225087</t>
  </si>
  <si>
    <t>17,317*1,1 'Přepočtené koeficientem množství</t>
  </si>
  <si>
    <t>1989124737</t>
  </si>
  <si>
    <t>18,07-1,1</t>
  </si>
  <si>
    <t>515285412</t>
  </si>
  <si>
    <t>613428579</t>
  </si>
  <si>
    <t>17,317</t>
  </si>
  <si>
    <t>0,1*16,97</t>
  </si>
  <si>
    <t>19,014*1,115 'Přepočtené koeficientem množství</t>
  </si>
  <si>
    <t>2138149714</t>
  </si>
  <si>
    <t>-1137194627</t>
  </si>
  <si>
    <t>-264681998</t>
  </si>
  <si>
    <t>2120195153</t>
  </si>
  <si>
    <t>-1581566275</t>
  </si>
  <si>
    <t>1066,814*2 'Přepočtené koeficientem množství</t>
  </si>
  <si>
    <t>1581734116</t>
  </si>
  <si>
    <t>4,666"104</t>
  </si>
  <si>
    <t>-159554663</t>
  </si>
  <si>
    <t>-1838780689</t>
  </si>
  <si>
    <t>1128880495</t>
  </si>
  <si>
    <t>1464332657</t>
  </si>
  <si>
    <t>-149623086</t>
  </si>
  <si>
    <t>1050619908</t>
  </si>
  <si>
    <t>1936752366</t>
  </si>
  <si>
    <t>4,666*7 'Přepočtené koeficientem množství</t>
  </si>
  <si>
    <t>589137583</t>
  </si>
  <si>
    <t>662200157</t>
  </si>
  <si>
    <t>700742558</t>
  </si>
  <si>
    <t>4,666*1,15 'Přepočtené koeficientem množství</t>
  </si>
  <si>
    <t>-890360532</t>
  </si>
  <si>
    <t>-365273</t>
  </si>
  <si>
    <t>279836495</t>
  </si>
  <si>
    <t>-1613883150</t>
  </si>
  <si>
    <t>-1877705990</t>
  </si>
  <si>
    <t>1549092815</t>
  </si>
  <si>
    <t>2,31*1,05 'Přepočtené koeficientem množství</t>
  </si>
  <si>
    <t>-712287452</t>
  </si>
  <si>
    <t>382989899</t>
  </si>
  <si>
    <t>30902037</t>
  </si>
  <si>
    <t>199,219*2 'Přepočtené koeficientem množství</t>
  </si>
  <si>
    <t>-488511743</t>
  </si>
  <si>
    <t>18,7</t>
  </si>
  <si>
    <t>1+5*3</t>
  </si>
  <si>
    <t>-1105639488</t>
  </si>
  <si>
    <t>34,7*0,1 'Přepočtené koeficientem množství</t>
  </si>
  <si>
    <t>2003679967</t>
  </si>
  <si>
    <t>54,21-2,222-4,8"stěny-otvory</t>
  </si>
  <si>
    <t>-4,666"obklad</t>
  </si>
  <si>
    <t>17,317"strop</t>
  </si>
  <si>
    <t>1105472188</t>
  </si>
  <si>
    <t>-1863850772</t>
  </si>
  <si>
    <t>-1580921952</t>
  </si>
  <si>
    <t>-541945283</t>
  </si>
  <si>
    <t>34,7*1,05 'Přepočtené koeficientem množství</t>
  </si>
  <si>
    <t>474101496</t>
  </si>
  <si>
    <t>-1867349505</t>
  </si>
  <si>
    <t>1804736081</t>
  </si>
  <si>
    <t>17,317*1,05 'Přepočtené koeficientem množství</t>
  </si>
  <si>
    <t>266539039</t>
  </si>
  <si>
    <t>1104018537</t>
  </si>
  <si>
    <t>4,8+2,222</t>
  </si>
  <si>
    <t>287581637</t>
  </si>
  <si>
    <t>7,022*1,05 'Přepočtené koeficientem množství</t>
  </si>
  <si>
    <t>434294307</t>
  </si>
  <si>
    <t>-427802303</t>
  </si>
  <si>
    <t>-1801902061</t>
  </si>
  <si>
    <t>397932333</t>
  </si>
  <si>
    <t>1054064138</t>
  </si>
  <si>
    <t>-336268685</t>
  </si>
  <si>
    <t>485736061</t>
  </si>
  <si>
    <t>1739211854</t>
  </si>
  <si>
    <t>105 - Šatna a denní místnost klientů</t>
  </si>
  <si>
    <t xml:space="preserve">    3 - Svislé a kompletní konstrukce</t>
  </si>
  <si>
    <t>Svislé a kompletní konstrukce</t>
  </si>
  <si>
    <t>317142422</t>
  </si>
  <si>
    <t>Překlad nenosný pórobetonový š 100 mm v do 250 mm na tenkovrstvou maltu dl přes 1000 do 1250 mm</t>
  </si>
  <si>
    <t>1094369456</t>
  </si>
  <si>
    <t>342272225</t>
  </si>
  <si>
    <t>Příčka z pórobetonových hladkých tvárnic na tenkovrstvou maltu tl 100 mm</t>
  </si>
  <si>
    <t>-2056306529</t>
  </si>
  <si>
    <t>1,15*3</t>
  </si>
  <si>
    <t>342291121</t>
  </si>
  <si>
    <t>Ukotvení příček k cihelným konstrukcím plochými kotvami</t>
  </si>
  <si>
    <t>-695060424</t>
  </si>
  <si>
    <t>2*3"svisle</t>
  </si>
  <si>
    <t>2*1,15"strop + podlaha</t>
  </si>
  <si>
    <t>612131121</t>
  </si>
  <si>
    <t>Penetrační disperzní nátěr vnitřních stěn nanášený ručně</t>
  </si>
  <si>
    <t>-232646932</t>
  </si>
  <si>
    <t>Poznámka k položce:_x000d_
1x jádro + 1x štuková vrstva</t>
  </si>
  <si>
    <t>8,774*2 'Přepočtené koeficientem množství</t>
  </si>
  <si>
    <t>-760353431</t>
  </si>
  <si>
    <t>612142001</t>
  </si>
  <si>
    <t>Pletivo sklovláknité vnitřních stěn vtlačené do tmelu</t>
  </si>
  <si>
    <t>-370823569</t>
  </si>
  <si>
    <t>464689700</t>
  </si>
  <si>
    <t>612321121</t>
  </si>
  <si>
    <t>Vápenocementová omítka hladká jednovrstvá vnitřních stěn nanášená ručně</t>
  </si>
  <si>
    <t>-1340395903</t>
  </si>
  <si>
    <t>(3,450*2)+0,606"105</t>
  </si>
  <si>
    <t>612321131</t>
  </si>
  <si>
    <t>Vápenocementový štuk vnitřních stěn tloušťky do 3 mm</t>
  </si>
  <si>
    <t>150330553</t>
  </si>
  <si>
    <t>-758591551</t>
  </si>
  <si>
    <t>12,01+11,16"obvod místnosti 105</t>
  </si>
  <si>
    <t>2067250351</t>
  </si>
  <si>
    <t>8,891+7,661</t>
  </si>
  <si>
    <t>1191720414</t>
  </si>
  <si>
    <t>-1916882096</t>
  </si>
  <si>
    <t>994467109</t>
  </si>
  <si>
    <t>392352364</t>
  </si>
  <si>
    <t>520665956</t>
  </si>
  <si>
    <t>-1193305189</t>
  </si>
  <si>
    <t>-90040703</t>
  </si>
  <si>
    <t>1972236342</t>
  </si>
  <si>
    <t>-1038885199</t>
  </si>
  <si>
    <t>0,607*10 'Přepočtené koeficientem množství</t>
  </si>
  <si>
    <t>1157450710</t>
  </si>
  <si>
    <t>-793469084</t>
  </si>
  <si>
    <t>0,607*8 'Přepočtené koeficientem množství</t>
  </si>
  <si>
    <t>2076672354</t>
  </si>
  <si>
    <t>0,607-0,048</t>
  </si>
  <si>
    <t>-2004457800</t>
  </si>
  <si>
    <t>-1329298339</t>
  </si>
  <si>
    <t>1838246521</t>
  </si>
  <si>
    <t>-486070469</t>
  </si>
  <si>
    <t>56347660</t>
  </si>
  <si>
    <t>-1735996625</t>
  </si>
  <si>
    <t>-1974076568</t>
  </si>
  <si>
    <t>565837977</t>
  </si>
  <si>
    <t>1649429170</t>
  </si>
  <si>
    <t>-642701233</t>
  </si>
  <si>
    <t>31,497*2 'Přepočtené koeficientem množství</t>
  </si>
  <si>
    <t>-1265722001</t>
  </si>
  <si>
    <t>-1342652580</t>
  </si>
  <si>
    <t>2136697969</t>
  </si>
  <si>
    <t>-526455747</t>
  </si>
  <si>
    <t>9*1,03 'Přepočtené koeficientem množství</t>
  </si>
  <si>
    <t>1028526977</t>
  </si>
  <si>
    <t>-1476063411</t>
  </si>
  <si>
    <t>-257006350</t>
  </si>
  <si>
    <t>1810765762</t>
  </si>
  <si>
    <t>43,792*2 'Přepočtené koeficientem množství</t>
  </si>
  <si>
    <t>-124406268</t>
  </si>
  <si>
    <t>-767007321</t>
  </si>
  <si>
    <t>-1697761755</t>
  </si>
  <si>
    <t>-736418630</t>
  </si>
  <si>
    <t>-774267276</t>
  </si>
  <si>
    <t>-1679437082</t>
  </si>
  <si>
    <t>-812963950</t>
  </si>
  <si>
    <t>1123668124</t>
  </si>
  <si>
    <t>285993096</t>
  </si>
  <si>
    <t>-1390726000</t>
  </si>
  <si>
    <t>223742403</t>
  </si>
  <si>
    <t>789925114</t>
  </si>
  <si>
    <t>-326355145</t>
  </si>
  <si>
    <t>-1444074787</t>
  </si>
  <si>
    <t>371,975*2 'Přepočtené koeficientem množství</t>
  </si>
  <si>
    <t>249159182</t>
  </si>
  <si>
    <t>1324935626</t>
  </si>
  <si>
    <t>862319174</t>
  </si>
  <si>
    <t>1915686391</t>
  </si>
  <si>
    <t>51475134</t>
  </si>
  <si>
    <t>2,4*3"podél zdi 105B</t>
  </si>
  <si>
    <t>(0,95+0,1)*3"předstěna před stoupačkou 105B</t>
  </si>
  <si>
    <t>706110964</t>
  </si>
  <si>
    <t>519246209</t>
  </si>
  <si>
    <t>911897271</t>
  </si>
  <si>
    <t>1196423872</t>
  </si>
  <si>
    <t>2*(0,95+0,1+2,4)"105B strop+podlaha</t>
  </si>
  <si>
    <t>-1602792713</t>
  </si>
  <si>
    <t>-820543948</t>
  </si>
  <si>
    <t>1860925018</t>
  </si>
  <si>
    <t>1523825282</t>
  </si>
  <si>
    <t>1899584567</t>
  </si>
  <si>
    <t>175,741*2 'Přepočtené koeficientem množství</t>
  </si>
  <si>
    <t>1494422946</t>
  </si>
  <si>
    <t>8,891+7,661"105A+B</t>
  </si>
  <si>
    <t>986909742</t>
  </si>
  <si>
    <t>-1526810377</t>
  </si>
  <si>
    <t>16,552*3,8 'Přepočtené koeficientem množství</t>
  </si>
  <si>
    <t>879031128</t>
  </si>
  <si>
    <t>16,552*2 'Přepočtené koeficientem množství</t>
  </si>
  <si>
    <t>-819903265</t>
  </si>
  <si>
    <t>-2052769369</t>
  </si>
  <si>
    <t>1276639445</t>
  </si>
  <si>
    <t>17,317"105</t>
  </si>
  <si>
    <t>-1197023644</t>
  </si>
  <si>
    <t>-18410663</t>
  </si>
  <si>
    <t>17,324*1,1 'Přepočtené koeficientem množství</t>
  </si>
  <si>
    <t>-1677135310</t>
  </si>
  <si>
    <t>18,13-1,1</t>
  </si>
  <si>
    <t>-2060599729</t>
  </si>
  <si>
    <t>12,01+11,16-0,8</t>
  </si>
  <si>
    <t>1145341766</t>
  </si>
  <si>
    <t>17,324</t>
  </si>
  <si>
    <t>0,1*22,37</t>
  </si>
  <si>
    <t>19,561*1,115 'Přepočtené koeficientem množství</t>
  </si>
  <si>
    <t>1266836043</t>
  </si>
  <si>
    <t>858447176</t>
  </si>
  <si>
    <t>127</t>
  </si>
  <si>
    <t>-292454219</t>
  </si>
  <si>
    <t>154638202</t>
  </si>
  <si>
    <t>1076006782</t>
  </si>
  <si>
    <t>1055,875*2 'Přepočtené koeficientem množství</t>
  </si>
  <si>
    <t>-1248521507</t>
  </si>
  <si>
    <t>5,252+4,242"105A+B</t>
  </si>
  <si>
    <t>1089878300</t>
  </si>
  <si>
    <t>349626445</t>
  </si>
  <si>
    <t>-1975561507</t>
  </si>
  <si>
    <t>-1355492010</t>
  </si>
  <si>
    <t>630700608</t>
  </si>
  <si>
    <t>2,6+2,1"105A+B</t>
  </si>
  <si>
    <t>968359008</t>
  </si>
  <si>
    <t>793052067</t>
  </si>
  <si>
    <t>9,494*7 'Přepočtené koeficientem množství</t>
  </si>
  <si>
    <t>-2027168756</t>
  </si>
  <si>
    <t>930728264</t>
  </si>
  <si>
    <t>1872815351</t>
  </si>
  <si>
    <t>9,494*1,15 'Přepočtené koeficientem množství</t>
  </si>
  <si>
    <t>-1825546334</t>
  </si>
  <si>
    <t>-1148608664</t>
  </si>
  <si>
    <t>-94558451</t>
  </si>
  <si>
    <t>6,06+6,06"105A+B</t>
  </si>
  <si>
    <t>885729025</t>
  </si>
  <si>
    <t>12,12*1,05 'Přepočtené koeficientem množství</t>
  </si>
  <si>
    <t>644965826</t>
  </si>
  <si>
    <t>-246978088</t>
  </si>
  <si>
    <t>4,7*1,05 'Přepočtené koeficientem množství</t>
  </si>
  <si>
    <t>-1250515136</t>
  </si>
  <si>
    <t>-908730817</t>
  </si>
  <si>
    <t>-221172714</t>
  </si>
  <si>
    <t>397,812*2 'Přepočtené koeficientem množství</t>
  </si>
  <si>
    <t>-1284477754</t>
  </si>
  <si>
    <t>12,01+11,16</t>
  </si>
  <si>
    <t>3+6*3</t>
  </si>
  <si>
    <t>-1410450819</t>
  </si>
  <si>
    <t>44,17*0,1 'Přepočtené koeficientem množství</t>
  </si>
  <si>
    <t>1767312799</t>
  </si>
  <si>
    <t>(36,03+33,48)-(3*0,8*2,02)-4,8"stěny-otvory</t>
  </si>
  <si>
    <t>-5,252-4,242"obklad</t>
  </si>
  <si>
    <t>8,891+7,661"strop</t>
  </si>
  <si>
    <t>199146258</t>
  </si>
  <si>
    <t>-1856954643</t>
  </si>
  <si>
    <t>845814133</t>
  </si>
  <si>
    <t>-112659204</t>
  </si>
  <si>
    <t>44,17*1,05 'Přepočtené koeficientem množství</t>
  </si>
  <si>
    <t>-2006853585</t>
  </si>
  <si>
    <t>-1267777131</t>
  </si>
  <si>
    <t>-852338452</t>
  </si>
  <si>
    <t>16,552*1,05 'Přepočtené koeficientem množství</t>
  </si>
  <si>
    <t>734479039</t>
  </si>
  <si>
    <t>1131632555</t>
  </si>
  <si>
    <t>4,8+(3*0,8*2,02)</t>
  </si>
  <si>
    <t>1369768310</t>
  </si>
  <si>
    <t>9,648*1,05 'Přepočtené koeficientem množství</t>
  </si>
  <si>
    <t>637066062</t>
  </si>
  <si>
    <t>-125116031</t>
  </si>
  <si>
    <t>456844015</t>
  </si>
  <si>
    <t>1772254280</t>
  </si>
  <si>
    <t>0,8*2,02*3</t>
  </si>
  <si>
    <t>-1901089274</t>
  </si>
  <si>
    <t>1809374701</t>
  </si>
  <si>
    <t>1880120016</t>
  </si>
  <si>
    <t>1508067730</t>
  </si>
  <si>
    <t>110 - Chodba</t>
  </si>
  <si>
    <t>1118020698</t>
  </si>
  <si>
    <t>8,698*2 'Přepočtené koeficientem množství</t>
  </si>
  <si>
    <t>1744893686</t>
  </si>
  <si>
    <t>1355196878</t>
  </si>
  <si>
    <t>-1899379516</t>
  </si>
  <si>
    <t>0,3*2,4"105B</t>
  </si>
  <si>
    <t>(1,5*2,4)+(1,1*(2,4-2,02))"1.13</t>
  </si>
  <si>
    <t>0,3*2,4*2"124, 125</t>
  </si>
  <si>
    <t>(0,85+0,2)*2,4"126</t>
  </si>
  <si>
    <t>-1807650241</t>
  </si>
  <si>
    <t>631311131</t>
  </si>
  <si>
    <t>Doplnění dosavadních mazanin betonem prostým plochy do 1 m2 tloušťky přes 80 mm</t>
  </si>
  <si>
    <t>m3</t>
  </si>
  <si>
    <t>278037052</t>
  </si>
  <si>
    <t>-1829864443</t>
  </si>
  <si>
    <t>23,975*2,45</t>
  </si>
  <si>
    <t>1182155591</t>
  </si>
  <si>
    <t>-2119312155</t>
  </si>
  <si>
    <t>-2069105876</t>
  </si>
  <si>
    <t>965042221</t>
  </si>
  <si>
    <t>Bourání podkladů pod dlažby nebo mazanin betonových nebo z litého asfaltu tl přes 100 mm pl do 1 m2</t>
  </si>
  <si>
    <t>1907272650</t>
  </si>
  <si>
    <t>-1765763959</t>
  </si>
  <si>
    <t>1539109532</t>
  </si>
  <si>
    <t>-31463399</t>
  </si>
  <si>
    <t>1538493078</t>
  </si>
  <si>
    <t>977312112</t>
  </si>
  <si>
    <t>Řezání stávajících betonových mazanin vyztužených hl do 100 mm</t>
  </si>
  <si>
    <t>-1536247818</t>
  </si>
  <si>
    <t>-1705039619</t>
  </si>
  <si>
    <t>-531174366</t>
  </si>
  <si>
    <t>1,091*10 'Přepočtené koeficientem množství</t>
  </si>
  <si>
    <t>-1154152115</t>
  </si>
  <si>
    <t>1996734510</t>
  </si>
  <si>
    <t>1,091*8 'Přepočtené koeficientem množství</t>
  </si>
  <si>
    <t>916066275</t>
  </si>
  <si>
    <t>1,091-0,158</t>
  </si>
  <si>
    <t>-1790599560</t>
  </si>
  <si>
    <t>-1110983104</t>
  </si>
  <si>
    <t>-2094176541</t>
  </si>
  <si>
    <t>875034775</t>
  </si>
  <si>
    <t>-1429081117</t>
  </si>
  <si>
    <t>727213213</t>
  </si>
  <si>
    <t>Trubní ucpávka plastového potrubí bez izolace D 32 mm stropem tl 150 mm požární odolnost EI 90</t>
  </si>
  <si>
    <t>97609378</t>
  </si>
  <si>
    <t>727223103</t>
  </si>
  <si>
    <t>Protipožární manžeta prostupu plastového potrubí bez izolace D 75 mm stropem tl 150 mm požární odolnost EI 90</t>
  </si>
  <si>
    <t>-1676069593</t>
  </si>
  <si>
    <t>645827044</t>
  </si>
  <si>
    <t>1107203035</t>
  </si>
  <si>
    <t>69,24*2 'Přepočtené koeficientem množství</t>
  </si>
  <si>
    <t>-857089146</t>
  </si>
  <si>
    <t>1,5+3,925+4,7+4,7+2,375"stěna podél vpravo</t>
  </si>
  <si>
    <t>767581802</t>
  </si>
  <si>
    <t>Demontáž podhledu lamel</t>
  </si>
  <si>
    <t>-1850423890</t>
  </si>
  <si>
    <t>55,8+(0,35*2,45)"podhled ukončen 1,2 od okna</t>
  </si>
  <si>
    <t>767582800</t>
  </si>
  <si>
    <t>Demontáž roštu podhledu</t>
  </si>
  <si>
    <t>1782703033</t>
  </si>
  <si>
    <t>Poznámka k položce:_x000d_
konstrukce podhledu</t>
  </si>
  <si>
    <t>55,8"podhled ukončen 1,2 od okna</t>
  </si>
  <si>
    <t>-1353894098</t>
  </si>
  <si>
    <t>-1334463886</t>
  </si>
  <si>
    <t>-968154835</t>
  </si>
  <si>
    <t>58,739"110</t>
  </si>
  <si>
    <t>58,739*3,8 'Přepočtené koeficientem množství</t>
  </si>
  <si>
    <t>891406494</t>
  </si>
  <si>
    <t>58,739*2 'Přepočtené koeficientem množství</t>
  </si>
  <si>
    <t>-2114603181</t>
  </si>
  <si>
    <t>-2083224482</t>
  </si>
  <si>
    <t>-1909659801</t>
  </si>
  <si>
    <t>-188495954</t>
  </si>
  <si>
    <t>-950534921</t>
  </si>
  <si>
    <t>58,739*1,1 'Přepočtené koeficientem množství</t>
  </si>
  <si>
    <t>1308528796</t>
  </si>
  <si>
    <t>-992654177</t>
  </si>
  <si>
    <t>2*(23,975+2,45)</t>
  </si>
  <si>
    <t>-1,1*11"odpočet délky pro dveře š 110 cm</t>
  </si>
  <si>
    <t>-0,8*2"odpočet délky pro dveře š 80 cm</t>
  </si>
  <si>
    <t>-0,6*2"odpočet délky pro dveře š 60 cm</t>
  </si>
  <si>
    <t>-2125255495</t>
  </si>
  <si>
    <t>-10*1,1"odpočet dveří 110 cm</t>
  </si>
  <si>
    <t>-3*0,8"odpočet dveří 80 cm</t>
  </si>
  <si>
    <t>-2*0,6"odpočet dveří 60 cm</t>
  </si>
  <si>
    <t>-1446285189</t>
  </si>
  <si>
    <t>58,739</t>
  </si>
  <si>
    <t>0,1*38,25</t>
  </si>
  <si>
    <t>62,564*1,1 'Přepočtené koeficientem množství</t>
  </si>
  <si>
    <t>193952909</t>
  </si>
  <si>
    <t>490577948</t>
  </si>
  <si>
    <t>1609925050</t>
  </si>
  <si>
    <t>675412961</t>
  </si>
  <si>
    <t>935182431</t>
  </si>
  <si>
    <t>3560,781*2 'Přepočtené koeficientem množství</t>
  </si>
  <si>
    <t>783801401</t>
  </si>
  <si>
    <t>Ometení omítek před provedením nátěru</t>
  </si>
  <si>
    <t>1880755792</t>
  </si>
  <si>
    <t>Poznámka k položce:_x000d_
vrchní krycí vrstva - omyvatelná, v 1,3 m</t>
  </si>
  <si>
    <t>-13,5*1,3"odpočet dveře</t>
  </si>
  <si>
    <t>23,975*2*1,3"délka chodby po obou stranách do v 1,3m</t>
  </si>
  <si>
    <t>783801403</t>
  </si>
  <si>
    <t>Oprášení omítek před provedením nátěru</t>
  </si>
  <si>
    <t>1047098019</t>
  </si>
  <si>
    <t>-865521086</t>
  </si>
  <si>
    <t>4*2,4</t>
  </si>
  <si>
    <t>-660221189</t>
  </si>
  <si>
    <t>9,6*0,1 'Přepočtené koeficientem množství</t>
  </si>
  <si>
    <t>783823135</t>
  </si>
  <si>
    <t>Penetrační silikonový nátěr hladkých, tenkovrstvých zrnitých nebo štukových omítek</t>
  </si>
  <si>
    <t>-537141866</t>
  </si>
  <si>
    <t>783826615</t>
  </si>
  <si>
    <t>Hydrofobizační transparentní silikonový nátěr omítek stupně členitosti 1 a 2</t>
  </si>
  <si>
    <t>-1843138667</t>
  </si>
  <si>
    <t>-462297883</t>
  </si>
  <si>
    <t>((23,975+2,45+23,975+2,45)*2,4)"stěny (230cm spodní hrana podhledu + 10cm)</t>
  </si>
  <si>
    <t>-2,4*2"okno v čele</t>
  </si>
  <si>
    <t>-11*1,1*2,02"odpočet dveří 110 cm</t>
  </si>
  <si>
    <t>-0,8*2,02"odpočet dveří 80 cm</t>
  </si>
  <si>
    <t>-2*0,6*2,02"odpočet dveří 60 cm</t>
  </si>
  <si>
    <t>-2,725*2,3"prosklená stěna SNOEZELEN</t>
  </si>
  <si>
    <t>-849273024</t>
  </si>
  <si>
    <t>-1190773736</t>
  </si>
  <si>
    <t>107892043</t>
  </si>
  <si>
    <t>-1999022300</t>
  </si>
  <si>
    <t>9,6*1,05 'Přepočtené koeficientem množství</t>
  </si>
  <si>
    <t>139152224</t>
  </si>
  <si>
    <t>((23,975+2,45+23,975+2,45)*2,4)-4,8"stěny-okno (230cm spodní hrana podhledu + 10cm)</t>
  </si>
  <si>
    <t>-10*1,1*2,02"odpočet dveří 110 cm</t>
  </si>
  <si>
    <t>-3*0,8*2,02"odpočet dveří 80 cm</t>
  </si>
  <si>
    <t>-726260360</t>
  </si>
  <si>
    <t>1656770370</t>
  </si>
  <si>
    <t>58,739*1,05 'Přepočtené koeficientem množství</t>
  </si>
  <si>
    <t>-679807441</t>
  </si>
  <si>
    <t>-1367046194</t>
  </si>
  <si>
    <t>4,8</t>
  </si>
  <si>
    <t>10*1,1*2,02"D 110 cm</t>
  </si>
  <si>
    <t>3*0,8*2,02"D 80 cm</t>
  </si>
  <si>
    <t>2*0,6*2,02"D 60 cm</t>
  </si>
  <si>
    <t>-263496076</t>
  </si>
  <si>
    <t>34,292*1,05 'Přepočtené koeficientem množství</t>
  </si>
  <si>
    <t>201984623</t>
  </si>
  <si>
    <t>1267922487</t>
  </si>
  <si>
    <t>8,698"plochy dozdívek ze strany chodba</t>
  </si>
  <si>
    <t>-158986622</t>
  </si>
  <si>
    <t>-484220058</t>
  </si>
  <si>
    <t>-1623290083</t>
  </si>
  <si>
    <t>-563904769</t>
  </si>
  <si>
    <t>784681025</t>
  </si>
  <si>
    <t>Montáž hladkých ozdobných prvků s převažujícím délkovým rozměrem v (š) přes 120 do 200 mm</t>
  </si>
  <si>
    <t>-980316501</t>
  </si>
  <si>
    <t>0,8+1,1+1,1+1,1+1,1</t>
  </si>
  <si>
    <t>1,1+1,1+1,1+1,1+0,8+0,8+1,1+0,6+0,6</t>
  </si>
  <si>
    <t>58124915_R</t>
  </si>
  <si>
    <t>dekorační a ochranný prvek (dveří) - š 200mm</t>
  </si>
  <si>
    <t>-779398241</t>
  </si>
  <si>
    <t>Poznámka k položce:_x000d_
ochranný prvek dveří - refernční materiál ACROVYN</t>
  </si>
  <si>
    <t>13,5*1,15 'Přepočtené koeficientem množství</t>
  </si>
  <si>
    <t>784681025_R</t>
  </si>
  <si>
    <t>Montáž hladkých ozdobných prvků s převažujícím délkovým rozměrem v (š) přes 200 mm</t>
  </si>
  <si>
    <t>1238837494</t>
  </si>
  <si>
    <t>23,975*2"délka chodby</t>
  </si>
  <si>
    <t>-13,5"odpočet dveře</t>
  </si>
  <si>
    <t>58124916_R</t>
  </si>
  <si>
    <t>dekorační a ochranný prvek (stěn) - š 330mm</t>
  </si>
  <si>
    <t>425519439</t>
  </si>
  <si>
    <t>34,45*1,15 'Přepočtené koeficientem množství</t>
  </si>
  <si>
    <t>401678570</t>
  </si>
  <si>
    <t>-406502578</t>
  </si>
  <si>
    <t>113 - Snoezelen</t>
  </si>
  <si>
    <t>317142424</t>
  </si>
  <si>
    <t>Překlad nenosný pórobetonový š 100 mm v do 250 mm na tenkovrstvou maltu dl přes 1250 do 1500 mm</t>
  </si>
  <si>
    <t>1491298765</t>
  </si>
  <si>
    <t>1040821460</t>
  </si>
  <si>
    <t>1,75*3</t>
  </si>
  <si>
    <t>-1*1,1*2,02</t>
  </si>
  <si>
    <t>1303315527</t>
  </si>
  <si>
    <t>1,75+3+1,75+3</t>
  </si>
  <si>
    <t>-1114711006</t>
  </si>
  <si>
    <t>3,028*2 'Přepočtené koeficientem množství</t>
  </si>
  <si>
    <t>-1433146394</t>
  </si>
  <si>
    <t>-1719472142</t>
  </si>
  <si>
    <t>-1810052407</t>
  </si>
  <si>
    <t>1672434656</t>
  </si>
  <si>
    <t>-207879255</t>
  </si>
  <si>
    <t>619999041</t>
  </si>
  <si>
    <t>Příplatek k úpravám povrchů za provádění prací ve stísněném prostoru</t>
  </si>
  <si>
    <t>466149659</t>
  </si>
  <si>
    <t>Poznámka k položce:_x000d_
malý rozsah š do 60cm</t>
  </si>
  <si>
    <t>357014428</t>
  </si>
  <si>
    <t>-1372855009</t>
  </si>
  <si>
    <t>140672180</t>
  </si>
  <si>
    <t>-101413534</t>
  </si>
  <si>
    <t>212130408</t>
  </si>
  <si>
    <t>-1295008520</t>
  </si>
  <si>
    <t>-696554930</t>
  </si>
  <si>
    <t>-497551659</t>
  </si>
  <si>
    <t>-1006868783</t>
  </si>
  <si>
    <t>-1316598176</t>
  </si>
  <si>
    <t>1137389427</t>
  </si>
  <si>
    <t>1,59*10 'Přepočtené koeficientem množství</t>
  </si>
  <si>
    <t>-959633091</t>
  </si>
  <si>
    <t>1612564655</t>
  </si>
  <si>
    <t>1,59*8 'Přepočtené koeficientem množství</t>
  </si>
  <si>
    <t>-448810579</t>
  </si>
  <si>
    <t>1,59-0,05</t>
  </si>
  <si>
    <t>1675645979</t>
  </si>
  <si>
    <t>1917049354</t>
  </si>
  <si>
    <t>-1731157073</t>
  </si>
  <si>
    <t>721174004</t>
  </si>
  <si>
    <t>Potrubí kanalizační z PP svodné DN 75</t>
  </si>
  <si>
    <t>1479438917</t>
  </si>
  <si>
    <t>1563463357</t>
  </si>
  <si>
    <t>2124722646</t>
  </si>
  <si>
    <t>2134301392</t>
  </si>
  <si>
    <t>1093129503</t>
  </si>
  <si>
    <t>-1367009586</t>
  </si>
  <si>
    <t>49,815*2 'Přepočtené koeficientem množství</t>
  </si>
  <si>
    <t>-860441101</t>
  </si>
  <si>
    <t>-1192562125</t>
  </si>
  <si>
    <t>15*1,03 'Přepočtené koeficientem množství</t>
  </si>
  <si>
    <t>-675632942</t>
  </si>
  <si>
    <t>722290234</t>
  </si>
  <si>
    <t>Proplach a dezinfekce vodovodního potrubí DN do 80</t>
  </si>
  <si>
    <t>-821481557</t>
  </si>
  <si>
    <t>722290246</t>
  </si>
  <si>
    <t>Zkouška těsnosti vodovodního potrubí plastového DN do 40</t>
  </si>
  <si>
    <t>-739924358</t>
  </si>
  <si>
    <t>-1811249022</t>
  </si>
  <si>
    <t>986467715</t>
  </si>
  <si>
    <t>85,45*2 'Přepočtené koeficientem množství</t>
  </si>
  <si>
    <t>-979320172</t>
  </si>
  <si>
    <t>-115016754</t>
  </si>
  <si>
    <t>347383794</t>
  </si>
  <si>
    <t>226842408</t>
  </si>
  <si>
    <t>-1019667800</t>
  </si>
  <si>
    <t>-1502659263</t>
  </si>
  <si>
    <t>1997400191</t>
  </si>
  <si>
    <t>162910816</t>
  </si>
  <si>
    <t>1789766345</t>
  </si>
  <si>
    <t>1310892594</t>
  </si>
  <si>
    <t>183,8*2 'Přepočtené koeficientem množství</t>
  </si>
  <si>
    <t>1547568747</t>
  </si>
  <si>
    <t>1023570418</t>
  </si>
  <si>
    <t>-112420961</t>
  </si>
  <si>
    <t>759751467</t>
  </si>
  <si>
    <t>767114812</t>
  </si>
  <si>
    <t>Demontáž stěn a příček rámových zasklených vnitřních plochy přes 6 do 9 m2</t>
  </si>
  <si>
    <t>-1083044468</t>
  </si>
  <si>
    <t>2,725*3</t>
  </si>
  <si>
    <t>767641800</t>
  </si>
  <si>
    <t>Demontáž zárubní dveří odřezáním plochy do 2,5 m2</t>
  </si>
  <si>
    <t>-2046066214</t>
  </si>
  <si>
    <t>-737109798</t>
  </si>
  <si>
    <t>-1950711572</t>
  </si>
  <si>
    <t>620465642</t>
  </si>
  <si>
    <t>18,03*3,8 'Přepočtené koeficientem množství</t>
  </si>
  <si>
    <t>-1321925733</t>
  </si>
  <si>
    <t>18,03*2 'Přepočtené koeficientem množství</t>
  </si>
  <si>
    <t>-1277606149</t>
  </si>
  <si>
    <t>34432577</t>
  </si>
  <si>
    <t>-262163827</t>
  </si>
  <si>
    <t>18,03"113</t>
  </si>
  <si>
    <t>1747035682</t>
  </si>
  <si>
    <t>1992655483</t>
  </si>
  <si>
    <t>18,03*1,1 'Přepočtené koeficientem množství</t>
  </si>
  <si>
    <t>781750690</t>
  </si>
  <si>
    <t>18,27-1,75-0,8</t>
  </si>
  <si>
    <t>1583054408</t>
  </si>
  <si>
    <t>18,27-1,1</t>
  </si>
  <si>
    <t>1288615551</t>
  </si>
  <si>
    <t>18,03</t>
  </si>
  <si>
    <t>0,1*17,17</t>
  </si>
  <si>
    <t>19,747*1,115 'Přepočtené koeficientem množství</t>
  </si>
  <si>
    <t>1102604170</t>
  </si>
  <si>
    <t>-454484306</t>
  </si>
  <si>
    <t>283175856</t>
  </si>
  <si>
    <t>153393804</t>
  </si>
  <si>
    <t>-109800110</t>
  </si>
  <si>
    <t>1108,662*2 'Přepočtené koeficientem množství</t>
  </si>
  <si>
    <t>-1634563255</t>
  </si>
  <si>
    <t>3,697"113</t>
  </si>
  <si>
    <t>-1205465733</t>
  </si>
  <si>
    <t>-707632245</t>
  </si>
  <si>
    <t>979082605</t>
  </si>
  <si>
    <t>-1552624694</t>
  </si>
  <si>
    <t>1898739062</t>
  </si>
  <si>
    <t>-1669464456</t>
  </si>
  <si>
    <t>-606213446</t>
  </si>
  <si>
    <t>3,697*7 'Přepočtené koeficientem množství</t>
  </si>
  <si>
    <t>-655464739</t>
  </si>
  <si>
    <t>1421487070</t>
  </si>
  <si>
    <t>3,697*1,15 'Přepočtené koeficientem množství</t>
  </si>
  <si>
    <t>-2113511663</t>
  </si>
  <si>
    <t>-1520090034</t>
  </si>
  <si>
    <t>1297154438</t>
  </si>
  <si>
    <t>1055311599</t>
  </si>
  <si>
    <t>215984691</t>
  </si>
  <si>
    <t>-1026243124</t>
  </si>
  <si>
    <t>1,83*1,05 'Přepočtené koeficientem množství</t>
  </si>
  <si>
    <t>-499811023</t>
  </si>
  <si>
    <t>1505000865</t>
  </si>
  <si>
    <t>1758436390</t>
  </si>
  <si>
    <t>159,917*2 'Přepočtené koeficientem množství</t>
  </si>
  <si>
    <t>-1609817282</t>
  </si>
  <si>
    <t>18,27</t>
  </si>
  <si>
    <t>628434906</t>
  </si>
  <si>
    <t>34,27*0,1 'Přepočtené koeficientem množství</t>
  </si>
  <si>
    <t>-7433140</t>
  </si>
  <si>
    <t>54,81-4,8"stěny-okno</t>
  </si>
  <si>
    <t>-2,725*3"odpočet prosklená stěna</t>
  </si>
  <si>
    <t>18,03"strop</t>
  </si>
  <si>
    <t>1052326363</t>
  </si>
  <si>
    <t>-472186762</t>
  </si>
  <si>
    <t>1558818037</t>
  </si>
  <si>
    <t>-419170008</t>
  </si>
  <si>
    <t>34,27*1,05 'Přepočtené koeficientem množství</t>
  </si>
  <si>
    <t>2007007276</t>
  </si>
  <si>
    <t>54,81-2,222-4,8</t>
  </si>
  <si>
    <t>1362214209</t>
  </si>
  <si>
    <t>84957665</t>
  </si>
  <si>
    <t>18,03*1,05 'Přepočtené koeficientem množství</t>
  </si>
  <si>
    <t>529560956</t>
  </si>
  <si>
    <t>1982368574</t>
  </si>
  <si>
    <t>-1821868465</t>
  </si>
  <si>
    <t>59354201</t>
  </si>
  <si>
    <t>2102481202</t>
  </si>
  <si>
    <t>2032217205</t>
  </si>
  <si>
    <t>1768277504</t>
  </si>
  <si>
    <t>369577649</t>
  </si>
  <si>
    <t>-1318428667</t>
  </si>
  <si>
    <t>-1197703050</t>
  </si>
  <si>
    <t>-1191865070</t>
  </si>
  <si>
    <t>114, 118 - Lékař - psycholog</t>
  </si>
  <si>
    <t>180770489</t>
  </si>
  <si>
    <t>7,65+13,27</t>
  </si>
  <si>
    <t>-2011083055</t>
  </si>
  <si>
    <t>3,42+10,49"114+118</t>
  </si>
  <si>
    <t>-596300183</t>
  </si>
  <si>
    <t>-250023363</t>
  </si>
  <si>
    <t>-1841240540</t>
  </si>
  <si>
    <t>-1768736777</t>
  </si>
  <si>
    <t>-353310455</t>
  </si>
  <si>
    <t>0,097*10 'Přepočtené koeficientem množství</t>
  </si>
  <si>
    <t>-1104855596</t>
  </si>
  <si>
    <t>608593177</t>
  </si>
  <si>
    <t>0,097*8 'Přepočtené koeficientem množství</t>
  </si>
  <si>
    <t>62951975</t>
  </si>
  <si>
    <t>0,097-0,04</t>
  </si>
  <si>
    <t>1556079355</t>
  </si>
  <si>
    <t>-1019681658</t>
  </si>
  <si>
    <t>1323995903</t>
  </si>
  <si>
    <t>-920006351</t>
  </si>
  <si>
    <t>Poznámka k položce:_x000d_
1.18/1.13_x000d_
Rw min 53 dB</t>
  </si>
  <si>
    <t>-1485096304</t>
  </si>
  <si>
    <t>Poznámka k položce:_x000d_
1.18/1.13</t>
  </si>
  <si>
    <t>1004111665</t>
  </si>
  <si>
    <t>1100608707</t>
  </si>
  <si>
    <t>-1855679784</t>
  </si>
  <si>
    <t>13,91*3,8 'Přepočtené koeficientem množství</t>
  </si>
  <si>
    <t>-815264297</t>
  </si>
  <si>
    <t>13,91*2 'Přepočtené koeficientem množství</t>
  </si>
  <si>
    <t>1570819716</t>
  </si>
  <si>
    <t>-307155555</t>
  </si>
  <si>
    <t>419687812</t>
  </si>
  <si>
    <t>-1440459531</t>
  </si>
  <si>
    <t>1120770308</t>
  </si>
  <si>
    <t>13,91*1,1 'Přepočtené koeficientem množství</t>
  </si>
  <si>
    <t>113511773</t>
  </si>
  <si>
    <t>7,65-1,1-1,1-0,6</t>
  </si>
  <si>
    <t>13,27-1,1</t>
  </si>
  <si>
    <t>-218045287</t>
  </si>
  <si>
    <t>-56258753</t>
  </si>
  <si>
    <t>3,42+10,49</t>
  </si>
  <si>
    <t>0,1*17,02</t>
  </si>
  <si>
    <t>15,612*1,115 'Přepočtené koeficientem množství</t>
  </si>
  <si>
    <t>-1952264358</t>
  </si>
  <si>
    <t>-415398500</t>
  </si>
  <si>
    <t>-586420874</t>
  </si>
  <si>
    <t>578311543</t>
  </si>
  <si>
    <t>201957078</t>
  </si>
  <si>
    <t>869,259*2 'Přepočtené koeficientem množství</t>
  </si>
  <si>
    <t>711897724</t>
  </si>
  <si>
    <t>9*3</t>
  </si>
  <si>
    <t>268044270</t>
  </si>
  <si>
    <t>47,92*0,1 'Přepočtené koeficientem množství</t>
  </si>
  <si>
    <t>935898748</t>
  </si>
  <si>
    <t>22,95+39,81"stěny 114 + 118</t>
  </si>
  <si>
    <t>-(3*1,1*2,02)-(0,6*2,02)-4,8"odpočet otvory</t>
  </si>
  <si>
    <t>3,42+10,49"strop 114 + 118</t>
  </si>
  <si>
    <t>-1501539905</t>
  </si>
  <si>
    <t>-38293797</t>
  </si>
  <si>
    <t>791671021</t>
  </si>
  <si>
    <t>-1624984576</t>
  </si>
  <si>
    <t>47,92*1,05 'Přepočtené koeficientem množství</t>
  </si>
  <si>
    <t>1504326292</t>
  </si>
  <si>
    <t>188419351</t>
  </si>
  <si>
    <t>-246825255</t>
  </si>
  <si>
    <t>13,91*1,05 'Přepočtené koeficientem množství</t>
  </si>
  <si>
    <t>843852688</t>
  </si>
  <si>
    <t>-1355342115</t>
  </si>
  <si>
    <t>1892357870</t>
  </si>
  <si>
    <t>-1396953535</t>
  </si>
  <si>
    <t>-1449177821</t>
  </si>
  <si>
    <t>1588849186</t>
  </si>
  <si>
    <t>-1337091788</t>
  </si>
  <si>
    <t>500488370</t>
  </si>
  <si>
    <t>419766981</t>
  </si>
  <si>
    <t>-2076135202</t>
  </si>
  <si>
    <t>1952826186</t>
  </si>
  <si>
    <t>124 - Denní místnost zaměstnanců</t>
  </si>
  <si>
    <t>353940198</t>
  </si>
  <si>
    <t>-1659313060</t>
  </si>
  <si>
    <t>0,3*2,02"zúžení vstupních dveří</t>
  </si>
  <si>
    <t>1276350635</t>
  </si>
  <si>
    <t>0,3+2,02+0,3</t>
  </si>
  <si>
    <t>-2015627256</t>
  </si>
  <si>
    <t>35,996*2 'Přepočtené koeficientem množství</t>
  </si>
  <si>
    <t>612135001</t>
  </si>
  <si>
    <t>Vyrovnání podkladu vnitřních stěn maltou vápenocementovou tl do 10 mm</t>
  </si>
  <si>
    <t>525568110</t>
  </si>
  <si>
    <t>2,02*(18,62-1,1)"po otlučení obkladu</t>
  </si>
  <si>
    <t>612135090</t>
  </si>
  <si>
    <t>Příplatek k vyrovnání vnitřních stěn maltou vápennou za každých dalších 5 mm tloušťky</t>
  </si>
  <si>
    <t>-1143893645</t>
  </si>
  <si>
    <t>Poznámka k položce:_x000d_
20 mm v ploše</t>
  </si>
  <si>
    <t>35,39*2 'Přepočtené koeficientem množství</t>
  </si>
  <si>
    <t>-76469541</t>
  </si>
  <si>
    <t>2028626587</t>
  </si>
  <si>
    <t>0,606"nová příčka</t>
  </si>
  <si>
    <t>-457957174</t>
  </si>
  <si>
    <t>756185396</t>
  </si>
  <si>
    <t>1495476759</t>
  </si>
  <si>
    <t>-669208434</t>
  </si>
  <si>
    <t>1198134163</t>
  </si>
  <si>
    <t>588597290</t>
  </si>
  <si>
    <t>-1395344258</t>
  </si>
  <si>
    <t>594523072</t>
  </si>
  <si>
    <t>1932911899</t>
  </si>
  <si>
    <t>-1172207340</t>
  </si>
  <si>
    <t>-298095551</t>
  </si>
  <si>
    <t>1743468072</t>
  </si>
  <si>
    <t>632774131</t>
  </si>
  <si>
    <t>2,447*10 'Přepočtené koeficientem množství</t>
  </si>
  <si>
    <t>1917213079</t>
  </si>
  <si>
    <t>1337700692</t>
  </si>
  <si>
    <t>2,447*8 'Přepočtené koeficientem množství</t>
  </si>
  <si>
    <t>-544631730</t>
  </si>
  <si>
    <t>2,447-0,051</t>
  </si>
  <si>
    <t>216088465</t>
  </si>
  <si>
    <t>1641363119</t>
  </si>
  <si>
    <t>-1315075990</t>
  </si>
  <si>
    <t>1035367567</t>
  </si>
  <si>
    <t>-1149663031</t>
  </si>
  <si>
    <t>1444462396</t>
  </si>
  <si>
    <t>-433036885</t>
  </si>
  <si>
    <t>-1304770651</t>
  </si>
  <si>
    <t>14,436*2 'Přepočtené koeficientem množství</t>
  </si>
  <si>
    <t>-1987800607</t>
  </si>
  <si>
    <t>-736506784</t>
  </si>
  <si>
    <t>4*1,03 'Přepočtené koeficientem množství</t>
  </si>
  <si>
    <t>733543440</t>
  </si>
  <si>
    <t>14387971</t>
  </si>
  <si>
    <t>1421289470</t>
  </si>
  <si>
    <t>-2104788532</t>
  </si>
  <si>
    <t>1922551625</t>
  </si>
  <si>
    <t>22,787*2 'Přepočtené koeficientem množství</t>
  </si>
  <si>
    <t>563407987</t>
  </si>
  <si>
    <t>21678381</t>
  </si>
  <si>
    <t>-1977919328</t>
  </si>
  <si>
    <t>-251085251</t>
  </si>
  <si>
    <t>-623364826</t>
  </si>
  <si>
    <t>-1293334637</t>
  </si>
  <si>
    <t>1510382387</t>
  </si>
  <si>
    <t>214651629</t>
  </si>
  <si>
    <t>-2124147696</t>
  </si>
  <si>
    <t>-399072555</t>
  </si>
  <si>
    <t>195,58*2 'Přepočtené koeficientem množství</t>
  </si>
  <si>
    <t>-1553843590</t>
  </si>
  <si>
    <t>-143855759</t>
  </si>
  <si>
    <t>-1020869045</t>
  </si>
  <si>
    <t>-723604562</t>
  </si>
  <si>
    <t>-531342393</t>
  </si>
  <si>
    <t>1026241953</t>
  </si>
  <si>
    <t>-46000009</t>
  </si>
  <si>
    <t>974923607</t>
  </si>
  <si>
    <t>-669470404</t>
  </si>
  <si>
    <t>832451927</t>
  </si>
  <si>
    <t>-1293408149</t>
  </si>
  <si>
    <t>-950355569</t>
  </si>
  <si>
    <t>1779120325</t>
  </si>
  <si>
    <t>-1400926313</t>
  </si>
  <si>
    <t>-924285374</t>
  </si>
  <si>
    <t>190057457</t>
  </si>
  <si>
    <t>1743617004</t>
  </si>
  <si>
    <t>18,1*3,8 'Přepočtené koeficientem množství</t>
  </si>
  <si>
    <t>664507988</t>
  </si>
  <si>
    <t>18,1*2 'Přepočtené koeficientem množství</t>
  </si>
  <si>
    <t>1969769249</t>
  </si>
  <si>
    <t>-1019949208</t>
  </si>
  <si>
    <t>1695919791</t>
  </si>
  <si>
    <t>18,1"124</t>
  </si>
  <si>
    <t>2060450362</t>
  </si>
  <si>
    <t>-1423953772</t>
  </si>
  <si>
    <t>18,1*1,1 'Přepočtené koeficientem množství</t>
  </si>
  <si>
    <t>-1052485039</t>
  </si>
  <si>
    <t>18,62-1,1</t>
  </si>
  <si>
    <t>-614040935</t>
  </si>
  <si>
    <t>18,62-0,8</t>
  </si>
  <si>
    <t>-472580454</t>
  </si>
  <si>
    <t>18,1</t>
  </si>
  <si>
    <t>0,1*17,82</t>
  </si>
  <si>
    <t>19,882*1,115 'Přepočtené koeficientem množství</t>
  </si>
  <si>
    <t>-1259141045</t>
  </si>
  <si>
    <t>-501444587</t>
  </si>
  <si>
    <t>224759028</t>
  </si>
  <si>
    <t>-2119741426</t>
  </si>
  <si>
    <t>-1839228288</t>
  </si>
  <si>
    <t>1115,289*2 'Přepočtené koeficientem množství</t>
  </si>
  <si>
    <t>-1162086563</t>
  </si>
  <si>
    <t>4,747"okolo umyvadla</t>
  </si>
  <si>
    <t>468403140</t>
  </si>
  <si>
    <t>-1355922130</t>
  </si>
  <si>
    <t>-948583459</t>
  </si>
  <si>
    <t>-345501995</t>
  </si>
  <si>
    <t>-402759534</t>
  </si>
  <si>
    <t>2119853975</t>
  </si>
  <si>
    <t>-1259327454</t>
  </si>
  <si>
    <t>4,747*7 'Přepočtené koeficientem množství</t>
  </si>
  <si>
    <t>-1579444529</t>
  </si>
  <si>
    <t>2,02*(18,62-1,1)-4,8-2,222</t>
  </si>
  <si>
    <t>-468577901</t>
  </si>
  <si>
    <t>17484382</t>
  </si>
  <si>
    <t>4,747*1,15 'Přepočtené koeficientem množství</t>
  </si>
  <si>
    <t>2071895723</t>
  </si>
  <si>
    <t>-979713881</t>
  </si>
  <si>
    <t>21449100</t>
  </si>
  <si>
    <t>1546585304</t>
  </si>
  <si>
    <t>-1273866275</t>
  </si>
  <si>
    <t>1727329992</t>
  </si>
  <si>
    <t>2,35*1,05 'Přepočtené koeficientem množství</t>
  </si>
  <si>
    <t>611956510</t>
  </si>
  <si>
    <t>1823049889</t>
  </si>
  <si>
    <t>311193227</t>
  </si>
  <si>
    <t>237,005*2 'Přepočtené koeficientem množství</t>
  </si>
  <si>
    <t>2074089649</t>
  </si>
  <si>
    <t>-7563670</t>
  </si>
  <si>
    <t>34,1*0,1 'Přepočtené koeficientem množství</t>
  </si>
  <si>
    <t>-625665813</t>
  </si>
  <si>
    <t>1*18,62"stěny nad obkladem</t>
  </si>
  <si>
    <t>18,1"strop</t>
  </si>
  <si>
    <t>-1826560670</t>
  </si>
  <si>
    <t>-1364243770</t>
  </si>
  <si>
    <t>1811476387</t>
  </si>
  <si>
    <t>1019195266</t>
  </si>
  <si>
    <t>34,1*1,05 'Přepočtené koeficientem množství</t>
  </si>
  <si>
    <t>-1964271162</t>
  </si>
  <si>
    <t>(18,62*3)-4,8"stěny - okno</t>
  </si>
  <si>
    <t>-0,8*2,02"odpočet dveře</t>
  </si>
  <si>
    <t>1993364874</t>
  </si>
  <si>
    <t>-2040160687</t>
  </si>
  <si>
    <t>18,1*1,05 'Přepočtené koeficientem množství</t>
  </si>
  <si>
    <t>1566874325</t>
  </si>
  <si>
    <t>-757293577</t>
  </si>
  <si>
    <t>4,8+(0,8*2,02)</t>
  </si>
  <si>
    <t>-285920189</t>
  </si>
  <si>
    <t>6,416*1,05 'Přepočtené koeficientem množství</t>
  </si>
  <si>
    <t>-881902991</t>
  </si>
  <si>
    <t>-50567837</t>
  </si>
  <si>
    <t>39936449</t>
  </si>
  <si>
    <t>-517188857</t>
  </si>
  <si>
    <t>0,8*2,02</t>
  </si>
  <si>
    <t>-1596672024</t>
  </si>
  <si>
    <t>945144185</t>
  </si>
  <si>
    <t>1046200886</t>
  </si>
  <si>
    <t>-610264117</t>
  </si>
  <si>
    <t>125 - Sesterna</t>
  </si>
  <si>
    <t>1208374692</t>
  </si>
  <si>
    <t>-1720491997</t>
  </si>
  <si>
    <t>-706825911</t>
  </si>
  <si>
    <t>0,3+2,02+2,02+0,3</t>
  </si>
  <si>
    <t>-1776097055</t>
  </si>
  <si>
    <t>2,424+2,828</t>
  </si>
  <si>
    <t>5,252*2 'Přepočtené koeficientem množství</t>
  </si>
  <si>
    <t>1792282410</t>
  </si>
  <si>
    <t>2,02*(0,3+0,9)"po otlučení obkladu</t>
  </si>
  <si>
    <t>-1095554019</t>
  </si>
  <si>
    <t>2,424*2 'Přepočtené koeficientem množství</t>
  </si>
  <si>
    <t>1767676515</t>
  </si>
  <si>
    <t>-1889003210</t>
  </si>
  <si>
    <t>-1618647958</t>
  </si>
  <si>
    <t>-1044409056</t>
  </si>
  <si>
    <t>0,606+2,222"zúžení dveří+příčka v 1.26</t>
  </si>
  <si>
    <t>854734080</t>
  </si>
  <si>
    <t>397416488</t>
  </si>
  <si>
    <t>-1540902835</t>
  </si>
  <si>
    <t>-2143978279</t>
  </si>
  <si>
    <t>-827556911</t>
  </si>
  <si>
    <t>1131157758</t>
  </si>
  <si>
    <t>-1737448692</t>
  </si>
  <si>
    <t>1104745162</t>
  </si>
  <si>
    <t>91865050</t>
  </si>
  <si>
    <t>-1551603095</t>
  </si>
  <si>
    <t>-1169368652</t>
  </si>
  <si>
    <t>-1079144611</t>
  </si>
  <si>
    <t>-1405929173</t>
  </si>
  <si>
    <t>0,395*10 'Přepočtené koeficientem množství</t>
  </si>
  <si>
    <t>-174875373</t>
  </si>
  <si>
    <t>-1790518858</t>
  </si>
  <si>
    <t>0,395*8 'Přepočtené koeficientem množství</t>
  </si>
  <si>
    <t>665408213</t>
  </si>
  <si>
    <t>0,395-0,051</t>
  </si>
  <si>
    <t>-1272649426</t>
  </si>
  <si>
    <t>-2000355571</t>
  </si>
  <si>
    <t>242615648</t>
  </si>
  <si>
    <t>386219661</t>
  </si>
  <si>
    <t>-2001867707</t>
  </si>
  <si>
    <t>1717822685</t>
  </si>
  <si>
    <t>-506843296</t>
  </si>
  <si>
    <t>-1253531816</t>
  </si>
  <si>
    <t>315277426</t>
  </si>
  <si>
    <t>-2006303331</t>
  </si>
  <si>
    <t>89119355</t>
  </si>
  <si>
    <t>1832305496</t>
  </si>
  <si>
    <t>-1958061571</t>
  </si>
  <si>
    <t>1926103279</t>
  </si>
  <si>
    <t>1100756131</t>
  </si>
  <si>
    <t>-2124422845</t>
  </si>
  <si>
    <t>176293661</t>
  </si>
  <si>
    <t>53933849</t>
  </si>
  <si>
    <t>-1683140344</t>
  </si>
  <si>
    <t>460815442</t>
  </si>
  <si>
    <t>-1703427542</t>
  </si>
  <si>
    <t>-1410127649</t>
  </si>
  <si>
    <t>-2086311825</t>
  </si>
  <si>
    <t>1311714190</t>
  </si>
  <si>
    <t>107870960</t>
  </si>
  <si>
    <t>-1992043403</t>
  </si>
  <si>
    <t>1627291286</t>
  </si>
  <si>
    <t>1543479544</t>
  </si>
  <si>
    <t>-2063901579</t>
  </si>
  <si>
    <t>445706314</t>
  </si>
  <si>
    <t>-926601389</t>
  </si>
  <si>
    <t>-241669464</t>
  </si>
  <si>
    <t>1061172828</t>
  </si>
  <si>
    <t>998797831</t>
  </si>
  <si>
    <t>648942684</t>
  </si>
  <si>
    <t>-2080099908</t>
  </si>
  <si>
    <t>-302493080</t>
  </si>
  <si>
    <t>-1910321755</t>
  </si>
  <si>
    <t>Poznámka k položce:_x000d_
1.24/1.25_x000d_
Rw min 53 dB</t>
  </si>
  <si>
    <t>457760636</t>
  </si>
  <si>
    <t>Poznámka k položce:_x000d_
1.24/1.25</t>
  </si>
  <si>
    <t>-1470670087</t>
  </si>
  <si>
    <t>1068865870</t>
  </si>
  <si>
    <t>402,018*2 'Přepočtené koeficientem množství</t>
  </si>
  <si>
    <t>-303638697</t>
  </si>
  <si>
    <t>348497051</t>
  </si>
  <si>
    <t>-899722470</t>
  </si>
  <si>
    <t>18,14*3,8 'Přepočtené koeficientem množství</t>
  </si>
  <si>
    <t>360855584</t>
  </si>
  <si>
    <t>18,14*2 'Přepočtené koeficientem množství</t>
  </si>
  <si>
    <t>-116056206</t>
  </si>
  <si>
    <t>974380115</t>
  </si>
  <si>
    <t>-812939841</t>
  </si>
  <si>
    <t>18,14"125</t>
  </si>
  <si>
    <t>-1417862767</t>
  </si>
  <si>
    <t>-767121998</t>
  </si>
  <si>
    <t>18,14*1,1 'Přepočtené koeficientem množství</t>
  </si>
  <si>
    <t>-324084985</t>
  </si>
  <si>
    <t>77402294</t>
  </si>
  <si>
    <t>2018632361</t>
  </si>
  <si>
    <t>18,14</t>
  </si>
  <si>
    <t>19,922*1,115 'Přepočtené koeficientem množství</t>
  </si>
  <si>
    <t>-1261697890</t>
  </si>
  <si>
    <t>-76964625</t>
  </si>
  <si>
    <t>823009755</t>
  </si>
  <si>
    <t>623039246</t>
  </si>
  <si>
    <t>-1982287208</t>
  </si>
  <si>
    <t>1117,614*2 'Přepočtené koeficientem množství</t>
  </si>
  <si>
    <t>-1390578711</t>
  </si>
  <si>
    <t>4,262"okolo umyvadla</t>
  </si>
  <si>
    <t>380131552</t>
  </si>
  <si>
    <t>102559235</t>
  </si>
  <si>
    <t>-576369436</t>
  </si>
  <si>
    <t>-1196578684</t>
  </si>
  <si>
    <t>1756206295</t>
  </si>
  <si>
    <t>-1602872805</t>
  </si>
  <si>
    <t>2128338763</t>
  </si>
  <si>
    <t>4,262*7 'Přepočtené koeficientem množství</t>
  </si>
  <si>
    <t>1004724069</t>
  </si>
  <si>
    <t>2,424"okolo rušeného umyvadla (plocha k vyrovnání)</t>
  </si>
  <si>
    <t>-687865028</t>
  </si>
  <si>
    <t>-2062339710</t>
  </si>
  <si>
    <t>4,262*1,15 'Přepočtené koeficientem množství</t>
  </si>
  <si>
    <t>2097924809</t>
  </si>
  <si>
    <t>1579665224</t>
  </si>
  <si>
    <t>-1032105031</t>
  </si>
  <si>
    <t>1569982172</t>
  </si>
  <si>
    <t>1395383282</t>
  </si>
  <si>
    <t>652421986</t>
  </si>
  <si>
    <t>2,11*1,05 'Přepočtené koeficientem množství</t>
  </si>
  <si>
    <t>-1708732604</t>
  </si>
  <si>
    <t>34570568</t>
  </si>
  <si>
    <t>1442153215</t>
  </si>
  <si>
    <t>195,622*2 'Přepočtené koeficientem množství</t>
  </si>
  <si>
    <t>1132002254</t>
  </si>
  <si>
    <t>-867691047</t>
  </si>
  <si>
    <t>34,14*0,1 'Přepočtené koeficientem množství</t>
  </si>
  <si>
    <t>249107152</t>
  </si>
  <si>
    <t>55,86-2,222-4,8"stěny nad obkladem</t>
  </si>
  <si>
    <t>-2,424-2,828</t>
  </si>
  <si>
    <t>18,14"strop</t>
  </si>
  <si>
    <t>-711254605</t>
  </si>
  <si>
    <t>732536125</t>
  </si>
  <si>
    <t>1823634696</t>
  </si>
  <si>
    <t>-1272038169</t>
  </si>
  <si>
    <t>34,14*1,05 'Přepočtené koeficientem množství</t>
  </si>
  <si>
    <t>-669986106</t>
  </si>
  <si>
    <t>-2106153722</t>
  </si>
  <si>
    <t>-1680976353</t>
  </si>
  <si>
    <t>18,14*1,05 'Přepočtené koeficientem množství</t>
  </si>
  <si>
    <t>681721194</t>
  </si>
  <si>
    <t>1668720761</t>
  </si>
  <si>
    <t>-1878583954</t>
  </si>
  <si>
    <t>121929425</t>
  </si>
  <si>
    <t>-541453072</t>
  </si>
  <si>
    <t>1801240651</t>
  </si>
  <si>
    <t>-1237274459</t>
  </si>
  <si>
    <t>-2021560686</t>
  </si>
  <si>
    <t>-1241940857</t>
  </si>
  <si>
    <t>-667104191</t>
  </si>
  <si>
    <t>-1801910836</t>
  </si>
  <si>
    <t>126 - Keramická dílna</t>
  </si>
  <si>
    <t xml:space="preserve">    771 - Podlahy z dlaždic</t>
  </si>
  <si>
    <t>300213126</t>
  </si>
  <si>
    <t>-1188214957</t>
  </si>
  <si>
    <t>1,1*2,02"zazdění dveří do sesterny</t>
  </si>
  <si>
    <t>1*2,4"zrušení okna na chodbu</t>
  </si>
  <si>
    <t>-802093280</t>
  </si>
  <si>
    <t>0,3+2,02+2,02+0,3+1,3+2,4+1,3+1,1+2,02+1,1+2,02</t>
  </si>
  <si>
    <t>-536629390</t>
  </si>
  <si>
    <t>5,228*2 'Přepočtené koeficientem množství</t>
  </si>
  <si>
    <t>-1279855060</t>
  </si>
  <si>
    <t>2,4*2,02</t>
  </si>
  <si>
    <t>-1776619189</t>
  </si>
  <si>
    <t>4,848*2 'Přepočtené koeficientem množství</t>
  </si>
  <si>
    <t>49240006</t>
  </si>
  <si>
    <t>-434180928</t>
  </si>
  <si>
    <t>5,228+4,848</t>
  </si>
  <si>
    <t>-1451454544</t>
  </si>
  <si>
    <t>1896613634</t>
  </si>
  <si>
    <t>768246814</t>
  </si>
  <si>
    <t>588092456</t>
  </si>
  <si>
    <t>-1119861929</t>
  </si>
  <si>
    <t>694184396</t>
  </si>
  <si>
    <t>1424715989</t>
  </si>
  <si>
    <t>958290443</t>
  </si>
  <si>
    <t>1757171606</t>
  </si>
  <si>
    <t>-1791630069</t>
  </si>
  <si>
    <t>1182899734</t>
  </si>
  <si>
    <t>1370434579</t>
  </si>
  <si>
    <t>261157243</t>
  </si>
  <si>
    <t>-104491122</t>
  </si>
  <si>
    <t>1398361740</t>
  </si>
  <si>
    <t>1425842668</t>
  </si>
  <si>
    <t>-1859781114</t>
  </si>
  <si>
    <t>0,849*10 'Přepočtené koeficientem množství</t>
  </si>
  <si>
    <t>-1777100108</t>
  </si>
  <si>
    <t>376004866</t>
  </si>
  <si>
    <t>0,849*8 'Přepočtené koeficientem množství</t>
  </si>
  <si>
    <t>-140165531</t>
  </si>
  <si>
    <t>0,759-0,048</t>
  </si>
  <si>
    <t>988242798</t>
  </si>
  <si>
    <t>-796720087</t>
  </si>
  <si>
    <t>-1108053966</t>
  </si>
  <si>
    <t>1990848626</t>
  </si>
  <si>
    <t>-231141853</t>
  </si>
  <si>
    <t>-968865589</t>
  </si>
  <si>
    <t>-1722047993</t>
  </si>
  <si>
    <t>-984925258</t>
  </si>
  <si>
    <t>-130542576</t>
  </si>
  <si>
    <t>-499798275</t>
  </si>
  <si>
    <t>16,152*2 'Přepočtené koeficientem množství</t>
  </si>
  <si>
    <t>1080778462</t>
  </si>
  <si>
    <t>-1320340294</t>
  </si>
  <si>
    <t>-1264797013</t>
  </si>
  <si>
    <t>1420101359</t>
  </si>
  <si>
    <t>-1266519623</t>
  </si>
  <si>
    <t>1721757465</t>
  </si>
  <si>
    <t>-838533942</t>
  </si>
  <si>
    <t>118663692</t>
  </si>
  <si>
    <t>-1632821280</t>
  </si>
  <si>
    <t>-722642511</t>
  </si>
  <si>
    <t>26,145*2 'Přepočtené koeficientem množství</t>
  </si>
  <si>
    <t>2019509955</t>
  </si>
  <si>
    <t>1580462342</t>
  </si>
  <si>
    <t>725331112</t>
  </si>
  <si>
    <t>Výlevka bez výtokových armatur keramická se sklopnou plastovou mřížkou závěsná výšky 500 mm</t>
  </si>
  <si>
    <t>165969495</t>
  </si>
  <si>
    <t>-1817211155</t>
  </si>
  <si>
    <t>1344821152</t>
  </si>
  <si>
    <t>-1199639044</t>
  </si>
  <si>
    <t>1285342591</t>
  </si>
  <si>
    <t>-1734027511</t>
  </si>
  <si>
    <t>-804550755</t>
  </si>
  <si>
    <t>-69522639</t>
  </si>
  <si>
    <t>-1060425778</t>
  </si>
  <si>
    <t>-529450313</t>
  </si>
  <si>
    <t>1834961725</t>
  </si>
  <si>
    <t>-1765683299</t>
  </si>
  <si>
    <t>-1424561702</t>
  </si>
  <si>
    <t>264,755*2 'Přepočtené koeficientem množství</t>
  </si>
  <si>
    <t>1020992920</t>
  </si>
  <si>
    <t>1632944592</t>
  </si>
  <si>
    <t>-1215258349</t>
  </si>
  <si>
    <t>-639076462</t>
  </si>
  <si>
    <t>751122091</t>
  </si>
  <si>
    <t>Montáž ventilátoru radiálního nízkotlakého potrubního základního do kruhového potrubí D do 100 mm</t>
  </si>
  <si>
    <t>-831857919</t>
  </si>
  <si>
    <t>54233103_R</t>
  </si>
  <si>
    <t>ventilátor radiální malý snímač teploty a kouře s napojením na světelnou houkačku do sesterny</t>
  </si>
  <si>
    <t>1708328272</t>
  </si>
  <si>
    <t>751510041</t>
  </si>
  <si>
    <t>Vzduchotechnické potrubí z pozinkovaného plechu kruhové spirálně vinutá trouba bez příruby D do 100 mm</t>
  </si>
  <si>
    <t>471767241</t>
  </si>
  <si>
    <t>Poznámka k položce:_x000d_
vč. mřížky nasávání a výfuku</t>
  </si>
  <si>
    <t>998751312</t>
  </si>
  <si>
    <t>Přesun hmot procentní pro vzduchotechniku ruční v objektech v přes 12 do 24 m</t>
  </si>
  <si>
    <t>1936941097</t>
  </si>
  <si>
    <t>998751319</t>
  </si>
  <si>
    <t>Příplatek k ručnímu přesunu hmot procentnímu pro vzduchotechniku za zvětšený přesun za ZKD 50 m</t>
  </si>
  <si>
    <t>-447388381</t>
  </si>
  <si>
    <t>186,89*2 'Přepočtené koeficientem množství</t>
  </si>
  <si>
    <t>766623952_R</t>
  </si>
  <si>
    <t>Výměna oken plochy přes 1 m2 otevíravých výšky do 2,5 m s rámem ve zdivu</t>
  </si>
  <si>
    <t>586484704</t>
  </si>
  <si>
    <t>Poznámka k položce:_x000d_
okno 1/4 úprava a výměna vnitřního modulu, vč. prostupu VZT - odvod od pece</t>
  </si>
  <si>
    <t>2*1,2</t>
  </si>
  <si>
    <t>61140053</t>
  </si>
  <si>
    <t>okno plastové otevíravé/sklopné dvojsklo přes plochu 1m2 v 1,5-2,5m</t>
  </si>
  <si>
    <t>1125958660</t>
  </si>
  <si>
    <t>766691922</t>
  </si>
  <si>
    <t>Vyvěšení nebo zavěšení křídel plastových oken jednoduchých pl přes 1 do 2 m2</t>
  </si>
  <si>
    <t>2085810430</t>
  </si>
  <si>
    <t>766691932</t>
  </si>
  <si>
    <t>Seřízení plastového okenního nebo dveřního otvíracího a sklápěcího křídla</t>
  </si>
  <si>
    <t>-1363661623</t>
  </si>
  <si>
    <t>537353004</t>
  </si>
  <si>
    <t>-557188951</t>
  </si>
  <si>
    <t>230,582*2 'Přepočtené koeficientem množství</t>
  </si>
  <si>
    <t>767114811</t>
  </si>
  <si>
    <t>Demontáž stěn a příček rámových zasklených vnitřních plochy do 6 m2</t>
  </si>
  <si>
    <t>-1804515728</t>
  </si>
  <si>
    <t>Poznámka k položce:_x000d_
sestava s oknem do chodby</t>
  </si>
  <si>
    <t>1,4*1,3</t>
  </si>
  <si>
    <t>771</t>
  </si>
  <si>
    <t>Podlahy z dlaždic</t>
  </si>
  <si>
    <t>771573810_R</t>
  </si>
  <si>
    <t>Demontáž podlah z dlaždic keramických</t>
  </si>
  <si>
    <t>989521673</t>
  </si>
  <si>
    <t>Poznámka k položce:_x000d_
na sucho - podložka pod keramickou pec, k dalšímu použití</t>
  </si>
  <si>
    <t>1*1,25</t>
  </si>
  <si>
    <t>771574416_R</t>
  </si>
  <si>
    <t>Montáž podlah keramických hladkých na sucho přes 9 do 12 ks/m2</t>
  </si>
  <si>
    <t>-1123456668</t>
  </si>
  <si>
    <t>-1788117843</t>
  </si>
  <si>
    <t>16,92"126</t>
  </si>
  <si>
    <t>-83126392</t>
  </si>
  <si>
    <t>-756847347</t>
  </si>
  <si>
    <t>16,92*3,8 'Přepočtené koeficientem množství</t>
  </si>
  <si>
    <t>-385237363</t>
  </si>
  <si>
    <t>16,92*2 'Přepočtené koeficientem množství</t>
  </si>
  <si>
    <t>2050869610</t>
  </si>
  <si>
    <t>-1665943907</t>
  </si>
  <si>
    <t>-538414483</t>
  </si>
  <si>
    <t>162618489</t>
  </si>
  <si>
    <t>655318873</t>
  </si>
  <si>
    <t>16,92*1,1 'Přepočtené koeficientem množství</t>
  </si>
  <si>
    <t>-1227372902</t>
  </si>
  <si>
    <t>19,38-1,1-0,8</t>
  </si>
  <si>
    <t>733883337</t>
  </si>
  <si>
    <t>19,38-0,8</t>
  </si>
  <si>
    <t>-1530701465</t>
  </si>
  <si>
    <t>16,92</t>
  </si>
  <si>
    <t>0,1*18,58</t>
  </si>
  <si>
    <t>18,778*1,115 'Přepočtené koeficientem množství</t>
  </si>
  <si>
    <t>137</t>
  </si>
  <si>
    <t>516824364</t>
  </si>
  <si>
    <t>138</t>
  </si>
  <si>
    <t>174030986</t>
  </si>
  <si>
    <t>139</t>
  </si>
  <si>
    <t>-1061354008</t>
  </si>
  <si>
    <t>1662298873</t>
  </si>
  <si>
    <t>961692331</t>
  </si>
  <si>
    <t>1049,433*2 'Přepočtené koeficientem množství</t>
  </si>
  <si>
    <t>-1807291870</t>
  </si>
  <si>
    <t>4,2*2,02"126</t>
  </si>
  <si>
    <t>-1864275931</t>
  </si>
  <si>
    <t>1241492440</t>
  </si>
  <si>
    <t>62454960</t>
  </si>
  <si>
    <t>-1308455869</t>
  </si>
  <si>
    <t>-2029846607</t>
  </si>
  <si>
    <t>-2006735022</t>
  </si>
  <si>
    <t>-541747585</t>
  </si>
  <si>
    <t>8,484*7 'Přepočtené koeficientem množství</t>
  </si>
  <si>
    <t>-641091018</t>
  </si>
  <si>
    <t>-456864072</t>
  </si>
  <si>
    <t>8,484"126</t>
  </si>
  <si>
    <t>-1470644306</t>
  </si>
  <si>
    <t>8,484*1,15 'Přepočtené koeficientem množství</t>
  </si>
  <si>
    <t>838920942</t>
  </si>
  <si>
    <t>-743741654</t>
  </si>
  <si>
    <t>-1641737145</t>
  </si>
  <si>
    <t>-591004454</t>
  </si>
  <si>
    <t>14,14*1,05 'Přepočtené koeficientem množství</t>
  </si>
  <si>
    <t>-424779530</t>
  </si>
  <si>
    <t>-384921055</t>
  </si>
  <si>
    <t>4,2*1,05 'Přepočtené koeficientem množství</t>
  </si>
  <si>
    <t>1980322716</t>
  </si>
  <si>
    <t>11250857</t>
  </si>
  <si>
    <t>171055633</t>
  </si>
  <si>
    <t>372,623*2 'Přepočtené koeficientem množství</t>
  </si>
  <si>
    <t>817504920</t>
  </si>
  <si>
    <t>19,38</t>
  </si>
  <si>
    <t>3+3*3</t>
  </si>
  <si>
    <t>1362765464</t>
  </si>
  <si>
    <t>31,38*0,1 'Přepočtené koeficientem množství</t>
  </si>
  <si>
    <t>-792866549</t>
  </si>
  <si>
    <t>58,14-10,76-4,8-2,222"stěny-nové omítky-okno-dveře</t>
  </si>
  <si>
    <t>-8,484"obklad</t>
  </si>
  <si>
    <t>16,92"strop</t>
  </si>
  <si>
    <t>-1373435187</t>
  </si>
  <si>
    <t>1946285895</t>
  </si>
  <si>
    <t>-1118371904</t>
  </si>
  <si>
    <t>-958800289</t>
  </si>
  <si>
    <t>31,38*1,05 'Přepočtené koeficientem množství</t>
  </si>
  <si>
    <t>1661131356</t>
  </si>
  <si>
    <t>58,14-2,222-8,484</t>
  </si>
  <si>
    <t>1406144559</t>
  </si>
  <si>
    <t>-216895522</t>
  </si>
  <si>
    <t>16,92*1,05 'Přepočtené koeficientem množství</t>
  </si>
  <si>
    <t>-364410789</t>
  </si>
  <si>
    <t>-565254734</t>
  </si>
  <si>
    <t>1280912021</t>
  </si>
  <si>
    <t>129</t>
  </si>
  <si>
    <t>-294421136</t>
  </si>
  <si>
    <t>130</t>
  </si>
  <si>
    <t>-766440426</t>
  </si>
  <si>
    <t>131</t>
  </si>
  <si>
    <t>1652159837</t>
  </si>
  <si>
    <t>132</t>
  </si>
  <si>
    <t>-825310432</t>
  </si>
  <si>
    <t>133</t>
  </si>
  <si>
    <t>2125887995</t>
  </si>
  <si>
    <t>134</t>
  </si>
  <si>
    <t>2042172231</t>
  </si>
  <si>
    <t>135</t>
  </si>
  <si>
    <t>-324064610</t>
  </si>
  <si>
    <t>136</t>
  </si>
  <si>
    <t>-1922185783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</si>
</sst>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40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color rgb="FF0000A8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9" fillId="0" borderId="0" applyNumberFormat="0" applyFill="0" applyBorder="0" applyAlignment="0" applyProtection="0"/>
  </cellStyleXfs>
  <cellXfs count="298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4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7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8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8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9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20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8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2" fillId="0" borderId="14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2" fillId="0" borderId="14" xfId="0" applyFont="1" applyBorder="1" applyAlignment="1" applyProtection="1">
      <alignment horizontal="left" vertical="center"/>
    </xf>
    <xf numFmtId="0" fontId="22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3" fillId="4" borderId="6" xfId="0" applyFont="1" applyFill="1" applyBorder="1" applyAlignment="1" applyProtection="1">
      <alignment horizontal="center" vertical="center"/>
    </xf>
    <xf numFmtId="0" fontId="23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3" fillId="4" borderId="7" xfId="0" applyFont="1" applyFill="1" applyBorder="1" applyAlignment="1" applyProtection="1">
      <alignment horizontal="center" vertical="center"/>
    </xf>
    <xf numFmtId="0" fontId="23" fillId="4" borderId="7" xfId="0" applyFont="1" applyFill="1" applyBorder="1" applyAlignment="1" applyProtection="1">
      <alignment horizontal="right" vertical="center"/>
    </xf>
    <xf numFmtId="0" fontId="23" fillId="4" borderId="8" xfId="0" applyFont="1" applyFill="1" applyBorder="1" applyAlignment="1" applyProtection="1">
      <alignment horizontal="left" vertical="center"/>
    </xf>
    <xf numFmtId="0" fontId="23" fillId="4" borderId="0" xfId="0" applyFont="1" applyFill="1" applyAlignment="1" applyProtection="1">
      <alignment horizontal="center" vertical="center"/>
    </xf>
    <xf numFmtId="0" fontId="24" fillId="0" borderId="16" xfId="0" applyFont="1" applyBorder="1" applyAlignment="1" applyProtection="1">
      <alignment horizontal="center" vertical="center" wrapText="1"/>
    </xf>
    <xf numFmtId="0" fontId="24" fillId="0" borderId="17" xfId="0" applyFont="1" applyBorder="1" applyAlignment="1" applyProtection="1">
      <alignment horizontal="center" vertical="center" wrapText="1"/>
    </xf>
    <xf numFmtId="0" fontId="24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5" fillId="0" borderId="0" xfId="0" applyFont="1" applyAlignment="1" applyProtection="1">
      <alignment horizontal="left" vertical="center"/>
    </xf>
    <xf numFmtId="0" fontId="25" fillId="0" borderId="0" xfId="0" applyFont="1" applyAlignment="1" applyProtection="1">
      <alignment vertical="center"/>
    </xf>
    <xf numFmtId="4" fontId="25" fillId="0" borderId="0" xfId="0" applyNumberFormat="1" applyFont="1" applyAlignment="1" applyProtection="1">
      <alignment horizontal="right" vertical="center"/>
    </xf>
    <xf numFmtId="4" fontId="25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21" fillId="0" borderId="14" xfId="0" applyNumberFormat="1" applyFont="1" applyBorder="1" applyAlignment="1" applyProtection="1">
      <alignment vertical="center"/>
    </xf>
    <xf numFmtId="4" fontId="21" fillId="0" borderId="0" xfId="0" applyNumberFormat="1" applyFont="1" applyBorder="1" applyAlignment="1" applyProtection="1">
      <alignment vertical="center"/>
    </xf>
    <xf numFmtId="166" fontId="21" fillId="0" borderId="0" xfId="0" applyNumberFormat="1" applyFont="1" applyBorder="1" applyAlignment="1" applyProtection="1">
      <alignment vertical="center"/>
    </xf>
    <xf numFmtId="4" fontId="21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7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8" fillId="0" borderId="0" xfId="0" applyFont="1" applyAlignment="1" applyProtection="1">
      <alignment vertical="center"/>
    </xf>
    <xf numFmtId="0" fontId="28" fillId="0" borderId="0" xfId="0" applyFont="1" applyAlignment="1" applyProtection="1">
      <alignment horizontal="left" vertical="center" wrapText="1"/>
    </xf>
    <xf numFmtId="0" fontId="29" fillId="0" borderId="0" xfId="0" applyFont="1" applyAlignment="1" applyProtection="1">
      <alignment vertical="center"/>
    </xf>
    <xf numFmtId="4" fontId="29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30" fillId="0" borderId="14" xfId="0" applyNumberFormat="1" applyFont="1" applyBorder="1" applyAlignment="1" applyProtection="1">
      <alignment vertical="center"/>
    </xf>
    <xf numFmtId="4" fontId="30" fillId="0" borderId="0" xfId="0" applyNumberFormat="1" applyFont="1" applyBorder="1" applyAlignment="1" applyProtection="1">
      <alignment vertical="center"/>
    </xf>
    <xf numFmtId="166" fontId="30" fillId="0" borderId="0" xfId="0" applyNumberFormat="1" applyFont="1" applyBorder="1" applyAlignment="1" applyProtection="1">
      <alignment vertical="center"/>
    </xf>
    <xf numFmtId="4" fontId="30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30" fillId="0" borderId="19" xfId="0" applyNumberFormat="1" applyFont="1" applyBorder="1" applyAlignment="1" applyProtection="1">
      <alignment vertical="center"/>
    </xf>
    <xf numFmtId="4" fontId="30" fillId="0" borderId="20" xfId="0" applyNumberFormat="1" applyFont="1" applyBorder="1" applyAlignment="1" applyProtection="1">
      <alignment vertical="center"/>
    </xf>
    <xf numFmtId="166" fontId="30" fillId="0" borderId="20" xfId="0" applyNumberFormat="1" applyFont="1" applyBorder="1" applyAlignment="1" applyProtection="1">
      <alignment vertical="center"/>
    </xf>
    <xf numFmtId="4" fontId="30" fillId="0" borderId="21" xfId="0" applyNumberFormat="1" applyFont="1" applyBorder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4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4" fontId="25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2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20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3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3" fillId="4" borderId="0" xfId="0" applyFont="1" applyFill="1" applyAlignment="1" applyProtection="1">
      <alignment horizontal="right" vertical="center"/>
    </xf>
    <xf numFmtId="0" fontId="32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3" fillId="4" borderId="16" xfId="0" applyFont="1" applyFill="1" applyBorder="1" applyAlignment="1" applyProtection="1">
      <alignment horizontal="center" vertical="center" wrapText="1"/>
    </xf>
    <xf numFmtId="0" fontId="23" fillId="4" borderId="17" xfId="0" applyFont="1" applyFill="1" applyBorder="1" applyAlignment="1" applyProtection="1">
      <alignment horizontal="center" vertical="center" wrapText="1"/>
    </xf>
    <xf numFmtId="0" fontId="23" fillId="4" borderId="18" xfId="0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5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3" fillId="0" borderId="12" xfId="0" applyNumberFormat="1" applyFont="1" applyBorder="1" applyAlignment="1" applyProtection="1"/>
    <xf numFmtId="166" fontId="33" fillId="0" borderId="13" xfId="0" applyNumberFormat="1" applyFont="1" applyBorder="1" applyAlignment="1" applyProtection="1"/>
    <xf numFmtId="4" fontId="34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3" fillId="0" borderId="22" xfId="0" applyFont="1" applyBorder="1" applyAlignment="1" applyProtection="1">
      <alignment horizontal="center" vertical="center"/>
    </xf>
    <xf numFmtId="49" fontId="23" fillId="0" borderId="22" xfId="0" applyNumberFormat="1" applyFont="1" applyBorder="1" applyAlignment="1" applyProtection="1">
      <alignment horizontal="left" vertical="center" wrapText="1"/>
    </xf>
    <xf numFmtId="0" fontId="23" fillId="0" borderId="22" xfId="0" applyFont="1" applyBorder="1" applyAlignment="1" applyProtection="1">
      <alignment horizontal="left" vertical="center" wrapText="1"/>
    </xf>
    <xf numFmtId="0" fontId="23" fillId="0" borderId="22" xfId="0" applyFont="1" applyBorder="1" applyAlignment="1" applyProtection="1">
      <alignment horizontal="center" vertical="center" wrapText="1"/>
    </xf>
    <xf numFmtId="167" fontId="23" fillId="0" borderId="22" xfId="0" applyNumberFormat="1" applyFont="1" applyBorder="1" applyAlignment="1" applyProtection="1">
      <alignment vertical="center"/>
    </xf>
    <xf numFmtId="4" fontId="23" fillId="2" borderId="22" xfId="0" applyNumberFormat="1" applyFont="1" applyFill="1" applyBorder="1" applyAlignment="1" applyProtection="1">
      <alignment vertical="center"/>
      <protection locked="0"/>
    </xf>
    <xf numFmtId="4" fontId="23" fillId="0" borderId="22" xfId="0" applyNumberFormat="1" applyFont="1" applyBorder="1" applyAlignment="1" applyProtection="1">
      <alignment vertical="center"/>
    </xf>
    <xf numFmtId="0" fontId="24" fillId="2" borderId="14" xfId="0" applyFont="1" applyFill="1" applyBorder="1" applyAlignment="1" applyProtection="1">
      <alignment horizontal="left" vertical="center"/>
      <protection locked="0"/>
    </xf>
    <xf numFmtId="0" fontId="24" fillId="0" borderId="0" xfId="0" applyFont="1" applyBorder="1" applyAlignment="1" applyProtection="1">
      <alignment horizontal="center" vertical="center"/>
    </xf>
    <xf numFmtId="166" fontId="24" fillId="0" borderId="0" xfId="0" applyNumberFormat="1" applyFont="1" applyBorder="1" applyAlignment="1" applyProtection="1">
      <alignment vertical="center"/>
    </xf>
    <xf numFmtId="166" fontId="24" fillId="0" borderId="15" xfId="0" applyNumberFormat="1" applyFont="1" applyBorder="1" applyAlignment="1" applyProtection="1">
      <alignment vertical="center"/>
    </xf>
    <xf numFmtId="0" fontId="23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5" fillId="0" borderId="0" xfId="0" applyFont="1" applyAlignment="1" applyProtection="1">
      <alignment horizontal="left" vertical="center"/>
    </xf>
    <xf numFmtId="0" fontId="36" fillId="0" borderId="0" xfId="0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0" fillId="0" borderId="19" xfId="0" applyFont="1" applyBorder="1" applyAlignment="1" applyProtection="1">
      <alignment vertical="center"/>
    </xf>
    <xf numFmtId="0" fontId="0" fillId="0" borderId="20" xfId="0" applyBorder="1" applyAlignment="1" applyProtection="1">
      <alignment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37" fillId="0" borderId="22" xfId="0" applyFont="1" applyBorder="1" applyAlignment="1" applyProtection="1">
      <alignment horizontal="center" vertical="center"/>
    </xf>
    <xf numFmtId="49" fontId="37" fillId="0" borderId="22" xfId="0" applyNumberFormat="1" applyFont="1" applyBorder="1" applyAlignment="1" applyProtection="1">
      <alignment horizontal="left" vertical="center" wrapText="1"/>
    </xf>
    <xf numFmtId="0" fontId="37" fillId="0" borderId="22" xfId="0" applyFont="1" applyBorder="1" applyAlignment="1" applyProtection="1">
      <alignment horizontal="left" vertical="center" wrapText="1"/>
    </xf>
    <xf numFmtId="0" fontId="37" fillId="0" borderId="22" xfId="0" applyFont="1" applyBorder="1" applyAlignment="1" applyProtection="1">
      <alignment horizontal="center" vertical="center" wrapText="1"/>
    </xf>
    <xf numFmtId="167" fontId="37" fillId="0" borderId="22" xfId="0" applyNumberFormat="1" applyFont="1" applyBorder="1" applyAlignment="1" applyProtection="1">
      <alignment vertical="center"/>
    </xf>
    <xf numFmtId="4" fontId="37" fillId="2" borderId="22" xfId="0" applyNumberFormat="1" applyFont="1" applyFill="1" applyBorder="1" applyAlignment="1" applyProtection="1">
      <alignment vertical="center"/>
      <protection locked="0"/>
    </xf>
    <xf numFmtId="4" fontId="37" fillId="0" borderId="22" xfId="0" applyNumberFormat="1" applyFont="1" applyBorder="1" applyAlignment="1" applyProtection="1">
      <alignment vertical="center"/>
    </xf>
    <xf numFmtId="0" fontId="38" fillId="0" borderId="3" xfId="0" applyFont="1" applyBorder="1" applyAlignment="1">
      <alignment vertical="center"/>
    </xf>
    <xf numFmtId="0" fontId="37" fillId="2" borderId="14" xfId="0" applyFont="1" applyFill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center" vertical="center"/>
    </xf>
    <xf numFmtId="0" fontId="11" fillId="0" borderId="3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3" xfId="0" applyFont="1" applyBorder="1" applyAlignment="1">
      <alignment vertical="center"/>
    </xf>
    <xf numFmtId="0" fontId="11" fillId="0" borderId="14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167" fontId="23" fillId="2" borderId="22" xfId="0" applyNumberFormat="1" applyFont="1" applyFill="1" applyBorder="1" applyAlignment="1" applyProtection="1">
      <alignment vertical="center"/>
      <protection locked="0"/>
    </xf>
    <xf numFmtId="0" fontId="10" fillId="0" borderId="19" xfId="0" applyFont="1" applyBorder="1" applyAlignment="1" applyProtection="1">
      <alignment vertical="center"/>
    </xf>
    <xf numFmtId="0" fontId="10" fillId="0" borderId="20" xfId="0" applyFont="1" applyBorder="1" applyAlignment="1" applyProtection="1">
      <alignment vertical="center"/>
    </xf>
    <xf numFmtId="0" fontId="10" fillId="0" borderId="21" xfId="0" applyFont="1" applyBorder="1" applyAlignment="1" applyProtection="1">
      <alignment vertical="center"/>
    </xf>
    <xf numFmtId="0" fontId="12" fillId="0" borderId="3" xfId="0" applyFont="1" applyBorder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Alignment="1" applyProtection="1">
      <alignment horizontal="left" vertical="center"/>
    </xf>
    <xf numFmtId="0" fontId="12" fillId="0" borderId="0" xfId="0" applyFont="1" applyAlignment="1" applyProtection="1">
      <alignment horizontal="left" vertical="center" wrapText="1"/>
    </xf>
    <xf numFmtId="167" fontId="12" fillId="0" borderId="0" xfId="0" applyNumberFormat="1" applyFont="1" applyAlignment="1" applyProtection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3" xfId="0" applyFont="1" applyBorder="1" applyAlignment="1">
      <alignment vertical="center"/>
    </xf>
    <xf numFmtId="0" fontId="12" fillId="0" borderId="14" xfId="0" applyFont="1" applyBorder="1" applyAlignment="1" applyProtection="1">
      <alignment vertical="center"/>
    </xf>
    <xf numFmtId="0" fontId="12" fillId="0" borderId="0" xfId="0" applyFont="1" applyBorder="1" applyAlignment="1" applyProtection="1">
      <alignment vertical="center"/>
    </xf>
    <xf numFmtId="0" fontId="12" fillId="0" borderId="15" xfId="0" applyFont="1" applyBorder="1" applyAlignment="1" applyProtection="1">
      <alignment vertical="center"/>
    </xf>
    <xf numFmtId="0" fontId="12" fillId="0" borderId="0" xfId="0" applyFont="1" applyAlignment="1">
      <alignment horizontal="left"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10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1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1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1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1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15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6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7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8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9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10.xml.rels>&#65279;<?xml version="1.0" encoding="utf-8"?><Relationships xmlns="http://schemas.openxmlformats.org/package/2006/relationships"><Relationship Id="rId1" Type="http://schemas.openxmlformats.org/officeDocument/2006/relationships/drawing" Target="../drawings/drawing10.xml" /></Relationships>
</file>

<file path=xl/worksheets/_rels/sheet11.xml.rels>&#65279;<?xml version="1.0" encoding="utf-8"?><Relationships xmlns="http://schemas.openxmlformats.org/package/2006/relationships"><Relationship Id="rId1" Type="http://schemas.openxmlformats.org/officeDocument/2006/relationships/drawing" Target="../drawings/drawing11.xml" /></Relationships>
</file>

<file path=xl/worksheets/_rels/sheet12.xml.rels>&#65279;<?xml version="1.0" encoding="utf-8"?><Relationships xmlns="http://schemas.openxmlformats.org/package/2006/relationships"><Relationship Id="rId1" Type="http://schemas.openxmlformats.org/officeDocument/2006/relationships/drawing" Target="../drawings/drawing12.xml" /></Relationships>
</file>

<file path=xl/worksheets/_rels/sheet13.xml.rels>&#65279;<?xml version="1.0" encoding="utf-8"?><Relationships xmlns="http://schemas.openxmlformats.org/package/2006/relationships"><Relationship Id="rId1" Type="http://schemas.openxmlformats.org/officeDocument/2006/relationships/drawing" Target="../drawings/drawing13.xml" /></Relationships>
</file>

<file path=xl/worksheets/_rels/sheet14.xml.rels>&#65279;<?xml version="1.0" encoding="utf-8"?><Relationships xmlns="http://schemas.openxmlformats.org/package/2006/relationships"><Relationship Id="rId1" Type="http://schemas.openxmlformats.org/officeDocument/2006/relationships/drawing" Target="../drawings/drawing14.xml" /></Relationships>
</file>

<file path=xl/worksheets/_rels/sheet15.xml.rels>&#65279;<?xml version="1.0" encoding="utf-8"?><Relationships xmlns="http://schemas.openxmlformats.org/package/2006/relationships"><Relationship Id="rId1" Type="http://schemas.openxmlformats.org/officeDocument/2006/relationships/drawing" Target="../drawings/drawing15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drawing" Target="../drawings/drawing6.xml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drawing" Target="../drawings/drawing7.xml" /></Relationships>
</file>

<file path=xl/worksheets/_rels/sheet8.xml.rels>&#65279;<?xml version="1.0" encoding="utf-8"?><Relationships xmlns="http://schemas.openxmlformats.org/package/2006/relationships"><Relationship Id="rId1" Type="http://schemas.openxmlformats.org/officeDocument/2006/relationships/drawing" Target="../drawings/drawing8.xml" /></Relationships>
</file>

<file path=xl/worksheets/_rels/sheet9.xml.rels>&#65279;<?xml version="1.0" encoding="utf-8"?><Relationships xmlns="http://schemas.openxmlformats.org/package/2006/relationships"><Relationship Id="rId1" Type="http://schemas.openxmlformats.org/officeDocument/2006/relationships/drawing" Target="../drawings/drawing9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7" t="s">
        <v>0</v>
      </c>
      <c r="AZ1" s="17" t="s">
        <v>1</v>
      </c>
      <c r="BA1" s="17" t="s">
        <v>2</v>
      </c>
      <c r="BB1" s="17" t="s">
        <v>3</v>
      </c>
      <c r="BT1" s="17" t="s">
        <v>4</v>
      </c>
      <c r="BU1" s="17" t="s">
        <v>4</v>
      </c>
      <c r="BV1" s="17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8" t="s">
        <v>6</v>
      </c>
      <c r="BT2" s="18" t="s">
        <v>7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8</v>
      </c>
    </row>
    <row r="4" s="1" customFormat="1" ht="24.96" customHeight="1">
      <c r="B4" s="22"/>
      <c r="C4" s="23"/>
      <c r="D4" s="24" t="s">
        <v>9</v>
      </c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1"/>
      <c r="AS4" s="25" t="s">
        <v>10</v>
      </c>
      <c r="BE4" s="26" t="s">
        <v>11</v>
      </c>
      <c r="BS4" s="18" t="s">
        <v>12</v>
      </c>
    </row>
    <row r="5" s="1" customFormat="1" ht="12" customHeight="1">
      <c r="B5" s="22"/>
      <c r="C5" s="23"/>
      <c r="D5" s="27" t="s">
        <v>13</v>
      </c>
      <c r="E5" s="23"/>
      <c r="F5" s="23"/>
      <c r="G5" s="23"/>
      <c r="H5" s="23"/>
      <c r="I5" s="23"/>
      <c r="J5" s="23"/>
      <c r="K5" s="28" t="s">
        <v>14</v>
      </c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1"/>
      <c r="BE5" s="29" t="s">
        <v>15</v>
      </c>
      <c r="BS5" s="18" t="s">
        <v>6</v>
      </c>
    </row>
    <row r="6" s="1" customFormat="1" ht="36.96" customHeight="1">
      <c r="B6" s="22"/>
      <c r="C6" s="23"/>
      <c r="D6" s="30" t="s">
        <v>16</v>
      </c>
      <c r="E6" s="23"/>
      <c r="F6" s="23"/>
      <c r="G6" s="23"/>
      <c r="H6" s="23"/>
      <c r="I6" s="23"/>
      <c r="J6" s="23"/>
      <c r="K6" s="31" t="s">
        <v>17</v>
      </c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1"/>
      <c r="BE6" s="32"/>
      <c r="BS6" s="18" t="s">
        <v>6</v>
      </c>
    </row>
    <row r="7" s="1" customFormat="1" ht="12" customHeight="1">
      <c r="B7" s="22"/>
      <c r="C7" s="23"/>
      <c r="D7" s="33" t="s">
        <v>18</v>
      </c>
      <c r="E7" s="23"/>
      <c r="F7" s="23"/>
      <c r="G7" s="23"/>
      <c r="H7" s="23"/>
      <c r="I7" s="23"/>
      <c r="J7" s="23"/>
      <c r="K7" s="28" t="s">
        <v>1</v>
      </c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33" t="s">
        <v>19</v>
      </c>
      <c r="AL7" s="23"/>
      <c r="AM7" s="23"/>
      <c r="AN7" s="28" t="s">
        <v>1</v>
      </c>
      <c r="AO7" s="23"/>
      <c r="AP7" s="23"/>
      <c r="AQ7" s="23"/>
      <c r="AR7" s="21"/>
      <c r="BE7" s="32"/>
      <c r="BS7" s="18" t="s">
        <v>6</v>
      </c>
    </row>
    <row r="8" s="1" customFormat="1" ht="12" customHeight="1">
      <c r="B8" s="22"/>
      <c r="C8" s="23"/>
      <c r="D8" s="33" t="s">
        <v>20</v>
      </c>
      <c r="E8" s="23"/>
      <c r="F8" s="23"/>
      <c r="G8" s="23"/>
      <c r="H8" s="23"/>
      <c r="I8" s="23"/>
      <c r="J8" s="23"/>
      <c r="K8" s="28" t="s">
        <v>21</v>
      </c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33" t="s">
        <v>22</v>
      </c>
      <c r="AL8" s="23"/>
      <c r="AM8" s="23"/>
      <c r="AN8" s="34" t="s">
        <v>23</v>
      </c>
      <c r="AO8" s="23"/>
      <c r="AP8" s="23"/>
      <c r="AQ8" s="23"/>
      <c r="AR8" s="21"/>
      <c r="BE8" s="32"/>
      <c r="BS8" s="18" t="s">
        <v>6</v>
      </c>
    </row>
    <row r="9" s="1" customFormat="1" ht="14.4" customHeight="1">
      <c r="B9" s="22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1"/>
      <c r="BE9" s="32"/>
      <c r="BS9" s="18" t="s">
        <v>6</v>
      </c>
    </row>
    <row r="10" s="1" customFormat="1" ht="12" customHeight="1">
      <c r="B10" s="22"/>
      <c r="C10" s="23"/>
      <c r="D10" s="33" t="s">
        <v>24</v>
      </c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33" t="s">
        <v>25</v>
      </c>
      <c r="AL10" s="23"/>
      <c r="AM10" s="23"/>
      <c r="AN10" s="28" t="s">
        <v>26</v>
      </c>
      <c r="AO10" s="23"/>
      <c r="AP10" s="23"/>
      <c r="AQ10" s="23"/>
      <c r="AR10" s="21"/>
      <c r="BE10" s="32"/>
      <c r="BS10" s="18" t="s">
        <v>6</v>
      </c>
    </row>
    <row r="11" s="1" customFormat="1" ht="18.48" customHeight="1">
      <c r="B11" s="22"/>
      <c r="C11" s="23"/>
      <c r="D11" s="23"/>
      <c r="E11" s="28" t="s">
        <v>27</v>
      </c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33" t="s">
        <v>28</v>
      </c>
      <c r="AL11" s="23"/>
      <c r="AM11" s="23"/>
      <c r="AN11" s="28" t="s">
        <v>29</v>
      </c>
      <c r="AO11" s="23"/>
      <c r="AP11" s="23"/>
      <c r="AQ11" s="23"/>
      <c r="AR11" s="21"/>
      <c r="BE11" s="32"/>
      <c r="BS11" s="18" t="s">
        <v>6</v>
      </c>
    </row>
    <row r="12" s="1" customFormat="1" ht="6.96" customHeight="1">
      <c r="B12" s="22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1"/>
      <c r="BE12" s="32"/>
      <c r="BS12" s="18" t="s">
        <v>6</v>
      </c>
    </row>
    <row r="13" s="1" customFormat="1" ht="12" customHeight="1">
      <c r="B13" s="22"/>
      <c r="C13" s="23"/>
      <c r="D13" s="33" t="s">
        <v>30</v>
      </c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33" t="s">
        <v>25</v>
      </c>
      <c r="AL13" s="23"/>
      <c r="AM13" s="23"/>
      <c r="AN13" s="35" t="s">
        <v>31</v>
      </c>
      <c r="AO13" s="23"/>
      <c r="AP13" s="23"/>
      <c r="AQ13" s="23"/>
      <c r="AR13" s="21"/>
      <c r="BE13" s="32"/>
      <c r="BS13" s="18" t="s">
        <v>6</v>
      </c>
    </row>
    <row r="14">
      <c r="B14" s="22"/>
      <c r="C14" s="23"/>
      <c r="D14" s="23"/>
      <c r="E14" s="35" t="s">
        <v>31</v>
      </c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3" t="s">
        <v>28</v>
      </c>
      <c r="AL14" s="23"/>
      <c r="AM14" s="23"/>
      <c r="AN14" s="35" t="s">
        <v>31</v>
      </c>
      <c r="AO14" s="23"/>
      <c r="AP14" s="23"/>
      <c r="AQ14" s="23"/>
      <c r="AR14" s="21"/>
      <c r="BE14" s="32"/>
      <c r="BS14" s="18" t="s">
        <v>6</v>
      </c>
    </row>
    <row r="15" s="1" customFormat="1" ht="6.96" customHeight="1">
      <c r="B15" s="22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1"/>
      <c r="BE15" s="32"/>
      <c r="BS15" s="18" t="s">
        <v>4</v>
      </c>
    </row>
    <row r="16" s="1" customFormat="1" ht="12" customHeight="1">
      <c r="B16" s="22"/>
      <c r="C16" s="23"/>
      <c r="D16" s="33" t="s">
        <v>32</v>
      </c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33" t="s">
        <v>25</v>
      </c>
      <c r="AL16" s="23"/>
      <c r="AM16" s="23"/>
      <c r="AN16" s="28" t="s">
        <v>33</v>
      </c>
      <c r="AO16" s="23"/>
      <c r="AP16" s="23"/>
      <c r="AQ16" s="23"/>
      <c r="AR16" s="21"/>
      <c r="BE16" s="32"/>
      <c r="BS16" s="18" t="s">
        <v>4</v>
      </c>
    </row>
    <row r="17" s="1" customFormat="1" ht="18.48" customHeight="1">
      <c r="B17" s="22"/>
      <c r="C17" s="23"/>
      <c r="D17" s="23"/>
      <c r="E17" s="28" t="s">
        <v>34</v>
      </c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33" t="s">
        <v>28</v>
      </c>
      <c r="AL17" s="23"/>
      <c r="AM17" s="23"/>
      <c r="AN17" s="28" t="s">
        <v>35</v>
      </c>
      <c r="AO17" s="23"/>
      <c r="AP17" s="23"/>
      <c r="AQ17" s="23"/>
      <c r="AR17" s="21"/>
      <c r="BE17" s="32"/>
      <c r="BS17" s="18" t="s">
        <v>36</v>
      </c>
    </row>
    <row r="18" s="1" customFormat="1" ht="6.96" customHeight="1">
      <c r="B18" s="22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1"/>
      <c r="BE18" s="32"/>
      <c r="BS18" s="18" t="s">
        <v>6</v>
      </c>
    </row>
    <row r="19" s="1" customFormat="1" ht="12" customHeight="1">
      <c r="B19" s="22"/>
      <c r="C19" s="23"/>
      <c r="D19" s="33" t="s">
        <v>37</v>
      </c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33" t="s">
        <v>25</v>
      </c>
      <c r="AL19" s="23"/>
      <c r="AM19" s="23"/>
      <c r="AN19" s="28" t="s">
        <v>1</v>
      </c>
      <c r="AO19" s="23"/>
      <c r="AP19" s="23"/>
      <c r="AQ19" s="23"/>
      <c r="AR19" s="21"/>
      <c r="BE19" s="32"/>
      <c r="BS19" s="18" t="s">
        <v>6</v>
      </c>
    </row>
    <row r="20" s="1" customFormat="1" ht="18.48" customHeight="1">
      <c r="B20" s="22"/>
      <c r="C20" s="23"/>
      <c r="D20" s="23"/>
      <c r="E20" s="28" t="s">
        <v>38</v>
      </c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33" t="s">
        <v>28</v>
      </c>
      <c r="AL20" s="23"/>
      <c r="AM20" s="23"/>
      <c r="AN20" s="28" t="s">
        <v>1</v>
      </c>
      <c r="AO20" s="23"/>
      <c r="AP20" s="23"/>
      <c r="AQ20" s="23"/>
      <c r="AR20" s="21"/>
      <c r="BE20" s="32"/>
      <c r="BS20" s="18" t="s">
        <v>36</v>
      </c>
    </row>
    <row r="21" s="1" customFormat="1" ht="6.96" customHeight="1">
      <c r="B21" s="22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1"/>
      <c r="BE21" s="32"/>
    </row>
    <row r="22" s="1" customFormat="1" ht="12" customHeight="1">
      <c r="B22" s="22"/>
      <c r="C22" s="23"/>
      <c r="D22" s="33" t="s">
        <v>39</v>
      </c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1"/>
      <c r="BE22" s="32"/>
    </row>
    <row r="23" s="1" customFormat="1" ht="16.5" customHeight="1">
      <c r="B23" s="22"/>
      <c r="C23" s="23"/>
      <c r="D23" s="23"/>
      <c r="E23" s="37" t="s">
        <v>1</v>
      </c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23"/>
      <c r="AP23" s="23"/>
      <c r="AQ23" s="23"/>
      <c r="AR23" s="21"/>
      <c r="BE23" s="32"/>
    </row>
    <row r="24" s="1" customFormat="1" ht="6.96" customHeight="1">
      <c r="B24" s="22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1"/>
      <c r="BE24" s="32"/>
    </row>
    <row r="25" s="1" customFormat="1" ht="6.96" customHeight="1">
      <c r="B25" s="22"/>
      <c r="C25" s="23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23"/>
      <c r="AQ25" s="23"/>
      <c r="AR25" s="21"/>
      <c r="BE25" s="32"/>
    </row>
    <row r="26" s="2" customFormat="1" ht="25.92" customHeight="1">
      <c r="A26" s="39"/>
      <c r="B26" s="40"/>
      <c r="C26" s="41"/>
      <c r="D26" s="42" t="s">
        <v>40</v>
      </c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4">
        <f>ROUND(AG94,2)</f>
        <v>0</v>
      </c>
      <c r="AL26" s="43"/>
      <c r="AM26" s="43"/>
      <c r="AN26" s="43"/>
      <c r="AO26" s="43"/>
      <c r="AP26" s="41"/>
      <c r="AQ26" s="41"/>
      <c r="AR26" s="45"/>
      <c r="BE26" s="32"/>
    </row>
    <row r="27" s="2" customFormat="1" ht="6.96" customHeight="1">
      <c r="A27" s="39"/>
      <c r="B27" s="40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5"/>
      <c r="BE27" s="32"/>
    </row>
    <row r="28" s="2" customFormat="1">
      <c r="A28" s="39"/>
      <c r="B28" s="40"/>
      <c r="C28" s="41"/>
      <c r="D28" s="41"/>
      <c r="E28" s="41"/>
      <c r="F28" s="41"/>
      <c r="G28" s="41"/>
      <c r="H28" s="41"/>
      <c r="I28" s="41"/>
      <c r="J28" s="41"/>
      <c r="K28" s="41"/>
      <c r="L28" s="46" t="s">
        <v>41</v>
      </c>
      <c r="M28" s="46"/>
      <c r="N28" s="46"/>
      <c r="O28" s="46"/>
      <c r="P28" s="46"/>
      <c r="Q28" s="41"/>
      <c r="R28" s="41"/>
      <c r="S28" s="41"/>
      <c r="T28" s="41"/>
      <c r="U28" s="41"/>
      <c r="V28" s="41"/>
      <c r="W28" s="46" t="s">
        <v>42</v>
      </c>
      <c r="X28" s="46"/>
      <c r="Y28" s="46"/>
      <c r="Z28" s="46"/>
      <c r="AA28" s="46"/>
      <c r="AB28" s="46"/>
      <c r="AC28" s="46"/>
      <c r="AD28" s="46"/>
      <c r="AE28" s="46"/>
      <c r="AF28" s="41"/>
      <c r="AG28" s="41"/>
      <c r="AH28" s="41"/>
      <c r="AI28" s="41"/>
      <c r="AJ28" s="41"/>
      <c r="AK28" s="46" t="s">
        <v>43</v>
      </c>
      <c r="AL28" s="46"/>
      <c r="AM28" s="46"/>
      <c r="AN28" s="46"/>
      <c r="AO28" s="46"/>
      <c r="AP28" s="41"/>
      <c r="AQ28" s="41"/>
      <c r="AR28" s="45"/>
      <c r="BE28" s="32"/>
    </row>
    <row r="29" s="3" customFormat="1" ht="14.4" customHeight="1">
      <c r="A29" s="3"/>
      <c r="B29" s="47"/>
      <c r="C29" s="48"/>
      <c r="D29" s="33" t="s">
        <v>44</v>
      </c>
      <c r="E29" s="48"/>
      <c r="F29" s="33" t="s">
        <v>45</v>
      </c>
      <c r="G29" s="48"/>
      <c r="H29" s="48"/>
      <c r="I29" s="48"/>
      <c r="J29" s="48"/>
      <c r="K29" s="48"/>
      <c r="L29" s="49">
        <v>0.20999999999999999</v>
      </c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50">
        <f>ROUND(AZ94, 2)</f>
        <v>0</v>
      </c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50">
        <f>ROUND(AV94, 2)</f>
        <v>0</v>
      </c>
      <c r="AL29" s="48"/>
      <c r="AM29" s="48"/>
      <c r="AN29" s="48"/>
      <c r="AO29" s="48"/>
      <c r="AP29" s="48"/>
      <c r="AQ29" s="48"/>
      <c r="AR29" s="51"/>
      <c r="BE29" s="52"/>
    </row>
    <row r="30" s="3" customFormat="1" ht="14.4" customHeight="1">
      <c r="A30" s="3"/>
      <c r="B30" s="47"/>
      <c r="C30" s="48"/>
      <c r="D30" s="48"/>
      <c r="E30" s="48"/>
      <c r="F30" s="33" t="s">
        <v>46</v>
      </c>
      <c r="G30" s="48"/>
      <c r="H30" s="48"/>
      <c r="I30" s="48"/>
      <c r="J30" s="48"/>
      <c r="K30" s="48"/>
      <c r="L30" s="49">
        <v>0.12</v>
      </c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50">
        <f>ROUND(BA94, 2)</f>
        <v>0</v>
      </c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50">
        <f>ROUND(AW94, 2)</f>
        <v>0</v>
      </c>
      <c r="AL30" s="48"/>
      <c r="AM30" s="48"/>
      <c r="AN30" s="48"/>
      <c r="AO30" s="48"/>
      <c r="AP30" s="48"/>
      <c r="AQ30" s="48"/>
      <c r="AR30" s="51"/>
      <c r="BE30" s="52"/>
    </row>
    <row r="31" hidden="1" s="3" customFormat="1" ht="14.4" customHeight="1">
      <c r="A31" s="3"/>
      <c r="B31" s="47"/>
      <c r="C31" s="48"/>
      <c r="D31" s="48"/>
      <c r="E31" s="48"/>
      <c r="F31" s="33" t="s">
        <v>47</v>
      </c>
      <c r="G31" s="48"/>
      <c r="H31" s="48"/>
      <c r="I31" s="48"/>
      <c r="J31" s="48"/>
      <c r="K31" s="48"/>
      <c r="L31" s="49">
        <v>0.20999999999999999</v>
      </c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50">
        <f>ROUND(BB94, 2)</f>
        <v>0</v>
      </c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50">
        <v>0</v>
      </c>
      <c r="AL31" s="48"/>
      <c r="AM31" s="48"/>
      <c r="AN31" s="48"/>
      <c r="AO31" s="48"/>
      <c r="AP31" s="48"/>
      <c r="AQ31" s="48"/>
      <c r="AR31" s="51"/>
      <c r="BE31" s="52"/>
    </row>
    <row r="32" hidden="1" s="3" customFormat="1" ht="14.4" customHeight="1">
      <c r="A32" s="3"/>
      <c r="B32" s="47"/>
      <c r="C32" s="48"/>
      <c r="D32" s="48"/>
      <c r="E32" s="48"/>
      <c r="F32" s="33" t="s">
        <v>48</v>
      </c>
      <c r="G32" s="48"/>
      <c r="H32" s="48"/>
      <c r="I32" s="48"/>
      <c r="J32" s="48"/>
      <c r="K32" s="48"/>
      <c r="L32" s="49">
        <v>0.12</v>
      </c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50">
        <f>ROUND(BC94, 2)</f>
        <v>0</v>
      </c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50">
        <v>0</v>
      </c>
      <c r="AL32" s="48"/>
      <c r="AM32" s="48"/>
      <c r="AN32" s="48"/>
      <c r="AO32" s="48"/>
      <c r="AP32" s="48"/>
      <c r="AQ32" s="48"/>
      <c r="AR32" s="51"/>
      <c r="BE32" s="52"/>
    </row>
    <row r="33" hidden="1" s="3" customFormat="1" ht="14.4" customHeight="1">
      <c r="A33" s="3"/>
      <c r="B33" s="47"/>
      <c r="C33" s="48"/>
      <c r="D33" s="48"/>
      <c r="E33" s="48"/>
      <c r="F33" s="33" t="s">
        <v>49</v>
      </c>
      <c r="G33" s="48"/>
      <c r="H33" s="48"/>
      <c r="I33" s="48"/>
      <c r="J33" s="48"/>
      <c r="K33" s="48"/>
      <c r="L33" s="49">
        <v>0</v>
      </c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50">
        <f>ROUND(BD94, 2)</f>
        <v>0</v>
      </c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48"/>
      <c r="AK33" s="50">
        <v>0</v>
      </c>
      <c r="AL33" s="48"/>
      <c r="AM33" s="48"/>
      <c r="AN33" s="48"/>
      <c r="AO33" s="48"/>
      <c r="AP33" s="48"/>
      <c r="AQ33" s="48"/>
      <c r="AR33" s="51"/>
      <c r="BE33" s="52"/>
    </row>
    <row r="34" s="2" customFormat="1" ht="6.96" customHeight="1">
      <c r="A34" s="39"/>
      <c r="B34" s="40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5"/>
      <c r="BE34" s="32"/>
    </row>
    <row r="35" s="2" customFormat="1" ht="25.92" customHeight="1">
      <c r="A35" s="39"/>
      <c r="B35" s="40"/>
      <c r="C35" s="53"/>
      <c r="D35" s="54" t="s">
        <v>50</v>
      </c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6" t="s">
        <v>51</v>
      </c>
      <c r="U35" s="55"/>
      <c r="V35" s="55"/>
      <c r="W35" s="55"/>
      <c r="X35" s="57" t="s">
        <v>52</v>
      </c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55"/>
      <c r="AJ35" s="55"/>
      <c r="AK35" s="58">
        <f>SUM(AK26:AK33)</f>
        <v>0</v>
      </c>
      <c r="AL35" s="55"/>
      <c r="AM35" s="55"/>
      <c r="AN35" s="55"/>
      <c r="AO35" s="59"/>
      <c r="AP35" s="53"/>
      <c r="AQ35" s="53"/>
      <c r="AR35" s="45"/>
      <c r="BE35" s="39"/>
    </row>
    <row r="36" s="2" customFormat="1" ht="6.96" customHeight="1">
      <c r="A36" s="39"/>
      <c r="B36" s="40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5"/>
      <c r="BE36" s="39"/>
    </row>
    <row r="37" s="2" customFormat="1" ht="14.4" customHeight="1">
      <c r="A37" s="39"/>
      <c r="B37" s="40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45"/>
      <c r="BE37" s="39"/>
    </row>
    <row r="38" s="1" customFormat="1" ht="14.4" customHeight="1">
      <c r="B38" s="22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Q38" s="23"/>
      <c r="AR38" s="21"/>
    </row>
    <row r="39" s="1" customFormat="1" ht="14.4" customHeight="1">
      <c r="B39" s="22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1"/>
    </row>
    <row r="40" s="1" customFormat="1" ht="14.4" customHeight="1">
      <c r="B40" s="22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1"/>
    </row>
    <row r="41" s="1" customFormat="1" ht="14.4" customHeight="1">
      <c r="B41" s="22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1"/>
    </row>
    <row r="42" s="1" customFormat="1" ht="14.4" customHeight="1">
      <c r="B42" s="22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21"/>
    </row>
    <row r="43" s="1" customFormat="1" ht="14.4" customHeight="1">
      <c r="B43" s="22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  <c r="AQ43" s="23"/>
      <c r="AR43" s="21"/>
    </row>
    <row r="44" s="1" customFormat="1" ht="14.4" customHeight="1">
      <c r="B44" s="22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  <c r="AQ44" s="23"/>
      <c r="AR44" s="21"/>
    </row>
    <row r="45" s="1" customFormat="1" ht="14.4" customHeight="1">
      <c r="B45" s="22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3"/>
      <c r="AR45" s="21"/>
    </row>
    <row r="46" s="1" customFormat="1" ht="14.4" customHeight="1">
      <c r="B46" s="22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  <c r="AQ46" s="23"/>
      <c r="AR46" s="21"/>
    </row>
    <row r="47" s="1" customFormat="1" ht="14.4" customHeight="1">
      <c r="B47" s="22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1"/>
    </row>
    <row r="48" s="1" customFormat="1" ht="14.4" customHeight="1">
      <c r="B48" s="22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  <c r="AR48" s="21"/>
    </row>
    <row r="49" s="2" customFormat="1" ht="14.4" customHeight="1">
      <c r="B49" s="60"/>
      <c r="C49" s="61"/>
      <c r="D49" s="62" t="s">
        <v>53</v>
      </c>
      <c r="E49" s="63"/>
      <c r="F49" s="63"/>
      <c r="G49" s="63"/>
      <c r="H49" s="63"/>
      <c r="I49" s="63"/>
      <c r="J49" s="63"/>
      <c r="K49" s="63"/>
      <c r="L49" s="63"/>
      <c r="M49" s="63"/>
      <c r="N49" s="63"/>
      <c r="O49" s="63"/>
      <c r="P49" s="63"/>
      <c r="Q49" s="63"/>
      <c r="R49" s="63"/>
      <c r="S49" s="63"/>
      <c r="T49" s="63"/>
      <c r="U49" s="63"/>
      <c r="V49" s="63"/>
      <c r="W49" s="63"/>
      <c r="X49" s="63"/>
      <c r="Y49" s="63"/>
      <c r="Z49" s="63"/>
      <c r="AA49" s="63"/>
      <c r="AB49" s="63"/>
      <c r="AC49" s="63"/>
      <c r="AD49" s="63"/>
      <c r="AE49" s="63"/>
      <c r="AF49" s="63"/>
      <c r="AG49" s="63"/>
      <c r="AH49" s="62" t="s">
        <v>54</v>
      </c>
      <c r="AI49" s="63"/>
      <c r="AJ49" s="63"/>
      <c r="AK49" s="63"/>
      <c r="AL49" s="63"/>
      <c r="AM49" s="63"/>
      <c r="AN49" s="63"/>
      <c r="AO49" s="63"/>
      <c r="AP49" s="61"/>
      <c r="AQ49" s="61"/>
      <c r="AR49" s="64"/>
    </row>
    <row r="50">
      <c r="B50" s="22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  <c r="AR50" s="21"/>
    </row>
    <row r="51">
      <c r="B51" s="22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  <c r="AR51" s="21"/>
    </row>
    <row r="52">
      <c r="B52" s="22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3"/>
      <c r="AR52" s="21"/>
    </row>
    <row r="53">
      <c r="B53" s="22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  <c r="AR53" s="21"/>
    </row>
    <row r="54">
      <c r="B54" s="22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  <c r="AQ54" s="23"/>
      <c r="AR54" s="21"/>
    </row>
    <row r="55">
      <c r="B55" s="22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  <c r="AQ55" s="23"/>
      <c r="AR55" s="21"/>
    </row>
    <row r="56">
      <c r="B56" s="22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  <c r="AQ56" s="23"/>
      <c r="AR56" s="21"/>
    </row>
    <row r="57">
      <c r="B57" s="22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  <c r="AQ57" s="23"/>
      <c r="AR57" s="21"/>
    </row>
    <row r="58">
      <c r="B58" s="22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  <c r="AQ58" s="23"/>
      <c r="AR58" s="21"/>
    </row>
    <row r="59"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1"/>
    </row>
    <row r="60" s="2" customFormat="1">
      <c r="A60" s="39"/>
      <c r="B60" s="40"/>
      <c r="C60" s="41"/>
      <c r="D60" s="65" t="s">
        <v>55</v>
      </c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65" t="s">
        <v>56</v>
      </c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65" t="s">
        <v>55</v>
      </c>
      <c r="AI60" s="43"/>
      <c r="AJ60" s="43"/>
      <c r="AK60" s="43"/>
      <c r="AL60" s="43"/>
      <c r="AM60" s="65" t="s">
        <v>56</v>
      </c>
      <c r="AN60" s="43"/>
      <c r="AO60" s="43"/>
      <c r="AP60" s="41"/>
      <c r="AQ60" s="41"/>
      <c r="AR60" s="45"/>
      <c r="BE60" s="39"/>
    </row>
    <row r="61">
      <c r="B61" s="22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1"/>
    </row>
    <row r="62">
      <c r="B62" s="22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  <c r="AQ62" s="23"/>
      <c r="AR62" s="21"/>
    </row>
    <row r="63">
      <c r="B63" s="22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  <c r="AQ63" s="23"/>
      <c r="AR63" s="21"/>
    </row>
    <row r="64" s="2" customFormat="1">
      <c r="A64" s="39"/>
      <c r="B64" s="40"/>
      <c r="C64" s="41"/>
      <c r="D64" s="62" t="s">
        <v>57</v>
      </c>
      <c r="E64" s="66"/>
      <c r="F64" s="66"/>
      <c r="G64" s="66"/>
      <c r="H64" s="66"/>
      <c r="I64" s="66"/>
      <c r="J64" s="66"/>
      <c r="K64" s="66"/>
      <c r="L64" s="66"/>
      <c r="M64" s="66"/>
      <c r="N64" s="66"/>
      <c r="O64" s="66"/>
      <c r="P64" s="66"/>
      <c r="Q64" s="66"/>
      <c r="R64" s="66"/>
      <c r="S64" s="66"/>
      <c r="T64" s="66"/>
      <c r="U64" s="66"/>
      <c r="V64" s="66"/>
      <c r="W64" s="66"/>
      <c r="X64" s="66"/>
      <c r="Y64" s="66"/>
      <c r="Z64" s="66"/>
      <c r="AA64" s="66"/>
      <c r="AB64" s="66"/>
      <c r="AC64" s="66"/>
      <c r="AD64" s="66"/>
      <c r="AE64" s="66"/>
      <c r="AF64" s="66"/>
      <c r="AG64" s="66"/>
      <c r="AH64" s="62" t="s">
        <v>58</v>
      </c>
      <c r="AI64" s="66"/>
      <c r="AJ64" s="66"/>
      <c r="AK64" s="66"/>
      <c r="AL64" s="66"/>
      <c r="AM64" s="66"/>
      <c r="AN64" s="66"/>
      <c r="AO64" s="66"/>
      <c r="AP64" s="41"/>
      <c r="AQ64" s="41"/>
      <c r="AR64" s="45"/>
      <c r="BE64" s="39"/>
    </row>
    <row r="65">
      <c r="B65" s="22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  <c r="AQ65" s="23"/>
      <c r="AR65" s="21"/>
    </row>
    <row r="66">
      <c r="B66" s="22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  <c r="AQ66" s="23"/>
      <c r="AR66" s="21"/>
    </row>
    <row r="67">
      <c r="B67" s="22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  <c r="AQ67" s="23"/>
      <c r="AR67" s="21"/>
    </row>
    <row r="68">
      <c r="B68" s="22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  <c r="AQ68" s="23"/>
      <c r="AR68" s="21"/>
    </row>
    <row r="69">
      <c r="B69" s="22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  <c r="AQ69" s="23"/>
      <c r="AR69" s="21"/>
    </row>
    <row r="70">
      <c r="B70" s="22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3"/>
      <c r="AP70" s="23"/>
      <c r="AQ70" s="23"/>
      <c r="AR70" s="21"/>
    </row>
    <row r="71">
      <c r="B71" s="22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23"/>
      <c r="AP71" s="23"/>
      <c r="AQ71" s="23"/>
      <c r="AR71" s="21"/>
    </row>
    <row r="72">
      <c r="B72" s="22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  <c r="AQ72" s="23"/>
      <c r="AR72" s="21"/>
    </row>
    <row r="73">
      <c r="B73" s="22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23"/>
      <c r="AO73" s="23"/>
      <c r="AP73" s="23"/>
      <c r="AQ73" s="23"/>
      <c r="AR73" s="21"/>
    </row>
    <row r="74">
      <c r="B74" s="22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3"/>
      <c r="AP74" s="23"/>
      <c r="AQ74" s="23"/>
      <c r="AR74" s="21"/>
    </row>
    <row r="75" s="2" customFormat="1">
      <c r="A75" s="39"/>
      <c r="B75" s="40"/>
      <c r="C75" s="41"/>
      <c r="D75" s="65" t="s">
        <v>55</v>
      </c>
      <c r="E75" s="43"/>
      <c r="F75" s="43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65" t="s">
        <v>56</v>
      </c>
      <c r="W75" s="43"/>
      <c r="X75" s="43"/>
      <c r="Y75" s="43"/>
      <c r="Z75" s="43"/>
      <c r="AA75" s="43"/>
      <c r="AB75" s="43"/>
      <c r="AC75" s="43"/>
      <c r="AD75" s="43"/>
      <c r="AE75" s="43"/>
      <c r="AF75" s="43"/>
      <c r="AG75" s="43"/>
      <c r="AH75" s="65" t="s">
        <v>55</v>
      </c>
      <c r="AI75" s="43"/>
      <c r="AJ75" s="43"/>
      <c r="AK75" s="43"/>
      <c r="AL75" s="43"/>
      <c r="AM75" s="65" t="s">
        <v>56</v>
      </c>
      <c r="AN75" s="43"/>
      <c r="AO75" s="43"/>
      <c r="AP75" s="41"/>
      <c r="AQ75" s="41"/>
      <c r="AR75" s="45"/>
      <c r="BE75" s="39"/>
    </row>
    <row r="76" s="2" customFormat="1">
      <c r="A76" s="39"/>
      <c r="B76" s="40"/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  <c r="AF76" s="41"/>
      <c r="AG76" s="41"/>
      <c r="AH76" s="41"/>
      <c r="AI76" s="41"/>
      <c r="AJ76" s="41"/>
      <c r="AK76" s="41"/>
      <c r="AL76" s="41"/>
      <c r="AM76" s="41"/>
      <c r="AN76" s="41"/>
      <c r="AO76" s="41"/>
      <c r="AP76" s="41"/>
      <c r="AQ76" s="41"/>
      <c r="AR76" s="45"/>
      <c r="BE76" s="39"/>
    </row>
    <row r="77" s="2" customFormat="1" ht="6.96" customHeight="1">
      <c r="A77" s="39"/>
      <c r="B77" s="67"/>
      <c r="C77" s="68"/>
      <c r="D77" s="68"/>
      <c r="E77" s="68"/>
      <c r="F77" s="68"/>
      <c r="G77" s="68"/>
      <c r="H77" s="68"/>
      <c r="I77" s="68"/>
      <c r="J77" s="68"/>
      <c r="K77" s="68"/>
      <c r="L77" s="68"/>
      <c r="M77" s="68"/>
      <c r="N77" s="68"/>
      <c r="O77" s="68"/>
      <c r="P77" s="68"/>
      <c r="Q77" s="68"/>
      <c r="R77" s="68"/>
      <c r="S77" s="68"/>
      <c r="T77" s="68"/>
      <c r="U77" s="68"/>
      <c r="V77" s="68"/>
      <c r="W77" s="68"/>
      <c r="X77" s="68"/>
      <c r="Y77" s="68"/>
      <c r="Z77" s="68"/>
      <c r="AA77" s="68"/>
      <c r="AB77" s="68"/>
      <c r="AC77" s="68"/>
      <c r="AD77" s="68"/>
      <c r="AE77" s="68"/>
      <c r="AF77" s="68"/>
      <c r="AG77" s="68"/>
      <c r="AH77" s="68"/>
      <c r="AI77" s="68"/>
      <c r="AJ77" s="68"/>
      <c r="AK77" s="68"/>
      <c r="AL77" s="68"/>
      <c r="AM77" s="68"/>
      <c r="AN77" s="68"/>
      <c r="AO77" s="68"/>
      <c r="AP77" s="68"/>
      <c r="AQ77" s="68"/>
      <c r="AR77" s="45"/>
      <c r="BE77" s="39"/>
    </row>
    <row r="81" s="2" customFormat="1" ht="6.96" customHeight="1">
      <c r="A81" s="39"/>
      <c r="B81" s="69"/>
      <c r="C81" s="70"/>
      <c r="D81" s="70"/>
      <c r="E81" s="70"/>
      <c r="F81" s="70"/>
      <c r="G81" s="70"/>
      <c r="H81" s="70"/>
      <c r="I81" s="70"/>
      <c r="J81" s="70"/>
      <c r="K81" s="70"/>
      <c r="L81" s="70"/>
      <c r="M81" s="70"/>
      <c r="N81" s="70"/>
      <c r="O81" s="70"/>
      <c r="P81" s="70"/>
      <c r="Q81" s="70"/>
      <c r="R81" s="70"/>
      <c r="S81" s="70"/>
      <c r="T81" s="70"/>
      <c r="U81" s="70"/>
      <c r="V81" s="70"/>
      <c r="W81" s="70"/>
      <c r="X81" s="70"/>
      <c r="Y81" s="70"/>
      <c r="Z81" s="70"/>
      <c r="AA81" s="70"/>
      <c r="AB81" s="70"/>
      <c r="AC81" s="70"/>
      <c r="AD81" s="70"/>
      <c r="AE81" s="70"/>
      <c r="AF81" s="70"/>
      <c r="AG81" s="70"/>
      <c r="AH81" s="70"/>
      <c r="AI81" s="70"/>
      <c r="AJ81" s="70"/>
      <c r="AK81" s="70"/>
      <c r="AL81" s="70"/>
      <c r="AM81" s="70"/>
      <c r="AN81" s="70"/>
      <c r="AO81" s="70"/>
      <c r="AP81" s="70"/>
      <c r="AQ81" s="70"/>
      <c r="AR81" s="45"/>
      <c r="BE81" s="39"/>
    </row>
    <row r="82" s="2" customFormat="1" ht="24.96" customHeight="1">
      <c r="A82" s="39"/>
      <c r="B82" s="40"/>
      <c r="C82" s="24" t="s">
        <v>59</v>
      </c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41"/>
      <c r="AH82" s="41"/>
      <c r="AI82" s="41"/>
      <c r="AJ82" s="41"/>
      <c r="AK82" s="41"/>
      <c r="AL82" s="41"/>
      <c r="AM82" s="41"/>
      <c r="AN82" s="41"/>
      <c r="AO82" s="41"/>
      <c r="AP82" s="41"/>
      <c r="AQ82" s="41"/>
      <c r="AR82" s="45"/>
      <c r="B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F83" s="41"/>
      <c r="AG83" s="41"/>
      <c r="AH83" s="41"/>
      <c r="AI83" s="41"/>
      <c r="AJ83" s="41"/>
      <c r="AK83" s="41"/>
      <c r="AL83" s="41"/>
      <c r="AM83" s="41"/>
      <c r="AN83" s="41"/>
      <c r="AO83" s="41"/>
      <c r="AP83" s="41"/>
      <c r="AQ83" s="41"/>
      <c r="AR83" s="45"/>
      <c r="BE83" s="39"/>
    </row>
    <row r="84" s="4" customFormat="1" ht="12" customHeight="1">
      <c r="A84" s="4"/>
      <c r="B84" s="71"/>
      <c r="C84" s="33" t="s">
        <v>13</v>
      </c>
      <c r="D84" s="72"/>
      <c r="E84" s="72"/>
      <c r="F84" s="72"/>
      <c r="G84" s="72"/>
      <c r="H84" s="72"/>
      <c r="I84" s="72"/>
      <c r="J84" s="72"/>
      <c r="K84" s="72"/>
      <c r="L84" s="72" t="str">
        <f>K5</f>
        <v>M25/001</v>
      </c>
      <c r="M84" s="72"/>
      <c r="N84" s="72"/>
      <c r="O84" s="72"/>
      <c r="P84" s="72"/>
      <c r="Q84" s="72"/>
      <c r="R84" s="72"/>
      <c r="S84" s="72"/>
      <c r="T84" s="72"/>
      <c r="U84" s="72"/>
      <c r="V84" s="72"/>
      <c r="W84" s="72"/>
      <c r="X84" s="72"/>
      <c r="Y84" s="72"/>
      <c r="Z84" s="72"/>
      <c r="AA84" s="72"/>
      <c r="AB84" s="72"/>
      <c r="AC84" s="72"/>
      <c r="AD84" s="72"/>
      <c r="AE84" s="72"/>
      <c r="AF84" s="72"/>
      <c r="AG84" s="72"/>
      <c r="AH84" s="72"/>
      <c r="AI84" s="72"/>
      <c r="AJ84" s="72"/>
      <c r="AK84" s="72"/>
      <c r="AL84" s="72"/>
      <c r="AM84" s="72"/>
      <c r="AN84" s="72"/>
      <c r="AO84" s="72"/>
      <c r="AP84" s="72"/>
      <c r="AQ84" s="72"/>
      <c r="AR84" s="73"/>
      <c r="BE84" s="4"/>
    </row>
    <row r="85" s="5" customFormat="1" ht="36.96" customHeight="1">
      <c r="A85" s="5"/>
      <c r="B85" s="74"/>
      <c r="C85" s="75" t="s">
        <v>16</v>
      </c>
      <c r="D85" s="76"/>
      <c r="E85" s="76"/>
      <c r="F85" s="76"/>
      <c r="G85" s="76"/>
      <c r="H85" s="76"/>
      <c r="I85" s="76"/>
      <c r="J85" s="76"/>
      <c r="K85" s="76"/>
      <c r="L85" s="77" t="str">
        <f>K6</f>
        <v>Rekonstrukce Denního stacionáře psychiatrického oddělení, KZ, a.s. – Nemocnice Most, o.z.</v>
      </c>
      <c r="M85" s="76"/>
      <c r="N85" s="76"/>
      <c r="O85" s="76"/>
      <c r="P85" s="76"/>
      <c r="Q85" s="76"/>
      <c r="R85" s="76"/>
      <c r="S85" s="76"/>
      <c r="T85" s="76"/>
      <c r="U85" s="76"/>
      <c r="V85" s="76"/>
      <c r="W85" s="76"/>
      <c r="X85" s="76"/>
      <c r="Y85" s="76"/>
      <c r="Z85" s="76"/>
      <c r="AA85" s="76"/>
      <c r="AB85" s="76"/>
      <c r="AC85" s="76"/>
      <c r="AD85" s="76"/>
      <c r="AE85" s="76"/>
      <c r="AF85" s="76"/>
      <c r="AG85" s="76"/>
      <c r="AH85" s="76"/>
      <c r="AI85" s="76"/>
      <c r="AJ85" s="76"/>
      <c r="AK85" s="76"/>
      <c r="AL85" s="76"/>
      <c r="AM85" s="76"/>
      <c r="AN85" s="76"/>
      <c r="AO85" s="76"/>
      <c r="AP85" s="76"/>
      <c r="AQ85" s="76"/>
      <c r="AR85" s="78"/>
      <c r="BE85" s="5"/>
    </row>
    <row r="86" s="2" customFormat="1" ht="6.96" customHeight="1">
      <c r="A86" s="39"/>
      <c r="B86" s="40"/>
      <c r="C86" s="41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F86" s="41"/>
      <c r="AG86" s="41"/>
      <c r="AH86" s="41"/>
      <c r="AI86" s="41"/>
      <c r="AJ86" s="41"/>
      <c r="AK86" s="41"/>
      <c r="AL86" s="41"/>
      <c r="AM86" s="41"/>
      <c r="AN86" s="41"/>
      <c r="AO86" s="41"/>
      <c r="AP86" s="41"/>
      <c r="AQ86" s="41"/>
      <c r="AR86" s="45"/>
      <c r="BE86" s="39"/>
    </row>
    <row r="87" s="2" customFormat="1" ht="12" customHeight="1">
      <c r="A87" s="39"/>
      <c r="B87" s="40"/>
      <c r="C87" s="33" t="s">
        <v>20</v>
      </c>
      <c r="D87" s="41"/>
      <c r="E87" s="41"/>
      <c r="F87" s="41"/>
      <c r="G87" s="41"/>
      <c r="H87" s="41"/>
      <c r="I87" s="41"/>
      <c r="J87" s="41"/>
      <c r="K87" s="41"/>
      <c r="L87" s="79" t="str">
        <f>IF(K8="","",K8)</f>
        <v>J. E. Purkyně 270, 434 64 Most</v>
      </c>
      <c r="M87" s="41"/>
      <c r="N87" s="41"/>
      <c r="O87" s="41"/>
      <c r="P87" s="41"/>
      <c r="Q87" s="41"/>
      <c r="R87" s="41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F87" s="41"/>
      <c r="AG87" s="41"/>
      <c r="AH87" s="41"/>
      <c r="AI87" s="33" t="s">
        <v>22</v>
      </c>
      <c r="AJ87" s="41"/>
      <c r="AK87" s="41"/>
      <c r="AL87" s="41"/>
      <c r="AM87" s="80" t="str">
        <f>IF(AN8= "","",AN8)</f>
        <v>2. 6. 2025</v>
      </c>
      <c r="AN87" s="80"/>
      <c r="AO87" s="41"/>
      <c r="AP87" s="41"/>
      <c r="AQ87" s="41"/>
      <c r="AR87" s="45"/>
      <c r="B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F88" s="41"/>
      <c r="AG88" s="41"/>
      <c r="AH88" s="41"/>
      <c r="AI88" s="41"/>
      <c r="AJ88" s="41"/>
      <c r="AK88" s="41"/>
      <c r="AL88" s="41"/>
      <c r="AM88" s="41"/>
      <c r="AN88" s="41"/>
      <c r="AO88" s="41"/>
      <c r="AP88" s="41"/>
      <c r="AQ88" s="41"/>
      <c r="AR88" s="45"/>
      <c r="BE88" s="39"/>
    </row>
    <row r="89" s="2" customFormat="1" ht="15.15" customHeight="1">
      <c r="A89" s="39"/>
      <c r="B89" s="40"/>
      <c r="C89" s="33" t="s">
        <v>24</v>
      </c>
      <c r="D89" s="41"/>
      <c r="E89" s="41"/>
      <c r="F89" s="41"/>
      <c r="G89" s="41"/>
      <c r="H89" s="41"/>
      <c r="I89" s="41"/>
      <c r="J89" s="41"/>
      <c r="K89" s="41"/>
      <c r="L89" s="72" t="str">
        <f>IF(E11= "","",E11)</f>
        <v>Krajská zdravotní, a.s.</v>
      </c>
      <c r="M89" s="41"/>
      <c r="N89" s="41"/>
      <c r="O89" s="41"/>
      <c r="P89" s="41"/>
      <c r="Q89" s="41"/>
      <c r="R89" s="41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F89" s="41"/>
      <c r="AG89" s="41"/>
      <c r="AH89" s="41"/>
      <c r="AI89" s="33" t="s">
        <v>32</v>
      </c>
      <c r="AJ89" s="41"/>
      <c r="AK89" s="41"/>
      <c r="AL89" s="41"/>
      <c r="AM89" s="81" t="str">
        <f>IF(E17="","",E17)</f>
        <v>MOSTIKA s.r.o.</v>
      </c>
      <c r="AN89" s="72"/>
      <c r="AO89" s="72"/>
      <c r="AP89" s="72"/>
      <c r="AQ89" s="41"/>
      <c r="AR89" s="45"/>
      <c r="AS89" s="82" t="s">
        <v>60</v>
      </c>
      <c r="AT89" s="83"/>
      <c r="AU89" s="84"/>
      <c r="AV89" s="84"/>
      <c r="AW89" s="84"/>
      <c r="AX89" s="84"/>
      <c r="AY89" s="84"/>
      <c r="AZ89" s="84"/>
      <c r="BA89" s="84"/>
      <c r="BB89" s="84"/>
      <c r="BC89" s="84"/>
      <c r="BD89" s="85"/>
      <c r="BE89" s="39"/>
    </row>
    <row r="90" s="2" customFormat="1" ht="15.15" customHeight="1">
      <c r="A90" s="39"/>
      <c r="B90" s="40"/>
      <c r="C90" s="33" t="s">
        <v>30</v>
      </c>
      <c r="D90" s="41"/>
      <c r="E90" s="41"/>
      <c r="F90" s="41"/>
      <c r="G90" s="41"/>
      <c r="H90" s="41"/>
      <c r="I90" s="41"/>
      <c r="J90" s="41"/>
      <c r="K90" s="41"/>
      <c r="L90" s="72" t="str">
        <f>IF(E14= "Vyplň údaj","",E14)</f>
        <v/>
      </c>
      <c r="M90" s="41"/>
      <c r="N90" s="41"/>
      <c r="O90" s="41"/>
      <c r="P90" s="41"/>
      <c r="Q90" s="41"/>
      <c r="R90" s="41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F90" s="41"/>
      <c r="AG90" s="41"/>
      <c r="AH90" s="41"/>
      <c r="AI90" s="33" t="s">
        <v>37</v>
      </c>
      <c r="AJ90" s="41"/>
      <c r="AK90" s="41"/>
      <c r="AL90" s="41"/>
      <c r="AM90" s="81" t="str">
        <f>IF(E20="","",E20)</f>
        <v>Ing. arch. Luboš Polanský</v>
      </c>
      <c r="AN90" s="72"/>
      <c r="AO90" s="72"/>
      <c r="AP90" s="72"/>
      <c r="AQ90" s="41"/>
      <c r="AR90" s="45"/>
      <c r="AS90" s="86"/>
      <c r="AT90" s="87"/>
      <c r="AU90" s="88"/>
      <c r="AV90" s="88"/>
      <c r="AW90" s="88"/>
      <c r="AX90" s="88"/>
      <c r="AY90" s="88"/>
      <c r="AZ90" s="88"/>
      <c r="BA90" s="88"/>
      <c r="BB90" s="88"/>
      <c r="BC90" s="88"/>
      <c r="BD90" s="89"/>
      <c r="BE90" s="39"/>
    </row>
    <row r="91" s="2" customFormat="1" ht="10.8" customHeight="1">
      <c r="A91" s="39"/>
      <c r="B91" s="40"/>
      <c r="C91" s="41"/>
      <c r="D91" s="41"/>
      <c r="E91" s="41"/>
      <c r="F91" s="41"/>
      <c r="G91" s="41"/>
      <c r="H91" s="41"/>
      <c r="I91" s="41"/>
      <c r="J91" s="41"/>
      <c r="K91" s="41"/>
      <c r="L91" s="41"/>
      <c r="M91" s="41"/>
      <c r="N91" s="41"/>
      <c r="O91" s="41"/>
      <c r="P91" s="41"/>
      <c r="Q91" s="41"/>
      <c r="R91" s="41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F91" s="41"/>
      <c r="AG91" s="41"/>
      <c r="AH91" s="41"/>
      <c r="AI91" s="41"/>
      <c r="AJ91" s="41"/>
      <c r="AK91" s="41"/>
      <c r="AL91" s="41"/>
      <c r="AM91" s="41"/>
      <c r="AN91" s="41"/>
      <c r="AO91" s="41"/>
      <c r="AP91" s="41"/>
      <c r="AQ91" s="41"/>
      <c r="AR91" s="45"/>
      <c r="AS91" s="90"/>
      <c r="AT91" s="91"/>
      <c r="AU91" s="92"/>
      <c r="AV91" s="92"/>
      <c r="AW91" s="92"/>
      <c r="AX91" s="92"/>
      <c r="AY91" s="92"/>
      <c r="AZ91" s="92"/>
      <c r="BA91" s="92"/>
      <c r="BB91" s="92"/>
      <c r="BC91" s="92"/>
      <c r="BD91" s="93"/>
      <c r="BE91" s="39"/>
    </row>
    <row r="92" s="2" customFormat="1" ht="29.28" customHeight="1">
      <c r="A92" s="39"/>
      <c r="B92" s="40"/>
      <c r="C92" s="94" t="s">
        <v>61</v>
      </c>
      <c r="D92" s="95"/>
      <c r="E92" s="95"/>
      <c r="F92" s="95"/>
      <c r="G92" s="95"/>
      <c r="H92" s="96"/>
      <c r="I92" s="97" t="s">
        <v>62</v>
      </c>
      <c r="J92" s="95"/>
      <c r="K92" s="95"/>
      <c r="L92" s="95"/>
      <c r="M92" s="95"/>
      <c r="N92" s="95"/>
      <c r="O92" s="95"/>
      <c r="P92" s="95"/>
      <c r="Q92" s="95"/>
      <c r="R92" s="95"/>
      <c r="S92" s="95"/>
      <c r="T92" s="95"/>
      <c r="U92" s="95"/>
      <c r="V92" s="95"/>
      <c r="W92" s="95"/>
      <c r="X92" s="95"/>
      <c r="Y92" s="95"/>
      <c r="Z92" s="95"/>
      <c r="AA92" s="95"/>
      <c r="AB92" s="95"/>
      <c r="AC92" s="95"/>
      <c r="AD92" s="95"/>
      <c r="AE92" s="95"/>
      <c r="AF92" s="95"/>
      <c r="AG92" s="98" t="s">
        <v>63</v>
      </c>
      <c r="AH92" s="95"/>
      <c r="AI92" s="95"/>
      <c r="AJ92" s="95"/>
      <c r="AK92" s="95"/>
      <c r="AL92" s="95"/>
      <c r="AM92" s="95"/>
      <c r="AN92" s="97" t="s">
        <v>64</v>
      </c>
      <c r="AO92" s="95"/>
      <c r="AP92" s="99"/>
      <c r="AQ92" s="100" t="s">
        <v>65</v>
      </c>
      <c r="AR92" s="45"/>
      <c r="AS92" s="101" t="s">
        <v>66</v>
      </c>
      <c r="AT92" s="102" t="s">
        <v>67</v>
      </c>
      <c r="AU92" s="102" t="s">
        <v>68</v>
      </c>
      <c r="AV92" s="102" t="s">
        <v>69</v>
      </c>
      <c r="AW92" s="102" t="s">
        <v>70</v>
      </c>
      <c r="AX92" s="102" t="s">
        <v>71</v>
      </c>
      <c r="AY92" s="102" t="s">
        <v>72</v>
      </c>
      <c r="AZ92" s="102" t="s">
        <v>73</v>
      </c>
      <c r="BA92" s="102" t="s">
        <v>74</v>
      </c>
      <c r="BB92" s="102" t="s">
        <v>75</v>
      </c>
      <c r="BC92" s="102" t="s">
        <v>76</v>
      </c>
      <c r="BD92" s="103" t="s">
        <v>77</v>
      </c>
      <c r="BE92" s="39"/>
    </row>
    <row r="93" s="2" customFormat="1" ht="10.8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41"/>
      <c r="M93" s="41"/>
      <c r="N93" s="41"/>
      <c r="O93" s="41"/>
      <c r="P93" s="41"/>
      <c r="Q93" s="41"/>
      <c r="R93" s="41"/>
      <c r="S93" s="41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F93" s="41"/>
      <c r="AG93" s="41"/>
      <c r="AH93" s="41"/>
      <c r="AI93" s="41"/>
      <c r="AJ93" s="41"/>
      <c r="AK93" s="41"/>
      <c r="AL93" s="41"/>
      <c r="AM93" s="41"/>
      <c r="AN93" s="41"/>
      <c r="AO93" s="41"/>
      <c r="AP93" s="41"/>
      <c r="AQ93" s="41"/>
      <c r="AR93" s="45"/>
      <c r="AS93" s="104"/>
      <c r="AT93" s="105"/>
      <c r="AU93" s="105"/>
      <c r="AV93" s="105"/>
      <c r="AW93" s="105"/>
      <c r="AX93" s="105"/>
      <c r="AY93" s="105"/>
      <c r="AZ93" s="105"/>
      <c r="BA93" s="105"/>
      <c r="BB93" s="105"/>
      <c r="BC93" s="105"/>
      <c r="BD93" s="106"/>
      <c r="BE93" s="39"/>
    </row>
    <row r="94" s="6" customFormat="1" ht="32.4" customHeight="1">
      <c r="A94" s="6"/>
      <c r="B94" s="107"/>
      <c r="C94" s="108" t="s">
        <v>78</v>
      </c>
      <c r="D94" s="109"/>
      <c r="E94" s="109"/>
      <c r="F94" s="109"/>
      <c r="G94" s="109"/>
      <c r="H94" s="109"/>
      <c r="I94" s="109"/>
      <c r="J94" s="109"/>
      <c r="K94" s="109"/>
      <c r="L94" s="109"/>
      <c r="M94" s="109"/>
      <c r="N94" s="109"/>
      <c r="O94" s="109"/>
      <c r="P94" s="109"/>
      <c r="Q94" s="109"/>
      <c r="R94" s="109"/>
      <c r="S94" s="109"/>
      <c r="T94" s="109"/>
      <c r="U94" s="109"/>
      <c r="V94" s="109"/>
      <c r="W94" s="109"/>
      <c r="X94" s="109"/>
      <c r="Y94" s="109"/>
      <c r="Z94" s="109"/>
      <c r="AA94" s="109"/>
      <c r="AB94" s="109"/>
      <c r="AC94" s="109"/>
      <c r="AD94" s="109"/>
      <c r="AE94" s="109"/>
      <c r="AF94" s="109"/>
      <c r="AG94" s="110">
        <f>ROUND(SUM(AG95:AG108),2)</f>
        <v>0</v>
      </c>
      <c r="AH94" s="110"/>
      <c r="AI94" s="110"/>
      <c r="AJ94" s="110"/>
      <c r="AK94" s="110"/>
      <c r="AL94" s="110"/>
      <c r="AM94" s="110"/>
      <c r="AN94" s="111">
        <f>SUM(AG94,AT94)</f>
        <v>0</v>
      </c>
      <c r="AO94" s="111"/>
      <c r="AP94" s="111"/>
      <c r="AQ94" s="112" t="s">
        <v>1</v>
      </c>
      <c r="AR94" s="113"/>
      <c r="AS94" s="114">
        <f>ROUND(SUM(AS95:AS108),2)</f>
        <v>0</v>
      </c>
      <c r="AT94" s="115">
        <f>ROUND(SUM(AV94:AW94),2)</f>
        <v>0</v>
      </c>
      <c r="AU94" s="116">
        <f>ROUND(SUM(AU95:AU108),5)</f>
        <v>0</v>
      </c>
      <c r="AV94" s="115">
        <f>ROUND(AZ94*L29,2)</f>
        <v>0</v>
      </c>
      <c r="AW94" s="115">
        <f>ROUND(BA94*L30,2)</f>
        <v>0</v>
      </c>
      <c r="AX94" s="115">
        <f>ROUND(BB94*L29,2)</f>
        <v>0</v>
      </c>
      <c r="AY94" s="115">
        <f>ROUND(BC94*L30,2)</f>
        <v>0</v>
      </c>
      <c r="AZ94" s="115">
        <f>ROUND(SUM(AZ95:AZ108),2)</f>
        <v>0</v>
      </c>
      <c r="BA94" s="115">
        <f>ROUND(SUM(BA95:BA108),2)</f>
        <v>0</v>
      </c>
      <c r="BB94" s="115">
        <f>ROUND(SUM(BB95:BB108),2)</f>
        <v>0</v>
      </c>
      <c r="BC94" s="115">
        <f>ROUND(SUM(BC95:BC108),2)</f>
        <v>0</v>
      </c>
      <c r="BD94" s="117">
        <f>ROUND(SUM(BD95:BD108),2)</f>
        <v>0</v>
      </c>
      <c r="BE94" s="6"/>
      <c r="BS94" s="118" t="s">
        <v>79</v>
      </c>
      <c r="BT94" s="118" t="s">
        <v>80</v>
      </c>
      <c r="BU94" s="119" t="s">
        <v>81</v>
      </c>
      <c r="BV94" s="118" t="s">
        <v>82</v>
      </c>
      <c r="BW94" s="118" t="s">
        <v>5</v>
      </c>
      <c r="BX94" s="118" t="s">
        <v>83</v>
      </c>
      <c r="CL94" s="118" t="s">
        <v>1</v>
      </c>
    </row>
    <row r="95" s="7" customFormat="1" ht="16.5" customHeight="1">
      <c r="A95" s="120" t="s">
        <v>84</v>
      </c>
      <c r="B95" s="121"/>
      <c r="C95" s="122"/>
      <c r="D95" s="123" t="s">
        <v>85</v>
      </c>
      <c r="E95" s="123"/>
      <c r="F95" s="123"/>
      <c r="G95" s="123"/>
      <c r="H95" s="123"/>
      <c r="I95" s="124"/>
      <c r="J95" s="123" t="s">
        <v>86</v>
      </c>
      <c r="K95" s="123"/>
      <c r="L95" s="123"/>
      <c r="M95" s="123"/>
      <c r="N95" s="123"/>
      <c r="O95" s="123"/>
      <c r="P95" s="123"/>
      <c r="Q95" s="123"/>
      <c r="R95" s="123"/>
      <c r="S95" s="123"/>
      <c r="T95" s="123"/>
      <c r="U95" s="123"/>
      <c r="V95" s="123"/>
      <c r="W95" s="123"/>
      <c r="X95" s="123"/>
      <c r="Y95" s="123"/>
      <c r="Z95" s="123"/>
      <c r="AA95" s="123"/>
      <c r="AB95" s="123"/>
      <c r="AC95" s="123"/>
      <c r="AD95" s="123"/>
      <c r="AE95" s="123"/>
      <c r="AF95" s="123"/>
      <c r="AG95" s="125">
        <f>'000 - Ostatní náklady stavby'!J30</f>
        <v>0</v>
      </c>
      <c r="AH95" s="124"/>
      <c r="AI95" s="124"/>
      <c r="AJ95" s="124"/>
      <c r="AK95" s="124"/>
      <c r="AL95" s="124"/>
      <c r="AM95" s="124"/>
      <c r="AN95" s="125">
        <f>SUM(AG95,AT95)</f>
        <v>0</v>
      </c>
      <c r="AO95" s="124"/>
      <c r="AP95" s="124"/>
      <c r="AQ95" s="126" t="s">
        <v>87</v>
      </c>
      <c r="AR95" s="127"/>
      <c r="AS95" s="128">
        <v>0</v>
      </c>
      <c r="AT95" s="129">
        <f>ROUND(SUM(AV95:AW95),2)</f>
        <v>0</v>
      </c>
      <c r="AU95" s="130">
        <f>'000 - Ostatní náklady stavby'!P123</f>
        <v>0</v>
      </c>
      <c r="AV95" s="129">
        <f>'000 - Ostatní náklady stavby'!J33</f>
        <v>0</v>
      </c>
      <c r="AW95" s="129">
        <f>'000 - Ostatní náklady stavby'!J34</f>
        <v>0</v>
      </c>
      <c r="AX95" s="129">
        <f>'000 - Ostatní náklady stavby'!J35</f>
        <v>0</v>
      </c>
      <c r="AY95" s="129">
        <f>'000 - Ostatní náklady stavby'!J36</f>
        <v>0</v>
      </c>
      <c r="AZ95" s="129">
        <f>'000 - Ostatní náklady stavby'!F33</f>
        <v>0</v>
      </c>
      <c r="BA95" s="129">
        <f>'000 - Ostatní náklady stavby'!F34</f>
        <v>0</v>
      </c>
      <c r="BB95" s="129">
        <f>'000 - Ostatní náklady stavby'!F35</f>
        <v>0</v>
      </c>
      <c r="BC95" s="129">
        <f>'000 - Ostatní náklady stavby'!F36</f>
        <v>0</v>
      </c>
      <c r="BD95" s="131">
        <f>'000 - Ostatní náklady stavby'!F37</f>
        <v>0</v>
      </c>
      <c r="BE95" s="7"/>
      <c r="BT95" s="132" t="s">
        <v>88</v>
      </c>
      <c r="BV95" s="132" t="s">
        <v>82</v>
      </c>
      <c r="BW95" s="132" t="s">
        <v>89</v>
      </c>
      <c r="BX95" s="132" t="s">
        <v>5</v>
      </c>
      <c r="CL95" s="132" t="s">
        <v>1</v>
      </c>
      <c r="CM95" s="132" t="s">
        <v>90</v>
      </c>
    </row>
    <row r="96" s="7" customFormat="1" ht="16.5" customHeight="1">
      <c r="A96" s="120" t="s">
        <v>84</v>
      </c>
      <c r="B96" s="121"/>
      <c r="C96" s="122"/>
      <c r="D96" s="123" t="s">
        <v>91</v>
      </c>
      <c r="E96" s="123"/>
      <c r="F96" s="123"/>
      <c r="G96" s="123"/>
      <c r="H96" s="123"/>
      <c r="I96" s="124"/>
      <c r="J96" s="123" t="s">
        <v>92</v>
      </c>
      <c r="K96" s="123"/>
      <c r="L96" s="123"/>
      <c r="M96" s="123"/>
      <c r="N96" s="123"/>
      <c r="O96" s="123"/>
      <c r="P96" s="123"/>
      <c r="Q96" s="123"/>
      <c r="R96" s="123"/>
      <c r="S96" s="123"/>
      <c r="T96" s="123"/>
      <c r="U96" s="123"/>
      <c r="V96" s="123"/>
      <c r="W96" s="123"/>
      <c r="X96" s="123"/>
      <c r="Y96" s="123"/>
      <c r="Z96" s="123"/>
      <c r="AA96" s="123"/>
      <c r="AB96" s="123"/>
      <c r="AC96" s="123"/>
      <c r="AD96" s="123"/>
      <c r="AE96" s="123"/>
      <c r="AF96" s="123"/>
      <c r="AG96" s="125">
        <f>'001 - Dveře (celý stacionář)'!J30</f>
        <v>0</v>
      </c>
      <c r="AH96" s="124"/>
      <c r="AI96" s="124"/>
      <c r="AJ96" s="124"/>
      <c r="AK96" s="124"/>
      <c r="AL96" s="124"/>
      <c r="AM96" s="124"/>
      <c r="AN96" s="125">
        <f>SUM(AG96,AT96)</f>
        <v>0</v>
      </c>
      <c r="AO96" s="124"/>
      <c r="AP96" s="124"/>
      <c r="AQ96" s="126" t="s">
        <v>87</v>
      </c>
      <c r="AR96" s="127"/>
      <c r="AS96" s="128">
        <v>0</v>
      </c>
      <c r="AT96" s="129">
        <f>ROUND(SUM(AV96:AW96),2)</f>
        <v>0</v>
      </c>
      <c r="AU96" s="130">
        <f>'001 - Dveře (celý stacionář)'!P123</f>
        <v>0</v>
      </c>
      <c r="AV96" s="129">
        <f>'001 - Dveře (celý stacionář)'!J33</f>
        <v>0</v>
      </c>
      <c r="AW96" s="129">
        <f>'001 - Dveře (celý stacionář)'!J34</f>
        <v>0</v>
      </c>
      <c r="AX96" s="129">
        <f>'001 - Dveře (celý stacionář)'!J35</f>
        <v>0</v>
      </c>
      <c r="AY96" s="129">
        <f>'001 - Dveře (celý stacionář)'!J36</f>
        <v>0</v>
      </c>
      <c r="AZ96" s="129">
        <f>'001 - Dveře (celý stacionář)'!F33</f>
        <v>0</v>
      </c>
      <c r="BA96" s="129">
        <f>'001 - Dveře (celý stacionář)'!F34</f>
        <v>0</v>
      </c>
      <c r="BB96" s="129">
        <f>'001 - Dveře (celý stacionář)'!F35</f>
        <v>0</v>
      </c>
      <c r="BC96" s="129">
        <f>'001 - Dveře (celý stacionář)'!F36</f>
        <v>0</v>
      </c>
      <c r="BD96" s="131">
        <f>'001 - Dveře (celý stacionář)'!F37</f>
        <v>0</v>
      </c>
      <c r="BE96" s="7"/>
      <c r="BT96" s="132" t="s">
        <v>88</v>
      </c>
      <c r="BV96" s="132" t="s">
        <v>82</v>
      </c>
      <c r="BW96" s="132" t="s">
        <v>93</v>
      </c>
      <c r="BX96" s="132" t="s">
        <v>5</v>
      </c>
      <c r="CL96" s="132" t="s">
        <v>1</v>
      </c>
      <c r="CM96" s="132" t="s">
        <v>90</v>
      </c>
    </row>
    <row r="97" s="7" customFormat="1" ht="24.75" customHeight="1">
      <c r="A97" s="120" t="s">
        <v>84</v>
      </c>
      <c r="B97" s="121"/>
      <c r="C97" s="122"/>
      <c r="D97" s="123" t="s">
        <v>94</v>
      </c>
      <c r="E97" s="123"/>
      <c r="F97" s="123"/>
      <c r="G97" s="123"/>
      <c r="H97" s="123"/>
      <c r="I97" s="124"/>
      <c r="J97" s="123" t="s">
        <v>95</v>
      </c>
      <c r="K97" s="123"/>
      <c r="L97" s="123"/>
      <c r="M97" s="123"/>
      <c r="N97" s="123"/>
      <c r="O97" s="123"/>
      <c r="P97" s="123"/>
      <c r="Q97" s="123"/>
      <c r="R97" s="123"/>
      <c r="S97" s="123"/>
      <c r="T97" s="123"/>
      <c r="U97" s="123"/>
      <c r="V97" s="123"/>
      <c r="W97" s="123"/>
      <c r="X97" s="123"/>
      <c r="Y97" s="123"/>
      <c r="Z97" s="123"/>
      <c r="AA97" s="123"/>
      <c r="AB97" s="123"/>
      <c r="AC97" s="123"/>
      <c r="AD97" s="123"/>
      <c r="AE97" s="123"/>
      <c r="AF97" s="123"/>
      <c r="AG97" s="125">
        <f>'003 - ELEKTRO - SILNO + S...'!J30</f>
        <v>0</v>
      </c>
      <c r="AH97" s="124"/>
      <c r="AI97" s="124"/>
      <c r="AJ97" s="124"/>
      <c r="AK97" s="124"/>
      <c r="AL97" s="124"/>
      <c r="AM97" s="124"/>
      <c r="AN97" s="125">
        <f>SUM(AG97,AT97)</f>
        <v>0</v>
      </c>
      <c r="AO97" s="124"/>
      <c r="AP97" s="124"/>
      <c r="AQ97" s="126" t="s">
        <v>87</v>
      </c>
      <c r="AR97" s="127"/>
      <c r="AS97" s="128">
        <v>0</v>
      </c>
      <c r="AT97" s="129">
        <f>ROUND(SUM(AV97:AW97),2)</f>
        <v>0</v>
      </c>
      <c r="AU97" s="130">
        <f>'003 - ELEKTRO - SILNO + S...'!P128</f>
        <v>0</v>
      </c>
      <c r="AV97" s="129">
        <f>'003 - ELEKTRO - SILNO + S...'!J33</f>
        <v>0</v>
      </c>
      <c r="AW97" s="129">
        <f>'003 - ELEKTRO - SILNO + S...'!J34</f>
        <v>0</v>
      </c>
      <c r="AX97" s="129">
        <f>'003 - ELEKTRO - SILNO + S...'!J35</f>
        <v>0</v>
      </c>
      <c r="AY97" s="129">
        <f>'003 - ELEKTRO - SILNO + S...'!J36</f>
        <v>0</v>
      </c>
      <c r="AZ97" s="129">
        <f>'003 - ELEKTRO - SILNO + S...'!F33</f>
        <v>0</v>
      </c>
      <c r="BA97" s="129">
        <f>'003 - ELEKTRO - SILNO + S...'!F34</f>
        <v>0</v>
      </c>
      <c r="BB97" s="129">
        <f>'003 - ELEKTRO - SILNO + S...'!F35</f>
        <v>0</v>
      </c>
      <c r="BC97" s="129">
        <f>'003 - ELEKTRO - SILNO + S...'!F36</f>
        <v>0</v>
      </c>
      <c r="BD97" s="131">
        <f>'003 - ELEKTRO - SILNO + S...'!F37</f>
        <v>0</v>
      </c>
      <c r="BE97" s="7"/>
      <c r="BT97" s="132" t="s">
        <v>88</v>
      </c>
      <c r="BV97" s="132" t="s">
        <v>82</v>
      </c>
      <c r="BW97" s="132" t="s">
        <v>96</v>
      </c>
      <c r="BX97" s="132" t="s">
        <v>5</v>
      </c>
      <c r="CL97" s="132" t="s">
        <v>1</v>
      </c>
      <c r="CM97" s="132" t="s">
        <v>90</v>
      </c>
    </row>
    <row r="98" s="7" customFormat="1" ht="16.5" customHeight="1">
      <c r="A98" s="120" t="s">
        <v>84</v>
      </c>
      <c r="B98" s="121"/>
      <c r="C98" s="122"/>
      <c r="D98" s="123" t="s">
        <v>97</v>
      </c>
      <c r="E98" s="123"/>
      <c r="F98" s="123"/>
      <c r="G98" s="123"/>
      <c r="H98" s="123"/>
      <c r="I98" s="124"/>
      <c r="J98" s="123" t="s">
        <v>98</v>
      </c>
      <c r="K98" s="123"/>
      <c r="L98" s="123"/>
      <c r="M98" s="123"/>
      <c r="N98" s="123"/>
      <c r="O98" s="123"/>
      <c r="P98" s="123"/>
      <c r="Q98" s="123"/>
      <c r="R98" s="123"/>
      <c r="S98" s="123"/>
      <c r="T98" s="123"/>
      <c r="U98" s="123"/>
      <c r="V98" s="123"/>
      <c r="W98" s="123"/>
      <c r="X98" s="123"/>
      <c r="Y98" s="123"/>
      <c r="Z98" s="123"/>
      <c r="AA98" s="123"/>
      <c r="AB98" s="123"/>
      <c r="AC98" s="123"/>
      <c r="AD98" s="123"/>
      <c r="AE98" s="123"/>
      <c r="AF98" s="123"/>
      <c r="AG98" s="125">
        <f>'101 - Tělocvična'!J30</f>
        <v>0</v>
      </c>
      <c r="AH98" s="124"/>
      <c r="AI98" s="124"/>
      <c r="AJ98" s="124"/>
      <c r="AK98" s="124"/>
      <c r="AL98" s="124"/>
      <c r="AM98" s="124"/>
      <c r="AN98" s="125">
        <f>SUM(AG98,AT98)</f>
        <v>0</v>
      </c>
      <c r="AO98" s="124"/>
      <c r="AP98" s="124"/>
      <c r="AQ98" s="126" t="s">
        <v>87</v>
      </c>
      <c r="AR98" s="127"/>
      <c r="AS98" s="128">
        <v>0</v>
      </c>
      <c r="AT98" s="129">
        <f>ROUND(SUM(AV98:AW98),2)</f>
        <v>0</v>
      </c>
      <c r="AU98" s="130">
        <f>'101 - Tělocvična'!P133</f>
        <v>0</v>
      </c>
      <c r="AV98" s="129">
        <f>'101 - Tělocvična'!J33</f>
        <v>0</v>
      </c>
      <c r="AW98" s="129">
        <f>'101 - Tělocvična'!J34</f>
        <v>0</v>
      </c>
      <c r="AX98" s="129">
        <f>'101 - Tělocvična'!J35</f>
        <v>0</v>
      </c>
      <c r="AY98" s="129">
        <f>'101 - Tělocvična'!J36</f>
        <v>0</v>
      </c>
      <c r="AZ98" s="129">
        <f>'101 - Tělocvična'!F33</f>
        <v>0</v>
      </c>
      <c r="BA98" s="129">
        <f>'101 - Tělocvična'!F34</f>
        <v>0</v>
      </c>
      <c r="BB98" s="129">
        <f>'101 - Tělocvična'!F35</f>
        <v>0</v>
      </c>
      <c r="BC98" s="129">
        <f>'101 - Tělocvična'!F36</f>
        <v>0</v>
      </c>
      <c r="BD98" s="131">
        <f>'101 - Tělocvična'!F37</f>
        <v>0</v>
      </c>
      <c r="BE98" s="7"/>
      <c r="BT98" s="132" t="s">
        <v>88</v>
      </c>
      <c r="BV98" s="132" t="s">
        <v>82</v>
      </c>
      <c r="BW98" s="132" t="s">
        <v>99</v>
      </c>
      <c r="BX98" s="132" t="s">
        <v>5</v>
      </c>
      <c r="CL98" s="132" t="s">
        <v>1</v>
      </c>
      <c r="CM98" s="132" t="s">
        <v>90</v>
      </c>
    </row>
    <row r="99" s="7" customFormat="1" ht="16.5" customHeight="1">
      <c r="A99" s="120" t="s">
        <v>84</v>
      </c>
      <c r="B99" s="121"/>
      <c r="C99" s="122"/>
      <c r="D99" s="123" t="s">
        <v>100</v>
      </c>
      <c r="E99" s="123"/>
      <c r="F99" s="123"/>
      <c r="G99" s="123"/>
      <c r="H99" s="123"/>
      <c r="I99" s="124"/>
      <c r="J99" s="123" t="s">
        <v>101</v>
      </c>
      <c r="K99" s="123"/>
      <c r="L99" s="123"/>
      <c r="M99" s="123"/>
      <c r="N99" s="123"/>
      <c r="O99" s="123"/>
      <c r="P99" s="123"/>
      <c r="Q99" s="123"/>
      <c r="R99" s="123"/>
      <c r="S99" s="123"/>
      <c r="T99" s="123"/>
      <c r="U99" s="123"/>
      <c r="V99" s="123"/>
      <c r="W99" s="123"/>
      <c r="X99" s="123"/>
      <c r="Y99" s="123"/>
      <c r="Z99" s="123"/>
      <c r="AA99" s="123"/>
      <c r="AB99" s="123"/>
      <c r="AC99" s="123"/>
      <c r="AD99" s="123"/>
      <c r="AE99" s="123"/>
      <c r="AF99" s="123"/>
      <c r="AG99" s="125">
        <f>'102 - Ergoterapie II.'!J30</f>
        <v>0</v>
      </c>
      <c r="AH99" s="124"/>
      <c r="AI99" s="124"/>
      <c r="AJ99" s="124"/>
      <c r="AK99" s="124"/>
      <c r="AL99" s="124"/>
      <c r="AM99" s="124"/>
      <c r="AN99" s="125">
        <f>SUM(AG99,AT99)</f>
        <v>0</v>
      </c>
      <c r="AO99" s="124"/>
      <c r="AP99" s="124"/>
      <c r="AQ99" s="126" t="s">
        <v>87</v>
      </c>
      <c r="AR99" s="127"/>
      <c r="AS99" s="128">
        <v>0</v>
      </c>
      <c r="AT99" s="129">
        <f>ROUND(SUM(AV99:AW99),2)</f>
        <v>0</v>
      </c>
      <c r="AU99" s="130">
        <f>'102 - Ergoterapie II.'!P133</f>
        <v>0</v>
      </c>
      <c r="AV99" s="129">
        <f>'102 - Ergoterapie II.'!J33</f>
        <v>0</v>
      </c>
      <c r="AW99" s="129">
        <f>'102 - Ergoterapie II.'!J34</f>
        <v>0</v>
      </c>
      <c r="AX99" s="129">
        <f>'102 - Ergoterapie II.'!J35</f>
        <v>0</v>
      </c>
      <c r="AY99" s="129">
        <f>'102 - Ergoterapie II.'!J36</f>
        <v>0</v>
      </c>
      <c r="AZ99" s="129">
        <f>'102 - Ergoterapie II.'!F33</f>
        <v>0</v>
      </c>
      <c r="BA99" s="129">
        <f>'102 - Ergoterapie II.'!F34</f>
        <v>0</v>
      </c>
      <c r="BB99" s="129">
        <f>'102 - Ergoterapie II.'!F35</f>
        <v>0</v>
      </c>
      <c r="BC99" s="129">
        <f>'102 - Ergoterapie II.'!F36</f>
        <v>0</v>
      </c>
      <c r="BD99" s="131">
        <f>'102 - Ergoterapie II.'!F37</f>
        <v>0</v>
      </c>
      <c r="BE99" s="7"/>
      <c r="BT99" s="132" t="s">
        <v>88</v>
      </c>
      <c r="BV99" s="132" t="s">
        <v>82</v>
      </c>
      <c r="BW99" s="132" t="s">
        <v>102</v>
      </c>
      <c r="BX99" s="132" t="s">
        <v>5</v>
      </c>
      <c r="CL99" s="132" t="s">
        <v>1</v>
      </c>
      <c r="CM99" s="132" t="s">
        <v>90</v>
      </c>
    </row>
    <row r="100" s="7" customFormat="1" ht="16.5" customHeight="1">
      <c r="A100" s="120" t="s">
        <v>84</v>
      </c>
      <c r="B100" s="121"/>
      <c r="C100" s="122"/>
      <c r="D100" s="123" t="s">
        <v>103</v>
      </c>
      <c r="E100" s="123"/>
      <c r="F100" s="123"/>
      <c r="G100" s="123"/>
      <c r="H100" s="123"/>
      <c r="I100" s="124"/>
      <c r="J100" s="123" t="s">
        <v>104</v>
      </c>
      <c r="K100" s="123"/>
      <c r="L100" s="123"/>
      <c r="M100" s="123"/>
      <c r="N100" s="123"/>
      <c r="O100" s="123"/>
      <c r="P100" s="123"/>
      <c r="Q100" s="123"/>
      <c r="R100" s="123"/>
      <c r="S100" s="123"/>
      <c r="T100" s="123"/>
      <c r="U100" s="123"/>
      <c r="V100" s="123"/>
      <c r="W100" s="123"/>
      <c r="X100" s="123"/>
      <c r="Y100" s="123"/>
      <c r="Z100" s="123"/>
      <c r="AA100" s="123"/>
      <c r="AB100" s="123"/>
      <c r="AC100" s="123"/>
      <c r="AD100" s="123"/>
      <c r="AE100" s="123"/>
      <c r="AF100" s="123"/>
      <c r="AG100" s="125">
        <f>'103 - Ergoterapie I.'!J30</f>
        <v>0</v>
      </c>
      <c r="AH100" s="124"/>
      <c r="AI100" s="124"/>
      <c r="AJ100" s="124"/>
      <c r="AK100" s="124"/>
      <c r="AL100" s="124"/>
      <c r="AM100" s="124"/>
      <c r="AN100" s="125">
        <f>SUM(AG100,AT100)</f>
        <v>0</v>
      </c>
      <c r="AO100" s="124"/>
      <c r="AP100" s="124"/>
      <c r="AQ100" s="126" t="s">
        <v>87</v>
      </c>
      <c r="AR100" s="127"/>
      <c r="AS100" s="128">
        <v>0</v>
      </c>
      <c r="AT100" s="129">
        <f>ROUND(SUM(AV100:AW100),2)</f>
        <v>0</v>
      </c>
      <c r="AU100" s="130">
        <f>'103 - Ergoterapie I.'!P133</f>
        <v>0</v>
      </c>
      <c r="AV100" s="129">
        <f>'103 - Ergoterapie I.'!J33</f>
        <v>0</v>
      </c>
      <c r="AW100" s="129">
        <f>'103 - Ergoterapie I.'!J34</f>
        <v>0</v>
      </c>
      <c r="AX100" s="129">
        <f>'103 - Ergoterapie I.'!J35</f>
        <v>0</v>
      </c>
      <c r="AY100" s="129">
        <f>'103 - Ergoterapie I.'!J36</f>
        <v>0</v>
      </c>
      <c r="AZ100" s="129">
        <f>'103 - Ergoterapie I.'!F33</f>
        <v>0</v>
      </c>
      <c r="BA100" s="129">
        <f>'103 - Ergoterapie I.'!F34</f>
        <v>0</v>
      </c>
      <c r="BB100" s="129">
        <f>'103 - Ergoterapie I.'!F35</f>
        <v>0</v>
      </c>
      <c r="BC100" s="129">
        <f>'103 - Ergoterapie I.'!F36</f>
        <v>0</v>
      </c>
      <c r="BD100" s="131">
        <f>'103 - Ergoterapie I.'!F37</f>
        <v>0</v>
      </c>
      <c r="BE100" s="7"/>
      <c r="BT100" s="132" t="s">
        <v>88</v>
      </c>
      <c r="BV100" s="132" t="s">
        <v>82</v>
      </c>
      <c r="BW100" s="132" t="s">
        <v>105</v>
      </c>
      <c r="BX100" s="132" t="s">
        <v>5</v>
      </c>
      <c r="CL100" s="132" t="s">
        <v>1</v>
      </c>
      <c r="CM100" s="132" t="s">
        <v>90</v>
      </c>
    </row>
    <row r="101" s="7" customFormat="1" ht="16.5" customHeight="1">
      <c r="A101" s="120" t="s">
        <v>84</v>
      </c>
      <c r="B101" s="121"/>
      <c r="C101" s="122"/>
      <c r="D101" s="123" t="s">
        <v>106</v>
      </c>
      <c r="E101" s="123"/>
      <c r="F101" s="123"/>
      <c r="G101" s="123"/>
      <c r="H101" s="123"/>
      <c r="I101" s="124"/>
      <c r="J101" s="123" t="s">
        <v>107</v>
      </c>
      <c r="K101" s="123"/>
      <c r="L101" s="123"/>
      <c r="M101" s="123"/>
      <c r="N101" s="123"/>
      <c r="O101" s="123"/>
      <c r="P101" s="123"/>
      <c r="Q101" s="123"/>
      <c r="R101" s="123"/>
      <c r="S101" s="123"/>
      <c r="T101" s="123"/>
      <c r="U101" s="123"/>
      <c r="V101" s="123"/>
      <c r="W101" s="123"/>
      <c r="X101" s="123"/>
      <c r="Y101" s="123"/>
      <c r="Z101" s="123"/>
      <c r="AA101" s="123"/>
      <c r="AB101" s="123"/>
      <c r="AC101" s="123"/>
      <c r="AD101" s="123"/>
      <c r="AE101" s="123"/>
      <c r="AF101" s="123"/>
      <c r="AG101" s="125">
        <f>'104 - Lékař - psychiatr'!J30</f>
        <v>0</v>
      </c>
      <c r="AH101" s="124"/>
      <c r="AI101" s="124"/>
      <c r="AJ101" s="124"/>
      <c r="AK101" s="124"/>
      <c r="AL101" s="124"/>
      <c r="AM101" s="124"/>
      <c r="AN101" s="125">
        <f>SUM(AG101,AT101)</f>
        <v>0</v>
      </c>
      <c r="AO101" s="124"/>
      <c r="AP101" s="124"/>
      <c r="AQ101" s="126" t="s">
        <v>87</v>
      </c>
      <c r="AR101" s="127"/>
      <c r="AS101" s="128">
        <v>0</v>
      </c>
      <c r="AT101" s="129">
        <f>ROUND(SUM(AV101:AW101),2)</f>
        <v>0</v>
      </c>
      <c r="AU101" s="130">
        <f>'104 - Lékař - psychiatr'!P132</f>
        <v>0</v>
      </c>
      <c r="AV101" s="129">
        <f>'104 - Lékař - psychiatr'!J33</f>
        <v>0</v>
      </c>
      <c r="AW101" s="129">
        <f>'104 - Lékař - psychiatr'!J34</f>
        <v>0</v>
      </c>
      <c r="AX101" s="129">
        <f>'104 - Lékař - psychiatr'!J35</f>
        <v>0</v>
      </c>
      <c r="AY101" s="129">
        <f>'104 - Lékař - psychiatr'!J36</f>
        <v>0</v>
      </c>
      <c r="AZ101" s="129">
        <f>'104 - Lékař - psychiatr'!F33</f>
        <v>0</v>
      </c>
      <c r="BA101" s="129">
        <f>'104 - Lékař - psychiatr'!F34</f>
        <v>0</v>
      </c>
      <c r="BB101" s="129">
        <f>'104 - Lékař - psychiatr'!F35</f>
        <v>0</v>
      </c>
      <c r="BC101" s="129">
        <f>'104 - Lékař - psychiatr'!F36</f>
        <v>0</v>
      </c>
      <c r="BD101" s="131">
        <f>'104 - Lékař - psychiatr'!F37</f>
        <v>0</v>
      </c>
      <c r="BE101" s="7"/>
      <c r="BT101" s="132" t="s">
        <v>88</v>
      </c>
      <c r="BV101" s="132" t="s">
        <v>82</v>
      </c>
      <c r="BW101" s="132" t="s">
        <v>108</v>
      </c>
      <c r="BX101" s="132" t="s">
        <v>5</v>
      </c>
      <c r="CL101" s="132" t="s">
        <v>1</v>
      </c>
      <c r="CM101" s="132" t="s">
        <v>90</v>
      </c>
    </row>
    <row r="102" s="7" customFormat="1" ht="16.5" customHeight="1">
      <c r="A102" s="120" t="s">
        <v>84</v>
      </c>
      <c r="B102" s="121"/>
      <c r="C102" s="122"/>
      <c r="D102" s="123" t="s">
        <v>109</v>
      </c>
      <c r="E102" s="123"/>
      <c r="F102" s="123"/>
      <c r="G102" s="123"/>
      <c r="H102" s="123"/>
      <c r="I102" s="124"/>
      <c r="J102" s="123" t="s">
        <v>110</v>
      </c>
      <c r="K102" s="123"/>
      <c r="L102" s="123"/>
      <c r="M102" s="123"/>
      <c r="N102" s="123"/>
      <c r="O102" s="123"/>
      <c r="P102" s="123"/>
      <c r="Q102" s="123"/>
      <c r="R102" s="123"/>
      <c r="S102" s="123"/>
      <c r="T102" s="123"/>
      <c r="U102" s="123"/>
      <c r="V102" s="123"/>
      <c r="W102" s="123"/>
      <c r="X102" s="123"/>
      <c r="Y102" s="123"/>
      <c r="Z102" s="123"/>
      <c r="AA102" s="123"/>
      <c r="AB102" s="123"/>
      <c r="AC102" s="123"/>
      <c r="AD102" s="123"/>
      <c r="AE102" s="123"/>
      <c r="AF102" s="123"/>
      <c r="AG102" s="125">
        <f>'105 - Šatna a denní místn...'!J30</f>
        <v>0</v>
      </c>
      <c r="AH102" s="124"/>
      <c r="AI102" s="124"/>
      <c r="AJ102" s="124"/>
      <c r="AK102" s="124"/>
      <c r="AL102" s="124"/>
      <c r="AM102" s="124"/>
      <c r="AN102" s="125">
        <f>SUM(AG102,AT102)</f>
        <v>0</v>
      </c>
      <c r="AO102" s="124"/>
      <c r="AP102" s="124"/>
      <c r="AQ102" s="126" t="s">
        <v>87</v>
      </c>
      <c r="AR102" s="127"/>
      <c r="AS102" s="128">
        <v>0</v>
      </c>
      <c r="AT102" s="129">
        <f>ROUND(SUM(AV102:AW102),2)</f>
        <v>0</v>
      </c>
      <c r="AU102" s="130">
        <f>'105 - Šatna a denní místn...'!P133</f>
        <v>0</v>
      </c>
      <c r="AV102" s="129">
        <f>'105 - Šatna a denní místn...'!J33</f>
        <v>0</v>
      </c>
      <c r="AW102" s="129">
        <f>'105 - Šatna a denní místn...'!J34</f>
        <v>0</v>
      </c>
      <c r="AX102" s="129">
        <f>'105 - Šatna a denní místn...'!J35</f>
        <v>0</v>
      </c>
      <c r="AY102" s="129">
        <f>'105 - Šatna a denní místn...'!J36</f>
        <v>0</v>
      </c>
      <c r="AZ102" s="129">
        <f>'105 - Šatna a denní místn...'!F33</f>
        <v>0</v>
      </c>
      <c r="BA102" s="129">
        <f>'105 - Šatna a denní místn...'!F34</f>
        <v>0</v>
      </c>
      <c r="BB102" s="129">
        <f>'105 - Šatna a denní místn...'!F35</f>
        <v>0</v>
      </c>
      <c r="BC102" s="129">
        <f>'105 - Šatna a denní místn...'!F36</f>
        <v>0</v>
      </c>
      <c r="BD102" s="131">
        <f>'105 - Šatna a denní místn...'!F37</f>
        <v>0</v>
      </c>
      <c r="BE102" s="7"/>
      <c r="BT102" s="132" t="s">
        <v>88</v>
      </c>
      <c r="BV102" s="132" t="s">
        <v>82</v>
      </c>
      <c r="BW102" s="132" t="s">
        <v>111</v>
      </c>
      <c r="BX102" s="132" t="s">
        <v>5</v>
      </c>
      <c r="CL102" s="132" t="s">
        <v>1</v>
      </c>
      <c r="CM102" s="132" t="s">
        <v>90</v>
      </c>
    </row>
    <row r="103" s="7" customFormat="1" ht="16.5" customHeight="1">
      <c r="A103" s="120" t="s">
        <v>84</v>
      </c>
      <c r="B103" s="121"/>
      <c r="C103" s="122"/>
      <c r="D103" s="123" t="s">
        <v>112</v>
      </c>
      <c r="E103" s="123"/>
      <c r="F103" s="123"/>
      <c r="G103" s="123"/>
      <c r="H103" s="123"/>
      <c r="I103" s="124"/>
      <c r="J103" s="123" t="s">
        <v>113</v>
      </c>
      <c r="K103" s="123"/>
      <c r="L103" s="123"/>
      <c r="M103" s="123"/>
      <c r="N103" s="123"/>
      <c r="O103" s="123"/>
      <c r="P103" s="123"/>
      <c r="Q103" s="123"/>
      <c r="R103" s="123"/>
      <c r="S103" s="123"/>
      <c r="T103" s="123"/>
      <c r="U103" s="123"/>
      <c r="V103" s="123"/>
      <c r="W103" s="123"/>
      <c r="X103" s="123"/>
      <c r="Y103" s="123"/>
      <c r="Z103" s="123"/>
      <c r="AA103" s="123"/>
      <c r="AB103" s="123"/>
      <c r="AC103" s="123"/>
      <c r="AD103" s="123"/>
      <c r="AE103" s="123"/>
      <c r="AF103" s="123"/>
      <c r="AG103" s="125">
        <f>'110 - Chodba'!J30</f>
        <v>0</v>
      </c>
      <c r="AH103" s="124"/>
      <c r="AI103" s="124"/>
      <c r="AJ103" s="124"/>
      <c r="AK103" s="124"/>
      <c r="AL103" s="124"/>
      <c r="AM103" s="124"/>
      <c r="AN103" s="125">
        <f>SUM(AG103,AT103)</f>
        <v>0</v>
      </c>
      <c r="AO103" s="124"/>
      <c r="AP103" s="124"/>
      <c r="AQ103" s="126" t="s">
        <v>87</v>
      </c>
      <c r="AR103" s="127"/>
      <c r="AS103" s="128">
        <v>0</v>
      </c>
      <c r="AT103" s="129">
        <f>ROUND(SUM(AV103:AW103),2)</f>
        <v>0</v>
      </c>
      <c r="AU103" s="130">
        <f>'110 - Chodba'!P129</f>
        <v>0</v>
      </c>
      <c r="AV103" s="129">
        <f>'110 - Chodba'!J33</f>
        <v>0</v>
      </c>
      <c r="AW103" s="129">
        <f>'110 - Chodba'!J34</f>
        <v>0</v>
      </c>
      <c r="AX103" s="129">
        <f>'110 - Chodba'!J35</f>
        <v>0</v>
      </c>
      <c r="AY103" s="129">
        <f>'110 - Chodba'!J36</f>
        <v>0</v>
      </c>
      <c r="AZ103" s="129">
        <f>'110 - Chodba'!F33</f>
        <v>0</v>
      </c>
      <c r="BA103" s="129">
        <f>'110 - Chodba'!F34</f>
        <v>0</v>
      </c>
      <c r="BB103" s="129">
        <f>'110 - Chodba'!F35</f>
        <v>0</v>
      </c>
      <c r="BC103" s="129">
        <f>'110 - Chodba'!F36</f>
        <v>0</v>
      </c>
      <c r="BD103" s="131">
        <f>'110 - Chodba'!F37</f>
        <v>0</v>
      </c>
      <c r="BE103" s="7"/>
      <c r="BT103" s="132" t="s">
        <v>88</v>
      </c>
      <c r="BV103" s="132" t="s">
        <v>82</v>
      </c>
      <c r="BW103" s="132" t="s">
        <v>114</v>
      </c>
      <c r="BX103" s="132" t="s">
        <v>5</v>
      </c>
      <c r="CL103" s="132" t="s">
        <v>1</v>
      </c>
      <c r="CM103" s="132" t="s">
        <v>90</v>
      </c>
    </row>
    <row r="104" s="7" customFormat="1" ht="16.5" customHeight="1">
      <c r="A104" s="120" t="s">
        <v>84</v>
      </c>
      <c r="B104" s="121"/>
      <c r="C104" s="122"/>
      <c r="D104" s="123" t="s">
        <v>115</v>
      </c>
      <c r="E104" s="123"/>
      <c r="F104" s="123"/>
      <c r="G104" s="123"/>
      <c r="H104" s="123"/>
      <c r="I104" s="124"/>
      <c r="J104" s="123" t="s">
        <v>116</v>
      </c>
      <c r="K104" s="123"/>
      <c r="L104" s="123"/>
      <c r="M104" s="123"/>
      <c r="N104" s="123"/>
      <c r="O104" s="123"/>
      <c r="P104" s="123"/>
      <c r="Q104" s="123"/>
      <c r="R104" s="123"/>
      <c r="S104" s="123"/>
      <c r="T104" s="123"/>
      <c r="U104" s="123"/>
      <c r="V104" s="123"/>
      <c r="W104" s="123"/>
      <c r="X104" s="123"/>
      <c r="Y104" s="123"/>
      <c r="Z104" s="123"/>
      <c r="AA104" s="123"/>
      <c r="AB104" s="123"/>
      <c r="AC104" s="123"/>
      <c r="AD104" s="123"/>
      <c r="AE104" s="123"/>
      <c r="AF104" s="123"/>
      <c r="AG104" s="125">
        <f>'113 - Snoezelen'!J30</f>
        <v>0</v>
      </c>
      <c r="AH104" s="124"/>
      <c r="AI104" s="124"/>
      <c r="AJ104" s="124"/>
      <c r="AK104" s="124"/>
      <c r="AL104" s="124"/>
      <c r="AM104" s="124"/>
      <c r="AN104" s="125">
        <f>SUM(AG104,AT104)</f>
        <v>0</v>
      </c>
      <c r="AO104" s="124"/>
      <c r="AP104" s="124"/>
      <c r="AQ104" s="126" t="s">
        <v>87</v>
      </c>
      <c r="AR104" s="127"/>
      <c r="AS104" s="128">
        <v>0</v>
      </c>
      <c r="AT104" s="129">
        <f>ROUND(SUM(AV104:AW104),2)</f>
        <v>0</v>
      </c>
      <c r="AU104" s="130">
        <f>'113 - Snoezelen'!P133</f>
        <v>0</v>
      </c>
      <c r="AV104" s="129">
        <f>'113 - Snoezelen'!J33</f>
        <v>0</v>
      </c>
      <c r="AW104" s="129">
        <f>'113 - Snoezelen'!J34</f>
        <v>0</v>
      </c>
      <c r="AX104" s="129">
        <f>'113 - Snoezelen'!J35</f>
        <v>0</v>
      </c>
      <c r="AY104" s="129">
        <f>'113 - Snoezelen'!J36</f>
        <v>0</v>
      </c>
      <c r="AZ104" s="129">
        <f>'113 - Snoezelen'!F33</f>
        <v>0</v>
      </c>
      <c r="BA104" s="129">
        <f>'113 - Snoezelen'!F34</f>
        <v>0</v>
      </c>
      <c r="BB104" s="129">
        <f>'113 - Snoezelen'!F35</f>
        <v>0</v>
      </c>
      <c r="BC104" s="129">
        <f>'113 - Snoezelen'!F36</f>
        <v>0</v>
      </c>
      <c r="BD104" s="131">
        <f>'113 - Snoezelen'!F37</f>
        <v>0</v>
      </c>
      <c r="BE104" s="7"/>
      <c r="BT104" s="132" t="s">
        <v>88</v>
      </c>
      <c r="BV104" s="132" t="s">
        <v>82</v>
      </c>
      <c r="BW104" s="132" t="s">
        <v>117</v>
      </c>
      <c r="BX104" s="132" t="s">
        <v>5</v>
      </c>
      <c r="CL104" s="132" t="s">
        <v>1</v>
      </c>
      <c r="CM104" s="132" t="s">
        <v>90</v>
      </c>
    </row>
    <row r="105" s="7" customFormat="1" ht="24.75" customHeight="1">
      <c r="A105" s="120" t="s">
        <v>84</v>
      </c>
      <c r="B105" s="121"/>
      <c r="C105" s="122"/>
      <c r="D105" s="123" t="s">
        <v>118</v>
      </c>
      <c r="E105" s="123"/>
      <c r="F105" s="123"/>
      <c r="G105" s="123"/>
      <c r="H105" s="123"/>
      <c r="I105" s="124"/>
      <c r="J105" s="123" t="s">
        <v>119</v>
      </c>
      <c r="K105" s="123"/>
      <c r="L105" s="123"/>
      <c r="M105" s="123"/>
      <c r="N105" s="123"/>
      <c r="O105" s="123"/>
      <c r="P105" s="123"/>
      <c r="Q105" s="123"/>
      <c r="R105" s="123"/>
      <c r="S105" s="123"/>
      <c r="T105" s="123"/>
      <c r="U105" s="123"/>
      <c r="V105" s="123"/>
      <c r="W105" s="123"/>
      <c r="X105" s="123"/>
      <c r="Y105" s="123"/>
      <c r="Z105" s="123"/>
      <c r="AA105" s="123"/>
      <c r="AB105" s="123"/>
      <c r="AC105" s="123"/>
      <c r="AD105" s="123"/>
      <c r="AE105" s="123"/>
      <c r="AF105" s="123"/>
      <c r="AG105" s="125">
        <f>'114, 118 - Lékař - psycholog'!J30</f>
        <v>0</v>
      </c>
      <c r="AH105" s="124"/>
      <c r="AI105" s="124"/>
      <c r="AJ105" s="124"/>
      <c r="AK105" s="124"/>
      <c r="AL105" s="124"/>
      <c r="AM105" s="124"/>
      <c r="AN105" s="125">
        <f>SUM(AG105,AT105)</f>
        <v>0</v>
      </c>
      <c r="AO105" s="124"/>
      <c r="AP105" s="124"/>
      <c r="AQ105" s="126" t="s">
        <v>87</v>
      </c>
      <c r="AR105" s="127"/>
      <c r="AS105" s="128">
        <v>0</v>
      </c>
      <c r="AT105" s="129">
        <f>ROUND(SUM(AV105:AW105),2)</f>
        <v>0</v>
      </c>
      <c r="AU105" s="130">
        <f>'114, 118 - Lékař - psycholog'!P127</f>
        <v>0</v>
      </c>
      <c r="AV105" s="129">
        <f>'114, 118 - Lékař - psycholog'!J33</f>
        <v>0</v>
      </c>
      <c r="AW105" s="129">
        <f>'114, 118 - Lékař - psycholog'!J34</f>
        <v>0</v>
      </c>
      <c r="AX105" s="129">
        <f>'114, 118 - Lékař - psycholog'!J35</f>
        <v>0</v>
      </c>
      <c r="AY105" s="129">
        <f>'114, 118 - Lékař - psycholog'!J36</f>
        <v>0</v>
      </c>
      <c r="AZ105" s="129">
        <f>'114, 118 - Lékař - psycholog'!F33</f>
        <v>0</v>
      </c>
      <c r="BA105" s="129">
        <f>'114, 118 - Lékař - psycholog'!F34</f>
        <v>0</v>
      </c>
      <c r="BB105" s="129">
        <f>'114, 118 - Lékař - psycholog'!F35</f>
        <v>0</v>
      </c>
      <c r="BC105" s="129">
        <f>'114, 118 - Lékař - psycholog'!F36</f>
        <v>0</v>
      </c>
      <c r="BD105" s="131">
        <f>'114, 118 - Lékař - psycholog'!F37</f>
        <v>0</v>
      </c>
      <c r="BE105" s="7"/>
      <c r="BT105" s="132" t="s">
        <v>88</v>
      </c>
      <c r="BV105" s="132" t="s">
        <v>82</v>
      </c>
      <c r="BW105" s="132" t="s">
        <v>120</v>
      </c>
      <c r="BX105" s="132" t="s">
        <v>5</v>
      </c>
      <c r="CL105" s="132" t="s">
        <v>1</v>
      </c>
      <c r="CM105" s="132" t="s">
        <v>90</v>
      </c>
    </row>
    <row r="106" s="7" customFormat="1" ht="16.5" customHeight="1">
      <c r="A106" s="120" t="s">
        <v>84</v>
      </c>
      <c r="B106" s="121"/>
      <c r="C106" s="122"/>
      <c r="D106" s="123" t="s">
        <v>121</v>
      </c>
      <c r="E106" s="123"/>
      <c r="F106" s="123"/>
      <c r="G106" s="123"/>
      <c r="H106" s="123"/>
      <c r="I106" s="124"/>
      <c r="J106" s="123" t="s">
        <v>122</v>
      </c>
      <c r="K106" s="123"/>
      <c r="L106" s="123"/>
      <c r="M106" s="123"/>
      <c r="N106" s="123"/>
      <c r="O106" s="123"/>
      <c r="P106" s="123"/>
      <c r="Q106" s="123"/>
      <c r="R106" s="123"/>
      <c r="S106" s="123"/>
      <c r="T106" s="123"/>
      <c r="U106" s="123"/>
      <c r="V106" s="123"/>
      <c r="W106" s="123"/>
      <c r="X106" s="123"/>
      <c r="Y106" s="123"/>
      <c r="Z106" s="123"/>
      <c r="AA106" s="123"/>
      <c r="AB106" s="123"/>
      <c r="AC106" s="123"/>
      <c r="AD106" s="123"/>
      <c r="AE106" s="123"/>
      <c r="AF106" s="123"/>
      <c r="AG106" s="125">
        <f>'124 - Denní místnost zamě...'!J30</f>
        <v>0</v>
      </c>
      <c r="AH106" s="124"/>
      <c r="AI106" s="124"/>
      <c r="AJ106" s="124"/>
      <c r="AK106" s="124"/>
      <c r="AL106" s="124"/>
      <c r="AM106" s="124"/>
      <c r="AN106" s="125">
        <f>SUM(AG106,AT106)</f>
        <v>0</v>
      </c>
      <c r="AO106" s="124"/>
      <c r="AP106" s="124"/>
      <c r="AQ106" s="126" t="s">
        <v>87</v>
      </c>
      <c r="AR106" s="127"/>
      <c r="AS106" s="128">
        <v>0</v>
      </c>
      <c r="AT106" s="129">
        <f>ROUND(SUM(AV106:AW106),2)</f>
        <v>0</v>
      </c>
      <c r="AU106" s="130">
        <f>'124 - Denní místnost zamě...'!P133</f>
        <v>0</v>
      </c>
      <c r="AV106" s="129">
        <f>'124 - Denní místnost zamě...'!J33</f>
        <v>0</v>
      </c>
      <c r="AW106" s="129">
        <f>'124 - Denní místnost zamě...'!J34</f>
        <v>0</v>
      </c>
      <c r="AX106" s="129">
        <f>'124 - Denní místnost zamě...'!J35</f>
        <v>0</v>
      </c>
      <c r="AY106" s="129">
        <f>'124 - Denní místnost zamě...'!J36</f>
        <v>0</v>
      </c>
      <c r="AZ106" s="129">
        <f>'124 - Denní místnost zamě...'!F33</f>
        <v>0</v>
      </c>
      <c r="BA106" s="129">
        <f>'124 - Denní místnost zamě...'!F34</f>
        <v>0</v>
      </c>
      <c r="BB106" s="129">
        <f>'124 - Denní místnost zamě...'!F35</f>
        <v>0</v>
      </c>
      <c r="BC106" s="129">
        <f>'124 - Denní místnost zamě...'!F36</f>
        <v>0</v>
      </c>
      <c r="BD106" s="131">
        <f>'124 - Denní místnost zamě...'!F37</f>
        <v>0</v>
      </c>
      <c r="BE106" s="7"/>
      <c r="BT106" s="132" t="s">
        <v>88</v>
      </c>
      <c r="BV106" s="132" t="s">
        <v>82</v>
      </c>
      <c r="BW106" s="132" t="s">
        <v>123</v>
      </c>
      <c r="BX106" s="132" t="s">
        <v>5</v>
      </c>
      <c r="CL106" s="132" t="s">
        <v>1</v>
      </c>
      <c r="CM106" s="132" t="s">
        <v>90</v>
      </c>
    </row>
    <row r="107" s="7" customFormat="1" ht="16.5" customHeight="1">
      <c r="A107" s="120" t="s">
        <v>84</v>
      </c>
      <c r="B107" s="121"/>
      <c r="C107" s="122"/>
      <c r="D107" s="123" t="s">
        <v>124</v>
      </c>
      <c r="E107" s="123"/>
      <c r="F107" s="123"/>
      <c r="G107" s="123"/>
      <c r="H107" s="123"/>
      <c r="I107" s="124"/>
      <c r="J107" s="123" t="s">
        <v>125</v>
      </c>
      <c r="K107" s="123"/>
      <c r="L107" s="123"/>
      <c r="M107" s="123"/>
      <c r="N107" s="123"/>
      <c r="O107" s="123"/>
      <c r="P107" s="123"/>
      <c r="Q107" s="123"/>
      <c r="R107" s="123"/>
      <c r="S107" s="123"/>
      <c r="T107" s="123"/>
      <c r="U107" s="123"/>
      <c r="V107" s="123"/>
      <c r="W107" s="123"/>
      <c r="X107" s="123"/>
      <c r="Y107" s="123"/>
      <c r="Z107" s="123"/>
      <c r="AA107" s="123"/>
      <c r="AB107" s="123"/>
      <c r="AC107" s="123"/>
      <c r="AD107" s="123"/>
      <c r="AE107" s="123"/>
      <c r="AF107" s="123"/>
      <c r="AG107" s="125">
        <f>'125 - Sesterna'!J30</f>
        <v>0</v>
      </c>
      <c r="AH107" s="124"/>
      <c r="AI107" s="124"/>
      <c r="AJ107" s="124"/>
      <c r="AK107" s="124"/>
      <c r="AL107" s="124"/>
      <c r="AM107" s="124"/>
      <c r="AN107" s="125">
        <f>SUM(AG107,AT107)</f>
        <v>0</v>
      </c>
      <c r="AO107" s="124"/>
      <c r="AP107" s="124"/>
      <c r="AQ107" s="126" t="s">
        <v>87</v>
      </c>
      <c r="AR107" s="127"/>
      <c r="AS107" s="128">
        <v>0</v>
      </c>
      <c r="AT107" s="129">
        <f>ROUND(SUM(AV107:AW107),2)</f>
        <v>0</v>
      </c>
      <c r="AU107" s="130">
        <f>'125 - Sesterna'!P133</f>
        <v>0</v>
      </c>
      <c r="AV107" s="129">
        <f>'125 - Sesterna'!J33</f>
        <v>0</v>
      </c>
      <c r="AW107" s="129">
        <f>'125 - Sesterna'!J34</f>
        <v>0</v>
      </c>
      <c r="AX107" s="129">
        <f>'125 - Sesterna'!J35</f>
        <v>0</v>
      </c>
      <c r="AY107" s="129">
        <f>'125 - Sesterna'!J36</f>
        <v>0</v>
      </c>
      <c r="AZ107" s="129">
        <f>'125 - Sesterna'!F33</f>
        <v>0</v>
      </c>
      <c r="BA107" s="129">
        <f>'125 - Sesterna'!F34</f>
        <v>0</v>
      </c>
      <c r="BB107" s="129">
        <f>'125 - Sesterna'!F35</f>
        <v>0</v>
      </c>
      <c r="BC107" s="129">
        <f>'125 - Sesterna'!F36</f>
        <v>0</v>
      </c>
      <c r="BD107" s="131">
        <f>'125 - Sesterna'!F37</f>
        <v>0</v>
      </c>
      <c r="BE107" s="7"/>
      <c r="BT107" s="132" t="s">
        <v>88</v>
      </c>
      <c r="BV107" s="132" t="s">
        <v>82</v>
      </c>
      <c r="BW107" s="132" t="s">
        <v>126</v>
      </c>
      <c r="BX107" s="132" t="s">
        <v>5</v>
      </c>
      <c r="CL107" s="132" t="s">
        <v>1</v>
      </c>
      <c r="CM107" s="132" t="s">
        <v>90</v>
      </c>
    </row>
    <row r="108" s="7" customFormat="1" ht="16.5" customHeight="1">
      <c r="A108" s="120" t="s">
        <v>84</v>
      </c>
      <c r="B108" s="121"/>
      <c r="C108" s="122"/>
      <c r="D108" s="123" t="s">
        <v>127</v>
      </c>
      <c r="E108" s="123"/>
      <c r="F108" s="123"/>
      <c r="G108" s="123"/>
      <c r="H108" s="123"/>
      <c r="I108" s="124"/>
      <c r="J108" s="123" t="s">
        <v>128</v>
      </c>
      <c r="K108" s="123"/>
      <c r="L108" s="123"/>
      <c r="M108" s="123"/>
      <c r="N108" s="123"/>
      <c r="O108" s="123"/>
      <c r="P108" s="123"/>
      <c r="Q108" s="123"/>
      <c r="R108" s="123"/>
      <c r="S108" s="123"/>
      <c r="T108" s="123"/>
      <c r="U108" s="123"/>
      <c r="V108" s="123"/>
      <c r="W108" s="123"/>
      <c r="X108" s="123"/>
      <c r="Y108" s="123"/>
      <c r="Z108" s="123"/>
      <c r="AA108" s="123"/>
      <c r="AB108" s="123"/>
      <c r="AC108" s="123"/>
      <c r="AD108" s="123"/>
      <c r="AE108" s="123"/>
      <c r="AF108" s="123"/>
      <c r="AG108" s="125">
        <f>'126 - Keramická dílna'!J30</f>
        <v>0</v>
      </c>
      <c r="AH108" s="124"/>
      <c r="AI108" s="124"/>
      <c r="AJ108" s="124"/>
      <c r="AK108" s="124"/>
      <c r="AL108" s="124"/>
      <c r="AM108" s="124"/>
      <c r="AN108" s="125">
        <f>SUM(AG108,AT108)</f>
        <v>0</v>
      </c>
      <c r="AO108" s="124"/>
      <c r="AP108" s="124"/>
      <c r="AQ108" s="126" t="s">
        <v>87</v>
      </c>
      <c r="AR108" s="127"/>
      <c r="AS108" s="133">
        <v>0</v>
      </c>
      <c r="AT108" s="134">
        <f>ROUND(SUM(AV108:AW108),2)</f>
        <v>0</v>
      </c>
      <c r="AU108" s="135">
        <f>'126 - Keramická dílna'!P136</f>
        <v>0</v>
      </c>
      <c r="AV108" s="134">
        <f>'126 - Keramická dílna'!J33</f>
        <v>0</v>
      </c>
      <c r="AW108" s="134">
        <f>'126 - Keramická dílna'!J34</f>
        <v>0</v>
      </c>
      <c r="AX108" s="134">
        <f>'126 - Keramická dílna'!J35</f>
        <v>0</v>
      </c>
      <c r="AY108" s="134">
        <f>'126 - Keramická dílna'!J36</f>
        <v>0</v>
      </c>
      <c r="AZ108" s="134">
        <f>'126 - Keramická dílna'!F33</f>
        <v>0</v>
      </c>
      <c r="BA108" s="134">
        <f>'126 - Keramická dílna'!F34</f>
        <v>0</v>
      </c>
      <c r="BB108" s="134">
        <f>'126 - Keramická dílna'!F35</f>
        <v>0</v>
      </c>
      <c r="BC108" s="134">
        <f>'126 - Keramická dílna'!F36</f>
        <v>0</v>
      </c>
      <c r="BD108" s="136">
        <f>'126 - Keramická dílna'!F37</f>
        <v>0</v>
      </c>
      <c r="BE108" s="7"/>
      <c r="BT108" s="132" t="s">
        <v>88</v>
      </c>
      <c r="BV108" s="132" t="s">
        <v>82</v>
      </c>
      <c r="BW108" s="132" t="s">
        <v>129</v>
      </c>
      <c r="BX108" s="132" t="s">
        <v>5</v>
      </c>
      <c r="CL108" s="132" t="s">
        <v>1</v>
      </c>
      <c r="CM108" s="132" t="s">
        <v>90</v>
      </c>
    </row>
    <row r="109" s="2" customFormat="1" ht="30" customHeight="1">
      <c r="A109" s="39"/>
      <c r="B109" s="40"/>
      <c r="C109" s="41"/>
      <c r="D109" s="41"/>
      <c r="E109" s="41"/>
      <c r="F109" s="41"/>
      <c r="G109" s="41"/>
      <c r="H109" s="41"/>
      <c r="I109" s="41"/>
      <c r="J109" s="41"/>
      <c r="K109" s="41"/>
      <c r="L109" s="41"/>
      <c r="M109" s="41"/>
      <c r="N109" s="41"/>
      <c r="O109" s="41"/>
      <c r="P109" s="41"/>
      <c r="Q109" s="41"/>
      <c r="R109" s="41"/>
      <c r="S109" s="41"/>
      <c r="T109" s="41"/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  <c r="AF109" s="41"/>
      <c r="AG109" s="41"/>
      <c r="AH109" s="41"/>
      <c r="AI109" s="41"/>
      <c r="AJ109" s="41"/>
      <c r="AK109" s="41"/>
      <c r="AL109" s="41"/>
      <c r="AM109" s="41"/>
      <c r="AN109" s="41"/>
      <c r="AO109" s="41"/>
      <c r="AP109" s="41"/>
      <c r="AQ109" s="41"/>
      <c r="AR109" s="45"/>
      <c r="AS109" s="39"/>
      <c r="AT109" s="39"/>
      <c r="AU109" s="39"/>
      <c r="AV109" s="39"/>
      <c r="AW109" s="39"/>
      <c r="AX109" s="39"/>
      <c r="AY109" s="39"/>
      <c r="AZ109" s="39"/>
      <c r="BA109" s="39"/>
      <c r="BB109" s="39"/>
      <c r="BC109" s="39"/>
      <c r="BD109" s="39"/>
      <c r="BE109" s="39"/>
    </row>
    <row r="110" s="2" customFormat="1" ht="6.96" customHeight="1">
      <c r="A110" s="39"/>
      <c r="B110" s="67"/>
      <c r="C110" s="68"/>
      <c r="D110" s="68"/>
      <c r="E110" s="68"/>
      <c r="F110" s="68"/>
      <c r="G110" s="68"/>
      <c r="H110" s="68"/>
      <c r="I110" s="68"/>
      <c r="J110" s="68"/>
      <c r="K110" s="68"/>
      <c r="L110" s="68"/>
      <c r="M110" s="68"/>
      <c r="N110" s="68"/>
      <c r="O110" s="68"/>
      <c r="P110" s="68"/>
      <c r="Q110" s="68"/>
      <c r="R110" s="68"/>
      <c r="S110" s="68"/>
      <c r="T110" s="68"/>
      <c r="U110" s="68"/>
      <c r="V110" s="68"/>
      <c r="W110" s="68"/>
      <c r="X110" s="68"/>
      <c r="Y110" s="68"/>
      <c r="Z110" s="68"/>
      <c r="AA110" s="68"/>
      <c r="AB110" s="68"/>
      <c r="AC110" s="68"/>
      <c r="AD110" s="68"/>
      <c r="AE110" s="68"/>
      <c r="AF110" s="68"/>
      <c r="AG110" s="68"/>
      <c r="AH110" s="68"/>
      <c r="AI110" s="68"/>
      <c r="AJ110" s="68"/>
      <c r="AK110" s="68"/>
      <c r="AL110" s="68"/>
      <c r="AM110" s="68"/>
      <c r="AN110" s="68"/>
      <c r="AO110" s="68"/>
      <c r="AP110" s="68"/>
      <c r="AQ110" s="68"/>
      <c r="AR110" s="45"/>
      <c r="AS110" s="39"/>
      <c r="AT110" s="39"/>
      <c r="AU110" s="39"/>
      <c r="AV110" s="39"/>
      <c r="AW110" s="39"/>
      <c r="AX110" s="39"/>
      <c r="AY110" s="39"/>
      <c r="AZ110" s="39"/>
      <c r="BA110" s="39"/>
      <c r="BB110" s="39"/>
      <c r="BC110" s="39"/>
      <c r="BD110" s="39"/>
      <c r="BE110" s="39"/>
    </row>
  </sheetData>
  <sheetProtection sheet="1" formatColumns="0" formatRows="0" objects="1" scenarios="1" spinCount="100000" saltValue="srPwjCqaRtXfohC0VKjnvGhY8qk9RyakmOznsz0sGMlONQhVCzNBcjpr+20z+KsklcDbGnS/6JqbbKQZk76G5A==" hashValue="wjc2itLn5glflReqmncW8vhJxZSc7CKj/caGNTJ7zYEp2oHDIVCkw4vFDpW6WsvK1N0yiSQqBMZJzziQ/mW6aw==" algorithmName="SHA-512" password="CC35"/>
  <mergeCells count="94">
    <mergeCell ref="C92:G92"/>
    <mergeCell ref="D101:H101"/>
    <mergeCell ref="D98:H98"/>
    <mergeCell ref="D95:H95"/>
    <mergeCell ref="D99:H99"/>
    <mergeCell ref="D100:H100"/>
    <mergeCell ref="D96:H96"/>
    <mergeCell ref="D97:H97"/>
    <mergeCell ref="D102:H102"/>
    <mergeCell ref="D103:H103"/>
    <mergeCell ref="D104:H104"/>
    <mergeCell ref="I92:AF92"/>
    <mergeCell ref="J101:AF101"/>
    <mergeCell ref="J100:AF100"/>
    <mergeCell ref="J102:AF102"/>
    <mergeCell ref="J103:AF103"/>
    <mergeCell ref="J99:AF99"/>
    <mergeCell ref="J97:AF97"/>
    <mergeCell ref="J98:AF98"/>
    <mergeCell ref="J104:AF104"/>
    <mergeCell ref="J96:AF96"/>
    <mergeCell ref="J95:AF95"/>
    <mergeCell ref="L85:AO85"/>
    <mergeCell ref="D105:H105"/>
    <mergeCell ref="J105:AF105"/>
    <mergeCell ref="D106:H106"/>
    <mergeCell ref="J106:AF106"/>
    <mergeCell ref="D107:H107"/>
    <mergeCell ref="J107:AF107"/>
    <mergeCell ref="D108:H108"/>
    <mergeCell ref="J108:AF108"/>
    <mergeCell ref="AG94:AM94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W31:AE31"/>
    <mergeCell ref="AK31:AO31"/>
    <mergeCell ref="AK32:AO32"/>
    <mergeCell ref="L32:P32"/>
    <mergeCell ref="W32:AE32"/>
    <mergeCell ref="AK33:AO33"/>
    <mergeCell ref="L33:P33"/>
    <mergeCell ref="W33:AE33"/>
    <mergeCell ref="AK35:AO35"/>
    <mergeCell ref="X35:AB35"/>
    <mergeCell ref="AR2:BE2"/>
    <mergeCell ref="AG103:AM103"/>
    <mergeCell ref="AG102:AM102"/>
    <mergeCell ref="AG92:AM92"/>
    <mergeCell ref="AG100:AM100"/>
    <mergeCell ref="AG95:AM95"/>
    <mergeCell ref="AG99:AM99"/>
    <mergeCell ref="AG101:AM101"/>
    <mergeCell ref="AG97:AM97"/>
    <mergeCell ref="AG104:AM104"/>
    <mergeCell ref="AG96:AM96"/>
    <mergeCell ref="AG98:AM98"/>
    <mergeCell ref="AM87:AN87"/>
    <mergeCell ref="AM89:AP89"/>
    <mergeCell ref="AM90:AP90"/>
    <mergeCell ref="AN104:AP104"/>
    <mergeCell ref="AN103:AP103"/>
    <mergeCell ref="AN97:AP97"/>
    <mergeCell ref="AN92:AP92"/>
    <mergeCell ref="AN102:AP102"/>
    <mergeCell ref="AN101:AP101"/>
    <mergeCell ref="AN96:AP96"/>
    <mergeCell ref="AN100:AP100"/>
    <mergeCell ref="AN98:AP98"/>
    <mergeCell ref="AN99:AP99"/>
    <mergeCell ref="AN95:AP95"/>
    <mergeCell ref="AS89:AT91"/>
    <mergeCell ref="AN105:AP105"/>
    <mergeCell ref="AG105:AM105"/>
    <mergeCell ref="AN106:AP106"/>
    <mergeCell ref="AG106:AM106"/>
    <mergeCell ref="AN107:AP107"/>
    <mergeCell ref="AG107:AM107"/>
    <mergeCell ref="AN108:AP108"/>
    <mergeCell ref="AG108:AM108"/>
    <mergeCell ref="AN94:AP94"/>
  </mergeCells>
  <hyperlinks>
    <hyperlink ref="A95" location="'000 - Ostatní náklady stavby'!C2" display="/"/>
    <hyperlink ref="A96" location="'001 - Dveře (celý stacionář)'!C2" display="/"/>
    <hyperlink ref="A97" location="'003 - ELEKTRO - SILNO + S...'!C2" display="/"/>
    <hyperlink ref="A98" location="'101 - Tělocvična'!C2" display="/"/>
    <hyperlink ref="A99" location="'102 - Ergoterapie II.'!C2" display="/"/>
    <hyperlink ref="A100" location="'103 - Ergoterapie I.'!C2" display="/"/>
    <hyperlink ref="A101" location="'104 - Lékař - psychiatr'!C2" display="/"/>
    <hyperlink ref="A102" location="'105 - Šatna a denní místn...'!C2" display="/"/>
    <hyperlink ref="A103" location="'110 - Chodba'!C2" display="/"/>
    <hyperlink ref="A104" location="'113 - Snoezelen'!C2" display="/"/>
    <hyperlink ref="A105" location="'114, 118 - Lékař - psycholog'!C2" display="/"/>
    <hyperlink ref="A106" location="'124 - Denní místnost zamě...'!C2" display="/"/>
    <hyperlink ref="A107" location="'125 - Sesterna'!C2" display="/"/>
    <hyperlink ref="A108" location="'126 - Keramická dílna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10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114</v>
      </c>
    </row>
    <row r="3" s="1" customFormat="1" ht="6.96" customHeight="1">
      <c r="B3" s="137"/>
      <c r="C3" s="138"/>
      <c r="D3" s="138"/>
      <c r="E3" s="138"/>
      <c r="F3" s="138"/>
      <c r="G3" s="138"/>
      <c r="H3" s="138"/>
      <c r="I3" s="138"/>
      <c r="J3" s="138"/>
      <c r="K3" s="138"/>
      <c r="L3" s="21"/>
      <c r="AT3" s="18" t="s">
        <v>90</v>
      </c>
    </row>
    <row r="4" s="1" customFormat="1" ht="24.96" customHeight="1">
      <c r="B4" s="21"/>
      <c r="D4" s="139" t="s">
        <v>130</v>
      </c>
      <c r="L4" s="21"/>
      <c r="M4" s="140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1" t="s">
        <v>16</v>
      </c>
      <c r="L6" s="21"/>
    </row>
    <row r="7" s="1" customFormat="1" ht="26.25" customHeight="1">
      <c r="B7" s="21"/>
      <c r="E7" s="142" t="str">
        <f>'Rekapitulace stavby'!K6</f>
        <v>Rekonstrukce Denního stacionáře psychiatrického oddělení, KZ, a.s. – Nemocnice Most, o.z.</v>
      </c>
      <c r="F7" s="141"/>
      <c r="G7" s="141"/>
      <c r="H7" s="141"/>
      <c r="L7" s="21"/>
    </row>
    <row r="8" s="2" customFormat="1" ht="12" customHeight="1">
      <c r="A8" s="39"/>
      <c r="B8" s="45"/>
      <c r="C8" s="39"/>
      <c r="D8" s="141" t="s">
        <v>131</v>
      </c>
      <c r="E8" s="39"/>
      <c r="F8" s="39"/>
      <c r="G8" s="39"/>
      <c r="H8" s="39"/>
      <c r="I8" s="39"/>
      <c r="J8" s="39"/>
      <c r="K8" s="39"/>
      <c r="L8" s="64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43" t="s">
        <v>1945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41" t="s">
        <v>18</v>
      </c>
      <c r="E11" s="39"/>
      <c r="F11" s="144" t="s">
        <v>1</v>
      </c>
      <c r="G11" s="39"/>
      <c r="H11" s="39"/>
      <c r="I11" s="141" t="s">
        <v>19</v>
      </c>
      <c r="J11" s="144" t="s">
        <v>1</v>
      </c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41" t="s">
        <v>20</v>
      </c>
      <c r="E12" s="39"/>
      <c r="F12" s="144" t="s">
        <v>21</v>
      </c>
      <c r="G12" s="39"/>
      <c r="H12" s="39"/>
      <c r="I12" s="141" t="s">
        <v>22</v>
      </c>
      <c r="J12" s="145" t="str">
        <f>'Rekapitulace stavby'!AN8</f>
        <v>2. 6. 2025</v>
      </c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1" t="s">
        <v>24</v>
      </c>
      <c r="E14" s="39"/>
      <c r="F14" s="39"/>
      <c r="G14" s="39"/>
      <c r="H14" s="39"/>
      <c r="I14" s="141" t="s">
        <v>25</v>
      </c>
      <c r="J14" s="144" t="s">
        <v>26</v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44" t="s">
        <v>27</v>
      </c>
      <c r="F15" s="39"/>
      <c r="G15" s="39"/>
      <c r="H15" s="39"/>
      <c r="I15" s="141" t="s">
        <v>28</v>
      </c>
      <c r="J15" s="144" t="s">
        <v>29</v>
      </c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41" t="s">
        <v>30</v>
      </c>
      <c r="E17" s="39"/>
      <c r="F17" s="39"/>
      <c r="G17" s="39"/>
      <c r="H17" s="39"/>
      <c r="I17" s="141" t="s">
        <v>25</v>
      </c>
      <c r="J17" s="34" t="str">
        <f>'Rekapitulace stavby'!AN13</f>
        <v>Vyplň údaj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44"/>
      <c r="G18" s="144"/>
      <c r="H18" s="144"/>
      <c r="I18" s="141" t="s">
        <v>28</v>
      </c>
      <c r="J18" s="34" t="str">
        <f>'Rekapitulace stavby'!AN14</f>
        <v>Vyplň údaj</v>
      </c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41" t="s">
        <v>32</v>
      </c>
      <c r="E20" s="39"/>
      <c r="F20" s="39"/>
      <c r="G20" s="39"/>
      <c r="H20" s="39"/>
      <c r="I20" s="141" t="s">
        <v>25</v>
      </c>
      <c r="J20" s="144" t="s">
        <v>33</v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44" t="s">
        <v>34</v>
      </c>
      <c r="F21" s="39"/>
      <c r="G21" s="39"/>
      <c r="H21" s="39"/>
      <c r="I21" s="141" t="s">
        <v>28</v>
      </c>
      <c r="J21" s="144" t="s">
        <v>35</v>
      </c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41" t="s">
        <v>37</v>
      </c>
      <c r="E23" s="39"/>
      <c r="F23" s="39"/>
      <c r="G23" s="39"/>
      <c r="H23" s="39"/>
      <c r="I23" s="141" t="s">
        <v>25</v>
      </c>
      <c r="J23" s="144" t="s">
        <v>1</v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44" t="s">
        <v>38</v>
      </c>
      <c r="F24" s="39"/>
      <c r="G24" s="39"/>
      <c r="H24" s="39"/>
      <c r="I24" s="141" t="s">
        <v>28</v>
      </c>
      <c r="J24" s="144" t="s">
        <v>1</v>
      </c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41" t="s">
        <v>39</v>
      </c>
      <c r="E26" s="39"/>
      <c r="F26" s="39"/>
      <c r="G26" s="39"/>
      <c r="H26" s="39"/>
      <c r="I26" s="39"/>
      <c r="J26" s="39"/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46"/>
      <c r="B27" s="147"/>
      <c r="C27" s="146"/>
      <c r="D27" s="146"/>
      <c r="E27" s="148" t="s">
        <v>1</v>
      </c>
      <c r="F27" s="148"/>
      <c r="G27" s="148"/>
      <c r="H27" s="148"/>
      <c r="I27" s="146"/>
      <c r="J27" s="146"/>
      <c r="K27" s="146"/>
      <c r="L27" s="149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146"/>
      <c r="AD27" s="146"/>
      <c r="AE27" s="146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50"/>
      <c r="E29" s="150"/>
      <c r="F29" s="150"/>
      <c r="G29" s="150"/>
      <c r="H29" s="150"/>
      <c r="I29" s="150"/>
      <c r="J29" s="150"/>
      <c r="K29" s="150"/>
      <c r="L29" s="64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51" t="s">
        <v>40</v>
      </c>
      <c r="E30" s="39"/>
      <c r="F30" s="39"/>
      <c r="G30" s="39"/>
      <c r="H30" s="39"/>
      <c r="I30" s="39"/>
      <c r="J30" s="152">
        <f>ROUND(J129, 2)</f>
        <v>0</v>
      </c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0"/>
      <c r="E31" s="150"/>
      <c r="F31" s="150"/>
      <c r="G31" s="150"/>
      <c r="H31" s="150"/>
      <c r="I31" s="150"/>
      <c r="J31" s="150"/>
      <c r="K31" s="150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53" t="s">
        <v>42</v>
      </c>
      <c r="G32" s="39"/>
      <c r="H32" s="39"/>
      <c r="I32" s="153" t="s">
        <v>41</v>
      </c>
      <c r="J32" s="153" t="s">
        <v>43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54" t="s">
        <v>44</v>
      </c>
      <c r="E33" s="141" t="s">
        <v>45</v>
      </c>
      <c r="F33" s="155">
        <f>ROUND((SUM(BE129:BE321)),  2)</f>
        <v>0</v>
      </c>
      <c r="G33" s="39"/>
      <c r="H33" s="39"/>
      <c r="I33" s="156">
        <v>0.20999999999999999</v>
      </c>
      <c r="J33" s="155">
        <f>ROUND(((SUM(BE129:BE321))*I33),  2)</f>
        <v>0</v>
      </c>
      <c r="K33" s="39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41" t="s">
        <v>46</v>
      </c>
      <c r="F34" s="155">
        <f>ROUND((SUM(BF129:BF321)),  2)</f>
        <v>0</v>
      </c>
      <c r="G34" s="39"/>
      <c r="H34" s="39"/>
      <c r="I34" s="156">
        <v>0.12</v>
      </c>
      <c r="J34" s="155">
        <f>ROUND(((SUM(BF129:BF321))*I34),  2)</f>
        <v>0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41" t="s">
        <v>47</v>
      </c>
      <c r="F35" s="155">
        <f>ROUND((SUM(BG129:BG321)),  2)</f>
        <v>0</v>
      </c>
      <c r="G35" s="39"/>
      <c r="H35" s="39"/>
      <c r="I35" s="156">
        <v>0.20999999999999999</v>
      </c>
      <c r="J35" s="155">
        <f>0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41" t="s">
        <v>48</v>
      </c>
      <c r="F36" s="155">
        <f>ROUND((SUM(BH129:BH321)),  2)</f>
        <v>0</v>
      </c>
      <c r="G36" s="39"/>
      <c r="H36" s="39"/>
      <c r="I36" s="156">
        <v>0.12</v>
      </c>
      <c r="J36" s="155">
        <f>0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1" t="s">
        <v>49</v>
      </c>
      <c r="F37" s="155">
        <f>ROUND((SUM(BI129:BI321)),  2)</f>
        <v>0</v>
      </c>
      <c r="G37" s="39"/>
      <c r="H37" s="39"/>
      <c r="I37" s="156">
        <v>0</v>
      </c>
      <c r="J37" s="155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7"/>
      <c r="D39" s="158" t="s">
        <v>50</v>
      </c>
      <c r="E39" s="159"/>
      <c r="F39" s="159"/>
      <c r="G39" s="160" t="s">
        <v>51</v>
      </c>
      <c r="H39" s="161" t="s">
        <v>52</v>
      </c>
      <c r="I39" s="159"/>
      <c r="J39" s="162">
        <f>SUM(J30:J37)</f>
        <v>0</v>
      </c>
      <c r="K39" s="163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64" t="s">
        <v>53</v>
      </c>
      <c r="E50" s="165"/>
      <c r="F50" s="165"/>
      <c r="G50" s="164" t="s">
        <v>54</v>
      </c>
      <c r="H50" s="165"/>
      <c r="I50" s="165"/>
      <c r="J50" s="165"/>
      <c r="K50" s="165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66" t="s">
        <v>55</v>
      </c>
      <c r="E61" s="167"/>
      <c r="F61" s="168" t="s">
        <v>56</v>
      </c>
      <c r="G61" s="166" t="s">
        <v>55</v>
      </c>
      <c r="H61" s="167"/>
      <c r="I61" s="167"/>
      <c r="J61" s="169" t="s">
        <v>56</v>
      </c>
      <c r="K61" s="167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64" t="s">
        <v>57</v>
      </c>
      <c r="E65" s="170"/>
      <c r="F65" s="170"/>
      <c r="G65" s="164" t="s">
        <v>58</v>
      </c>
      <c r="H65" s="170"/>
      <c r="I65" s="170"/>
      <c r="J65" s="170"/>
      <c r="K65" s="170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66" t="s">
        <v>55</v>
      </c>
      <c r="E76" s="167"/>
      <c r="F76" s="168" t="s">
        <v>56</v>
      </c>
      <c r="G76" s="166" t="s">
        <v>55</v>
      </c>
      <c r="H76" s="167"/>
      <c r="I76" s="167"/>
      <c r="J76" s="169" t="s">
        <v>56</v>
      </c>
      <c r="K76" s="167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71"/>
      <c r="C77" s="172"/>
      <c r="D77" s="172"/>
      <c r="E77" s="172"/>
      <c r="F77" s="172"/>
      <c r="G77" s="172"/>
      <c r="H77" s="172"/>
      <c r="I77" s="172"/>
      <c r="J77" s="172"/>
      <c r="K77" s="172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73"/>
      <c r="C81" s="174"/>
      <c r="D81" s="174"/>
      <c r="E81" s="174"/>
      <c r="F81" s="174"/>
      <c r="G81" s="174"/>
      <c r="H81" s="174"/>
      <c r="I81" s="174"/>
      <c r="J81" s="174"/>
      <c r="K81" s="174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133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26.25" customHeight="1">
      <c r="A85" s="39"/>
      <c r="B85" s="40"/>
      <c r="C85" s="41"/>
      <c r="D85" s="41"/>
      <c r="E85" s="175" t="str">
        <f>E7</f>
        <v>Rekonstrukce Denního stacionáře psychiatrického oddělení, KZ, a.s. – Nemocnice Most, o.z.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2" customHeight="1">
      <c r="A86" s="39"/>
      <c r="B86" s="40"/>
      <c r="C86" s="33" t="s">
        <v>131</v>
      </c>
      <c r="D86" s="41"/>
      <c r="E86" s="41"/>
      <c r="F86" s="41"/>
      <c r="G86" s="41"/>
      <c r="H86" s="41"/>
      <c r="I86" s="41"/>
      <c r="J86" s="41"/>
      <c r="K86" s="41"/>
      <c r="L86" s="64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6.5" customHeight="1">
      <c r="A87" s="39"/>
      <c r="B87" s="40"/>
      <c r="C87" s="41"/>
      <c r="D87" s="41"/>
      <c r="E87" s="77" t="str">
        <f>E9</f>
        <v>110 - Chodba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2" customHeight="1">
      <c r="A89" s="39"/>
      <c r="B89" s="40"/>
      <c r="C89" s="33" t="s">
        <v>20</v>
      </c>
      <c r="D89" s="41"/>
      <c r="E89" s="41"/>
      <c r="F89" s="28" t="str">
        <f>F12</f>
        <v>J. E. Purkyně 270, 434 64 Most</v>
      </c>
      <c r="G89" s="41"/>
      <c r="H89" s="41"/>
      <c r="I89" s="33" t="s">
        <v>22</v>
      </c>
      <c r="J89" s="80" t="str">
        <f>IF(J12="","",J12)</f>
        <v>2. 6. 2025</v>
      </c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5.15" customHeight="1">
      <c r="A91" s="39"/>
      <c r="B91" s="40"/>
      <c r="C91" s="33" t="s">
        <v>24</v>
      </c>
      <c r="D91" s="41"/>
      <c r="E91" s="41"/>
      <c r="F91" s="28" t="str">
        <f>E15</f>
        <v>Krajská zdravotní, a.s.</v>
      </c>
      <c r="G91" s="41"/>
      <c r="H91" s="41"/>
      <c r="I91" s="33" t="s">
        <v>32</v>
      </c>
      <c r="J91" s="37" t="str">
        <f>E21</f>
        <v>MOSTIKA s.r.o.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25.65" customHeight="1">
      <c r="A92" s="39"/>
      <c r="B92" s="40"/>
      <c r="C92" s="33" t="s">
        <v>30</v>
      </c>
      <c r="D92" s="41"/>
      <c r="E92" s="41"/>
      <c r="F92" s="28" t="str">
        <f>IF(E18="","",E18)</f>
        <v>Vyplň údaj</v>
      </c>
      <c r="G92" s="41"/>
      <c r="H92" s="41"/>
      <c r="I92" s="33" t="s">
        <v>37</v>
      </c>
      <c r="J92" s="37" t="str">
        <f>E24</f>
        <v>Ing. arch. Luboš Polanský</v>
      </c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0.32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29.28" customHeight="1">
      <c r="A94" s="39"/>
      <c r="B94" s="40"/>
      <c r="C94" s="176" t="s">
        <v>134</v>
      </c>
      <c r="D94" s="177"/>
      <c r="E94" s="177"/>
      <c r="F94" s="177"/>
      <c r="G94" s="177"/>
      <c r="H94" s="177"/>
      <c r="I94" s="177"/>
      <c r="J94" s="178" t="s">
        <v>135</v>
      </c>
      <c r="K94" s="177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2.8" customHeight="1">
      <c r="A96" s="39"/>
      <c r="B96" s="40"/>
      <c r="C96" s="179" t="s">
        <v>136</v>
      </c>
      <c r="D96" s="41"/>
      <c r="E96" s="41"/>
      <c r="F96" s="41"/>
      <c r="G96" s="41"/>
      <c r="H96" s="41"/>
      <c r="I96" s="41"/>
      <c r="J96" s="111">
        <f>J129</f>
        <v>0</v>
      </c>
      <c r="K96" s="41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U96" s="18" t="s">
        <v>137</v>
      </c>
    </row>
    <row r="97" s="9" customFormat="1" ht="24.96" customHeight="1">
      <c r="A97" s="9"/>
      <c r="B97" s="180"/>
      <c r="C97" s="181"/>
      <c r="D97" s="182" t="s">
        <v>236</v>
      </c>
      <c r="E97" s="183"/>
      <c r="F97" s="183"/>
      <c r="G97" s="183"/>
      <c r="H97" s="183"/>
      <c r="I97" s="183"/>
      <c r="J97" s="184">
        <f>J130</f>
        <v>0</v>
      </c>
      <c r="K97" s="181"/>
      <c r="L97" s="185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6"/>
      <c r="C98" s="187"/>
      <c r="D98" s="188" t="s">
        <v>237</v>
      </c>
      <c r="E98" s="189"/>
      <c r="F98" s="189"/>
      <c r="G98" s="189"/>
      <c r="H98" s="189"/>
      <c r="I98" s="189"/>
      <c r="J98" s="190">
        <f>J131</f>
        <v>0</v>
      </c>
      <c r="K98" s="187"/>
      <c r="L98" s="191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6"/>
      <c r="C99" s="187"/>
      <c r="D99" s="188" t="s">
        <v>238</v>
      </c>
      <c r="E99" s="189"/>
      <c r="F99" s="189"/>
      <c r="G99" s="189"/>
      <c r="H99" s="189"/>
      <c r="I99" s="189"/>
      <c r="J99" s="190">
        <f>J145</f>
        <v>0</v>
      </c>
      <c r="K99" s="187"/>
      <c r="L99" s="191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6"/>
      <c r="C100" s="187"/>
      <c r="D100" s="188" t="s">
        <v>239</v>
      </c>
      <c r="E100" s="189"/>
      <c r="F100" s="189"/>
      <c r="G100" s="189"/>
      <c r="H100" s="189"/>
      <c r="I100" s="189"/>
      <c r="J100" s="190">
        <f>J158</f>
        <v>0</v>
      </c>
      <c r="K100" s="187"/>
      <c r="L100" s="191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6"/>
      <c r="C101" s="187"/>
      <c r="D101" s="188" t="s">
        <v>411</v>
      </c>
      <c r="E101" s="189"/>
      <c r="F101" s="189"/>
      <c r="G101" s="189"/>
      <c r="H101" s="189"/>
      <c r="I101" s="189"/>
      <c r="J101" s="190">
        <f>J168</f>
        <v>0</v>
      </c>
      <c r="K101" s="187"/>
      <c r="L101" s="191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9" customFormat="1" ht="24.96" customHeight="1">
      <c r="A102" s="9"/>
      <c r="B102" s="180"/>
      <c r="C102" s="181"/>
      <c r="D102" s="182" t="s">
        <v>240</v>
      </c>
      <c r="E102" s="183"/>
      <c r="F102" s="183"/>
      <c r="G102" s="183"/>
      <c r="H102" s="183"/>
      <c r="I102" s="183"/>
      <c r="J102" s="184">
        <f>J171</f>
        <v>0</v>
      </c>
      <c r="K102" s="181"/>
      <c r="L102" s="185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="10" customFormat="1" ht="19.92" customHeight="1">
      <c r="A103" s="10"/>
      <c r="B103" s="186"/>
      <c r="C103" s="187"/>
      <c r="D103" s="188" t="s">
        <v>822</v>
      </c>
      <c r="E103" s="189"/>
      <c r="F103" s="189"/>
      <c r="G103" s="189"/>
      <c r="H103" s="189"/>
      <c r="I103" s="189"/>
      <c r="J103" s="190">
        <f>J172</f>
        <v>0</v>
      </c>
      <c r="K103" s="187"/>
      <c r="L103" s="191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86"/>
      <c r="C104" s="187"/>
      <c r="D104" s="188" t="s">
        <v>241</v>
      </c>
      <c r="E104" s="189"/>
      <c r="F104" s="189"/>
      <c r="G104" s="189"/>
      <c r="H104" s="189"/>
      <c r="I104" s="189"/>
      <c r="J104" s="190">
        <f>J180</f>
        <v>0</v>
      </c>
      <c r="K104" s="187"/>
      <c r="L104" s="191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86"/>
      <c r="C105" s="187"/>
      <c r="D105" s="188" t="s">
        <v>1278</v>
      </c>
      <c r="E105" s="189"/>
      <c r="F105" s="189"/>
      <c r="G105" s="189"/>
      <c r="H105" s="189"/>
      <c r="I105" s="189"/>
      <c r="J105" s="190">
        <f>J184</f>
        <v>0</v>
      </c>
      <c r="K105" s="187"/>
      <c r="L105" s="191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86"/>
      <c r="C106" s="187"/>
      <c r="D106" s="188" t="s">
        <v>824</v>
      </c>
      <c r="E106" s="189"/>
      <c r="F106" s="189"/>
      <c r="G106" s="189"/>
      <c r="H106" s="189"/>
      <c r="I106" s="189"/>
      <c r="J106" s="190">
        <f>J192</f>
        <v>0</v>
      </c>
      <c r="K106" s="187"/>
      <c r="L106" s="191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186"/>
      <c r="C107" s="187"/>
      <c r="D107" s="188" t="s">
        <v>242</v>
      </c>
      <c r="E107" s="189"/>
      <c r="F107" s="189"/>
      <c r="G107" s="189"/>
      <c r="H107" s="189"/>
      <c r="I107" s="189"/>
      <c r="J107" s="190">
        <f>J236</f>
        <v>0</v>
      </c>
      <c r="K107" s="187"/>
      <c r="L107" s="191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10" customFormat="1" ht="19.92" customHeight="1">
      <c r="A108" s="10"/>
      <c r="B108" s="186"/>
      <c r="C108" s="187"/>
      <c r="D108" s="188" t="s">
        <v>826</v>
      </c>
      <c r="E108" s="189"/>
      <c r="F108" s="189"/>
      <c r="G108" s="189"/>
      <c r="H108" s="189"/>
      <c r="I108" s="189"/>
      <c r="J108" s="190">
        <f>J251</f>
        <v>0</v>
      </c>
      <c r="K108" s="187"/>
      <c r="L108" s="191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9" customFormat="1" ht="24.96" customHeight="1">
      <c r="A109" s="9"/>
      <c r="B109" s="180"/>
      <c r="C109" s="181"/>
      <c r="D109" s="182" t="s">
        <v>417</v>
      </c>
      <c r="E109" s="183"/>
      <c r="F109" s="183"/>
      <c r="G109" s="183"/>
      <c r="H109" s="183"/>
      <c r="I109" s="183"/>
      <c r="J109" s="184">
        <f>J317</f>
        <v>0</v>
      </c>
      <c r="K109" s="181"/>
      <c r="L109" s="185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</row>
    <row r="110" s="2" customFormat="1" ht="21.84" customHeight="1">
      <c r="A110" s="39"/>
      <c r="B110" s="40"/>
      <c r="C110" s="41"/>
      <c r="D110" s="41"/>
      <c r="E110" s="41"/>
      <c r="F110" s="41"/>
      <c r="G110" s="41"/>
      <c r="H110" s="41"/>
      <c r="I110" s="41"/>
      <c r="J110" s="41"/>
      <c r="K110" s="41"/>
      <c r="L110" s="64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</row>
    <row r="111" s="2" customFormat="1" ht="6.96" customHeight="1">
      <c r="A111" s="39"/>
      <c r="B111" s="67"/>
      <c r="C111" s="68"/>
      <c r="D111" s="68"/>
      <c r="E111" s="68"/>
      <c r="F111" s="68"/>
      <c r="G111" s="68"/>
      <c r="H111" s="68"/>
      <c r="I111" s="68"/>
      <c r="J111" s="68"/>
      <c r="K111" s="68"/>
      <c r="L111" s="64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</row>
    <row r="115" s="2" customFormat="1" ht="6.96" customHeight="1">
      <c r="A115" s="39"/>
      <c r="B115" s="69"/>
      <c r="C115" s="70"/>
      <c r="D115" s="70"/>
      <c r="E115" s="70"/>
      <c r="F115" s="70"/>
      <c r="G115" s="70"/>
      <c r="H115" s="70"/>
      <c r="I115" s="70"/>
      <c r="J115" s="70"/>
      <c r="K115" s="70"/>
      <c r="L115" s="64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2" customFormat="1" ht="24.96" customHeight="1">
      <c r="A116" s="39"/>
      <c r="B116" s="40"/>
      <c r="C116" s="24" t="s">
        <v>145</v>
      </c>
      <c r="D116" s="41"/>
      <c r="E116" s="41"/>
      <c r="F116" s="41"/>
      <c r="G116" s="41"/>
      <c r="H116" s="41"/>
      <c r="I116" s="41"/>
      <c r="J116" s="41"/>
      <c r="K116" s="41"/>
      <c r="L116" s="64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6.96" customHeight="1">
      <c r="A117" s="39"/>
      <c r="B117" s="40"/>
      <c r="C117" s="41"/>
      <c r="D117" s="41"/>
      <c r="E117" s="41"/>
      <c r="F117" s="41"/>
      <c r="G117" s="41"/>
      <c r="H117" s="41"/>
      <c r="I117" s="41"/>
      <c r="J117" s="41"/>
      <c r="K117" s="41"/>
      <c r="L117" s="64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2" customFormat="1" ht="12" customHeight="1">
      <c r="A118" s="39"/>
      <c r="B118" s="40"/>
      <c r="C118" s="33" t="s">
        <v>16</v>
      </c>
      <c r="D118" s="41"/>
      <c r="E118" s="41"/>
      <c r="F118" s="41"/>
      <c r="G118" s="41"/>
      <c r="H118" s="41"/>
      <c r="I118" s="41"/>
      <c r="J118" s="41"/>
      <c r="K118" s="41"/>
      <c r="L118" s="64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2" customFormat="1" ht="26.25" customHeight="1">
      <c r="A119" s="39"/>
      <c r="B119" s="40"/>
      <c r="C119" s="41"/>
      <c r="D119" s="41"/>
      <c r="E119" s="175" t="str">
        <f>E7</f>
        <v>Rekonstrukce Denního stacionáře psychiatrického oddělení, KZ, a.s. – Nemocnice Most, o.z.</v>
      </c>
      <c r="F119" s="33"/>
      <c r="G119" s="33"/>
      <c r="H119" s="33"/>
      <c r="I119" s="41"/>
      <c r="J119" s="41"/>
      <c r="K119" s="41"/>
      <c r="L119" s="64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2" customFormat="1" ht="12" customHeight="1">
      <c r="A120" s="39"/>
      <c r="B120" s="40"/>
      <c r="C120" s="33" t="s">
        <v>131</v>
      </c>
      <c r="D120" s="41"/>
      <c r="E120" s="41"/>
      <c r="F120" s="41"/>
      <c r="G120" s="41"/>
      <c r="H120" s="41"/>
      <c r="I120" s="41"/>
      <c r="J120" s="41"/>
      <c r="K120" s="41"/>
      <c r="L120" s="64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s="2" customFormat="1" ht="16.5" customHeight="1">
      <c r="A121" s="39"/>
      <c r="B121" s="40"/>
      <c r="C121" s="41"/>
      <c r="D121" s="41"/>
      <c r="E121" s="77" t="str">
        <f>E9</f>
        <v>110 - Chodba</v>
      </c>
      <c r="F121" s="41"/>
      <c r="G121" s="41"/>
      <c r="H121" s="41"/>
      <c r="I121" s="41"/>
      <c r="J121" s="41"/>
      <c r="K121" s="41"/>
      <c r="L121" s="64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</row>
    <row r="122" s="2" customFormat="1" ht="6.96" customHeight="1">
      <c r="A122" s="39"/>
      <c r="B122" s="40"/>
      <c r="C122" s="41"/>
      <c r="D122" s="41"/>
      <c r="E122" s="41"/>
      <c r="F122" s="41"/>
      <c r="G122" s="41"/>
      <c r="H122" s="41"/>
      <c r="I122" s="41"/>
      <c r="J122" s="41"/>
      <c r="K122" s="41"/>
      <c r="L122" s="64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</row>
    <row r="123" s="2" customFormat="1" ht="12" customHeight="1">
      <c r="A123" s="39"/>
      <c r="B123" s="40"/>
      <c r="C123" s="33" t="s">
        <v>20</v>
      </c>
      <c r="D123" s="41"/>
      <c r="E123" s="41"/>
      <c r="F123" s="28" t="str">
        <f>F12</f>
        <v>J. E. Purkyně 270, 434 64 Most</v>
      </c>
      <c r="G123" s="41"/>
      <c r="H123" s="41"/>
      <c r="I123" s="33" t="s">
        <v>22</v>
      </c>
      <c r="J123" s="80" t="str">
        <f>IF(J12="","",J12)</f>
        <v>2. 6. 2025</v>
      </c>
      <c r="K123" s="41"/>
      <c r="L123" s="64"/>
      <c r="S123" s="39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</row>
    <row r="124" s="2" customFormat="1" ht="6.96" customHeight="1">
      <c r="A124" s="39"/>
      <c r="B124" s="40"/>
      <c r="C124" s="41"/>
      <c r="D124" s="41"/>
      <c r="E124" s="41"/>
      <c r="F124" s="41"/>
      <c r="G124" s="41"/>
      <c r="H124" s="41"/>
      <c r="I124" s="41"/>
      <c r="J124" s="41"/>
      <c r="K124" s="41"/>
      <c r="L124" s="64"/>
      <c r="S124" s="39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</row>
    <row r="125" s="2" customFormat="1" ht="15.15" customHeight="1">
      <c r="A125" s="39"/>
      <c r="B125" s="40"/>
      <c r="C125" s="33" t="s">
        <v>24</v>
      </c>
      <c r="D125" s="41"/>
      <c r="E125" s="41"/>
      <c r="F125" s="28" t="str">
        <f>E15</f>
        <v>Krajská zdravotní, a.s.</v>
      </c>
      <c r="G125" s="41"/>
      <c r="H125" s="41"/>
      <c r="I125" s="33" t="s">
        <v>32</v>
      </c>
      <c r="J125" s="37" t="str">
        <f>E21</f>
        <v>MOSTIKA s.r.o.</v>
      </c>
      <c r="K125" s="41"/>
      <c r="L125" s="64"/>
      <c r="S125" s="39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</row>
    <row r="126" s="2" customFormat="1" ht="25.65" customHeight="1">
      <c r="A126" s="39"/>
      <c r="B126" s="40"/>
      <c r="C126" s="33" t="s">
        <v>30</v>
      </c>
      <c r="D126" s="41"/>
      <c r="E126" s="41"/>
      <c r="F126" s="28" t="str">
        <f>IF(E18="","",E18)</f>
        <v>Vyplň údaj</v>
      </c>
      <c r="G126" s="41"/>
      <c r="H126" s="41"/>
      <c r="I126" s="33" t="s">
        <v>37</v>
      </c>
      <c r="J126" s="37" t="str">
        <f>E24</f>
        <v>Ing. arch. Luboš Polanský</v>
      </c>
      <c r="K126" s="41"/>
      <c r="L126" s="64"/>
      <c r="S126" s="39"/>
      <c r="T126" s="39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</row>
    <row r="127" s="2" customFormat="1" ht="10.32" customHeight="1">
      <c r="A127" s="39"/>
      <c r="B127" s="40"/>
      <c r="C127" s="41"/>
      <c r="D127" s="41"/>
      <c r="E127" s="41"/>
      <c r="F127" s="41"/>
      <c r="G127" s="41"/>
      <c r="H127" s="41"/>
      <c r="I127" s="41"/>
      <c r="J127" s="41"/>
      <c r="K127" s="41"/>
      <c r="L127" s="64"/>
      <c r="S127" s="39"/>
      <c r="T127" s="39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</row>
    <row r="128" s="11" customFormat="1" ht="29.28" customHeight="1">
      <c r="A128" s="192"/>
      <c r="B128" s="193"/>
      <c r="C128" s="194" t="s">
        <v>146</v>
      </c>
      <c r="D128" s="195" t="s">
        <v>65</v>
      </c>
      <c r="E128" s="195" t="s">
        <v>61</v>
      </c>
      <c r="F128" s="195" t="s">
        <v>62</v>
      </c>
      <c r="G128" s="195" t="s">
        <v>147</v>
      </c>
      <c r="H128" s="195" t="s">
        <v>148</v>
      </c>
      <c r="I128" s="195" t="s">
        <v>149</v>
      </c>
      <c r="J128" s="195" t="s">
        <v>135</v>
      </c>
      <c r="K128" s="196" t="s">
        <v>150</v>
      </c>
      <c r="L128" s="197"/>
      <c r="M128" s="101" t="s">
        <v>1</v>
      </c>
      <c r="N128" s="102" t="s">
        <v>44</v>
      </c>
      <c r="O128" s="102" t="s">
        <v>151</v>
      </c>
      <c r="P128" s="102" t="s">
        <v>152</v>
      </c>
      <c r="Q128" s="102" t="s">
        <v>153</v>
      </c>
      <c r="R128" s="102" t="s">
        <v>154</v>
      </c>
      <c r="S128" s="102" t="s">
        <v>155</v>
      </c>
      <c r="T128" s="103" t="s">
        <v>156</v>
      </c>
      <c r="U128" s="192"/>
      <c r="V128" s="192"/>
      <c r="W128" s="192"/>
      <c r="X128" s="192"/>
      <c r="Y128" s="192"/>
      <c r="Z128" s="192"/>
      <c r="AA128" s="192"/>
      <c r="AB128" s="192"/>
      <c r="AC128" s="192"/>
      <c r="AD128" s="192"/>
      <c r="AE128" s="192"/>
    </row>
    <row r="129" s="2" customFormat="1" ht="22.8" customHeight="1">
      <c r="A129" s="39"/>
      <c r="B129" s="40"/>
      <c r="C129" s="108" t="s">
        <v>157</v>
      </c>
      <c r="D129" s="41"/>
      <c r="E129" s="41"/>
      <c r="F129" s="41"/>
      <c r="G129" s="41"/>
      <c r="H129" s="41"/>
      <c r="I129" s="41"/>
      <c r="J129" s="198">
        <f>BK129</f>
        <v>0</v>
      </c>
      <c r="K129" s="41"/>
      <c r="L129" s="45"/>
      <c r="M129" s="104"/>
      <c r="N129" s="199"/>
      <c r="O129" s="105"/>
      <c r="P129" s="200">
        <f>P130+P171+P317</f>
        <v>0</v>
      </c>
      <c r="Q129" s="105"/>
      <c r="R129" s="200">
        <f>R130+R171+R317</f>
        <v>3.6630208400000002</v>
      </c>
      <c r="S129" s="105"/>
      <c r="T129" s="201">
        <f>T130+T171+T317</f>
        <v>1.0907993300000001</v>
      </c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T129" s="18" t="s">
        <v>79</v>
      </c>
      <c r="AU129" s="18" t="s">
        <v>137</v>
      </c>
      <c r="BK129" s="202">
        <f>BK130+BK171+BK317</f>
        <v>0</v>
      </c>
    </row>
    <row r="130" s="12" customFormat="1" ht="25.92" customHeight="1">
      <c r="A130" s="12"/>
      <c r="B130" s="203"/>
      <c r="C130" s="204"/>
      <c r="D130" s="205" t="s">
        <v>79</v>
      </c>
      <c r="E130" s="206" t="s">
        <v>243</v>
      </c>
      <c r="F130" s="206" t="s">
        <v>244</v>
      </c>
      <c r="G130" s="204"/>
      <c r="H130" s="204"/>
      <c r="I130" s="207"/>
      <c r="J130" s="208">
        <f>BK130</f>
        <v>0</v>
      </c>
      <c r="K130" s="204"/>
      <c r="L130" s="209"/>
      <c r="M130" s="210"/>
      <c r="N130" s="211"/>
      <c r="O130" s="211"/>
      <c r="P130" s="212">
        <f>P131+P145+P158+P168</f>
        <v>0</v>
      </c>
      <c r="Q130" s="211"/>
      <c r="R130" s="212">
        <f>R131+R145+R158+R168</f>
        <v>0.77007435000000013</v>
      </c>
      <c r="S130" s="211"/>
      <c r="T130" s="213">
        <f>T131+T145+T158+T168</f>
        <v>0.53060000000000007</v>
      </c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R130" s="214" t="s">
        <v>88</v>
      </c>
      <c r="AT130" s="215" t="s">
        <v>79</v>
      </c>
      <c r="AU130" s="215" t="s">
        <v>80</v>
      </c>
      <c r="AY130" s="214" t="s">
        <v>161</v>
      </c>
      <c r="BK130" s="216">
        <f>BK131+BK145+BK158+BK168</f>
        <v>0</v>
      </c>
    </row>
    <row r="131" s="12" customFormat="1" ht="22.8" customHeight="1">
      <c r="A131" s="12"/>
      <c r="B131" s="203"/>
      <c r="C131" s="204"/>
      <c r="D131" s="205" t="s">
        <v>79</v>
      </c>
      <c r="E131" s="217" t="s">
        <v>193</v>
      </c>
      <c r="F131" s="217" t="s">
        <v>245</v>
      </c>
      <c r="G131" s="204"/>
      <c r="H131" s="204"/>
      <c r="I131" s="207"/>
      <c r="J131" s="218">
        <f>BK131</f>
        <v>0</v>
      </c>
      <c r="K131" s="204"/>
      <c r="L131" s="209"/>
      <c r="M131" s="210"/>
      <c r="N131" s="211"/>
      <c r="O131" s="211"/>
      <c r="P131" s="212">
        <f>SUM(P132:P144)</f>
        <v>0</v>
      </c>
      <c r="Q131" s="211"/>
      <c r="R131" s="212">
        <f>SUM(R132:R144)</f>
        <v>0.75903740000000008</v>
      </c>
      <c r="S131" s="211"/>
      <c r="T131" s="213">
        <f>SUM(T132:T144)</f>
        <v>0</v>
      </c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R131" s="214" t="s">
        <v>88</v>
      </c>
      <c r="AT131" s="215" t="s">
        <v>79</v>
      </c>
      <c r="AU131" s="215" t="s">
        <v>88</v>
      </c>
      <c r="AY131" s="214" t="s">
        <v>161</v>
      </c>
      <c r="BK131" s="216">
        <f>SUM(BK132:BK144)</f>
        <v>0</v>
      </c>
    </row>
    <row r="132" s="2" customFormat="1" ht="24.15" customHeight="1">
      <c r="A132" s="39"/>
      <c r="B132" s="40"/>
      <c r="C132" s="219" t="s">
        <v>88</v>
      </c>
      <c r="D132" s="219" t="s">
        <v>164</v>
      </c>
      <c r="E132" s="220" t="s">
        <v>1766</v>
      </c>
      <c r="F132" s="221" t="s">
        <v>1767</v>
      </c>
      <c r="G132" s="222" t="s">
        <v>248</v>
      </c>
      <c r="H132" s="223">
        <v>17.396000000000001</v>
      </c>
      <c r="I132" s="224"/>
      <c r="J132" s="225">
        <f>ROUND(I132*H132,2)</f>
        <v>0</v>
      </c>
      <c r="K132" s="221" t="s">
        <v>168</v>
      </c>
      <c r="L132" s="45"/>
      <c r="M132" s="226" t="s">
        <v>1</v>
      </c>
      <c r="N132" s="227" t="s">
        <v>45</v>
      </c>
      <c r="O132" s="92"/>
      <c r="P132" s="228">
        <f>O132*H132</f>
        <v>0</v>
      </c>
      <c r="Q132" s="228">
        <v>0.00025999999999999998</v>
      </c>
      <c r="R132" s="228">
        <f>Q132*H132</f>
        <v>0.0045229599999999995</v>
      </c>
      <c r="S132" s="228">
        <v>0</v>
      </c>
      <c r="T132" s="229">
        <f>S132*H132</f>
        <v>0</v>
      </c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R132" s="230" t="s">
        <v>184</v>
      </c>
      <c r="AT132" s="230" t="s">
        <v>164</v>
      </c>
      <c r="AU132" s="230" t="s">
        <v>90</v>
      </c>
      <c r="AY132" s="18" t="s">
        <v>161</v>
      </c>
      <c r="BE132" s="231">
        <f>IF(N132="základní",J132,0)</f>
        <v>0</v>
      </c>
      <c r="BF132" s="231">
        <f>IF(N132="snížená",J132,0)</f>
        <v>0</v>
      </c>
      <c r="BG132" s="231">
        <f>IF(N132="zákl. přenesená",J132,0)</f>
        <v>0</v>
      </c>
      <c r="BH132" s="231">
        <f>IF(N132="sníž. přenesená",J132,0)</f>
        <v>0</v>
      </c>
      <c r="BI132" s="231">
        <f>IF(N132="nulová",J132,0)</f>
        <v>0</v>
      </c>
      <c r="BJ132" s="18" t="s">
        <v>88</v>
      </c>
      <c r="BK132" s="231">
        <f>ROUND(I132*H132,2)</f>
        <v>0</v>
      </c>
      <c r="BL132" s="18" t="s">
        <v>184</v>
      </c>
      <c r="BM132" s="230" t="s">
        <v>1946</v>
      </c>
    </row>
    <row r="133" s="2" customFormat="1">
      <c r="A133" s="39"/>
      <c r="B133" s="40"/>
      <c r="C133" s="41"/>
      <c r="D133" s="232" t="s">
        <v>171</v>
      </c>
      <c r="E133" s="41"/>
      <c r="F133" s="233" t="s">
        <v>1769</v>
      </c>
      <c r="G133" s="41"/>
      <c r="H133" s="41"/>
      <c r="I133" s="234"/>
      <c r="J133" s="41"/>
      <c r="K133" s="41"/>
      <c r="L133" s="45"/>
      <c r="M133" s="235"/>
      <c r="N133" s="236"/>
      <c r="O133" s="92"/>
      <c r="P133" s="92"/>
      <c r="Q133" s="92"/>
      <c r="R133" s="92"/>
      <c r="S133" s="92"/>
      <c r="T133" s="93"/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T133" s="18" t="s">
        <v>171</v>
      </c>
      <c r="AU133" s="18" t="s">
        <v>90</v>
      </c>
    </row>
    <row r="134" s="13" customFormat="1">
      <c r="A134" s="13"/>
      <c r="B134" s="241"/>
      <c r="C134" s="242"/>
      <c r="D134" s="232" t="s">
        <v>250</v>
      </c>
      <c r="E134" s="242"/>
      <c r="F134" s="244" t="s">
        <v>1947</v>
      </c>
      <c r="G134" s="242"/>
      <c r="H134" s="245">
        <v>17.396000000000001</v>
      </c>
      <c r="I134" s="246"/>
      <c r="J134" s="242"/>
      <c r="K134" s="242"/>
      <c r="L134" s="247"/>
      <c r="M134" s="248"/>
      <c r="N134" s="249"/>
      <c r="O134" s="249"/>
      <c r="P134" s="249"/>
      <c r="Q134" s="249"/>
      <c r="R134" s="249"/>
      <c r="S134" s="249"/>
      <c r="T134" s="250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51" t="s">
        <v>250</v>
      </c>
      <c r="AU134" s="251" t="s">
        <v>90</v>
      </c>
      <c r="AV134" s="13" t="s">
        <v>90</v>
      </c>
      <c r="AW134" s="13" t="s">
        <v>4</v>
      </c>
      <c r="AX134" s="13" t="s">
        <v>88</v>
      </c>
      <c r="AY134" s="251" t="s">
        <v>161</v>
      </c>
    </row>
    <row r="135" s="2" customFormat="1" ht="21.75" customHeight="1">
      <c r="A135" s="39"/>
      <c r="B135" s="40"/>
      <c r="C135" s="219" t="s">
        <v>90</v>
      </c>
      <c r="D135" s="219" t="s">
        <v>164</v>
      </c>
      <c r="E135" s="220" t="s">
        <v>425</v>
      </c>
      <c r="F135" s="221" t="s">
        <v>426</v>
      </c>
      <c r="G135" s="222" t="s">
        <v>248</v>
      </c>
      <c r="H135" s="223">
        <v>1</v>
      </c>
      <c r="I135" s="224"/>
      <c r="J135" s="225">
        <f>ROUND(I135*H135,2)</f>
        <v>0</v>
      </c>
      <c r="K135" s="221" t="s">
        <v>168</v>
      </c>
      <c r="L135" s="45"/>
      <c r="M135" s="226" t="s">
        <v>1</v>
      </c>
      <c r="N135" s="227" t="s">
        <v>45</v>
      </c>
      <c r="O135" s="92"/>
      <c r="P135" s="228">
        <f>O135*H135</f>
        <v>0</v>
      </c>
      <c r="Q135" s="228">
        <v>0.056000000000000001</v>
      </c>
      <c r="R135" s="228">
        <f>Q135*H135</f>
        <v>0.056000000000000001</v>
      </c>
      <c r="S135" s="228">
        <v>0</v>
      </c>
      <c r="T135" s="229">
        <f>S135*H135</f>
        <v>0</v>
      </c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R135" s="230" t="s">
        <v>184</v>
      </c>
      <c r="AT135" s="230" t="s">
        <v>164</v>
      </c>
      <c r="AU135" s="230" t="s">
        <v>90</v>
      </c>
      <c r="AY135" s="18" t="s">
        <v>161</v>
      </c>
      <c r="BE135" s="231">
        <f>IF(N135="základní",J135,0)</f>
        <v>0</v>
      </c>
      <c r="BF135" s="231">
        <f>IF(N135="snížená",J135,0)</f>
        <v>0</v>
      </c>
      <c r="BG135" s="231">
        <f>IF(N135="zákl. přenesená",J135,0)</f>
        <v>0</v>
      </c>
      <c r="BH135" s="231">
        <f>IF(N135="sníž. přenesená",J135,0)</f>
        <v>0</v>
      </c>
      <c r="BI135" s="231">
        <f>IF(N135="nulová",J135,0)</f>
        <v>0</v>
      </c>
      <c r="BJ135" s="18" t="s">
        <v>88</v>
      </c>
      <c r="BK135" s="231">
        <f>ROUND(I135*H135,2)</f>
        <v>0</v>
      </c>
      <c r="BL135" s="18" t="s">
        <v>184</v>
      </c>
      <c r="BM135" s="230" t="s">
        <v>1948</v>
      </c>
    </row>
    <row r="136" s="2" customFormat="1" ht="21.75" customHeight="1">
      <c r="A136" s="39"/>
      <c r="B136" s="40"/>
      <c r="C136" s="219" t="s">
        <v>177</v>
      </c>
      <c r="D136" s="219" t="s">
        <v>164</v>
      </c>
      <c r="E136" s="220" t="s">
        <v>1772</v>
      </c>
      <c r="F136" s="221" t="s">
        <v>1773</v>
      </c>
      <c r="G136" s="222" t="s">
        <v>248</v>
      </c>
      <c r="H136" s="223">
        <v>8.6980000000000004</v>
      </c>
      <c r="I136" s="224"/>
      <c r="J136" s="225">
        <f>ROUND(I136*H136,2)</f>
        <v>0</v>
      </c>
      <c r="K136" s="221" t="s">
        <v>168</v>
      </c>
      <c r="L136" s="45"/>
      <c r="M136" s="226" t="s">
        <v>1</v>
      </c>
      <c r="N136" s="227" t="s">
        <v>45</v>
      </c>
      <c r="O136" s="92"/>
      <c r="P136" s="228">
        <f>O136*H136</f>
        <v>0</v>
      </c>
      <c r="Q136" s="228">
        <v>0.0043800000000000002</v>
      </c>
      <c r="R136" s="228">
        <f>Q136*H136</f>
        <v>0.038097240000000004</v>
      </c>
      <c r="S136" s="228">
        <v>0</v>
      </c>
      <c r="T136" s="229">
        <f>S136*H136</f>
        <v>0</v>
      </c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R136" s="230" t="s">
        <v>184</v>
      </c>
      <c r="AT136" s="230" t="s">
        <v>164</v>
      </c>
      <c r="AU136" s="230" t="s">
        <v>90</v>
      </c>
      <c r="AY136" s="18" t="s">
        <v>161</v>
      </c>
      <c r="BE136" s="231">
        <f>IF(N136="základní",J136,0)</f>
        <v>0</v>
      </c>
      <c r="BF136" s="231">
        <f>IF(N136="snížená",J136,0)</f>
        <v>0</v>
      </c>
      <c r="BG136" s="231">
        <f>IF(N136="zákl. přenesená",J136,0)</f>
        <v>0</v>
      </c>
      <c r="BH136" s="231">
        <f>IF(N136="sníž. přenesená",J136,0)</f>
        <v>0</v>
      </c>
      <c r="BI136" s="231">
        <f>IF(N136="nulová",J136,0)</f>
        <v>0</v>
      </c>
      <c r="BJ136" s="18" t="s">
        <v>88</v>
      </c>
      <c r="BK136" s="231">
        <f>ROUND(I136*H136,2)</f>
        <v>0</v>
      </c>
      <c r="BL136" s="18" t="s">
        <v>184</v>
      </c>
      <c r="BM136" s="230" t="s">
        <v>1949</v>
      </c>
    </row>
    <row r="137" s="2" customFormat="1" ht="24.15" customHeight="1">
      <c r="A137" s="39"/>
      <c r="B137" s="40"/>
      <c r="C137" s="219" t="s">
        <v>184</v>
      </c>
      <c r="D137" s="219" t="s">
        <v>164</v>
      </c>
      <c r="E137" s="220" t="s">
        <v>1776</v>
      </c>
      <c r="F137" s="221" t="s">
        <v>1777</v>
      </c>
      <c r="G137" s="222" t="s">
        <v>248</v>
      </c>
      <c r="H137" s="223">
        <v>8.6980000000000004</v>
      </c>
      <c r="I137" s="224"/>
      <c r="J137" s="225">
        <f>ROUND(I137*H137,2)</f>
        <v>0</v>
      </c>
      <c r="K137" s="221" t="s">
        <v>168</v>
      </c>
      <c r="L137" s="45"/>
      <c r="M137" s="226" t="s">
        <v>1</v>
      </c>
      <c r="N137" s="227" t="s">
        <v>45</v>
      </c>
      <c r="O137" s="92"/>
      <c r="P137" s="228">
        <f>O137*H137</f>
        <v>0</v>
      </c>
      <c r="Q137" s="228">
        <v>0.015400000000000001</v>
      </c>
      <c r="R137" s="228">
        <f>Q137*H137</f>
        <v>0.13394920000000002</v>
      </c>
      <c r="S137" s="228">
        <v>0</v>
      </c>
      <c r="T137" s="229">
        <f>S137*H137</f>
        <v>0</v>
      </c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R137" s="230" t="s">
        <v>184</v>
      </c>
      <c r="AT137" s="230" t="s">
        <v>164</v>
      </c>
      <c r="AU137" s="230" t="s">
        <v>90</v>
      </c>
      <c r="AY137" s="18" t="s">
        <v>161</v>
      </c>
      <c r="BE137" s="231">
        <f>IF(N137="základní",J137,0)</f>
        <v>0</v>
      </c>
      <c r="BF137" s="231">
        <f>IF(N137="snížená",J137,0)</f>
        <v>0</v>
      </c>
      <c r="BG137" s="231">
        <f>IF(N137="zákl. přenesená",J137,0)</f>
        <v>0</v>
      </c>
      <c r="BH137" s="231">
        <f>IF(N137="sníž. přenesená",J137,0)</f>
        <v>0</v>
      </c>
      <c r="BI137" s="231">
        <f>IF(N137="nulová",J137,0)</f>
        <v>0</v>
      </c>
      <c r="BJ137" s="18" t="s">
        <v>88</v>
      </c>
      <c r="BK137" s="231">
        <f>ROUND(I137*H137,2)</f>
        <v>0</v>
      </c>
      <c r="BL137" s="18" t="s">
        <v>184</v>
      </c>
      <c r="BM137" s="230" t="s">
        <v>1950</v>
      </c>
    </row>
    <row r="138" s="13" customFormat="1">
      <c r="A138" s="13"/>
      <c r="B138" s="241"/>
      <c r="C138" s="242"/>
      <c r="D138" s="232" t="s">
        <v>250</v>
      </c>
      <c r="E138" s="243" t="s">
        <v>1</v>
      </c>
      <c r="F138" s="244" t="s">
        <v>1951</v>
      </c>
      <c r="G138" s="242"/>
      <c r="H138" s="245">
        <v>0.71999999999999997</v>
      </c>
      <c r="I138" s="246"/>
      <c r="J138" s="242"/>
      <c r="K138" s="242"/>
      <c r="L138" s="247"/>
      <c r="M138" s="248"/>
      <c r="N138" s="249"/>
      <c r="O138" s="249"/>
      <c r="P138" s="249"/>
      <c r="Q138" s="249"/>
      <c r="R138" s="249"/>
      <c r="S138" s="249"/>
      <c r="T138" s="250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51" t="s">
        <v>250</v>
      </c>
      <c r="AU138" s="251" t="s">
        <v>90</v>
      </c>
      <c r="AV138" s="13" t="s">
        <v>90</v>
      </c>
      <c r="AW138" s="13" t="s">
        <v>36</v>
      </c>
      <c r="AX138" s="13" t="s">
        <v>80</v>
      </c>
      <c r="AY138" s="251" t="s">
        <v>161</v>
      </c>
    </row>
    <row r="139" s="13" customFormat="1">
      <c r="A139" s="13"/>
      <c r="B139" s="241"/>
      <c r="C139" s="242"/>
      <c r="D139" s="232" t="s">
        <v>250</v>
      </c>
      <c r="E139" s="243" t="s">
        <v>1</v>
      </c>
      <c r="F139" s="244" t="s">
        <v>1952</v>
      </c>
      <c r="G139" s="242"/>
      <c r="H139" s="245">
        <v>4.0179999999999998</v>
      </c>
      <c r="I139" s="246"/>
      <c r="J139" s="242"/>
      <c r="K139" s="242"/>
      <c r="L139" s="247"/>
      <c r="M139" s="248"/>
      <c r="N139" s="249"/>
      <c r="O139" s="249"/>
      <c r="P139" s="249"/>
      <c r="Q139" s="249"/>
      <c r="R139" s="249"/>
      <c r="S139" s="249"/>
      <c r="T139" s="250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51" t="s">
        <v>250</v>
      </c>
      <c r="AU139" s="251" t="s">
        <v>90</v>
      </c>
      <c r="AV139" s="13" t="s">
        <v>90</v>
      </c>
      <c r="AW139" s="13" t="s">
        <v>36</v>
      </c>
      <c r="AX139" s="13" t="s">
        <v>80</v>
      </c>
      <c r="AY139" s="251" t="s">
        <v>161</v>
      </c>
    </row>
    <row r="140" s="13" customFormat="1">
      <c r="A140" s="13"/>
      <c r="B140" s="241"/>
      <c r="C140" s="242"/>
      <c r="D140" s="232" t="s">
        <v>250</v>
      </c>
      <c r="E140" s="243" t="s">
        <v>1</v>
      </c>
      <c r="F140" s="244" t="s">
        <v>1953</v>
      </c>
      <c r="G140" s="242"/>
      <c r="H140" s="245">
        <v>1.44</v>
      </c>
      <c r="I140" s="246"/>
      <c r="J140" s="242"/>
      <c r="K140" s="242"/>
      <c r="L140" s="247"/>
      <c r="M140" s="248"/>
      <c r="N140" s="249"/>
      <c r="O140" s="249"/>
      <c r="P140" s="249"/>
      <c r="Q140" s="249"/>
      <c r="R140" s="249"/>
      <c r="S140" s="249"/>
      <c r="T140" s="250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51" t="s">
        <v>250</v>
      </c>
      <c r="AU140" s="251" t="s">
        <v>90</v>
      </c>
      <c r="AV140" s="13" t="s">
        <v>90</v>
      </c>
      <c r="AW140" s="13" t="s">
        <v>36</v>
      </c>
      <c r="AX140" s="13" t="s">
        <v>80</v>
      </c>
      <c r="AY140" s="251" t="s">
        <v>161</v>
      </c>
    </row>
    <row r="141" s="13" customFormat="1">
      <c r="A141" s="13"/>
      <c r="B141" s="241"/>
      <c r="C141" s="242"/>
      <c r="D141" s="232" t="s">
        <v>250</v>
      </c>
      <c r="E141" s="243" t="s">
        <v>1</v>
      </c>
      <c r="F141" s="244" t="s">
        <v>1954</v>
      </c>
      <c r="G141" s="242"/>
      <c r="H141" s="245">
        <v>2.52</v>
      </c>
      <c r="I141" s="246"/>
      <c r="J141" s="242"/>
      <c r="K141" s="242"/>
      <c r="L141" s="247"/>
      <c r="M141" s="248"/>
      <c r="N141" s="249"/>
      <c r="O141" s="249"/>
      <c r="P141" s="249"/>
      <c r="Q141" s="249"/>
      <c r="R141" s="249"/>
      <c r="S141" s="249"/>
      <c r="T141" s="250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51" t="s">
        <v>250</v>
      </c>
      <c r="AU141" s="251" t="s">
        <v>90</v>
      </c>
      <c r="AV141" s="13" t="s">
        <v>90</v>
      </c>
      <c r="AW141" s="13" t="s">
        <v>36</v>
      </c>
      <c r="AX141" s="13" t="s">
        <v>80</v>
      </c>
      <c r="AY141" s="251" t="s">
        <v>161</v>
      </c>
    </row>
    <row r="142" s="14" customFormat="1">
      <c r="A142" s="14"/>
      <c r="B142" s="252"/>
      <c r="C142" s="253"/>
      <c r="D142" s="232" t="s">
        <v>250</v>
      </c>
      <c r="E142" s="254" t="s">
        <v>1</v>
      </c>
      <c r="F142" s="255" t="s">
        <v>253</v>
      </c>
      <c r="G142" s="253"/>
      <c r="H142" s="256">
        <v>8.6979999999999986</v>
      </c>
      <c r="I142" s="257"/>
      <c r="J142" s="253"/>
      <c r="K142" s="253"/>
      <c r="L142" s="258"/>
      <c r="M142" s="259"/>
      <c r="N142" s="260"/>
      <c r="O142" s="260"/>
      <c r="P142" s="260"/>
      <c r="Q142" s="260"/>
      <c r="R142" s="260"/>
      <c r="S142" s="260"/>
      <c r="T142" s="261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T142" s="262" t="s">
        <v>250</v>
      </c>
      <c r="AU142" s="262" t="s">
        <v>90</v>
      </c>
      <c r="AV142" s="14" t="s">
        <v>184</v>
      </c>
      <c r="AW142" s="14" t="s">
        <v>36</v>
      </c>
      <c r="AX142" s="14" t="s">
        <v>88</v>
      </c>
      <c r="AY142" s="262" t="s">
        <v>161</v>
      </c>
    </row>
    <row r="143" s="2" customFormat="1" ht="21.75" customHeight="1">
      <c r="A143" s="39"/>
      <c r="B143" s="40"/>
      <c r="C143" s="219" t="s">
        <v>160</v>
      </c>
      <c r="D143" s="219" t="s">
        <v>164</v>
      </c>
      <c r="E143" s="220" t="s">
        <v>1780</v>
      </c>
      <c r="F143" s="221" t="s">
        <v>1781</v>
      </c>
      <c r="G143" s="222" t="s">
        <v>248</v>
      </c>
      <c r="H143" s="223">
        <v>8.6980000000000004</v>
      </c>
      <c r="I143" s="224"/>
      <c r="J143" s="225">
        <f>ROUND(I143*H143,2)</f>
        <v>0</v>
      </c>
      <c r="K143" s="221" t="s">
        <v>168</v>
      </c>
      <c r="L143" s="45"/>
      <c r="M143" s="226" t="s">
        <v>1</v>
      </c>
      <c r="N143" s="227" t="s">
        <v>45</v>
      </c>
      <c r="O143" s="92"/>
      <c r="P143" s="228">
        <f>O143*H143</f>
        <v>0</v>
      </c>
      <c r="Q143" s="228">
        <v>0.0030000000000000001</v>
      </c>
      <c r="R143" s="228">
        <f>Q143*H143</f>
        <v>0.026094000000000003</v>
      </c>
      <c r="S143" s="228">
        <v>0</v>
      </c>
      <c r="T143" s="229">
        <f>S143*H143</f>
        <v>0</v>
      </c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R143" s="230" t="s">
        <v>184</v>
      </c>
      <c r="AT143" s="230" t="s">
        <v>164</v>
      </c>
      <c r="AU143" s="230" t="s">
        <v>90</v>
      </c>
      <c r="AY143" s="18" t="s">
        <v>161</v>
      </c>
      <c r="BE143" s="231">
        <f>IF(N143="základní",J143,0)</f>
        <v>0</v>
      </c>
      <c r="BF143" s="231">
        <f>IF(N143="snížená",J143,0)</f>
        <v>0</v>
      </c>
      <c r="BG143" s="231">
        <f>IF(N143="zákl. přenesená",J143,0)</f>
        <v>0</v>
      </c>
      <c r="BH143" s="231">
        <f>IF(N143="sníž. přenesená",J143,0)</f>
        <v>0</v>
      </c>
      <c r="BI143" s="231">
        <f>IF(N143="nulová",J143,0)</f>
        <v>0</v>
      </c>
      <c r="BJ143" s="18" t="s">
        <v>88</v>
      </c>
      <c r="BK143" s="231">
        <f>ROUND(I143*H143,2)</f>
        <v>0</v>
      </c>
      <c r="BL143" s="18" t="s">
        <v>184</v>
      </c>
      <c r="BM143" s="230" t="s">
        <v>1955</v>
      </c>
    </row>
    <row r="144" s="2" customFormat="1" ht="24.15" customHeight="1">
      <c r="A144" s="39"/>
      <c r="B144" s="40"/>
      <c r="C144" s="219" t="s">
        <v>193</v>
      </c>
      <c r="D144" s="219" t="s">
        <v>164</v>
      </c>
      <c r="E144" s="220" t="s">
        <v>1956</v>
      </c>
      <c r="F144" s="221" t="s">
        <v>1957</v>
      </c>
      <c r="G144" s="222" t="s">
        <v>1958</v>
      </c>
      <c r="H144" s="223">
        <v>0.20000000000000001</v>
      </c>
      <c r="I144" s="224"/>
      <c r="J144" s="225">
        <f>ROUND(I144*H144,2)</f>
        <v>0</v>
      </c>
      <c r="K144" s="221" t="s">
        <v>168</v>
      </c>
      <c r="L144" s="45"/>
      <c r="M144" s="226" t="s">
        <v>1</v>
      </c>
      <c r="N144" s="227" t="s">
        <v>45</v>
      </c>
      <c r="O144" s="92"/>
      <c r="P144" s="228">
        <f>O144*H144</f>
        <v>0</v>
      </c>
      <c r="Q144" s="228">
        <v>2.5018699999999998</v>
      </c>
      <c r="R144" s="228">
        <f>Q144*H144</f>
        <v>0.50037399999999999</v>
      </c>
      <c r="S144" s="228">
        <v>0</v>
      </c>
      <c r="T144" s="229">
        <f>S144*H144</f>
        <v>0</v>
      </c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R144" s="230" t="s">
        <v>184</v>
      </c>
      <c r="AT144" s="230" t="s">
        <v>164</v>
      </c>
      <c r="AU144" s="230" t="s">
        <v>90</v>
      </c>
      <c r="AY144" s="18" t="s">
        <v>161</v>
      </c>
      <c r="BE144" s="231">
        <f>IF(N144="základní",J144,0)</f>
        <v>0</v>
      </c>
      <c r="BF144" s="231">
        <f>IF(N144="snížená",J144,0)</f>
        <v>0</v>
      </c>
      <c r="BG144" s="231">
        <f>IF(N144="zákl. přenesená",J144,0)</f>
        <v>0</v>
      </c>
      <c r="BH144" s="231">
        <f>IF(N144="sníž. přenesená",J144,0)</f>
        <v>0</v>
      </c>
      <c r="BI144" s="231">
        <f>IF(N144="nulová",J144,0)</f>
        <v>0</v>
      </c>
      <c r="BJ144" s="18" t="s">
        <v>88</v>
      </c>
      <c r="BK144" s="231">
        <f>ROUND(I144*H144,2)</f>
        <v>0</v>
      </c>
      <c r="BL144" s="18" t="s">
        <v>184</v>
      </c>
      <c r="BM144" s="230" t="s">
        <v>1959</v>
      </c>
    </row>
    <row r="145" s="12" customFormat="1" ht="22.8" customHeight="1">
      <c r="A145" s="12"/>
      <c r="B145" s="203"/>
      <c r="C145" s="204"/>
      <c r="D145" s="205" t="s">
        <v>79</v>
      </c>
      <c r="E145" s="217" t="s">
        <v>208</v>
      </c>
      <c r="F145" s="217" t="s">
        <v>269</v>
      </c>
      <c r="G145" s="204"/>
      <c r="H145" s="204"/>
      <c r="I145" s="207"/>
      <c r="J145" s="218">
        <f>BK145</f>
        <v>0</v>
      </c>
      <c r="K145" s="204"/>
      <c r="L145" s="209"/>
      <c r="M145" s="210"/>
      <c r="N145" s="211"/>
      <c r="O145" s="211"/>
      <c r="P145" s="212">
        <f>SUM(P146:P157)</f>
        <v>0</v>
      </c>
      <c r="Q145" s="211"/>
      <c r="R145" s="212">
        <f>SUM(R146:R157)</f>
        <v>0.01103695</v>
      </c>
      <c r="S145" s="211"/>
      <c r="T145" s="213">
        <f>SUM(T146:T157)</f>
        <v>0.53060000000000007</v>
      </c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R145" s="214" t="s">
        <v>88</v>
      </c>
      <c r="AT145" s="215" t="s">
        <v>79</v>
      </c>
      <c r="AU145" s="215" t="s">
        <v>88</v>
      </c>
      <c r="AY145" s="214" t="s">
        <v>161</v>
      </c>
      <c r="BK145" s="216">
        <f>SUM(BK146:BK157)</f>
        <v>0</v>
      </c>
    </row>
    <row r="146" s="2" customFormat="1" ht="33" customHeight="1">
      <c r="A146" s="39"/>
      <c r="B146" s="40"/>
      <c r="C146" s="219" t="s">
        <v>197</v>
      </c>
      <c r="D146" s="219" t="s">
        <v>164</v>
      </c>
      <c r="E146" s="220" t="s">
        <v>835</v>
      </c>
      <c r="F146" s="221" t="s">
        <v>836</v>
      </c>
      <c r="G146" s="222" t="s">
        <v>248</v>
      </c>
      <c r="H146" s="223">
        <v>58.738999999999997</v>
      </c>
      <c r="I146" s="224"/>
      <c r="J146" s="225">
        <f>ROUND(I146*H146,2)</f>
        <v>0</v>
      </c>
      <c r="K146" s="221" t="s">
        <v>168</v>
      </c>
      <c r="L146" s="45"/>
      <c r="M146" s="226" t="s">
        <v>1</v>
      </c>
      <c r="N146" s="227" t="s">
        <v>45</v>
      </c>
      <c r="O146" s="92"/>
      <c r="P146" s="228">
        <f>O146*H146</f>
        <v>0</v>
      </c>
      <c r="Q146" s="228">
        <v>0</v>
      </c>
      <c r="R146" s="228">
        <f>Q146*H146</f>
        <v>0</v>
      </c>
      <c r="S146" s="228">
        <v>0</v>
      </c>
      <c r="T146" s="229">
        <f>S146*H146</f>
        <v>0</v>
      </c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R146" s="230" t="s">
        <v>184</v>
      </c>
      <c r="AT146" s="230" t="s">
        <v>164</v>
      </c>
      <c r="AU146" s="230" t="s">
        <v>90</v>
      </c>
      <c r="AY146" s="18" t="s">
        <v>161</v>
      </c>
      <c r="BE146" s="231">
        <f>IF(N146="základní",J146,0)</f>
        <v>0</v>
      </c>
      <c r="BF146" s="231">
        <f>IF(N146="snížená",J146,0)</f>
        <v>0</v>
      </c>
      <c r="BG146" s="231">
        <f>IF(N146="zákl. přenesená",J146,0)</f>
        <v>0</v>
      </c>
      <c r="BH146" s="231">
        <f>IF(N146="sníž. přenesená",J146,0)</f>
        <v>0</v>
      </c>
      <c r="BI146" s="231">
        <f>IF(N146="nulová",J146,0)</f>
        <v>0</v>
      </c>
      <c r="BJ146" s="18" t="s">
        <v>88</v>
      </c>
      <c r="BK146" s="231">
        <f>ROUND(I146*H146,2)</f>
        <v>0</v>
      </c>
      <c r="BL146" s="18" t="s">
        <v>184</v>
      </c>
      <c r="BM146" s="230" t="s">
        <v>1960</v>
      </c>
    </row>
    <row r="147" s="13" customFormat="1">
      <c r="A147" s="13"/>
      <c r="B147" s="241"/>
      <c r="C147" s="242"/>
      <c r="D147" s="232" t="s">
        <v>250</v>
      </c>
      <c r="E147" s="243" t="s">
        <v>1</v>
      </c>
      <c r="F147" s="244" t="s">
        <v>1961</v>
      </c>
      <c r="G147" s="242"/>
      <c r="H147" s="245">
        <v>58.738999999999997</v>
      </c>
      <c r="I147" s="246"/>
      <c r="J147" s="242"/>
      <c r="K147" s="242"/>
      <c r="L147" s="247"/>
      <c r="M147" s="248"/>
      <c r="N147" s="249"/>
      <c r="O147" s="249"/>
      <c r="P147" s="249"/>
      <c r="Q147" s="249"/>
      <c r="R147" s="249"/>
      <c r="S147" s="249"/>
      <c r="T147" s="250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51" t="s">
        <v>250</v>
      </c>
      <c r="AU147" s="251" t="s">
        <v>90</v>
      </c>
      <c r="AV147" s="13" t="s">
        <v>90</v>
      </c>
      <c r="AW147" s="13" t="s">
        <v>36</v>
      </c>
      <c r="AX147" s="13" t="s">
        <v>80</v>
      </c>
      <c r="AY147" s="251" t="s">
        <v>161</v>
      </c>
    </row>
    <row r="148" s="14" customFormat="1">
      <c r="A148" s="14"/>
      <c r="B148" s="252"/>
      <c r="C148" s="253"/>
      <c r="D148" s="232" t="s">
        <v>250</v>
      </c>
      <c r="E148" s="254" t="s">
        <v>1</v>
      </c>
      <c r="F148" s="255" t="s">
        <v>253</v>
      </c>
      <c r="G148" s="253"/>
      <c r="H148" s="256">
        <v>58.738999999999997</v>
      </c>
      <c r="I148" s="257"/>
      <c r="J148" s="253"/>
      <c r="K148" s="253"/>
      <c r="L148" s="258"/>
      <c r="M148" s="259"/>
      <c r="N148" s="260"/>
      <c r="O148" s="260"/>
      <c r="P148" s="260"/>
      <c r="Q148" s="260"/>
      <c r="R148" s="260"/>
      <c r="S148" s="260"/>
      <c r="T148" s="261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T148" s="262" t="s">
        <v>250</v>
      </c>
      <c r="AU148" s="262" t="s">
        <v>90</v>
      </c>
      <c r="AV148" s="14" t="s">
        <v>184</v>
      </c>
      <c r="AW148" s="14" t="s">
        <v>36</v>
      </c>
      <c r="AX148" s="14" t="s">
        <v>88</v>
      </c>
      <c r="AY148" s="262" t="s">
        <v>161</v>
      </c>
    </row>
    <row r="149" s="2" customFormat="1" ht="16.5" customHeight="1">
      <c r="A149" s="39"/>
      <c r="B149" s="40"/>
      <c r="C149" s="219" t="s">
        <v>203</v>
      </c>
      <c r="D149" s="219" t="s">
        <v>164</v>
      </c>
      <c r="E149" s="220" t="s">
        <v>838</v>
      </c>
      <c r="F149" s="221" t="s">
        <v>839</v>
      </c>
      <c r="G149" s="222" t="s">
        <v>248</v>
      </c>
      <c r="H149" s="223">
        <v>58.738999999999997</v>
      </c>
      <c r="I149" s="224"/>
      <c r="J149" s="225">
        <f>ROUND(I149*H149,2)</f>
        <v>0</v>
      </c>
      <c r="K149" s="221" t="s">
        <v>168</v>
      </c>
      <c r="L149" s="45"/>
      <c r="M149" s="226" t="s">
        <v>1</v>
      </c>
      <c r="N149" s="227" t="s">
        <v>45</v>
      </c>
      <c r="O149" s="92"/>
      <c r="P149" s="228">
        <f>O149*H149</f>
        <v>0</v>
      </c>
      <c r="Q149" s="228">
        <v>0</v>
      </c>
      <c r="R149" s="228">
        <f>Q149*H149</f>
        <v>0</v>
      </c>
      <c r="S149" s="228">
        <v>0</v>
      </c>
      <c r="T149" s="229">
        <f>S149*H149</f>
        <v>0</v>
      </c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R149" s="230" t="s">
        <v>184</v>
      </c>
      <c r="AT149" s="230" t="s">
        <v>164</v>
      </c>
      <c r="AU149" s="230" t="s">
        <v>90</v>
      </c>
      <c r="AY149" s="18" t="s">
        <v>161</v>
      </c>
      <c r="BE149" s="231">
        <f>IF(N149="základní",J149,0)</f>
        <v>0</v>
      </c>
      <c r="BF149" s="231">
        <f>IF(N149="snížená",J149,0)</f>
        <v>0</v>
      </c>
      <c r="BG149" s="231">
        <f>IF(N149="zákl. přenesená",J149,0)</f>
        <v>0</v>
      </c>
      <c r="BH149" s="231">
        <f>IF(N149="sníž. přenesená",J149,0)</f>
        <v>0</v>
      </c>
      <c r="BI149" s="231">
        <f>IF(N149="nulová",J149,0)</f>
        <v>0</v>
      </c>
      <c r="BJ149" s="18" t="s">
        <v>88</v>
      </c>
      <c r="BK149" s="231">
        <f>ROUND(I149*H149,2)</f>
        <v>0</v>
      </c>
      <c r="BL149" s="18" t="s">
        <v>184</v>
      </c>
      <c r="BM149" s="230" t="s">
        <v>1962</v>
      </c>
    </row>
    <row r="150" s="2" customFormat="1" ht="16.5" customHeight="1">
      <c r="A150" s="39"/>
      <c r="B150" s="40"/>
      <c r="C150" s="219" t="s">
        <v>208</v>
      </c>
      <c r="D150" s="219" t="s">
        <v>164</v>
      </c>
      <c r="E150" s="220" t="s">
        <v>841</v>
      </c>
      <c r="F150" s="221" t="s">
        <v>842</v>
      </c>
      <c r="G150" s="222" t="s">
        <v>248</v>
      </c>
      <c r="H150" s="223">
        <v>58.738999999999997</v>
      </c>
      <c r="I150" s="224"/>
      <c r="J150" s="225">
        <f>ROUND(I150*H150,2)</f>
        <v>0</v>
      </c>
      <c r="K150" s="221" t="s">
        <v>168</v>
      </c>
      <c r="L150" s="45"/>
      <c r="M150" s="226" t="s">
        <v>1</v>
      </c>
      <c r="N150" s="227" t="s">
        <v>45</v>
      </c>
      <c r="O150" s="92"/>
      <c r="P150" s="228">
        <f>O150*H150</f>
        <v>0</v>
      </c>
      <c r="Q150" s="228">
        <v>1.0000000000000001E-05</v>
      </c>
      <c r="R150" s="228">
        <f>Q150*H150</f>
        <v>0.00058739000000000003</v>
      </c>
      <c r="S150" s="228">
        <v>0</v>
      </c>
      <c r="T150" s="229">
        <f>S150*H150</f>
        <v>0</v>
      </c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R150" s="230" t="s">
        <v>184</v>
      </c>
      <c r="AT150" s="230" t="s">
        <v>164</v>
      </c>
      <c r="AU150" s="230" t="s">
        <v>90</v>
      </c>
      <c r="AY150" s="18" t="s">
        <v>161</v>
      </c>
      <c r="BE150" s="231">
        <f>IF(N150="základní",J150,0)</f>
        <v>0</v>
      </c>
      <c r="BF150" s="231">
        <f>IF(N150="snížená",J150,0)</f>
        <v>0</v>
      </c>
      <c r="BG150" s="231">
        <f>IF(N150="zákl. přenesená",J150,0)</f>
        <v>0</v>
      </c>
      <c r="BH150" s="231">
        <f>IF(N150="sníž. přenesená",J150,0)</f>
        <v>0</v>
      </c>
      <c r="BI150" s="231">
        <f>IF(N150="nulová",J150,0)</f>
        <v>0</v>
      </c>
      <c r="BJ150" s="18" t="s">
        <v>88</v>
      </c>
      <c r="BK150" s="231">
        <f>ROUND(I150*H150,2)</f>
        <v>0</v>
      </c>
      <c r="BL150" s="18" t="s">
        <v>184</v>
      </c>
      <c r="BM150" s="230" t="s">
        <v>1963</v>
      </c>
    </row>
    <row r="151" s="2" customFormat="1" ht="24.15" customHeight="1">
      <c r="A151" s="39"/>
      <c r="B151" s="40"/>
      <c r="C151" s="219" t="s">
        <v>215</v>
      </c>
      <c r="D151" s="219" t="s">
        <v>164</v>
      </c>
      <c r="E151" s="220" t="s">
        <v>844</v>
      </c>
      <c r="F151" s="221" t="s">
        <v>845</v>
      </c>
      <c r="G151" s="222" t="s">
        <v>248</v>
      </c>
      <c r="H151" s="223">
        <v>58.738999999999997</v>
      </c>
      <c r="I151" s="224"/>
      <c r="J151" s="225">
        <f>ROUND(I151*H151,2)</f>
        <v>0</v>
      </c>
      <c r="K151" s="221" t="s">
        <v>168</v>
      </c>
      <c r="L151" s="45"/>
      <c r="M151" s="226" t="s">
        <v>1</v>
      </c>
      <c r="N151" s="227" t="s">
        <v>45</v>
      </c>
      <c r="O151" s="92"/>
      <c r="P151" s="228">
        <f>O151*H151</f>
        <v>0</v>
      </c>
      <c r="Q151" s="228">
        <v>4.0000000000000003E-05</v>
      </c>
      <c r="R151" s="228">
        <f>Q151*H151</f>
        <v>0.0023495600000000001</v>
      </c>
      <c r="S151" s="228">
        <v>0</v>
      </c>
      <c r="T151" s="229">
        <f>S151*H151</f>
        <v>0</v>
      </c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R151" s="230" t="s">
        <v>184</v>
      </c>
      <c r="AT151" s="230" t="s">
        <v>164</v>
      </c>
      <c r="AU151" s="230" t="s">
        <v>90</v>
      </c>
      <c r="AY151" s="18" t="s">
        <v>161</v>
      </c>
      <c r="BE151" s="231">
        <f>IF(N151="základní",J151,0)</f>
        <v>0</v>
      </c>
      <c r="BF151" s="231">
        <f>IF(N151="snížená",J151,0)</f>
        <v>0</v>
      </c>
      <c r="BG151" s="231">
        <f>IF(N151="zákl. přenesená",J151,0)</f>
        <v>0</v>
      </c>
      <c r="BH151" s="231">
        <f>IF(N151="sníž. přenesená",J151,0)</f>
        <v>0</v>
      </c>
      <c r="BI151" s="231">
        <f>IF(N151="nulová",J151,0)</f>
        <v>0</v>
      </c>
      <c r="BJ151" s="18" t="s">
        <v>88</v>
      </c>
      <c r="BK151" s="231">
        <f>ROUND(I151*H151,2)</f>
        <v>0</v>
      </c>
      <c r="BL151" s="18" t="s">
        <v>184</v>
      </c>
      <c r="BM151" s="230" t="s">
        <v>1964</v>
      </c>
    </row>
    <row r="152" s="2" customFormat="1" ht="37.8" customHeight="1">
      <c r="A152" s="39"/>
      <c r="B152" s="40"/>
      <c r="C152" s="219" t="s">
        <v>219</v>
      </c>
      <c r="D152" s="219" t="s">
        <v>164</v>
      </c>
      <c r="E152" s="220" t="s">
        <v>1965</v>
      </c>
      <c r="F152" s="221" t="s">
        <v>1966</v>
      </c>
      <c r="G152" s="222" t="s">
        <v>1958</v>
      </c>
      <c r="H152" s="223">
        <v>0.20000000000000001</v>
      </c>
      <c r="I152" s="224"/>
      <c r="J152" s="225">
        <f>ROUND(I152*H152,2)</f>
        <v>0</v>
      </c>
      <c r="K152" s="221" t="s">
        <v>168</v>
      </c>
      <c r="L152" s="45"/>
      <c r="M152" s="226" t="s">
        <v>1</v>
      </c>
      <c r="N152" s="227" t="s">
        <v>45</v>
      </c>
      <c r="O152" s="92"/>
      <c r="P152" s="228">
        <f>O152*H152</f>
        <v>0</v>
      </c>
      <c r="Q152" s="228">
        <v>0</v>
      </c>
      <c r="R152" s="228">
        <f>Q152*H152</f>
        <v>0</v>
      </c>
      <c r="S152" s="228">
        <v>2.2000000000000002</v>
      </c>
      <c r="T152" s="229">
        <f>S152*H152</f>
        <v>0.44000000000000006</v>
      </c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R152" s="230" t="s">
        <v>184</v>
      </c>
      <c r="AT152" s="230" t="s">
        <v>164</v>
      </c>
      <c r="AU152" s="230" t="s">
        <v>90</v>
      </c>
      <c r="AY152" s="18" t="s">
        <v>161</v>
      </c>
      <c r="BE152" s="231">
        <f>IF(N152="základní",J152,0)</f>
        <v>0</v>
      </c>
      <c r="BF152" s="231">
        <f>IF(N152="snížená",J152,0)</f>
        <v>0</v>
      </c>
      <c r="BG152" s="231">
        <f>IF(N152="zákl. přenesená",J152,0)</f>
        <v>0</v>
      </c>
      <c r="BH152" s="231">
        <f>IF(N152="sníž. přenesená",J152,0)</f>
        <v>0</v>
      </c>
      <c r="BI152" s="231">
        <f>IF(N152="nulová",J152,0)</f>
        <v>0</v>
      </c>
      <c r="BJ152" s="18" t="s">
        <v>88</v>
      </c>
      <c r="BK152" s="231">
        <f>ROUND(I152*H152,2)</f>
        <v>0</v>
      </c>
      <c r="BL152" s="18" t="s">
        <v>184</v>
      </c>
      <c r="BM152" s="230" t="s">
        <v>1967</v>
      </c>
    </row>
    <row r="153" s="2" customFormat="1" ht="24.15" customHeight="1">
      <c r="A153" s="39"/>
      <c r="B153" s="40"/>
      <c r="C153" s="219" t="s">
        <v>8</v>
      </c>
      <c r="D153" s="219" t="s">
        <v>164</v>
      </c>
      <c r="E153" s="220" t="s">
        <v>853</v>
      </c>
      <c r="F153" s="221" t="s">
        <v>854</v>
      </c>
      <c r="G153" s="222" t="s">
        <v>441</v>
      </c>
      <c r="H153" s="223">
        <v>2</v>
      </c>
      <c r="I153" s="224"/>
      <c r="J153" s="225">
        <f>ROUND(I153*H153,2)</f>
        <v>0</v>
      </c>
      <c r="K153" s="221" t="s">
        <v>168</v>
      </c>
      <c r="L153" s="45"/>
      <c r="M153" s="226" t="s">
        <v>1</v>
      </c>
      <c r="N153" s="227" t="s">
        <v>45</v>
      </c>
      <c r="O153" s="92"/>
      <c r="P153" s="228">
        <f>O153*H153</f>
        <v>0</v>
      </c>
      <c r="Q153" s="228">
        <v>0</v>
      </c>
      <c r="R153" s="228">
        <f>Q153*H153</f>
        <v>0</v>
      </c>
      <c r="S153" s="228">
        <v>0.0089999999999999993</v>
      </c>
      <c r="T153" s="229">
        <f>S153*H153</f>
        <v>0.017999999999999999</v>
      </c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R153" s="230" t="s">
        <v>184</v>
      </c>
      <c r="AT153" s="230" t="s">
        <v>164</v>
      </c>
      <c r="AU153" s="230" t="s">
        <v>90</v>
      </c>
      <c r="AY153" s="18" t="s">
        <v>161</v>
      </c>
      <c r="BE153" s="231">
        <f>IF(N153="základní",J153,0)</f>
        <v>0</v>
      </c>
      <c r="BF153" s="231">
        <f>IF(N153="snížená",J153,0)</f>
        <v>0</v>
      </c>
      <c r="BG153" s="231">
        <f>IF(N153="zákl. přenesená",J153,0)</f>
        <v>0</v>
      </c>
      <c r="BH153" s="231">
        <f>IF(N153="sníž. přenesená",J153,0)</f>
        <v>0</v>
      </c>
      <c r="BI153" s="231">
        <f>IF(N153="nulová",J153,0)</f>
        <v>0</v>
      </c>
      <c r="BJ153" s="18" t="s">
        <v>88</v>
      </c>
      <c r="BK153" s="231">
        <f>ROUND(I153*H153,2)</f>
        <v>0</v>
      </c>
      <c r="BL153" s="18" t="s">
        <v>184</v>
      </c>
      <c r="BM153" s="230" t="s">
        <v>1968</v>
      </c>
    </row>
    <row r="154" s="2" customFormat="1" ht="24.15" customHeight="1">
      <c r="A154" s="39"/>
      <c r="B154" s="40"/>
      <c r="C154" s="219" t="s">
        <v>230</v>
      </c>
      <c r="D154" s="219" t="s">
        <v>164</v>
      </c>
      <c r="E154" s="220" t="s">
        <v>857</v>
      </c>
      <c r="F154" s="221" t="s">
        <v>858</v>
      </c>
      <c r="G154" s="222" t="s">
        <v>441</v>
      </c>
      <c r="H154" s="223">
        <v>1</v>
      </c>
      <c r="I154" s="224"/>
      <c r="J154" s="225">
        <f>ROUND(I154*H154,2)</f>
        <v>0</v>
      </c>
      <c r="K154" s="221" t="s">
        <v>168</v>
      </c>
      <c r="L154" s="45"/>
      <c r="M154" s="226" t="s">
        <v>1</v>
      </c>
      <c r="N154" s="227" t="s">
        <v>45</v>
      </c>
      <c r="O154" s="92"/>
      <c r="P154" s="228">
        <f>O154*H154</f>
        <v>0</v>
      </c>
      <c r="Q154" s="228">
        <v>0</v>
      </c>
      <c r="R154" s="228">
        <f>Q154*H154</f>
        <v>0</v>
      </c>
      <c r="S154" s="228">
        <v>0.017999999999999999</v>
      </c>
      <c r="T154" s="229">
        <f>S154*H154</f>
        <v>0.017999999999999999</v>
      </c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R154" s="230" t="s">
        <v>184</v>
      </c>
      <c r="AT154" s="230" t="s">
        <v>164</v>
      </c>
      <c r="AU154" s="230" t="s">
        <v>90</v>
      </c>
      <c r="AY154" s="18" t="s">
        <v>161</v>
      </c>
      <c r="BE154" s="231">
        <f>IF(N154="základní",J154,0)</f>
        <v>0</v>
      </c>
      <c r="BF154" s="231">
        <f>IF(N154="snížená",J154,0)</f>
        <v>0</v>
      </c>
      <c r="BG154" s="231">
        <f>IF(N154="zákl. přenesená",J154,0)</f>
        <v>0</v>
      </c>
      <c r="BH154" s="231">
        <f>IF(N154="sníž. přenesená",J154,0)</f>
        <v>0</v>
      </c>
      <c r="BI154" s="231">
        <f>IF(N154="nulová",J154,0)</f>
        <v>0</v>
      </c>
      <c r="BJ154" s="18" t="s">
        <v>88</v>
      </c>
      <c r="BK154" s="231">
        <f>ROUND(I154*H154,2)</f>
        <v>0</v>
      </c>
      <c r="BL154" s="18" t="s">
        <v>184</v>
      </c>
      <c r="BM154" s="230" t="s">
        <v>1969</v>
      </c>
    </row>
    <row r="155" s="2" customFormat="1" ht="24.15" customHeight="1">
      <c r="A155" s="39"/>
      <c r="B155" s="40"/>
      <c r="C155" s="219" t="s">
        <v>305</v>
      </c>
      <c r="D155" s="219" t="s">
        <v>164</v>
      </c>
      <c r="E155" s="220" t="s">
        <v>432</v>
      </c>
      <c r="F155" s="221" t="s">
        <v>433</v>
      </c>
      <c r="G155" s="222" t="s">
        <v>191</v>
      </c>
      <c r="H155" s="223">
        <v>6</v>
      </c>
      <c r="I155" s="224"/>
      <c r="J155" s="225">
        <f>ROUND(I155*H155,2)</f>
        <v>0</v>
      </c>
      <c r="K155" s="221" t="s">
        <v>308</v>
      </c>
      <c r="L155" s="45"/>
      <c r="M155" s="226" t="s">
        <v>1</v>
      </c>
      <c r="N155" s="227" t="s">
        <v>45</v>
      </c>
      <c r="O155" s="92"/>
      <c r="P155" s="228">
        <f>O155*H155</f>
        <v>0</v>
      </c>
      <c r="Q155" s="228">
        <v>0.00076000000000000004</v>
      </c>
      <c r="R155" s="228">
        <f>Q155*H155</f>
        <v>0.0045599999999999998</v>
      </c>
      <c r="S155" s="228">
        <v>0.0020999999999999999</v>
      </c>
      <c r="T155" s="229">
        <f>S155*H155</f>
        <v>0.0126</v>
      </c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R155" s="230" t="s">
        <v>184</v>
      </c>
      <c r="AT155" s="230" t="s">
        <v>164</v>
      </c>
      <c r="AU155" s="230" t="s">
        <v>90</v>
      </c>
      <c r="AY155" s="18" t="s">
        <v>161</v>
      </c>
      <c r="BE155" s="231">
        <f>IF(N155="základní",J155,0)</f>
        <v>0</v>
      </c>
      <c r="BF155" s="231">
        <f>IF(N155="snížená",J155,0)</f>
        <v>0</v>
      </c>
      <c r="BG155" s="231">
        <f>IF(N155="zákl. přenesená",J155,0)</f>
        <v>0</v>
      </c>
      <c r="BH155" s="231">
        <f>IF(N155="sníž. přenesená",J155,0)</f>
        <v>0</v>
      </c>
      <c r="BI155" s="231">
        <f>IF(N155="nulová",J155,0)</f>
        <v>0</v>
      </c>
      <c r="BJ155" s="18" t="s">
        <v>88</v>
      </c>
      <c r="BK155" s="231">
        <f>ROUND(I155*H155,2)</f>
        <v>0</v>
      </c>
      <c r="BL155" s="18" t="s">
        <v>184</v>
      </c>
      <c r="BM155" s="230" t="s">
        <v>1970</v>
      </c>
    </row>
    <row r="156" s="2" customFormat="1" ht="24.15" customHeight="1">
      <c r="A156" s="39"/>
      <c r="B156" s="40"/>
      <c r="C156" s="219" t="s">
        <v>312</v>
      </c>
      <c r="D156" s="219" t="s">
        <v>164</v>
      </c>
      <c r="E156" s="220" t="s">
        <v>862</v>
      </c>
      <c r="F156" s="221" t="s">
        <v>863</v>
      </c>
      <c r="G156" s="222" t="s">
        <v>191</v>
      </c>
      <c r="H156" s="223">
        <v>3</v>
      </c>
      <c r="I156" s="224"/>
      <c r="J156" s="225">
        <f>ROUND(I156*H156,2)</f>
        <v>0</v>
      </c>
      <c r="K156" s="221" t="s">
        <v>308</v>
      </c>
      <c r="L156" s="45"/>
      <c r="M156" s="226" t="s">
        <v>1</v>
      </c>
      <c r="N156" s="227" t="s">
        <v>45</v>
      </c>
      <c r="O156" s="92"/>
      <c r="P156" s="228">
        <f>O156*H156</f>
        <v>0</v>
      </c>
      <c r="Q156" s="228">
        <v>0.0011800000000000001</v>
      </c>
      <c r="R156" s="228">
        <f>Q156*H156</f>
        <v>0.0035400000000000002</v>
      </c>
      <c r="S156" s="228">
        <v>0.014</v>
      </c>
      <c r="T156" s="229">
        <f>S156*H156</f>
        <v>0.042000000000000003</v>
      </c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R156" s="230" t="s">
        <v>184</v>
      </c>
      <c r="AT156" s="230" t="s">
        <v>164</v>
      </c>
      <c r="AU156" s="230" t="s">
        <v>90</v>
      </c>
      <c r="AY156" s="18" t="s">
        <v>161</v>
      </c>
      <c r="BE156" s="231">
        <f>IF(N156="základní",J156,0)</f>
        <v>0</v>
      </c>
      <c r="BF156" s="231">
        <f>IF(N156="snížená",J156,0)</f>
        <v>0</v>
      </c>
      <c r="BG156" s="231">
        <f>IF(N156="zákl. přenesená",J156,0)</f>
        <v>0</v>
      </c>
      <c r="BH156" s="231">
        <f>IF(N156="sníž. přenesená",J156,0)</f>
        <v>0</v>
      </c>
      <c r="BI156" s="231">
        <f>IF(N156="nulová",J156,0)</f>
        <v>0</v>
      </c>
      <c r="BJ156" s="18" t="s">
        <v>88</v>
      </c>
      <c r="BK156" s="231">
        <f>ROUND(I156*H156,2)</f>
        <v>0</v>
      </c>
      <c r="BL156" s="18" t="s">
        <v>184</v>
      </c>
      <c r="BM156" s="230" t="s">
        <v>1971</v>
      </c>
    </row>
    <row r="157" s="2" customFormat="1" ht="24.15" customHeight="1">
      <c r="A157" s="39"/>
      <c r="B157" s="40"/>
      <c r="C157" s="219" t="s">
        <v>303</v>
      </c>
      <c r="D157" s="219" t="s">
        <v>164</v>
      </c>
      <c r="E157" s="220" t="s">
        <v>1972</v>
      </c>
      <c r="F157" s="221" t="s">
        <v>1973</v>
      </c>
      <c r="G157" s="222" t="s">
        <v>441</v>
      </c>
      <c r="H157" s="223">
        <v>2</v>
      </c>
      <c r="I157" s="224"/>
      <c r="J157" s="225">
        <f>ROUND(I157*H157,2)</f>
        <v>0</v>
      </c>
      <c r="K157" s="221" t="s">
        <v>168</v>
      </c>
      <c r="L157" s="45"/>
      <c r="M157" s="226" t="s">
        <v>1</v>
      </c>
      <c r="N157" s="227" t="s">
        <v>45</v>
      </c>
      <c r="O157" s="92"/>
      <c r="P157" s="228">
        <f>O157*H157</f>
        <v>0</v>
      </c>
      <c r="Q157" s="228">
        <v>0</v>
      </c>
      <c r="R157" s="228">
        <f>Q157*H157</f>
        <v>0</v>
      </c>
      <c r="S157" s="228">
        <v>0</v>
      </c>
      <c r="T157" s="229">
        <f>S157*H157</f>
        <v>0</v>
      </c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R157" s="230" t="s">
        <v>184</v>
      </c>
      <c r="AT157" s="230" t="s">
        <v>164</v>
      </c>
      <c r="AU157" s="230" t="s">
        <v>90</v>
      </c>
      <c r="AY157" s="18" t="s">
        <v>161</v>
      </c>
      <c r="BE157" s="231">
        <f>IF(N157="základní",J157,0)</f>
        <v>0</v>
      </c>
      <c r="BF157" s="231">
        <f>IF(N157="snížená",J157,0)</f>
        <v>0</v>
      </c>
      <c r="BG157" s="231">
        <f>IF(N157="zákl. přenesená",J157,0)</f>
        <v>0</v>
      </c>
      <c r="BH157" s="231">
        <f>IF(N157="sníž. přenesená",J157,0)</f>
        <v>0</v>
      </c>
      <c r="BI157" s="231">
        <f>IF(N157="nulová",J157,0)</f>
        <v>0</v>
      </c>
      <c r="BJ157" s="18" t="s">
        <v>88</v>
      </c>
      <c r="BK157" s="231">
        <f>ROUND(I157*H157,2)</f>
        <v>0</v>
      </c>
      <c r="BL157" s="18" t="s">
        <v>184</v>
      </c>
      <c r="BM157" s="230" t="s">
        <v>1974</v>
      </c>
    </row>
    <row r="158" s="12" customFormat="1" ht="22.8" customHeight="1">
      <c r="A158" s="12"/>
      <c r="B158" s="203"/>
      <c r="C158" s="204"/>
      <c r="D158" s="205" t="s">
        <v>79</v>
      </c>
      <c r="E158" s="217" t="s">
        <v>277</v>
      </c>
      <c r="F158" s="217" t="s">
        <v>278</v>
      </c>
      <c r="G158" s="204"/>
      <c r="H158" s="204"/>
      <c r="I158" s="207"/>
      <c r="J158" s="218">
        <f>BK158</f>
        <v>0</v>
      </c>
      <c r="K158" s="204"/>
      <c r="L158" s="209"/>
      <c r="M158" s="210"/>
      <c r="N158" s="211"/>
      <c r="O158" s="211"/>
      <c r="P158" s="212">
        <f>SUM(P159:P167)</f>
        <v>0</v>
      </c>
      <c r="Q158" s="211"/>
      <c r="R158" s="212">
        <f>SUM(R159:R167)</f>
        <v>0</v>
      </c>
      <c r="S158" s="211"/>
      <c r="T158" s="213">
        <f>SUM(T159:T167)</f>
        <v>0</v>
      </c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R158" s="214" t="s">
        <v>88</v>
      </c>
      <c r="AT158" s="215" t="s">
        <v>79</v>
      </c>
      <c r="AU158" s="215" t="s">
        <v>88</v>
      </c>
      <c r="AY158" s="214" t="s">
        <v>161</v>
      </c>
      <c r="BK158" s="216">
        <f>SUM(BK159:BK167)</f>
        <v>0</v>
      </c>
    </row>
    <row r="159" s="2" customFormat="1" ht="24.15" customHeight="1">
      <c r="A159" s="39"/>
      <c r="B159" s="40"/>
      <c r="C159" s="219" t="s">
        <v>319</v>
      </c>
      <c r="D159" s="219" t="s">
        <v>164</v>
      </c>
      <c r="E159" s="220" t="s">
        <v>279</v>
      </c>
      <c r="F159" s="221" t="s">
        <v>280</v>
      </c>
      <c r="G159" s="222" t="s">
        <v>281</v>
      </c>
      <c r="H159" s="223">
        <v>1.091</v>
      </c>
      <c r="I159" s="224"/>
      <c r="J159" s="225">
        <f>ROUND(I159*H159,2)</f>
        <v>0</v>
      </c>
      <c r="K159" s="221" t="s">
        <v>168</v>
      </c>
      <c r="L159" s="45"/>
      <c r="M159" s="226" t="s">
        <v>1</v>
      </c>
      <c r="N159" s="227" t="s">
        <v>45</v>
      </c>
      <c r="O159" s="92"/>
      <c r="P159" s="228">
        <f>O159*H159</f>
        <v>0</v>
      </c>
      <c r="Q159" s="228">
        <v>0</v>
      </c>
      <c r="R159" s="228">
        <f>Q159*H159</f>
        <v>0</v>
      </c>
      <c r="S159" s="228">
        <v>0</v>
      </c>
      <c r="T159" s="229">
        <f>S159*H159</f>
        <v>0</v>
      </c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R159" s="230" t="s">
        <v>184</v>
      </c>
      <c r="AT159" s="230" t="s">
        <v>164</v>
      </c>
      <c r="AU159" s="230" t="s">
        <v>90</v>
      </c>
      <c r="AY159" s="18" t="s">
        <v>161</v>
      </c>
      <c r="BE159" s="231">
        <f>IF(N159="základní",J159,0)</f>
        <v>0</v>
      </c>
      <c r="BF159" s="231">
        <f>IF(N159="snížená",J159,0)</f>
        <v>0</v>
      </c>
      <c r="BG159" s="231">
        <f>IF(N159="zákl. přenesená",J159,0)</f>
        <v>0</v>
      </c>
      <c r="BH159" s="231">
        <f>IF(N159="sníž. přenesená",J159,0)</f>
        <v>0</v>
      </c>
      <c r="BI159" s="231">
        <f>IF(N159="nulová",J159,0)</f>
        <v>0</v>
      </c>
      <c r="BJ159" s="18" t="s">
        <v>88</v>
      </c>
      <c r="BK159" s="231">
        <f>ROUND(I159*H159,2)</f>
        <v>0</v>
      </c>
      <c r="BL159" s="18" t="s">
        <v>184</v>
      </c>
      <c r="BM159" s="230" t="s">
        <v>1975</v>
      </c>
    </row>
    <row r="160" s="2" customFormat="1" ht="33" customHeight="1">
      <c r="A160" s="39"/>
      <c r="B160" s="40"/>
      <c r="C160" s="219" t="s">
        <v>323</v>
      </c>
      <c r="D160" s="219" t="s">
        <v>164</v>
      </c>
      <c r="E160" s="220" t="s">
        <v>283</v>
      </c>
      <c r="F160" s="221" t="s">
        <v>284</v>
      </c>
      <c r="G160" s="222" t="s">
        <v>281</v>
      </c>
      <c r="H160" s="223">
        <v>10.91</v>
      </c>
      <c r="I160" s="224"/>
      <c r="J160" s="225">
        <f>ROUND(I160*H160,2)</f>
        <v>0</v>
      </c>
      <c r="K160" s="221" t="s">
        <v>168</v>
      </c>
      <c r="L160" s="45"/>
      <c r="M160" s="226" t="s">
        <v>1</v>
      </c>
      <c r="N160" s="227" t="s">
        <v>45</v>
      </c>
      <c r="O160" s="92"/>
      <c r="P160" s="228">
        <f>O160*H160</f>
        <v>0</v>
      </c>
      <c r="Q160" s="228">
        <v>0</v>
      </c>
      <c r="R160" s="228">
        <f>Q160*H160</f>
        <v>0</v>
      </c>
      <c r="S160" s="228">
        <v>0</v>
      </c>
      <c r="T160" s="229">
        <f>S160*H160</f>
        <v>0</v>
      </c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R160" s="230" t="s">
        <v>184</v>
      </c>
      <c r="AT160" s="230" t="s">
        <v>164</v>
      </c>
      <c r="AU160" s="230" t="s">
        <v>90</v>
      </c>
      <c r="AY160" s="18" t="s">
        <v>161</v>
      </c>
      <c r="BE160" s="231">
        <f>IF(N160="základní",J160,0)</f>
        <v>0</v>
      </c>
      <c r="BF160" s="231">
        <f>IF(N160="snížená",J160,0)</f>
        <v>0</v>
      </c>
      <c r="BG160" s="231">
        <f>IF(N160="zákl. přenesená",J160,0)</f>
        <v>0</v>
      </c>
      <c r="BH160" s="231">
        <f>IF(N160="sníž. přenesená",J160,0)</f>
        <v>0</v>
      </c>
      <c r="BI160" s="231">
        <f>IF(N160="nulová",J160,0)</f>
        <v>0</v>
      </c>
      <c r="BJ160" s="18" t="s">
        <v>88</v>
      </c>
      <c r="BK160" s="231">
        <f>ROUND(I160*H160,2)</f>
        <v>0</v>
      </c>
      <c r="BL160" s="18" t="s">
        <v>184</v>
      </c>
      <c r="BM160" s="230" t="s">
        <v>1976</v>
      </c>
    </row>
    <row r="161" s="13" customFormat="1">
      <c r="A161" s="13"/>
      <c r="B161" s="241"/>
      <c r="C161" s="242"/>
      <c r="D161" s="232" t="s">
        <v>250</v>
      </c>
      <c r="E161" s="242"/>
      <c r="F161" s="244" t="s">
        <v>1977</v>
      </c>
      <c r="G161" s="242"/>
      <c r="H161" s="245">
        <v>10.91</v>
      </c>
      <c r="I161" s="246"/>
      <c r="J161" s="242"/>
      <c r="K161" s="242"/>
      <c r="L161" s="247"/>
      <c r="M161" s="248"/>
      <c r="N161" s="249"/>
      <c r="O161" s="249"/>
      <c r="P161" s="249"/>
      <c r="Q161" s="249"/>
      <c r="R161" s="249"/>
      <c r="S161" s="249"/>
      <c r="T161" s="250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51" t="s">
        <v>250</v>
      </c>
      <c r="AU161" s="251" t="s">
        <v>90</v>
      </c>
      <c r="AV161" s="13" t="s">
        <v>90</v>
      </c>
      <c r="AW161" s="13" t="s">
        <v>4</v>
      </c>
      <c r="AX161" s="13" t="s">
        <v>88</v>
      </c>
      <c r="AY161" s="251" t="s">
        <v>161</v>
      </c>
    </row>
    <row r="162" s="2" customFormat="1" ht="24.15" customHeight="1">
      <c r="A162" s="39"/>
      <c r="B162" s="40"/>
      <c r="C162" s="219" t="s">
        <v>327</v>
      </c>
      <c r="D162" s="219" t="s">
        <v>164</v>
      </c>
      <c r="E162" s="220" t="s">
        <v>287</v>
      </c>
      <c r="F162" s="221" t="s">
        <v>288</v>
      </c>
      <c r="G162" s="222" t="s">
        <v>281</v>
      </c>
      <c r="H162" s="223">
        <v>1.091</v>
      </c>
      <c r="I162" s="224"/>
      <c r="J162" s="225">
        <f>ROUND(I162*H162,2)</f>
        <v>0</v>
      </c>
      <c r="K162" s="221" t="s">
        <v>168</v>
      </c>
      <c r="L162" s="45"/>
      <c r="M162" s="226" t="s">
        <v>1</v>
      </c>
      <c r="N162" s="227" t="s">
        <v>45</v>
      </c>
      <c r="O162" s="92"/>
      <c r="P162" s="228">
        <f>O162*H162</f>
        <v>0</v>
      </c>
      <c r="Q162" s="228">
        <v>0</v>
      </c>
      <c r="R162" s="228">
        <f>Q162*H162</f>
        <v>0</v>
      </c>
      <c r="S162" s="228">
        <v>0</v>
      </c>
      <c r="T162" s="229">
        <f>S162*H162</f>
        <v>0</v>
      </c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R162" s="230" t="s">
        <v>184</v>
      </c>
      <c r="AT162" s="230" t="s">
        <v>164</v>
      </c>
      <c r="AU162" s="230" t="s">
        <v>90</v>
      </c>
      <c r="AY162" s="18" t="s">
        <v>161</v>
      </c>
      <c r="BE162" s="231">
        <f>IF(N162="základní",J162,0)</f>
        <v>0</v>
      </c>
      <c r="BF162" s="231">
        <f>IF(N162="snížená",J162,0)</f>
        <v>0</v>
      </c>
      <c r="BG162" s="231">
        <f>IF(N162="zákl. přenesená",J162,0)</f>
        <v>0</v>
      </c>
      <c r="BH162" s="231">
        <f>IF(N162="sníž. přenesená",J162,0)</f>
        <v>0</v>
      </c>
      <c r="BI162" s="231">
        <f>IF(N162="nulová",J162,0)</f>
        <v>0</v>
      </c>
      <c r="BJ162" s="18" t="s">
        <v>88</v>
      </c>
      <c r="BK162" s="231">
        <f>ROUND(I162*H162,2)</f>
        <v>0</v>
      </c>
      <c r="BL162" s="18" t="s">
        <v>184</v>
      </c>
      <c r="BM162" s="230" t="s">
        <v>1978</v>
      </c>
    </row>
    <row r="163" s="2" customFormat="1" ht="24.15" customHeight="1">
      <c r="A163" s="39"/>
      <c r="B163" s="40"/>
      <c r="C163" s="219" t="s">
        <v>330</v>
      </c>
      <c r="D163" s="219" t="s">
        <v>164</v>
      </c>
      <c r="E163" s="220" t="s">
        <v>290</v>
      </c>
      <c r="F163" s="221" t="s">
        <v>291</v>
      </c>
      <c r="G163" s="222" t="s">
        <v>281</v>
      </c>
      <c r="H163" s="223">
        <v>8.7279999999999998</v>
      </c>
      <c r="I163" s="224"/>
      <c r="J163" s="225">
        <f>ROUND(I163*H163,2)</f>
        <v>0</v>
      </c>
      <c r="K163" s="221" t="s">
        <v>168</v>
      </c>
      <c r="L163" s="45"/>
      <c r="M163" s="226" t="s">
        <v>1</v>
      </c>
      <c r="N163" s="227" t="s">
        <v>45</v>
      </c>
      <c r="O163" s="92"/>
      <c r="P163" s="228">
        <f>O163*H163</f>
        <v>0</v>
      </c>
      <c r="Q163" s="228">
        <v>0</v>
      </c>
      <c r="R163" s="228">
        <f>Q163*H163</f>
        <v>0</v>
      </c>
      <c r="S163" s="228">
        <v>0</v>
      </c>
      <c r="T163" s="229">
        <f>S163*H163</f>
        <v>0</v>
      </c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R163" s="230" t="s">
        <v>184</v>
      </c>
      <c r="AT163" s="230" t="s">
        <v>164</v>
      </c>
      <c r="AU163" s="230" t="s">
        <v>90</v>
      </c>
      <c r="AY163" s="18" t="s">
        <v>161</v>
      </c>
      <c r="BE163" s="231">
        <f>IF(N163="základní",J163,0)</f>
        <v>0</v>
      </c>
      <c r="BF163" s="231">
        <f>IF(N163="snížená",J163,0)</f>
        <v>0</v>
      </c>
      <c r="BG163" s="231">
        <f>IF(N163="zákl. přenesená",J163,0)</f>
        <v>0</v>
      </c>
      <c r="BH163" s="231">
        <f>IF(N163="sníž. přenesená",J163,0)</f>
        <v>0</v>
      </c>
      <c r="BI163" s="231">
        <f>IF(N163="nulová",J163,0)</f>
        <v>0</v>
      </c>
      <c r="BJ163" s="18" t="s">
        <v>88</v>
      </c>
      <c r="BK163" s="231">
        <f>ROUND(I163*H163,2)</f>
        <v>0</v>
      </c>
      <c r="BL163" s="18" t="s">
        <v>184</v>
      </c>
      <c r="BM163" s="230" t="s">
        <v>1979</v>
      </c>
    </row>
    <row r="164" s="13" customFormat="1">
      <c r="A164" s="13"/>
      <c r="B164" s="241"/>
      <c r="C164" s="242"/>
      <c r="D164" s="232" t="s">
        <v>250</v>
      </c>
      <c r="E164" s="242"/>
      <c r="F164" s="244" t="s">
        <v>1980</v>
      </c>
      <c r="G164" s="242"/>
      <c r="H164" s="245">
        <v>8.7279999999999998</v>
      </c>
      <c r="I164" s="246"/>
      <c r="J164" s="242"/>
      <c r="K164" s="242"/>
      <c r="L164" s="247"/>
      <c r="M164" s="248"/>
      <c r="N164" s="249"/>
      <c r="O164" s="249"/>
      <c r="P164" s="249"/>
      <c r="Q164" s="249"/>
      <c r="R164" s="249"/>
      <c r="S164" s="249"/>
      <c r="T164" s="250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51" t="s">
        <v>250</v>
      </c>
      <c r="AU164" s="251" t="s">
        <v>90</v>
      </c>
      <c r="AV164" s="13" t="s">
        <v>90</v>
      </c>
      <c r="AW164" s="13" t="s">
        <v>4</v>
      </c>
      <c r="AX164" s="13" t="s">
        <v>88</v>
      </c>
      <c r="AY164" s="251" t="s">
        <v>161</v>
      </c>
    </row>
    <row r="165" s="2" customFormat="1" ht="33" customHeight="1">
      <c r="A165" s="39"/>
      <c r="B165" s="40"/>
      <c r="C165" s="219" t="s">
        <v>7</v>
      </c>
      <c r="D165" s="219" t="s">
        <v>164</v>
      </c>
      <c r="E165" s="220" t="s">
        <v>294</v>
      </c>
      <c r="F165" s="221" t="s">
        <v>295</v>
      </c>
      <c r="G165" s="222" t="s">
        <v>281</v>
      </c>
      <c r="H165" s="223">
        <v>0.93300000000000005</v>
      </c>
      <c r="I165" s="224"/>
      <c r="J165" s="225">
        <f>ROUND(I165*H165,2)</f>
        <v>0</v>
      </c>
      <c r="K165" s="221" t="s">
        <v>168</v>
      </c>
      <c r="L165" s="45"/>
      <c r="M165" s="226" t="s">
        <v>1</v>
      </c>
      <c r="N165" s="227" t="s">
        <v>45</v>
      </c>
      <c r="O165" s="92"/>
      <c r="P165" s="228">
        <f>O165*H165</f>
        <v>0</v>
      </c>
      <c r="Q165" s="228">
        <v>0</v>
      </c>
      <c r="R165" s="228">
        <f>Q165*H165</f>
        <v>0</v>
      </c>
      <c r="S165" s="228">
        <v>0</v>
      </c>
      <c r="T165" s="229">
        <f>S165*H165</f>
        <v>0</v>
      </c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R165" s="230" t="s">
        <v>184</v>
      </c>
      <c r="AT165" s="230" t="s">
        <v>164</v>
      </c>
      <c r="AU165" s="230" t="s">
        <v>90</v>
      </c>
      <c r="AY165" s="18" t="s">
        <v>161</v>
      </c>
      <c r="BE165" s="231">
        <f>IF(N165="základní",J165,0)</f>
        <v>0</v>
      </c>
      <c r="BF165" s="231">
        <f>IF(N165="snížená",J165,0)</f>
        <v>0</v>
      </c>
      <c r="BG165" s="231">
        <f>IF(N165="zákl. přenesená",J165,0)</f>
        <v>0</v>
      </c>
      <c r="BH165" s="231">
        <f>IF(N165="sníž. přenesená",J165,0)</f>
        <v>0</v>
      </c>
      <c r="BI165" s="231">
        <f>IF(N165="nulová",J165,0)</f>
        <v>0</v>
      </c>
      <c r="BJ165" s="18" t="s">
        <v>88</v>
      </c>
      <c r="BK165" s="231">
        <f>ROUND(I165*H165,2)</f>
        <v>0</v>
      </c>
      <c r="BL165" s="18" t="s">
        <v>184</v>
      </c>
      <c r="BM165" s="230" t="s">
        <v>1981</v>
      </c>
    </row>
    <row r="166" s="13" customFormat="1">
      <c r="A166" s="13"/>
      <c r="B166" s="241"/>
      <c r="C166" s="242"/>
      <c r="D166" s="232" t="s">
        <v>250</v>
      </c>
      <c r="E166" s="243" t="s">
        <v>1</v>
      </c>
      <c r="F166" s="244" t="s">
        <v>1982</v>
      </c>
      <c r="G166" s="242"/>
      <c r="H166" s="245">
        <v>0.93300000000000005</v>
      </c>
      <c r="I166" s="246"/>
      <c r="J166" s="242"/>
      <c r="K166" s="242"/>
      <c r="L166" s="247"/>
      <c r="M166" s="248"/>
      <c r="N166" s="249"/>
      <c r="O166" s="249"/>
      <c r="P166" s="249"/>
      <c r="Q166" s="249"/>
      <c r="R166" s="249"/>
      <c r="S166" s="249"/>
      <c r="T166" s="250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51" t="s">
        <v>250</v>
      </c>
      <c r="AU166" s="251" t="s">
        <v>90</v>
      </c>
      <c r="AV166" s="13" t="s">
        <v>90</v>
      </c>
      <c r="AW166" s="13" t="s">
        <v>36</v>
      </c>
      <c r="AX166" s="13" t="s">
        <v>88</v>
      </c>
      <c r="AY166" s="251" t="s">
        <v>161</v>
      </c>
    </row>
    <row r="167" s="2" customFormat="1" ht="37.8" customHeight="1">
      <c r="A167" s="39"/>
      <c r="B167" s="40"/>
      <c r="C167" s="219" t="s">
        <v>336</v>
      </c>
      <c r="D167" s="219" t="s">
        <v>164</v>
      </c>
      <c r="E167" s="220" t="s">
        <v>873</v>
      </c>
      <c r="F167" s="221" t="s">
        <v>874</v>
      </c>
      <c r="G167" s="222" t="s">
        <v>281</v>
      </c>
      <c r="H167" s="223">
        <v>0.158</v>
      </c>
      <c r="I167" s="224"/>
      <c r="J167" s="225">
        <f>ROUND(I167*H167,2)</f>
        <v>0</v>
      </c>
      <c r="K167" s="221" t="s">
        <v>168</v>
      </c>
      <c r="L167" s="45"/>
      <c r="M167" s="226" t="s">
        <v>1</v>
      </c>
      <c r="N167" s="227" t="s">
        <v>45</v>
      </c>
      <c r="O167" s="92"/>
      <c r="P167" s="228">
        <f>O167*H167</f>
        <v>0</v>
      </c>
      <c r="Q167" s="228">
        <v>0</v>
      </c>
      <c r="R167" s="228">
        <f>Q167*H167</f>
        <v>0</v>
      </c>
      <c r="S167" s="228">
        <v>0</v>
      </c>
      <c r="T167" s="229">
        <f>S167*H167</f>
        <v>0</v>
      </c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R167" s="230" t="s">
        <v>184</v>
      </c>
      <c r="AT167" s="230" t="s">
        <v>164</v>
      </c>
      <c r="AU167" s="230" t="s">
        <v>90</v>
      </c>
      <c r="AY167" s="18" t="s">
        <v>161</v>
      </c>
      <c r="BE167" s="231">
        <f>IF(N167="základní",J167,0)</f>
        <v>0</v>
      </c>
      <c r="BF167" s="231">
        <f>IF(N167="snížená",J167,0)</f>
        <v>0</v>
      </c>
      <c r="BG167" s="231">
        <f>IF(N167="zákl. přenesená",J167,0)</f>
        <v>0</v>
      </c>
      <c r="BH167" s="231">
        <f>IF(N167="sníž. přenesená",J167,0)</f>
        <v>0</v>
      </c>
      <c r="BI167" s="231">
        <f>IF(N167="nulová",J167,0)</f>
        <v>0</v>
      </c>
      <c r="BJ167" s="18" t="s">
        <v>88</v>
      </c>
      <c r="BK167" s="231">
        <f>ROUND(I167*H167,2)</f>
        <v>0</v>
      </c>
      <c r="BL167" s="18" t="s">
        <v>184</v>
      </c>
      <c r="BM167" s="230" t="s">
        <v>1983</v>
      </c>
    </row>
    <row r="168" s="12" customFormat="1" ht="22.8" customHeight="1">
      <c r="A168" s="12"/>
      <c r="B168" s="203"/>
      <c r="C168" s="204"/>
      <c r="D168" s="205" t="s">
        <v>79</v>
      </c>
      <c r="E168" s="217" t="s">
        <v>456</v>
      </c>
      <c r="F168" s="217" t="s">
        <v>457</v>
      </c>
      <c r="G168" s="204"/>
      <c r="H168" s="204"/>
      <c r="I168" s="207"/>
      <c r="J168" s="218">
        <f>BK168</f>
        <v>0</v>
      </c>
      <c r="K168" s="204"/>
      <c r="L168" s="209"/>
      <c r="M168" s="210"/>
      <c r="N168" s="211"/>
      <c r="O168" s="211"/>
      <c r="P168" s="212">
        <f>SUM(P169:P170)</f>
        <v>0</v>
      </c>
      <c r="Q168" s="211"/>
      <c r="R168" s="212">
        <f>SUM(R169:R170)</f>
        <v>0</v>
      </c>
      <c r="S168" s="211"/>
      <c r="T168" s="213">
        <f>SUM(T169:T170)</f>
        <v>0</v>
      </c>
      <c r="U168" s="12"/>
      <c r="V168" s="12"/>
      <c r="W168" s="12"/>
      <c r="X168" s="12"/>
      <c r="Y168" s="12"/>
      <c r="Z168" s="12"/>
      <c r="AA168" s="12"/>
      <c r="AB168" s="12"/>
      <c r="AC168" s="12"/>
      <c r="AD168" s="12"/>
      <c r="AE168" s="12"/>
      <c r="AR168" s="214" t="s">
        <v>88</v>
      </c>
      <c r="AT168" s="215" t="s">
        <v>79</v>
      </c>
      <c r="AU168" s="215" t="s">
        <v>88</v>
      </c>
      <c r="AY168" s="214" t="s">
        <v>161</v>
      </c>
      <c r="BK168" s="216">
        <f>SUM(BK169:BK170)</f>
        <v>0</v>
      </c>
    </row>
    <row r="169" s="2" customFormat="1" ht="24.15" customHeight="1">
      <c r="A169" s="39"/>
      <c r="B169" s="40"/>
      <c r="C169" s="219" t="s">
        <v>341</v>
      </c>
      <c r="D169" s="219" t="s">
        <v>164</v>
      </c>
      <c r="E169" s="220" t="s">
        <v>458</v>
      </c>
      <c r="F169" s="221" t="s">
        <v>459</v>
      </c>
      <c r="G169" s="222" t="s">
        <v>281</v>
      </c>
      <c r="H169" s="223">
        <v>0.77000000000000002</v>
      </c>
      <c r="I169" s="224"/>
      <c r="J169" s="225">
        <f>ROUND(I169*H169,2)</f>
        <v>0</v>
      </c>
      <c r="K169" s="221" t="s">
        <v>168</v>
      </c>
      <c r="L169" s="45"/>
      <c r="M169" s="226" t="s">
        <v>1</v>
      </c>
      <c r="N169" s="227" t="s">
        <v>45</v>
      </c>
      <c r="O169" s="92"/>
      <c r="P169" s="228">
        <f>O169*H169</f>
        <v>0</v>
      </c>
      <c r="Q169" s="228">
        <v>0</v>
      </c>
      <c r="R169" s="228">
        <f>Q169*H169</f>
        <v>0</v>
      </c>
      <c r="S169" s="228">
        <v>0</v>
      </c>
      <c r="T169" s="229">
        <f>S169*H169</f>
        <v>0</v>
      </c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R169" s="230" t="s">
        <v>184</v>
      </c>
      <c r="AT169" s="230" t="s">
        <v>164</v>
      </c>
      <c r="AU169" s="230" t="s">
        <v>90</v>
      </c>
      <c r="AY169" s="18" t="s">
        <v>161</v>
      </c>
      <c r="BE169" s="231">
        <f>IF(N169="základní",J169,0)</f>
        <v>0</v>
      </c>
      <c r="BF169" s="231">
        <f>IF(N169="snížená",J169,0)</f>
        <v>0</v>
      </c>
      <c r="BG169" s="231">
        <f>IF(N169="zákl. přenesená",J169,0)</f>
        <v>0</v>
      </c>
      <c r="BH169" s="231">
        <f>IF(N169="sníž. přenesená",J169,0)</f>
        <v>0</v>
      </c>
      <c r="BI169" s="231">
        <f>IF(N169="nulová",J169,0)</f>
        <v>0</v>
      </c>
      <c r="BJ169" s="18" t="s">
        <v>88</v>
      </c>
      <c r="BK169" s="231">
        <f>ROUND(I169*H169,2)</f>
        <v>0</v>
      </c>
      <c r="BL169" s="18" t="s">
        <v>184</v>
      </c>
      <c r="BM169" s="230" t="s">
        <v>1984</v>
      </c>
    </row>
    <row r="170" s="2" customFormat="1" ht="24.15" customHeight="1">
      <c r="A170" s="39"/>
      <c r="B170" s="40"/>
      <c r="C170" s="219" t="s">
        <v>345</v>
      </c>
      <c r="D170" s="219" t="s">
        <v>164</v>
      </c>
      <c r="E170" s="220" t="s">
        <v>461</v>
      </c>
      <c r="F170" s="221" t="s">
        <v>462</v>
      </c>
      <c r="G170" s="222" t="s">
        <v>281</v>
      </c>
      <c r="H170" s="223">
        <v>0.77000000000000002</v>
      </c>
      <c r="I170" s="224"/>
      <c r="J170" s="225">
        <f>ROUND(I170*H170,2)</f>
        <v>0</v>
      </c>
      <c r="K170" s="221" t="s">
        <v>168</v>
      </c>
      <c r="L170" s="45"/>
      <c r="M170" s="226" t="s">
        <v>1</v>
      </c>
      <c r="N170" s="227" t="s">
        <v>45</v>
      </c>
      <c r="O170" s="92"/>
      <c r="P170" s="228">
        <f>O170*H170</f>
        <v>0</v>
      </c>
      <c r="Q170" s="228">
        <v>0</v>
      </c>
      <c r="R170" s="228">
        <f>Q170*H170</f>
        <v>0</v>
      </c>
      <c r="S170" s="228">
        <v>0</v>
      </c>
      <c r="T170" s="229">
        <f>S170*H170</f>
        <v>0</v>
      </c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R170" s="230" t="s">
        <v>184</v>
      </c>
      <c r="AT170" s="230" t="s">
        <v>164</v>
      </c>
      <c r="AU170" s="230" t="s">
        <v>90</v>
      </c>
      <c r="AY170" s="18" t="s">
        <v>161</v>
      </c>
      <c r="BE170" s="231">
        <f>IF(N170="základní",J170,0)</f>
        <v>0</v>
      </c>
      <c r="BF170" s="231">
        <f>IF(N170="snížená",J170,0)</f>
        <v>0</v>
      </c>
      <c r="BG170" s="231">
        <f>IF(N170="zákl. přenesená",J170,0)</f>
        <v>0</v>
      </c>
      <c r="BH170" s="231">
        <f>IF(N170="sníž. přenesená",J170,0)</f>
        <v>0</v>
      </c>
      <c r="BI170" s="231">
        <f>IF(N170="nulová",J170,0)</f>
        <v>0</v>
      </c>
      <c r="BJ170" s="18" t="s">
        <v>88</v>
      </c>
      <c r="BK170" s="231">
        <f>ROUND(I170*H170,2)</f>
        <v>0</v>
      </c>
      <c r="BL170" s="18" t="s">
        <v>184</v>
      </c>
      <c r="BM170" s="230" t="s">
        <v>1985</v>
      </c>
    </row>
    <row r="171" s="12" customFormat="1" ht="25.92" customHeight="1">
      <c r="A171" s="12"/>
      <c r="B171" s="203"/>
      <c r="C171" s="204"/>
      <c r="D171" s="205" t="s">
        <v>79</v>
      </c>
      <c r="E171" s="206" t="s">
        <v>297</v>
      </c>
      <c r="F171" s="206" t="s">
        <v>298</v>
      </c>
      <c r="G171" s="204"/>
      <c r="H171" s="204"/>
      <c r="I171" s="207"/>
      <c r="J171" s="208">
        <f>BK171</f>
        <v>0</v>
      </c>
      <c r="K171" s="204"/>
      <c r="L171" s="209"/>
      <c r="M171" s="210"/>
      <c r="N171" s="211"/>
      <c r="O171" s="211"/>
      <c r="P171" s="212">
        <f>P172+P180+P184+P192+P236+P251</f>
        <v>0</v>
      </c>
      <c r="Q171" s="211"/>
      <c r="R171" s="212">
        <f>R172+R180+R184+R192+R236+R251</f>
        <v>2.8929464899999999</v>
      </c>
      <c r="S171" s="211"/>
      <c r="T171" s="213">
        <f>T172+T180+T184+T192+T236+T251</f>
        <v>0.56019933</v>
      </c>
      <c r="U171" s="12"/>
      <c r="V171" s="12"/>
      <c r="W171" s="12"/>
      <c r="X171" s="12"/>
      <c r="Y171" s="12"/>
      <c r="Z171" s="12"/>
      <c r="AA171" s="12"/>
      <c r="AB171" s="12"/>
      <c r="AC171" s="12"/>
      <c r="AD171" s="12"/>
      <c r="AE171" s="12"/>
      <c r="AR171" s="214" t="s">
        <v>90</v>
      </c>
      <c r="AT171" s="215" t="s">
        <v>79</v>
      </c>
      <c r="AU171" s="215" t="s">
        <v>80</v>
      </c>
      <c r="AY171" s="214" t="s">
        <v>161</v>
      </c>
      <c r="BK171" s="216">
        <f>BK172+BK180+BK184+BK192+BK236+BK251</f>
        <v>0</v>
      </c>
    </row>
    <row r="172" s="12" customFormat="1" ht="22.8" customHeight="1">
      <c r="A172" s="12"/>
      <c r="B172" s="203"/>
      <c r="C172" s="204"/>
      <c r="D172" s="205" t="s">
        <v>79</v>
      </c>
      <c r="E172" s="217" t="s">
        <v>977</v>
      </c>
      <c r="F172" s="217" t="s">
        <v>978</v>
      </c>
      <c r="G172" s="204"/>
      <c r="H172" s="204"/>
      <c r="I172" s="207"/>
      <c r="J172" s="218">
        <f>BK172</f>
        <v>0</v>
      </c>
      <c r="K172" s="204"/>
      <c r="L172" s="209"/>
      <c r="M172" s="210"/>
      <c r="N172" s="211"/>
      <c r="O172" s="211"/>
      <c r="P172" s="212">
        <f>SUM(P173:P179)</f>
        <v>0</v>
      </c>
      <c r="Q172" s="211"/>
      <c r="R172" s="212">
        <f>SUM(R173:R179)</f>
        <v>0.00114</v>
      </c>
      <c r="S172" s="211"/>
      <c r="T172" s="213">
        <f>SUM(T173:T179)</f>
        <v>0</v>
      </c>
      <c r="U172" s="12"/>
      <c r="V172" s="12"/>
      <c r="W172" s="12"/>
      <c r="X172" s="12"/>
      <c r="Y172" s="12"/>
      <c r="Z172" s="12"/>
      <c r="AA172" s="12"/>
      <c r="AB172" s="12"/>
      <c r="AC172" s="12"/>
      <c r="AD172" s="12"/>
      <c r="AE172" s="12"/>
      <c r="AR172" s="214" t="s">
        <v>90</v>
      </c>
      <c r="AT172" s="215" t="s">
        <v>79</v>
      </c>
      <c r="AU172" s="215" t="s">
        <v>88</v>
      </c>
      <c r="AY172" s="214" t="s">
        <v>161</v>
      </c>
      <c r="BK172" s="216">
        <f>SUM(BK173:BK179)</f>
        <v>0</v>
      </c>
    </row>
    <row r="173" s="2" customFormat="1" ht="33" customHeight="1">
      <c r="A173" s="39"/>
      <c r="B173" s="40"/>
      <c r="C173" s="219" t="s">
        <v>352</v>
      </c>
      <c r="D173" s="219" t="s">
        <v>164</v>
      </c>
      <c r="E173" s="220" t="s">
        <v>979</v>
      </c>
      <c r="F173" s="221" t="s">
        <v>980</v>
      </c>
      <c r="G173" s="222" t="s">
        <v>256</v>
      </c>
      <c r="H173" s="223">
        <v>2</v>
      </c>
      <c r="I173" s="224"/>
      <c r="J173" s="225">
        <f>ROUND(I173*H173,2)</f>
        <v>0</v>
      </c>
      <c r="K173" s="221" t="s">
        <v>168</v>
      </c>
      <c r="L173" s="45"/>
      <c r="M173" s="226" t="s">
        <v>1</v>
      </c>
      <c r="N173" s="227" t="s">
        <v>45</v>
      </c>
      <c r="O173" s="92"/>
      <c r="P173" s="228">
        <f>O173*H173</f>
        <v>0</v>
      </c>
      <c r="Q173" s="228">
        <v>0.00025000000000000001</v>
      </c>
      <c r="R173" s="228">
        <f>Q173*H173</f>
        <v>0.00050000000000000001</v>
      </c>
      <c r="S173" s="228">
        <v>0</v>
      </c>
      <c r="T173" s="229">
        <f>S173*H173</f>
        <v>0</v>
      </c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R173" s="230" t="s">
        <v>303</v>
      </c>
      <c r="AT173" s="230" t="s">
        <v>164</v>
      </c>
      <c r="AU173" s="230" t="s">
        <v>90</v>
      </c>
      <c r="AY173" s="18" t="s">
        <v>161</v>
      </c>
      <c r="BE173" s="231">
        <f>IF(N173="základní",J173,0)</f>
        <v>0</v>
      </c>
      <c r="BF173" s="231">
        <f>IF(N173="snížená",J173,0)</f>
        <v>0</v>
      </c>
      <c r="BG173" s="231">
        <f>IF(N173="zákl. přenesená",J173,0)</f>
        <v>0</v>
      </c>
      <c r="BH173" s="231">
        <f>IF(N173="sníž. přenesená",J173,0)</f>
        <v>0</v>
      </c>
      <c r="BI173" s="231">
        <f>IF(N173="nulová",J173,0)</f>
        <v>0</v>
      </c>
      <c r="BJ173" s="18" t="s">
        <v>88</v>
      </c>
      <c r="BK173" s="231">
        <f>ROUND(I173*H173,2)</f>
        <v>0</v>
      </c>
      <c r="BL173" s="18" t="s">
        <v>303</v>
      </c>
      <c r="BM173" s="230" t="s">
        <v>1986</v>
      </c>
    </row>
    <row r="174" s="2" customFormat="1" ht="33" customHeight="1">
      <c r="A174" s="39"/>
      <c r="B174" s="40"/>
      <c r="C174" s="219" t="s">
        <v>359</v>
      </c>
      <c r="D174" s="219" t="s">
        <v>164</v>
      </c>
      <c r="E174" s="220" t="s">
        <v>982</v>
      </c>
      <c r="F174" s="221" t="s">
        <v>983</v>
      </c>
      <c r="G174" s="222" t="s">
        <v>256</v>
      </c>
      <c r="H174" s="223">
        <v>1</v>
      </c>
      <c r="I174" s="224"/>
      <c r="J174" s="225">
        <f>ROUND(I174*H174,2)</f>
        <v>0</v>
      </c>
      <c r="K174" s="221" t="s">
        <v>168</v>
      </c>
      <c r="L174" s="45"/>
      <c r="M174" s="226" t="s">
        <v>1</v>
      </c>
      <c r="N174" s="227" t="s">
        <v>45</v>
      </c>
      <c r="O174" s="92"/>
      <c r="P174" s="228">
        <f>O174*H174</f>
        <v>0</v>
      </c>
      <c r="Q174" s="228">
        <v>0.00013999999999999999</v>
      </c>
      <c r="R174" s="228">
        <f>Q174*H174</f>
        <v>0.00013999999999999999</v>
      </c>
      <c r="S174" s="228">
        <v>0</v>
      </c>
      <c r="T174" s="229">
        <f>S174*H174</f>
        <v>0</v>
      </c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R174" s="230" t="s">
        <v>303</v>
      </c>
      <c r="AT174" s="230" t="s">
        <v>164</v>
      </c>
      <c r="AU174" s="230" t="s">
        <v>90</v>
      </c>
      <c r="AY174" s="18" t="s">
        <v>161</v>
      </c>
      <c r="BE174" s="231">
        <f>IF(N174="základní",J174,0)</f>
        <v>0</v>
      </c>
      <c r="BF174" s="231">
        <f>IF(N174="snížená",J174,0)</f>
        <v>0</v>
      </c>
      <c r="BG174" s="231">
        <f>IF(N174="zákl. přenesená",J174,0)</f>
        <v>0</v>
      </c>
      <c r="BH174" s="231">
        <f>IF(N174="sníž. přenesená",J174,0)</f>
        <v>0</v>
      </c>
      <c r="BI174" s="231">
        <f>IF(N174="nulová",J174,0)</f>
        <v>0</v>
      </c>
      <c r="BJ174" s="18" t="s">
        <v>88</v>
      </c>
      <c r="BK174" s="231">
        <f>ROUND(I174*H174,2)</f>
        <v>0</v>
      </c>
      <c r="BL174" s="18" t="s">
        <v>303</v>
      </c>
      <c r="BM174" s="230" t="s">
        <v>1987</v>
      </c>
    </row>
    <row r="175" s="2" customFormat="1" ht="33" customHeight="1">
      <c r="A175" s="39"/>
      <c r="B175" s="40"/>
      <c r="C175" s="219" t="s">
        <v>364</v>
      </c>
      <c r="D175" s="219" t="s">
        <v>164</v>
      </c>
      <c r="E175" s="220" t="s">
        <v>1988</v>
      </c>
      <c r="F175" s="221" t="s">
        <v>1989</v>
      </c>
      <c r="G175" s="222" t="s">
        <v>256</v>
      </c>
      <c r="H175" s="223">
        <v>2</v>
      </c>
      <c r="I175" s="224"/>
      <c r="J175" s="225">
        <f>ROUND(I175*H175,2)</f>
        <v>0</v>
      </c>
      <c r="K175" s="221" t="s">
        <v>168</v>
      </c>
      <c r="L175" s="45"/>
      <c r="M175" s="226" t="s">
        <v>1</v>
      </c>
      <c r="N175" s="227" t="s">
        <v>45</v>
      </c>
      <c r="O175" s="92"/>
      <c r="P175" s="228">
        <f>O175*H175</f>
        <v>0</v>
      </c>
      <c r="Q175" s="228">
        <v>0.00012999999999999999</v>
      </c>
      <c r="R175" s="228">
        <f>Q175*H175</f>
        <v>0.00025999999999999998</v>
      </c>
      <c r="S175" s="228">
        <v>0</v>
      </c>
      <c r="T175" s="229">
        <f>S175*H175</f>
        <v>0</v>
      </c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R175" s="230" t="s">
        <v>303</v>
      </c>
      <c r="AT175" s="230" t="s">
        <v>164</v>
      </c>
      <c r="AU175" s="230" t="s">
        <v>90</v>
      </c>
      <c r="AY175" s="18" t="s">
        <v>161</v>
      </c>
      <c r="BE175" s="231">
        <f>IF(N175="základní",J175,0)</f>
        <v>0</v>
      </c>
      <c r="BF175" s="231">
        <f>IF(N175="snížená",J175,0)</f>
        <v>0</v>
      </c>
      <c r="BG175" s="231">
        <f>IF(N175="zákl. přenesená",J175,0)</f>
        <v>0</v>
      </c>
      <c r="BH175" s="231">
        <f>IF(N175="sníž. přenesená",J175,0)</f>
        <v>0</v>
      </c>
      <c r="BI175" s="231">
        <f>IF(N175="nulová",J175,0)</f>
        <v>0</v>
      </c>
      <c r="BJ175" s="18" t="s">
        <v>88</v>
      </c>
      <c r="BK175" s="231">
        <f>ROUND(I175*H175,2)</f>
        <v>0</v>
      </c>
      <c r="BL175" s="18" t="s">
        <v>303</v>
      </c>
      <c r="BM175" s="230" t="s">
        <v>1990</v>
      </c>
    </row>
    <row r="176" s="2" customFormat="1" ht="37.8" customHeight="1">
      <c r="A176" s="39"/>
      <c r="B176" s="40"/>
      <c r="C176" s="219" t="s">
        <v>371</v>
      </c>
      <c r="D176" s="219" t="s">
        <v>164</v>
      </c>
      <c r="E176" s="220" t="s">
        <v>1991</v>
      </c>
      <c r="F176" s="221" t="s">
        <v>1992</v>
      </c>
      <c r="G176" s="222" t="s">
        <v>256</v>
      </c>
      <c r="H176" s="223">
        <v>1</v>
      </c>
      <c r="I176" s="224"/>
      <c r="J176" s="225">
        <f>ROUND(I176*H176,2)</f>
        <v>0</v>
      </c>
      <c r="K176" s="221" t="s">
        <v>168</v>
      </c>
      <c r="L176" s="45"/>
      <c r="M176" s="226" t="s">
        <v>1</v>
      </c>
      <c r="N176" s="227" t="s">
        <v>45</v>
      </c>
      <c r="O176" s="92"/>
      <c r="P176" s="228">
        <f>O176*H176</f>
        <v>0</v>
      </c>
      <c r="Q176" s="228">
        <v>0.00024000000000000001</v>
      </c>
      <c r="R176" s="228">
        <f>Q176*H176</f>
        <v>0.00024000000000000001</v>
      </c>
      <c r="S176" s="228">
        <v>0</v>
      </c>
      <c r="T176" s="229">
        <f>S176*H176</f>
        <v>0</v>
      </c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R176" s="230" t="s">
        <v>303</v>
      </c>
      <c r="AT176" s="230" t="s">
        <v>164</v>
      </c>
      <c r="AU176" s="230" t="s">
        <v>90</v>
      </c>
      <c r="AY176" s="18" t="s">
        <v>161</v>
      </c>
      <c r="BE176" s="231">
        <f>IF(N176="základní",J176,0)</f>
        <v>0</v>
      </c>
      <c r="BF176" s="231">
        <f>IF(N176="snížená",J176,0)</f>
        <v>0</v>
      </c>
      <c r="BG176" s="231">
        <f>IF(N176="zákl. přenesená",J176,0)</f>
        <v>0</v>
      </c>
      <c r="BH176" s="231">
        <f>IF(N176="sníž. přenesená",J176,0)</f>
        <v>0</v>
      </c>
      <c r="BI176" s="231">
        <f>IF(N176="nulová",J176,0)</f>
        <v>0</v>
      </c>
      <c r="BJ176" s="18" t="s">
        <v>88</v>
      </c>
      <c r="BK176" s="231">
        <f>ROUND(I176*H176,2)</f>
        <v>0</v>
      </c>
      <c r="BL176" s="18" t="s">
        <v>303</v>
      </c>
      <c r="BM176" s="230" t="s">
        <v>1993</v>
      </c>
    </row>
    <row r="177" s="2" customFormat="1" ht="24.15" customHeight="1">
      <c r="A177" s="39"/>
      <c r="B177" s="40"/>
      <c r="C177" s="219" t="s">
        <v>379</v>
      </c>
      <c r="D177" s="219" t="s">
        <v>164</v>
      </c>
      <c r="E177" s="220" t="s">
        <v>985</v>
      </c>
      <c r="F177" s="221" t="s">
        <v>986</v>
      </c>
      <c r="G177" s="222" t="s">
        <v>362</v>
      </c>
      <c r="H177" s="283"/>
      <c r="I177" s="224"/>
      <c r="J177" s="225">
        <f>ROUND(I177*H177,2)</f>
        <v>0</v>
      </c>
      <c r="K177" s="221" t="s">
        <v>168</v>
      </c>
      <c r="L177" s="45"/>
      <c r="M177" s="226" t="s">
        <v>1</v>
      </c>
      <c r="N177" s="227" t="s">
        <v>45</v>
      </c>
      <c r="O177" s="92"/>
      <c r="P177" s="228">
        <f>O177*H177</f>
        <v>0</v>
      </c>
      <c r="Q177" s="228">
        <v>0</v>
      </c>
      <c r="R177" s="228">
        <f>Q177*H177</f>
        <v>0</v>
      </c>
      <c r="S177" s="228">
        <v>0</v>
      </c>
      <c r="T177" s="229">
        <f>S177*H177</f>
        <v>0</v>
      </c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R177" s="230" t="s">
        <v>303</v>
      </c>
      <c r="AT177" s="230" t="s">
        <v>164</v>
      </c>
      <c r="AU177" s="230" t="s">
        <v>90</v>
      </c>
      <c r="AY177" s="18" t="s">
        <v>161</v>
      </c>
      <c r="BE177" s="231">
        <f>IF(N177="základní",J177,0)</f>
        <v>0</v>
      </c>
      <c r="BF177" s="231">
        <f>IF(N177="snížená",J177,0)</f>
        <v>0</v>
      </c>
      <c r="BG177" s="231">
        <f>IF(N177="zákl. přenesená",J177,0)</f>
        <v>0</v>
      </c>
      <c r="BH177" s="231">
        <f>IF(N177="sníž. přenesená",J177,0)</f>
        <v>0</v>
      </c>
      <c r="BI177" s="231">
        <f>IF(N177="nulová",J177,0)</f>
        <v>0</v>
      </c>
      <c r="BJ177" s="18" t="s">
        <v>88</v>
      </c>
      <c r="BK177" s="231">
        <f>ROUND(I177*H177,2)</f>
        <v>0</v>
      </c>
      <c r="BL177" s="18" t="s">
        <v>303</v>
      </c>
      <c r="BM177" s="230" t="s">
        <v>1994</v>
      </c>
    </row>
    <row r="178" s="2" customFormat="1" ht="33" customHeight="1">
      <c r="A178" s="39"/>
      <c r="B178" s="40"/>
      <c r="C178" s="219" t="s">
        <v>383</v>
      </c>
      <c r="D178" s="219" t="s">
        <v>164</v>
      </c>
      <c r="E178" s="220" t="s">
        <v>988</v>
      </c>
      <c r="F178" s="221" t="s">
        <v>989</v>
      </c>
      <c r="G178" s="222" t="s">
        <v>362</v>
      </c>
      <c r="H178" s="283"/>
      <c r="I178" s="224"/>
      <c r="J178" s="225">
        <f>ROUND(I178*H178,2)</f>
        <v>0</v>
      </c>
      <c r="K178" s="221" t="s">
        <v>168</v>
      </c>
      <c r="L178" s="45"/>
      <c r="M178" s="226" t="s">
        <v>1</v>
      </c>
      <c r="N178" s="227" t="s">
        <v>45</v>
      </c>
      <c r="O178" s="92"/>
      <c r="P178" s="228">
        <f>O178*H178</f>
        <v>0</v>
      </c>
      <c r="Q178" s="228">
        <v>0</v>
      </c>
      <c r="R178" s="228">
        <f>Q178*H178</f>
        <v>0</v>
      </c>
      <c r="S178" s="228">
        <v>0</v>
      </c>
      <c r="T178" s="229">
        <f>S178*H178</f>
        <v>0</v>
      </c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R178" s="230" t="s">
        <v>303</v>
      </c>
      <c r="AT178" s="230" t="s">
        <v>164</v>
      </c>
      <c r="AU178" s="230" t="s">
        <v>90</v>
      </c>
      <c r="AY178" s="18" t="s">
        <v>161</v>
      </c>
      <c r="BE178" s="231">
        <f>IF(N178="základní",J178,0)</f>
        <v>0</v>
      </c>
      <c r="BF178" s="231">
        <f>IF(N178="snížená",J178,0)</f>
        <v>0</v>
      </c>
      <c r="BG178" s="231">
        <f>IF(N178="zákl. přenesená",J178,0)</f>
        <v>0</v>
      </c>
      <c r="BH178" s="231">
        <f>IF(N178="sníž. přenesená",J178,0)</f>
        <v>0</v>
      </c>
      <c r="BI178" s="231">
        <f>IF(N178="nulová",J178,0)</f>
        <v>0</v>
      </c>
      <c r="BJ178" s="18" t="s">
        <v>88</v>
      </c>
      <c r="BK178" s="231">
        <f>ROUND(I178*H178,2)</f>
        <v>0</v>
      </c>
      <c r="BL178" s="18" t="s">
        <v>303</v>
      </c>
      <c r="BM178" s="230" t="s">
        <v>1995</v>
      </c>
    </row>
    <row r="179" s="13" customFormat="1">
      <c r="A179" s="13"/>
      <c r="B179" s="241"/>
      <c r="C179" s="242"/>
      <c r="D179" s="232" t="s">
        <v>250</v>
      </c>
      <c r="E179" s="242"/>
      <c r="F179" s="244" t="s">
        <v>1996</v>
      </c>
      <c r="G179" s="242"/>
      <c r="H179" s="245">
        <v>138.47999999999999</v>
      </c>
      <c r="I179" s="246"/>
      <c r="J179" s="242"/>
      <c r="K179" s="242"/>
      <c r="L179" s="247"/>
      <c r="M179" s="248"/>
      <c r="N179" s="249"/>
      <c r="O179" s="249"/>
      <c r="P179" s="249"/>
      <c r="Q179" s="249"/>
      <c r="R179" s="249"/>
      <c r="S179" s="249"/>
      <c r="T179" s="250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51" t="s">
        <v>250</v>
      </c>
      <c r="AU179" s="251" t="s">
        <v>90</v>
      </c>
      <c r="AV179" s="13" t="s">
        <v>90</v>
      </c>
      <c r="AW179" s="13" t="s">
        <v>4</v>
      </c>
      <c r="AX179" s="13" t="s">
        <v>88</v>
      </c>
      <c r="AY179" s="251" t="s">
        <v>161</v>
      </c>
    </row>
    <row r="180" s="12" customFormat="1" ht="22.8" customHeight="1">
      <c r="A180" s="12"/>
      <c r="B180" s="203"/>
      <c r="C180" s="204"/>
      <c r="D180" s="205" t="s">
        <v>79</v>
      </c>
      <c r="E180" s="217" t="s">
        <v>299</v>
      </c>
      <c r="F180" s="217" t="s">
        <v>300</v>
      </c>
      <c r="G180" s="204"/>
      <c r="H180" s="204"/>
      <c r="I180" s="207"/>
      <c r="J180" s="218">
        <f>BK180</f>
        <v>0</v>
      </c>
      <c r="K180" s="204"/>
      <c r="L180" s="209"/>
      <c r="M180" s="210"/>
      <c r="N180" s="211"/>
      <c r="O180" s="211"/>
      <c r="P180" s="212">
        <f>SUM(P181:P183)</f>
        <v>0</v>
      </c>
      <c r="Q180" s="211"/>
      <c r="R180" s="212">
        <f>SUM(R181:R183)</f>
        <v>0</v>
      </c>
      <c r="S180" s="211"/>
      <c r="T180" s="213">
        <f>SUM(T181:T183)</f>
        <v>0.033883999999999997</v>
      </c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R180" s="214" t="s">
        <v>90</v>
      </c>
      <c r="AT180" s="215" t="s">
        <v>79</v>
      </c>
      <c r="AU180" s="215" t="s">
        <v>88</v>
      </c>
      <c r="AY180" s="214" t="s">
        <v>161</v>
      </c>
      <c r="BK180" s="216">
        <f>SUM(BK181:BK183)</f>
        <v>0</v>
      </c>
    </row>
    <row r="181" s="2" customFormat="1" ht="24.15" customHeight="1">
      <c r="A181" s="39"/>
      <c r="B181" s="40"/>
      <c r="C181" s="219" t="s">
        <v>388</v>
      </c>
      <c r="D181" s="219" t="s">
        <v>164</v>
      </c>
      <c r="E181" s="220" t="s">
        <v>1022</v>
      </c>
      <c r="F181" s="221" t="s">
        <v>1023</v>
      </c>
      <c r="G181" s="222" t="s">
        <v>441</v>
      </c>
      <c r="H181" s="223">
        <v>17.199999999999999</v>
      </c>
      <c r="I181" s="224"/>
      <c r="J181" s="225">
        <f>ROUND(I181*H181,2)</f>
        <v>0</v>
      </c>
      <c r="K181" s="221" t="s">
        <v>168</v>
      </c>
      <c r="L181" s="45"/>
      <c r="M181" s="226" t="s">
        <v>1</v>
      </c>
      <c r="N181" s="227" t="s">
        <v>45</v>
      </c>
      <c r="O181" s="92"/>
      <c r="P181" s="228">
        <f>O181*H181</f>
        <v>0</v>
      </c>
      <c r="Q181" s="228">
        <v>0</v>
      </c>
      <c r="R181" s="228">
        <f>Q181*H181</f>
        <v>0</v>
      </c>
      <c r="S181" s="228">
        <v>0.00197</v>
      </c>
      <c r="T181" s="229">
        <f>S181*H181</f>
        <v>0.033883999999999997</v>
      </c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R181" s="230" t="s">
        <v>303</v>
      </c>
      <c r="AT181" s="230" t="s">
        <v>164</v>
      </c>
      <c r="AU181" s="230" t="s">
        <v>90</v>
      </c>
      <c r="AY181" s="18" t="s">
        <v>161</v>
      </c>
      <c r="BE181" s="231">
        <f>IF(N181="základní",J181,0)</f>
        <v>0</v>
      </c>
      <c r="BF181" s="231">
        <f>IF(N181="snížená",J181,0)</f>
        <v>0</v>
      </c>
      <c r="BG181" s="231">
        <f>IF(N181="zákl. přenesená",J181,0)</f>
        <v>0</v>
      </c>
      <c r="BH181" s="231">
        <f>IF(N181="sníž. přenesená",J181,0)</f>
        <v>0</v>
      </c>
      <c r="BI181" s="231">
        <f>IF(N181="nulová",J181,0)</f>
        <v>0</v>
      </c>
      <c r="BJ181" s="18" t="s">
        <v>88</v>
      </c>
      <c r="BK181" s="231">
        <f>ROUND(I181*H181,2)</f>
        <v>0</v>
      </c>
      <c r="BL181" s="18" t="s">
        <v>303</v>
      </c>
      <c r="BM181" s="230" t="s">
        <v>1997</v>
      </c>
    </row>
    <row r="182" s="13" customFormat="1">
      <c r="A182" s="13"/>
      <c r="B182" s="241"/>
      <c r="C182" s="242"/>
      <c r="D182" s="232" t="s">
        <v>250</v>
      </c>
      <c r="E182" s="243" t="s">
        <v>1</v>
      </c>
      <c r="F182" s="244" t="s">
        <v>1998</v>
      </c>
      <c r="G182" s="242"/>
      <c r="H182" s="245">
        <v>17.199999999999999</v>
      </c>
      <c r="I182" s="246"/>
      <c r="J182" s="242"/>
      <c r="K182" s="242"/>
      <c r="L182" s="247"/>
      <c r="M182" s="248"/>
      <c r="N182" s="249"/>
      <c r="O182" s="249"/>
      <c r="P182" s="249"/>
      <c r="Q182" s="249"/>
      <c r="R182" s="249"/>
      <c r="S182" s="249"/>
      <c r="T182" s="250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251" t="s">
        <v>250</v>
      </c>
      <c r="AU182" s="251" t="s">
        <v>90</v>
      </c>
      <c r="AV182" s="13" t="s">
        <v>90</v>
      </c>
      <c r="AW182" s="13" t="s">
        <v>36</v>
      </c>
      <c r="AX182" s="13" t="s">
        <v>80</v>
      </c>
      <c r="AY182" s="251" t="s">
        <v>161</v>
      </c>
    </row>
    <row r="183" s="14" customFormat="1">
      <c r="A183" s="14"/>
      <c r="B183" s="252"/>
      <c r="C183" s="253"/>
      <c r="D183" s="232" t="s">
        <v>250</v>
      </c>
      <c r="E183" s="254" t="s">
        <v>1</v>
      </c>
      <c r="F183" s="255" t="s">
        <v>253</v>
      </c>
      <c r="G183" s="253"/>
      <c r="H183" s="256">
        <v>17.199999999999999</v>
      </c>
      <c r="I183" s="257"/>
      <c r="J183" s="253"/>
      <c r="K183" s="253"/>
      <c r="L183" s="258"/>
      <c r="M183" s="259"/>
      <c r="N183" s="260"/>
      <c r="O183" s="260"/>
      <c r="P183" s="260"/>
      <c r="Q183" s="260"/>
      <c r="R183" s="260"/>
      <c r="S183" s="260"/>
      <c r="T183" s="261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T183" s="262" t="s">
        <v>250</v>
      </c>
      <c r="AU183" s="262" t="s">
        <v>90</v>
      </c>
      <c r="AV183" s="14" t="s">
        <v>184</v>
      </c>
      <c r="AW183" s="14" t="s">
        <v>36</v>
      </c>
      <c r="AX183" s="14" t="s">
        <v>88</v>
      </c>
      <c r="AY183" s="262" t="s">
        <v>161</v>
      </c>
    </row>
    <row r="184" s="12" customFormat="1" ht="22.8" customHeight="1">
      <c r="A184" s="12"/>
      <c r="B184" s="203"/>
      <c r="C184" s="204"/>
      <c r="D184" s="205" t="s">
        <v>79</v>
      </c>
      <c r="E184" s="217" t="s">
        <v>1354</v>
      </c>
      <c r="F184" s="217" t="s">
        <v>1355</v>
      </c>
      <c r="G184" s="204"/>
      <c r="H184" s="204"/>
      <c r="I184" s="207"/>
      <c r="J184" s="218">
        <f>BK184</f>
        <v>0</v>
      </c>
      <c r="K184" s="204"/>
      <c r="L184" s="209"/>
      <c r="M184" s="210"/>
      <c r="N184" s="211"/>
      <c r="O184" s="211"/>
      <c r="P184" s="212">
        <f>SUM(P185:P191)</f>
        <v>0</v>
      </c>
      <c r="Q184" s="211"/>
      <c r="R184" s="212">
        <f>SUM(R185:R191)</f>
        <v>0</v>
      </c>
      <c r="S184" s="211"/>
      <c r="T184" s="213">
        <f>SUM(T185:T191)</f>
        <v>0.33823199999999998</v>
      </c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/>
      <c r="AR184" s="214" t="s">
        <v>90</v>
      </c>
      <c r="AT184" s="215" t="s">
        <v>79</v>
      </c>
      <c r="AU184" s="215" t="s">
        <v>88</v>
      </c>
      <c r="AY184" s="214" t="s">
        <v>161</v>
      </c>
      <c r="BK184" s="216">
        <f>SUM(BK185:BK191)</f>
        <v>0</v>
      </c>
    </row>
    <row r="185" s="2" customFormat="1" ht="16.5" customHeight="1">
      <c r="A185" s="39"/>
      <c r="B185" s="40"/>
      <c r="C185" s="219" t="s">
        <v>309</v>
      </c>
      <c r="D185" s="219" t="s">
        <v>164</v>
      </c>
      <c r="E185" s="220" t="s">
        <v>1999</v>
      </c>
      <c r="F185" s="221" t="s">
        <v>2000</v>
      </c>
      <c r="G185" s="222" t="s">
        <v>248</v>
      </c>
      <c r="H185" s="223">
        <v>56.658000000000001</v>
      </c>
      <c r="I185" s="224"/>
      <c r="J185" s="225">
        <f>ROUND(I185*H185,2)</f>
        <v>0</v>
      </c>
      <c r="K185" s="221" t="s">
        <v>168</v>
      </c>
      <c r="L185" s="45"/>
      <c r="M185" s="226" t="s">
        <v>1</v>
      </c>
      <c r="N185" s="227" t="s">
        <v>45</v>
      </c>
      <c r="O185" s="92"/>
      <c r="P185" s="228">
        <f>O185*H185</f>
        <v>0</v>
      </c>
      <c r="Q185" s="228">
        <v>0</v>
      </c>
      <c r="R185" s="228">
        <f>Q185*H185</f>
        <v>0</v>
      </c>
      <c r="S185" s="228">
        <v>0.0040000000000000001</v>
      </c>
      <c r="T185" s="229">
        <f>S185*H185</f>
        <v>0.226632</v>
      </c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R185" s="230" t="s">
        <v>303</v>
      </c>
      <c r="AT185" s="230" t="s">
        <v>164</v>
      </c>
      <c r="AU185" s="230" t="s">
        <v>90</v>
      </c>
      <c r="AY185" s="18" t="s">
        <v>161</v>
      </c>
      <c r="BE185" s="231">
        <f>IF(N185="základní",J185,0)</f>
        <v>0</v>
      </c>
      <c r="BF185" s="231">
        <f>IF(N185="snížená",J185,0)</f>
        <v>0</v>
      </c>
      <c r="BG185" s="231">
        <f>IF(N185="zákl. přenesená",J185,0)</f>
        <v>0</v>
      </c>
      <c r="BH185" s="231">
        <f>IF(N185="sníž. přenesená",J185,0)</f>
        <v>0</v>
      </c>
      <c r="BI185" s="231">
        <f>IF(N185="nulová",J185,0)</f>
        <v>0</v>
      </c>
      <c r="BJ185" s="18" t="s">
        <v>88</v>
      </c>
      <c r="BK185" s="231">
        <f>ROUND(I185*H185,2)</f>
        <v>0</v>
      </c>
      <c r="BL185" s="18" t="s">
        <v>303</v>
      </c>
      <c r="BM185" s="230" t="s">
        <v>2001</v>
      </c>
    </row>
    <row r="186" s="13" customFormat="1">
      <c r="A186" s="13"/>
      <c r="B186" s="241"/>
      <c r="C186" s="242"/>
      <c r="D186" s="232" t="s">
        <v>250</v>
      </c>
      <c r="E186" s="243" t="s">
        <v>1</v>
      </c>
      <c r="F186" s="244" t="s">
        <v>2002</v>
      </c>
      <c r="G186" s="242"/>
      <c r="H186" s="245">
        <v>56.658000000000001</v>
      </c>
      <c r="I186" s="246"/>
      <c r="J186" s="242"/>
      <c r="K186" s="242"/>
      <c r="L186" s="247"/>
      <c r="M186" s="248"/>
      <c r="N186" s="249"/>
      <c r="O186" s="249"/>
      <c r="P186" s="249"/>
      <c r="Q186" s="249"/>
      <c r="R186" s="249"/>
      <c r="S186" s="249"/>
      <c r="T186" s="250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T186" s="251" t="s">
        <v>250</v>
      </c>
      <c r="AU186" s="251" t="s">
        <v>90</v>
      </c>
      <c r="AV186" s="13" t="s">
        <v>90</v>
      </c>
      <c r="AW186" s="13" t="s">
        <v>36</v>
      </c>
      <c r="AX186" s="13" t="s">
        <v>80</v>
      </c>
      <c r="AY186" s="251" t="s">
        <v>161</v>
      </c>
    </row>
    <row r="187" s="14" customFormat="1">
      <c r="A187" s="14"/>
      <c r="B187" s="252"/>
      <c r="C187" s="253"/>
      <c r="D187" s="232" t="s">
        <v>250</v>
      </c>
      <c r="E187" s="254" t="s">
        <v>1</v>
      </c>
      <c r="F187" s="255" t="s">
        <v>253</v>
      </c>
      <c r="G187" s="253"/>
      <c r="H187" s="256">
        <v>56.658000000000001</v>
      </c>
      <c r="I187" s="257"/>
      <c r="J187" s="253"/>
      <c r="K187" s="253"/>
      <c r="L187" s="258"/>
      <c r="M187" s="259"/>
      <c r="N187" s="260"/>
      <c r="O187" s="260"/>
      <c r="P187" s="260"/>
      <c r="Q187" s="260"/>
      <c r="R187" s="260"/>
      <c r="S187" s="260"/>
      <c r="T187" s="261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T187" s="262" t="s">
        <v>250</v>
      </c>
      <c r="AU187" s="262" t="s">
        <v>90</v>
      </c>
      <c r="AV187" s="14" t="s">
        <v>184</v>
      </c>
      <c r="AW187" s="14" t="s">
        <v>36</v>
      </c>
      <c r="AX187" s="14" t="s">
        <v>88</v>
      </c>
      <c r="AY187" s="262" t="s">
        <v>161</v>
      </c>
    </row>
    <row r="188" s="2" customFormat="1" ht="16.5" customHeight="1">
      <c r="A188" s="39"/>
      <c r="B188" s="40"/>
      <c r="C188" s="219" t="s">
        <v>395</v>
      </c>
      <c r="D188" s="219" t="s">
        <v>164</v>
      </c>
      <c r="E188" s="220" t="s">
        <v>2003</v>
      </c>
      <c r="F188" s="221" t="s">
        <v>2004</v>
      </c>
      <c r="G188" s="222" t="s">
        <v>248</v>
      </c>
      <c r="H188" s="223">
        <v>55.799999999999997</v>
      </c>
      <c r="I188" s="224"/>
      <c r="J188" s="225">
        <f>ROUND(I188*H188,2)</f>
        <v>0</v>
      </c>
      <c r="K188" s="221" t="s">
        <v>168</v>
      </c>
      <c r="L188" s="45"/>
      <c r="M188" s="226" t="s">
        <v>1</v>
      </c>
      <c r="N188" s="227" t="s">
        <v>45</v>
      </c>
      <c r="O188" s="92"/>
      <c r="P188" s="228">
        <f>O188*H188</f>
        <v>0</v>
      </c>
      <c r="Q188" s="228">
        <v>0</v>
      </c>
      <c r="R188" s="228">
        <f>Q188*H188</f>
        <v>0</v>
      </c>
      <c r="S188" s="228">
        <v>0.002</v>
      </c>
      <c r="T188" s="229">
        <f>S188*H188</f>
        <v>0.11159999999999999</v>
      </c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R188" s="230" t="s">
        <v>303</v>
      </c>
      <c r="AT188" s="230" t="s">
        <v>164</v>
      </c>
      <c r="AU188" s="230" t="s">
        <v>90</v>
      </c>
      <c r="AY188" s="18" t="s">
        <v>161</v>
      </c>
      <c r="BE188" s="231">
        <f>IF(N188="základní",J188,0)</f>
        <v>0</v>
      </c>
      <c r="BF188" s="231">
        <f>IF(N188="snížená",J188,0)</f>
        <v>0</v>
      </c>
      <c r="BG188" s="231">
        <f>IF(N188="zákl. přenesená",J188,0)</f>
        <v>0</v>
      </c>
      <c r="BH188" s="231">
        <f>IF(N188="sníž. přenesená",J188,0)</f>
        <v>0</v>
      </c>
      <c r="BI188" s="231">
        <f>IF(N188="nulová",J188,0)</f>
        <v>0</v>
      </c>
      <c r="BJ188" s="18" t="s">
        <v>88</v>
      </c>
      <c r="BK188" s="231">
        <f>ROUND(I188*H188,2)</f>
        <v>0</v>
      </c>
      <c r="BL188" s="18" t="s">
        <v>303</v>
      </c>
      <c r="BM188" s="230" t="s">
        <v>2005</v>
      </c>
    </row>
    <row r="189" s="2" customFormat="1">
      <c r="A189" s="39"/>
      <c r="B189" s="40"/>
      <c r="C189" s="41"/>
      <c r="D189" s="232" t="s">
        <v>171</v>
      </c>
      <c r="E189" s="41"/>
      <c r="F189" s="233" t="s">
        <v>2006</v>
      </c>
      <c r="G189" s="41"/>
      <c r="H189" s="41"/>
      <c r="I189" s="234"/>
      <c r="J189" s="41"/>
      <c r="K189" s="41"/>
      <c r="L189" s="45"/>
      <c r="M189" s="235"/>
      <c r="N189" s="236"/>
      <c r="O189" s="92"/>
      <c r="P189" s="92"/>
      <c r="Q189" s="92"/>
      <c r="R189" s="92"/>
      <c r="S189" s="92"/>
      <c r="T189" s="93"/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T189" s="18" t="s">
        <v>171</v>
      </c>
      <c r="AU189" s="18" t="s">
        <v>90</v>
      </c>
    </row>
    <row r="190" s="13" customFormat="1">
      <c r="A190" s="13"/>
      <c r="B190" s="241"/>
      <c r="C190" s="242"/>
      <c r="D190" s="232" t="s">
        <v>250</v>
      </c>
      <c r="E190" s="243" t="s">
        <v>1</v>
      </c>
      <c r="F190" s="244" t="s">
        <v>2007</v>
      </c>
      <c r="G190" s="242"/>
      <c r="H190" s="245">
        <v>55.799999999999997</v>
      </c>
      <c r="I190" s="246"/>
      <c r="J190" s="242"/>
      <c r="K190" s="242"/>
      <c r="L190" s="247"/>
      <c r="M190" s="248"/>
      <c r="N190" s="249"/>
      <c r="O190" s="249"/>
      <c r="P190" s="249"/>
      <c r="Q190" s="249"/>
      <c r="R190" s="249"/>
      <c r="S190" s="249"/>
      <c r="T190" s="250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251" t="s">
        <v>250</v>
      </c>
      <c r="AU190" s="251" t="s">
        <v>90</v>
      </c>
      <c r="AV190" s="13" t="s">
        <v>90</v>
      </c>
      <c r="AW190" s="13" t="s">
        <v>36</v>
      </c>
      <c r="AX190" s="13" t="s">
        <v>80</v>
      </c>
      <c r="AY190" s="251" t="s">
        <v>161</v>
      </c>
    </row>
    <row r="191" s="14" customFormat="1">
      <c r="A191" s="14"/>
      <c r="B191" s="252"/>
      <c r="C191" s="253"/>
      <c r="D191" s="232" t="s">
        <v>250</v>
      </c>
      <c r="E191" s="254" t="s">
        <v>1</v>
      </c>
      <c r="F191" s="255" t="s">
        <v>253</v>
      </c>
      <c r="G191" s="253"/>
      <c r="H191" s="256">
        <v>55.799999999999997</v>
      </c>
      <c r="I191" s="257"/>
      <c r="J191" s="253"/>
      <c r="K191" s="253"/>
      <c r="L191" s="258"/>
      <c r="M191" s="259"/>
      <c r="N191" s="260"/>
      <c r="O191" s="260"/>
      <c r="P191" s="260"/>
      <c r="Q191" s="260"/>
      <c r="R191" s="260"/>
      <c r="S191" s="260"/>
      <c r="T191" s="261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T191" s="262" t="s">
        <v>250</v>
      </c>
      <c r="AU191" s="262" t="s">
        <v>90</v>
      </c>
      <c r="AV191" s="14" t="s">
        <v>184</v>
      </c>
      <c r="AW191" s="14" t="s">
        <v>36</v>
      </c>
      <c r="AX191" s="14" t="s">
        <v>88</v>
      </c>
      <c r="AY191" s="262" t="s">
        <v>161</v>
      </c>
    </row>
    <row r="192" s="12" customFormat="1" ht="22.8" customHeight="1">
      <c r="A192" s="12"/>
      <c r="B192" s="203"/>
      <c r="C192" s="204"/>
      <c r="D192" s="205" t="s">
        <v>79</v>
      </c>
      <c r="E192" s="217" t="s">
        <v>1035</v>
      </c>
      <c r="F192" s="217" t="s">
        <v>1036</v>
      </c>
      <c r="G192" s="204"/>
      <c r="H192" s="204"/>
      <c r="I192" s="207"/>
      <c r="J192" s="218">
        <f>BK192</f>
        <v>0</v>
      </c>
      <c r="K192" s="204"/>
      <c r="L192" s="209"/>
      <c r="M192" s="210"/>
      <c r="N192" s="211"/>
      <c r="O192" s="211"/>
      <c r="P192" s="212">
        <f>SUM(P193:P235)</f>
        <v>0</v>
      </c>
      <c r="Q192" s="211"/>
      <c r="R192" s="212">
        <f>SUM(R193:R235)</f>
        <v>2.1915679199999998</v>
      </c>
      <c r="S192" s="211"/>
      <c r="T192" s="213">
        <f>SUM(T193:T235)</f>
        <v>0.1582325</v>
      </c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R192" s="214" t="s">
        <v>90</v>
      </c>
      <c r="AT192" s="215" t="s">
        <v>79</v>
      </c>
      <c r="AU192" s="215" t="s">
        <v>88</v>
      </c>
      <c r="AY192" s="214" t="s">
        <v>161</v>
      </c>
      <c r="BK192" s="216">
        <f>SUM(BK193:BK235)</f>
        <v>0</v>
      </c>
    </row>
    <row r="193" s="2" customFormat="1" ht="24.15" customHeight="1">
      <c r="A193" s="39"/>
      <c r="B193" s="40"/>
      <c r="C193" s="219" t="s">
        <v>399</v>
      </c>
      <c r="D193" s="219" t="s">
        <v>164</v>
      </c>
      <c r="E193" s="220" t="s">
        <v>1043</v>
      </c>
      <c r="F193" s="221" t="s">
        <v>1044</v>
      </c>
      <c r="G193" s="222" t="s">
        <v>248</v>
      </c>
      <c r="H193" s="223">
        <v>58.738999999999997</v>
      </c>
      <c r="I193" s="224"/>
      <c r="J193" s="225">
        <f>ROUND(I193*H193,2)</f>
        <v>0</v>
      </c>
      <c r="K193" s="221" t="s">
        <v>168</v>
      </c>
      <c r="L193" s="45"/>
      <c r="M193" s="226" t="s">
        <v>1</v>
      </c>
      <c r="N193" s="227" t="s">
        <v>45</v>
      </c>
      <c r="O193" s="92"/>
      <c r="P193" s="228">
        <f>O193*H193</f>
        <v>0</v>
      </c>
      <c r="Q193" s="228">
        <v>0</v>
      </c>
      <c r="R193" s="228">
        <f>Q193*H193</f>
        <v>0</v>
      </c>
      <c r="S193" s="228">
        <v>0</v>
      </c>
      <c r="T193" s="229">
        <f>S193*H193</f>
        <v>0</v>
      </c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R193" s="230" t="s">
        <v>303</v>
      </c>
      <c r="AT193" s="230" t="s">
        <v>164</v>
      </c>
      <c r="AU193" s="230" t="s">
        <v>90</v>
      </c>
      <c r="AY193" s="18" t="s">
        <v>161</v>
      </c>
      <c r="BE193" s="231">
        <f>IF(N193="základní",J193,0)</f>
        <v>0</v>
      </c>
      <c r="BF193" s="231">
        <f>IF(N193="snížená",J193,0)</f>
        <v>0</v>
      </c>
      <c r="BG193" s="231">
        <f>IF(N193="zákl. přenesená",J193,0)</f>
        <v>0</v>
      </c>
      <c r="BH193" s="231">
        <f>IF(N193="sníž. přenesená",J193,0)</f>
        <v>0</v>
      </c>
      <c r="BI193" s="231">
        <f>IF(N193="nulová",J193,0)</f>
        <v>0</v>
      </c>
      <c r="BJ193" s="18" t="s">
        <v>88</v>
      </c>
      <c r="BK193" s="231">
        <f>ROUND(I193*H193,2)</f>
        <v>0</v>
      </c>
      <c r="BL193" s="18" t="s">
        <v>303</v>
      </c>
      <c r="BM193" s="230" t="s">
        <v>2008</v>
      </c>
    </row>
    <row r="194" s="13" customFormat="1">
      <c r="A194" s="13"/>
      <c r="B194" s="241"/>
      <c r="C194" s="242"/>
      <c r="D194" s="232" t="s">
        <v>250</v>
      </c>
      <c r="E194" s="243" t="s">
        <v>1</v>
      </c>
      <c r="F194" s="244" t="s">
        <v>1961</v>
      </c>
      <c r="G194" s="242"/>
      <c r="H194" s="245">
        <v>58.738999999999997</v>
      </c>
      <c r="I194" s="246"/>
      <c r="J194" s="242"/>
      <c r="K194" s="242"/>
      <c r="L194" s="247"/>
      <c r="M194" s="248"/>
      <c r="N194" s="249"/>
      <c r="O194" s="249"/>
      <c r="P194" s="249"/>
      <c r="Q194" s="249"/>
      <c r="R194" s="249"/>
      <c r="S194" s="249"/>
      <c r="T194" s="250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251" t="s">
        <v>250</v>
      </c>
      <c r="AU194" s="251" t="s">
        <v>90</v>
      </c>
      <c r="AV194" s="13" t="s">
        <v>90</v>
      </c>
      <c r="AW194" s="13" t="s">
        <v>36</v>
      </c>
      <c r="AX194" s="13" t="s">
        <v>80</v>
      </c>
      <c r="AY194" s="251" t="s">
        <v>161</v>
      </c>
    </row>
    <row r="195" s="14" customFormat="1">
      <c r="A195" s="14"/>
      <c r="B195" s="252"/>
      <c r="C195" s="253"/>
      <c r="D195" s="232" t="s">
        <v>250</v>
      </c>
      <c r="E195" s="254" t="s">
        <v>1</v>
      </c>
      <c r="F195" s="255" t="s">
        <v>253</v>
      </c>
      <c r="G195" s="253"/>
      <c r="H195" s="256">
        <v>58.738999999999997</v>
      </c>
      <c r="I195" s="257"/>
      <c r="J195" s="253"/>
      <c r="K195" s="253"/>
      <c r="L195" s="258"/>
      <c r="M195" s="259"/>
      <c r="N195" s="260"/>
      <c r="O195" s="260"/>
      <c r="P195" s="260"/>
      <c r="Q195" s="260"/>
      <c r="R195" s="260"/>
      <c r="S195" s="260"/>
      <c r="T195" s="261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T195" s="262" t="s">
        <v>250</v>
      </c>
      <c r="AU195" s="262" t="s">
        <v>90</v>
      </c>
      <c r="AV195" s="14" t="s">
        <v>184</v>
      </c>
      <c r="AW195" s="14" t="s">
        <v>36</v>
      </c>
      <c r="AX195" s="14" t="s">
        <v>88</v>
      </c>
      <c r="AY195" s="262" t="s">
        <v>161</v>
      </c>
    </row>
    <row r="196" s="2" customFormat="1" ht="24.15" customHeight="1">
      <c r="A196" s="39"/>
      <c r="B196" s="40"/>
      <c r="C196" s="219" t="s">
        <v>403</v>
      </c>
      <c r="D196" s="219" t="s">
        <v>164</v>
      </c>
      <c r="E196" s="220" t="s">
        <v>1046</v>
      </c>
      <c r="F196" s="221" t="s">
        <v>1047</v>
      </c>
      <c r="G196" s="222" t="s">
        <v>248</v>
      </c>
      <c r="H196" s="223">
        <v>58.738999999999997</v>
      </c>
      <c r="I196" s="224"/>
      <c r="J196" s="225">
        <f>ROUND(I196*H196,2)</f>
        <v>0</v>
      </c>
      <c r="K196" s="221" t="s">
        <v>168</v>
      </c>
      <c r="L196" s="45"/>
      <c r="M196" s="226" t="s">
        <v>1</v>
      </c>
      <c r="N196" s="227" t="s">
        <v>45</v>
      </c>
      <c r="O196" s="92"/>
      <c r="P196" s="228">
        <f>O196*H196</f>
        <v>0</v>
      </c>
      <c r="Q196" s="228">
        <v>0</v>
      </c>
      <c r="R196" s="228">
        <f>Q196*H196</f>
        <v>0</v>
      </c>
      <c r="S196" s="228">
        <v>0</v>
      </c>
      <c r="T196" s="229">
        <f>S196*H196</f>
        <v>0</v>
      </c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R196" s="230" t="s">
        <v>303</v>
      </c>
      <c r="AT196" s="230" t="s">
        <v>164</v>
      </c>
      <c r="AU196" s="230" t="s">
        <v>90</v>
      </c>
      <c r="AY196" s="18" t="s">
        <v>161</v>
      </c>
      <c r="BE196" s="231">
        <f>IF(N196="základní",J196,0)</f>
        <v>0</v>
      </c>
      <c r="BF196" s="231">
        <f>IF(N196="snížená",J196,0)</f>
        <v>0</v>
      </c>
      <c r="BG196" s="231">
        <f>IF(N196="zákl. přenesená",J196,0)</f>
        <v>0</v>
      </c>
      <c r="BH196" s="231">
        <f>IF(N196="sníž. přenesená",J196,0)</f>
        <v>0</v>
      </c>
      <c r="BI196" s="231">
        <f>IF(N196="nulová",J196,0)</f>
        <v>0</v>
      </c>
      <c r="BJ196" s="18" t="s">
        <v>88</v>
      </c>
      <c r="BK196" s="231">
        <f>ROUND(I196*H196,2)</f>
        <v>0</v>
      </c>
      <c r="BL196" s="18" t="s">
        <v>303</v>
      </c>
      <c r="BM196" s="230" t="s">
        <v>2009</v>
      </c>
    </row>
    <row r="197" s="2" customFormat="1">
      <c r="A197" s="39"/>
      <c r="B197" s="40"/>
      <c r="C197" s="41"/>
      <c r="D197" s="232" t="s">
        <v>171</v>
      </c>
      <c r="E197" s="41"/>
      <c r="F197" s="233" t="s">
        <v>1049</v>
      </c>
      <c r="G197" s="41"/>
      <c r="H197" s="41"/>
      <c r="I197" s="234"/>
      <c r="J197" s="41"/>
      <c r="K197" s="41"/>
      <c r="L197" s="45"/>
      <c r="M197" s="235"/>
      <c r="N197" s="236"/>
      <c r="O197" s="92"/>
      <c r="P197" s="92"/>
      <c r="Q197" s="92"/>
      <c r="R197" s="92"/>
      <c r="S197" s="92"/>
      <c r="T197" s="93"/>
      <c r="U197" s="39"/>
      <c r="V197" s="39"/>
      <c r="W197" s="39"/>
      <c r="X197" s="39"/>
      <c r="Y197" s="39"/>
      <c r="Z197" s="39"/>
      <c r="AA197" s="39"/>
      <c r="AB197" s="39"/>
      <c r="AC197" s="39"/>
      <c r="AD197" s="39"/>
      <c r="AE197" s="39"/>
      <c r="AT197" s="18" t="s">
        <v>171</v>
      </c>
      <c r="AU197" s="18" t="s">
        <v>90</v>
      </c>
    </row>
    <row r="198" s="2" customFormat="1" ht="24.15" customHeight="1">
      <c r="A198" s="39"/>
      <c r="B198" s="40"/>
      <c r="C198" s="219" t="s">
        <v>561</v>
      </c>
      <c r="D198" s="219" t="s">
        <v>164</v>
      </c>
      <c r="E198" s="220" t="s">
        <v>1050</v>
      </c>
      <c r="F198" s="221" t="s">
        <v>1051</v>
      </c>
      <c r="G198" s="222" t="s">
        <v>248</v>
      </c>
      <c r="H198" s="223">
        <v>223.208</v>
      </c>
      <c r="I198" s="224"/>
      <c r="J198" s="225">
        <f>ROUND(I198*H198,2)</f>
        <v>0</v>
      </c>
      <c r="K198" s="221" t="s">
        <v>168</v>
      </c>
      <c r="L198" s="45"/>
      <c r="M198" s="226" t="s">
        <v>1</v>
      </c>
      <c r="N198" s="227" t="s">
        <v>45</v>
      </c>
      <c r="O198" s="92"/>
      <c r="P198" s="228">
        <f>O198*H198</f>
        <v>0</v>
      </c>
      <c r="Q198" s="228">
        <v>0</v>
      </c>
      <c r="R198" s="228">
        <f>Q198*H198</f>
        <v>0</v>
      </c>
      <c r="S198" s="228">
        <v>0</v>
      </c>
      <c r="T198" s="229">
        <f>S198*H198</f>
        <v>0</v>
      </c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R198" s="230" t="s">
        <v>303</v>
      </c>
      <c r="AT198" s="230" t="s">
        <v>164</v>
      </c>
      <c r="AU198" s="230" t="s">
        <v>90</v>
      </c>
      <c r="AY198" s="18" t="s">
        <v>161</v>
      </c>
      <c r="BE198" s="231">
        <f>IF(N198="základní",J198,0)</f>
        <v>0</v>
      </c>
      <c r="BF198" s="231">
        <f>IF(N198="snížená",J198,0)</f>
        <v>0</v>
      </c>
      <c r="BG198" s="231">
        <f>IF(N198="zákl. přenesená",J198,0)</f>
        <v>0</v>
      </c>
      <c r="BH198" s="231">
        <f>IF(N198="sníž. přenesená",J198,0)</f>
        <v>0</v>
      </c>
      <c r="BI198" s="231">
        <f>IF(N198="nulová",J198,0)</f>
        <v>0</v>
      </c>
      <c r="BJ198" s="18" t="s">
        <v>88</v>
      </c>
      <c r="BK198" s="231">
        <f>ROUND(I198*H198,2)</f>
        <v>0</v>
      </c>
      <c r="BL198" s="18" t="s">
        <v>303</v>
      </c>
      <c r="BM198" s="230" t="s">
        <v>2010</v>
      </c>
    </row>
    <row r="199" s="2" customFormat="1">
      <c r="A199" s="39"/>
      <c r="B199" s="40"/>
      <c r="C199" s="41"/>
      <c r="D199" s="232" t="s">
        <v>171</v>
      </c>
      <c r="E199" s="41"/>
      <c r="F199" s="233" t="s">
        <v>1367</v>
      </c>
      <c r="G199" s="41"/>
      <c r="H199" s="41"/>
      <c r="I199" s="234"/>
      <c r="J199" s="41"/>
      <c r="K199" s="41"/>
      <c r="L199" s="45"/>
      <c r="M199" s="235"/>
      <c r="N199" s="236"/>
      <c r="O199" s="92"/>
      <c r="P199" s="92"/>
      <c r="Q199" s="92"/>
      <c r="R199" s="92"/>
      <c r="S199" s="92"/>
      <c r="T199" s="93"/>
      <c r="U199" s="39"/>
      <c r="V199" s="39"/>
      <c r="W199" s="39"/>
      <c r="X199" s="39"/>
      <c r="Y199" s="39"/>
      <c r="Z199" s="39"/>
      <c r="AA199" s="39"/>
      <c r="AB199" s="39"/>
      <c r="AC199" s="39"/>
      <c r="AD199" s="39"/>
      <c r="AE199" s="39"/>
      <c r="AT199" s="18" t="s">
        <v>171</v>
      </c>
      <c r="AU199" s="18" t="s">
        <v>90</v>
      </c>
    </row>
    <row r="200" s="13" customFormat="1">
      <c r="A200" s="13"/>
      <c r="B200" s="241"/>
      <c r="C200" s="242"/>
      <c r="D200" s="232" t="s">
        <v>250</v>
      </c>
      <c r="E200" s="243" t="s">
        <v>1</v>
      </c>
      <c r="F200" s="244" t="s">
        <v>2011</v>
      </c>
      <c r="G200" s="242"/>
      <c r="H200" s="245">
        <v>58.738999999999997</v>
      </c>
      <c r="I200" s="246"/>
      <c r="J200" s="242"/>
      <c r="K200" s="242"/>
      <c r="L200" s="247"/>
      <c r="M200" s="248"/>
      <c r="N200" s="249"/>
      <c r="O200" s="249"/>
      <c r="P200" s="249"/>
      <c r="Q200" s="249"/>
      <c r="R200" s="249"/>
      <c r="S200" s="249"/>
      <c r="T200" s="250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T200" s="251" t="s">
        <v>250</v>
      </c>
      <c r="AU200" s="251" t="s">
        <v>90</v>
      </c>
      <c r="AV200" s="13" t="s">
        <v>90</v>
      </c>
      <c r="AW200" s="13" t="s">
        <v>36</v>
      </c>
      <c r="AX200" s="13" t="s">
        <v>80</v>
      </c>
      <c r="AY200" s="251" t="s">
        <v>161</v>
      </c>
    </row>
    <row r="201" s="14" customFormat="1">
      <c r="A201" s="14"/>
      <c r="B201" s="252"/>
      <c r="C201" s="253"/>
      <c r="D201" s="232" t="s">
        <v>250</v>
      </c>
      <c r="E201" s="254" t="s">
        <v>1</v>
      </c>
      <c r="F201" s="255" t="s">
        <v>253</v>
      </c>
      <c r="G201" s="253"/>
      <c r="H201" s="256">
        <v>58.738999999999997</v>
      </c>
      <c r="I201" s="257"/>
      <c r="J201" s="253"/>
      <c r="K201" s="253"/>
      <c r="L201" s="258"/>
      <c r="M201" s="259"/>
      <c r="N201" s="260"/>
      <c r="O201" s="260"/>
      <c r="P201" s="260"/>
      <c r="Q201" s="260"/>
      <c r="R201" s="260"/>
      <c r="S201" s="260"/>
      <c r="T201" s="261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T201" s="262" t="s">
        <v>250</v>
      </c>
      <c r="AU201" s="262" t="s">
        <v>90</v>
      </c>
      <c r="AV201" s="14" t="s">
        <v>184</v>
      </c>
      <c r="AW201" s="14" t="s">
        <v>36</v>
      </c>
      <c r="AX201" s="14" t="s">
        <v>88</v>
      </c>
      <c r="AY201" s="262" t="s">
        <v>161</v>
      </c>
    </row>
    <row r="202" s="13" customFormat="1">
      <c r="A202" s="13"/>
      <c r="B202" s="241"/>
      <c r="C202" s="242"/>
      <c r="D202" s="232" t="s">
        <v>250</v>
      </c>
      <c r="E202" s="242"/>
      <c r="F202" s="244" t="s">
        <v>2012</v>
      </c>
      <c r="G202" s="242"/>
      <c r="H202" s="245">
        <v>223.208</v>
      </c>
      <c r="I202" s="246"/>
      <c r="J202" s="242"/>
      <c r="K202" s="242"/>
      <c r="L202" s="247"/>
      <c r="M202" s="248"/>
      <c r="N202" s="249"/>
      <c r="O202" s="249"/>
      <c r="P202" s="249"/>
      <c r="Q202" s="249"/>
      <c r="R202" s="249"/>
      <c r="S202" s="249"/>
      <c r="T202" s="250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251" t="s">
        <v>250</v>
      </c>
      <c r="AU202" s="251" t="s">
        <v>90</v>
      </c>
      <c r="AV202" s="13" t="s">
        <v>90</v>
      </c>
      <c r="AW202" s="13" t="s">
        <v>4</v>
      </c>
      <c r="AX202" s="13" t="s">
        <v>88</v>
      </c>
      <c r="AY202" s="251" t="s">
        <v>161</v>
      </c>
    </row>
    <row r="203" s="2" customFormat="1" ht="16.5" customHeight="1">
      <c r="A203" s="39"/>
      <c r="B203" s="40"/>
      <c r="C203" s="219" t="s">
        <v>566</v>
      </c>
      <c r="D203" s="219" t="s">
        <v>164</v>
      </c>
      <c r="E203" s="220" t="s">
        <v>1056</v>
      </c>
      <c r="F203" s="221" t="s">
        <v>1057</v>
      </c>
      <c r="G203" s="222" t="s">
        <v>248</v>
      </c>
      <c r="H203" s="223">
        <v>117.47799999999999</v>
      </c>
      <c r="I203" s="224"/>
      <c r="J203" s="225">
        <f>ROUND(I203*H203,2)</f>
        <v>0</v>
      </c>
      <c r="K203" s="221" t="s">
        <v>168</v>
      </c>
      <c r="L203" s="45"/>
      <c r="M203" s="226" t="s">
        <v>1</v>
      </c>
      <c r="N203" s="227" t="s">
        <v>45</v>
      </c>
      <c r="O203" s="92"/>
      <c r="P203" s="228">
        <f>O203*H203</f>
        <v>0</v>
      </c>
      <c r="Q203" s="228">
        <v>0</v>
      </c>
      <c r="R203" s="228">
        <f>Q203*H203</f>
        <v>0</v>
      </c>
      <c r="S203" s="228">
        <v>0</v>
      </c>
      <c r="T203" s="229">
        <f>S203*H203</f>
        <v>0</v>
      </c>
      <c r="U203" s="39"/>
      <c r="V203" s="39"/>
      <c r="W203" s="39"/>
      <c r="X203" s="39"/>
      <c r="Y203" s="39"/>
      <c r="Z203" s="39"/>
      <c r="AA203" s="39"/>
      <c r="AB203" s="39"/>
      <c r="AC203" s="39"/>
      <c r="AD203" s="39"/>
      <c r="AE203" s="39"/>
      <c r="AR203" s="230" t="s">
        <v>303</v>
      </c>
      <c r="AT203" s="230" t="s">
        <v>164</v>
      </c>
      <c r="AU203" s="230" t="s">
        <v>90</v>
      </c>
      <c r="AY203" s="18" t="s">
        <v>161</v>
      </c>
      <c r="BE203" s="231">
        <f>IF(N203="základní",J203,0)</f>
        <v>0</v>
      </c>
      <c r="BF203" s="231">
        <f>IF(N203="snížená",J203,0)</f>
        <v>0</v>
      </c>
      <c r="BG203" s="231">
        <f>IF(N203="zákl. přenesená",J203,0)</f>
        <v>0</v>
      </c>
      <c r="BH203" s="231">
        <f>IF(N203="sníž. přenesená",J203,0)</f>
        <v>0</v>
      </c>
      <c r="BI203" s="231">
        <f>IF(N203="nulová",J203,0)</f>
        <v>0</v>
      </c>
      <c r="BJ203" s="18" t="s">
        <v>88</v>
      </c>
      <c r="BK203" s="231">
        <f>ROUND(I203*H203,2)</f>
        <v>0</v>
      </c>
      <c r="BL203" s="18" t="s">
        <v>303</v>
      </c>
      <c r="BM203" s="230" t="s">
        <v>2013</v>
      </c>
    </row>
    <row r="204" s="2" customFormat="1">
      <c r="A204" s="39"/>
      <c r="B204" s="40"/>
      <c r="C204" s="41"/>
      <c r="D204" s="232" t="s">
        <v>171</v>
      </c>
      <c r="E204" s="41"/>
      <c r="F204" s="233" t="s">
        <v>1059</v>
      </c>
      <c r="G204" s="41"/>
      <c r="H204" s="41"/>
      <c r="I204" s="234"/>
      <c r="J204" s="41"/>
      <c r="K204" s="41"/>
      <c r="L204" s="45"/>
      <c r="M204" s="235"/>
      <c r="N204" s="236"/>
      <c r="O204" s="92"/>
      <c r="P204" s="92"/>
      <c r="Q204" s="92"/>
      <c r="R204" s="92"/>
      <c r="S204" s="92"/>
      <c r="T204" s="93"/>
      <c r="U204" s="39"/>
      <c r="V204" s="39"/>
      <c r="W204" s="39"/>
      <c r="X204" s="39"/>
      <c r="Y204" s="39"/>
      <c r="Z204" s="39"/>
      <c r="AA204" s="39"/>
      <c r="AB204" s="39"/>
      <c r="AC204" s="39"/>
      <c r="AD204" s="39"/>
      <c r="AE204" s="39"/>
      <c r="AT204" s="18" t="s">
        <v>171</v>
      </c>
      <c r="AU204" s="18" t="s">
        <v>90</v>
      </c>
    </row>
    <row r="205" s="13" customFormat="1">
      <c r="A205" s="13"/>
      <c r="B205" s="241"/>
      <c r="C205" s="242"/>
      <c r="D205" s="232" t="s">
        <v>250</v>
      </c>
      <c r="E205" s="242"/>
      <c r="F205" s="244" t="s">
        <v>2014</v>
      </c>
      <c r="G205" s="242"/>
      <c r="H205" s="245">
        <v>117.47799999999999</v>
      </c>
      <c r="I205" s="246"/>
      <c r="J205" s="242"/>
      <c r="K205" s="242"/>
      <c r="L205" s="247"/>
      <c r="M205" s="248"/>
      <c r="N205" s="249"/>
      <c r="O205" s="249"/>
      <c r="P205" s="249"/>
      <c r="Q205" s="249"/>
      <c r="R205" s="249"/>
      <c r="S205" s="249"/>
      <c r="T205" s="250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T205" s="251" t="s">
        <v>250</v>
      </c>
      <c r="AU205" s="251" t="s">
        <v>90</v>
      </c>
      <c r="AV205" s="13" t="s">
        <v>90</v>
      </c>
      <c r="AW205" s="13" t="s">
        <v>4</v>
      </c>
      <c r="AX205" s="13" t="s">
        <v>88</v>
      </c>
      <c r="AY205" s="251" t="s">
        <v>161</v>
      </c>
    </row>
    <row r="206" s="2" customFormat="1" ht="24.15" customHeight="1">
      <c r="A206" s="39"/>
      <c r="B206" s="40"/>
      <c r="C206" s="219" t="s">
        <v>572</v>
      </c>
      <c r="D206" s="219" t="s">
        <v>164</v>
      </c>
      <c r="E206" s="220" t="s">
        <v>1061</v>
      </c>
      <c r="F206" s="221" t="s">
        <v>1062</v>
      </c>
      <c r="G206" s="222" t="s">
        <v>248</v>
      </c>
      <c r="H206" s="223">
        <v>58.738999999999997</v>
      </c>
      <c r="I206" s="224"/>
      <c r="J206" s="225">
        <f>ROUND(I206*H206,2)</f>
        <v>0</v>
      </c>
      <c r="K206" s="221" t="s">
        <v>168</v>
      </c>
      <c r="L206" s="45"/>
      <c r="M206" s="226" t="s">
        <v>1</v>
      </c>
      <c r="N206" s="227" t="s">
        <v>45</v>
      </c>
      <c r="O206" s="92"/>
      <c r="P206" s="228">
        <f>O206*H206</f>
        <v>0</v>
      </c>
      <c r="Q206" s="228">
        <v>0.00315</v>
      </c>
      <c r="R206" s="228">
        <f>Q206*H206</f>
        <v>0.18502784999999999</v>
      </c>
      <c r="S206" s="228">
        <v>0</v>
      </c>
      <c r="T206" s="229">
        <f>S206*H206</f>
        <v>0</v>
      </c>
      <c r="U206" s="39"/>
      <c r="V206" s="39"/>
      <c r="W206" s="39"/>
      <c r="X206" s="39"/>
      <c r="Y206" s="39"/>
      <c r="Z206" s="39"/>
      <c r="AA206" s="39"/>
      <c r="AB206" s="39"/>
      <c r="AC206" s="39"/>
      <c r="AD206" s="39"/>
      <c r="AE206" s="39"/>
      <c r="AR206" s="230" t="s">
        <v>303</v>
      </c>
      <c r="AT206" s="230" t="s">
        <v>164</v>
      </c>
      <c r="AU206" s="230" t="s">
        <v>90</v>
      </c>
      <c r="AY206" s="18" t="s">
        <v>161</v>
      </c>
      <c r="BE206" s="231">
        <f>IF(N206="základní",J206,0)</f>
        <v>0</v>
      </c>
      <c r="BF206" s="231">
        <f>IF(N206="snížená",J206,0)</f>
        <v>0</v>
      </c>
      <c r="BG206" s="231">
        <f>IF(N206="zákl. přenesená",J206,0)</f>
        <v>0</v>
      </c>
      <c r="BH206" s="231">
        <f>IF(N206="sníž. přenesená",J206,0)</f>
        <v>0</v>
      </c>
      <c r="BI206" s="231">
        <f>IF(N206="nulová",J206,0)</f>
        <v>0</v>
      </c>
      <c r="BJ206" s="18" t="s">
        <v>88</v>
      </c>
      <c r="BK206" s="231">
        <f>ROUND(I206*H206,2)</f>
        <v>0</v>
      </c>
      <c r="BL206" s="18" t="s">
        <v>303</v>
      </c>
      <c r="BM206" s="230" t="s">
        <v>2015</v>
      </c>
    </row>
    <row r="207" s="2" customFormat="1" ht="37.8" customHeight="1">
      <c r="A207" s="39"/>
      <c r="B207" s="40"/>
      <c r="C207" s="219" t="s">
        <v>577</v>
      </c>
      <c r="D207" s="219" t="s">
        <v>164</v>
      </c>
      <c r="E207" s="220" t="s">
        <v>1064</v>
      </c>
      <c r="F207" s="221" t="s">
        <v>1065</v>
      </c>
      <c r="G207" s="222" t="s">
        <v>248</v>
      </c>
      <c r="H207" s="223">
        <v>58.738999999999997</v>
      </c>
      <c r="I207" s="224"/>
      <c r="J207" s="225">
        <f>ROUND(I207*H207,2)</f>
        <v>0</v>
      </c>
      <c r="K207" s="221" t="s">
        <v>168</v>
      </c>
      <c r="L207" s="45"/>
      <c r="M207" s="226" t="s">
        <v>1</v>
      </c>
      <c r="N207" s="227" t="s">
        <v>45</v>
      </c>
      <c r="O207" s="92"/>
      <c r="P207" s="228">
        <f>O207*H207</f>
        <v>0</v>
      </c>
      <c r="Q207" s="228">
        <v>0.028799999999999999</v>
      </c>
      <c r="R207" s="228">
        <f>Q207*H207</f>
        <v>1.6916831999999999</v>
      </c>
      <c r="S207" s="228">
        <v>0</v>
      </c>
      <c r="T207" s="229">
        <f>S207*H207</f>
        <v>0</v>
      </c>
      <c r="U207" s="39"/>
      <c r="V207" s="39"/>
      <c r="W207" s="39"/>
      <c r="X207" s="39"/>
      <c r="Y207" s="39"/>
      <c r="Z207" s="39"/>
      <c r="AA207" s="39"/>
      <c r="AB207" s="39"/>
      <c r="AC207" s="39"/>
      <c r="AD207" s="39"/>
      <c r="AE207" s="39"/>
      <c r="AR207" s="230" t="s">
        <v>303</v>
      </c>
      <c r="AT207" s="230" t="s">
        <v>164</v>
      </c>
      <c r="AU207" s="230" t="s">
        <v>90</v>
      </c>
      <c r="AY207" s="18" t="s">
        <v>161</v>
      </c>
      <c r="BE207" s="231">
        <f>IF(N207="základní",J207,0)</f>
        <v>0</v>
      </c>
      <c r="BF207" s="231">
        <f>IF(N207="snížená",J207,0)</f>
        <v>0</v>
      </c>
      <c r="BG207" s="231">
        <f>IF(N207="zákl. přenesená",J207,0)</f>
        <v>0</v>
      </c>
      <c r="BH207" s="231">
        <f>IF(N207="sníž. přenesená",J207,0)</f>
        <v>0</v>
      </c>
      <c r="BI207" s="231">
        <f>IF(N207="nulová",J207,0)</f>
        <v>0</v>
      </c>
      <c r="BJ207" s="18" t="s">
        <v>88</v>
      </c>
      <c r="BK207" s="231">
        <f>ROUND(I207*H207,2)</f>
        <v>0</v>
      </c>
      <c r="BL207" s="18" t="s">
        <v>303</v>
      </c>
      <c r="BM207" s="230" t="s">
        <v>2016</v>
      </c>
    </row>
    <row r="208" s="2" customFormat="1" ht="24.15" customHeight="1">
      <c r="A208" s="39"/>
      <c r="B208" s="40"/>
      <c r="C208" s="219" t="s">
        <v>581</v>
      </c>
      <c r="D208" s="219" t="s">
        <v>164</v>
      </c>
      <c r="E208" s="220" t="s">
        <v>1037</v>
      </c>
      <c r="F208" s="221" t="s">
        <v>1038</v>
      </c>
      <c r="G208" s="222" t="s">
        <v>248</v>
      </c>
      <c r="H208" s="223">
        <v>58.738999999999997</v>
      </c>
      <c r="I208" s="224"/>
      <c r="J208" s="225">
        <f>ROUND(I208*H208,2)</f>
        <v>0</v>
      </c>
      <c r="K208" s="221" t="s">
        <v>168</v>
      </c>
      <c r="L208" s="45"/>
      <c r="M208" s="226" t="s">
        <v>1</v>
      </c>
      <c r="N208" s="227" t="s">
        <v>45</v>
      </c>
      <c r="O208" s="92"/>
      <c r="P208" s="228">
        <f>O208*H208</f>
        <v>0</v>
      </c>
      <c r="Q208" s="228">
        <v>0</v>
      </c>
      <c r="R208" s="228">
        <f>Q208*H208</f>
        <v>0</v>
      </c>
      <c r="S208" s="228">
        <v>0.0025000000000000001</v>
      </c>
      <c r="T208" s="229">
        <f>S208*H208</f>
        <v>0.14684749999999999</v>
      </c>
      <c r="U208" s="39"/>
      <c r="V208" s="39"/>
      <c r="W208" s="39"/>
      <c r="X208" s="39"/>
      <c r="Y208" s="39"/>
      <c r="Z208" s="39"/>
      <c r="AA208" s="39"/>
      <c r="AB208" s="39"/>
      <c r="AC208" s="39"/>
      <c r="AD208" s="39"/>
      <c r="AE208" s="39"/>
      <c r="AR208" s="230" t="s">
        <v>303</v>
      </c>
      <c r="AT208" s="230" t="s">
        <v>164</v>
      </c>
      <c r="AU208" s="230" t="s">
        <v>90</v>
      </c>
      <c r="AY208" s="18" t="s">
        <v>161</v>
      </c>
      <c r="BE208" s="231">
        <f>IF(N208="základní",J208,0)</f>
        <v>0</v>
      </c>
      <c r="BF208" s="231">
        <f>IF(N208="snížená",J208,0)</f>
        <v>0</v>
      </c>
      <c r="BG208" s="231">
        <f>IF(N208="zákl. přenesená",J208,0)</f>
        <v>0</v>
      </c>
      <c r="BH208" s="231">
        <f>IF(N208="sníž. přenesená",J208,0)</f>
        <v>0</v>
      </c>
      <c r="BI208" s="231">
        <f>IF(N208="nulová",J208,0)</f>
        <v>0</v>
      </c>
      <c r="BJ208" s="18" t="s">
        <v>88</v>
      </c>
      <c r="BK208" s="231">
        <f>ROUND(I208*H208,2)</f>
        <v>0</v>
      </c>
      <c r="BL208" s="18" t="s">
        <v>303</v>
      </c>
      <c r="BM208" s="230" t="s">
        <v>2017</v>
      </c>
    </row>
    <row r="209" s="2" customFormat="1" ht="16.5" customHeight="1">
      <c r="A209" s="39"/>
      <c r="B209" s="40"/>
      <c r="C209" s="219" t="s">
        <v>585</v>
      </c>
      <c r="D209" s="219" t="s">
        <v>164</v>
      </c>
      <c r="E209" s="220" t="s">
        <v>1067</v>
      </c>
      <c r="F209" s="221" t="s">
        <v>1068</v>
      </c>
      <c r="G209" s="222" t="s">
        <v>248</v>
      </c>
      <c r="H209" s="223">
        <v>58.738999999999997</v>
      </c>
      <c r="I209" s="224"/>
      <c r="J209" s="225">
        <f>ROUND(I209*H209,2)</f>
        <v>0</v>
      </c>
      <c r="K209" s="221" t="s">
        <v>168</v>
      </c>
      <c r="L209" s="45"/>
      <c r="M209" s="226" t="s">
        <v>1</v>
      </c>
      <c r="N209" s="227" t="s">
        <v>45</v>
      </c>
      <c r="O209" s="92"/>
      <c r="P209" s="228">
        <f>O209*H209</f>
        <v>0</v>
      </c>
      <c r="Q209" s="228">
        <v>0.00069999999999999999</v>
      </c>
      <c r="R209" s="228">
        <f>Q209*H209</f>
        <v>0.041117299999999996</v>
      </c>
      <c r="S209" s="228">
        <v>0</v>
      </c>
      <c r="T209" s="229">
        <f>S209*H209</f>
        <v>0</v>
      </c>
      <c r="U209" s="39"/>
      <c r="V209" s="39"/>
      <c r="W209" s="39"/>
      <c r="X209" s="39"/>
      <c r="Y209" s="39"/>
      <c r="Z209" s="39"/>
      <c r="AA209" s="39"/>
      <c r="AB209" s="39"/>
      <c r="AC209" s="39"/>
      <c r="AD209" s="39"/>
      <c r="AE209" s="39"/>
      <c r="AR209" s="230" t="s">
        <v>303</v>
      </c>
      <c r="AT209" s="230" t="s">
        <v>164</v>
      </c>
      <c r="AU209" s="230" t="s">
        <v>90</v>
      </c>
      <c r="AY209" s="18" t="s">
        <v>161</v>
      </c>
      <c r="BE209" s="231">
        <f>IF(N209="základní",J209,0)</f>
        <v>0</v>
      </c>
      <c r="BF209" s="231">
        <f>IF(N209="snížená",J209,0)</f>
        <v>0</v>
      </c>
      <c r="BG209" s="231">
        <f>IF(N209="zákl. přenesená",J209,0)</f>
        <v>0</v>
      </c>
      <c r="BH209" s="231">
        <f>IF(N209="sníž. přenesená",J209,0)</f>
        <v>0</v>
      </c>
      <c r="BI209" s="231">
        <f>IF(N209="nulová",J209,0)</f>
        <v>0</v>
      </c>
      <c r="BJ209" s="18" t="s">
        <v>88</v>
      </c>
      <c r="BK209" s="231">
        <f>ROUND(I209*H209,2)</f>
        <v>0</v>
      </c>
      <c r="BL209" s="18" t="s">
        <v>303</v>
      </c>
      <c r="BM209" s="230" t="s">
        <v>2018</v>
      </c>
    </row>
    <row r="210" s="2" customFormat="1" ht="16.5" customHeight="1">
      <c r="A210" s="39"/>
      <c r="B210" s="40"/>
      <c r="C210" s="263" t="s">
        <v>590</v>
      </c>
      <c r="D210" s="263" t="s">
        <v>261</v>
      </c>
      <c r="E210" s="264" t="s">
        <v>1070</v>
      </c>
      <c r="F210" s="265" t="s">
        <v>1071</v>
      </c>
      <c r="G210" s="266" t="s">
        <v>1072</v>
      </c>
      <c r="H210" s="267">
        <v>64.613</v>
      </c>
      <c r="I210" s="268"/>
      <c r="J210" s="269">
        <f>ROUND(I210*H210,2)</f>
        <v>0</v>
      </c>
      <c r="K210" s="265" t="s">
        <v>168</v>
      </c>
      <c r="L210" s="270"/>
      <c r="M210" s="271" t="s">
        <v>1</v>
      </c>
      <c r="N210" s="272" t="s">
        <v>45</v>
      </c>
      <c r="O210" s="92"/>
      <c r="P210" s="228">
        <f>O210*H210</f>
        <v>0</v>
      </c>
      <c r="Q210" s="228">
        <v>0.001</v>
      </c>
      <c r="R210" s="228">
        <f>Q210*H210</f>
        <v>0.064613000000000004</v>
      </c>
      <c r="S210" s="228">
        <v>0</v>
      </c>
      <c r="T210" s="229">
        <f>S210*H210</f>
        <v>0</v>
      </c>
      <c r="U210" s="39"/>
      <c r="V210" s="39"/>
      <c r="W210" s="39"/>
      <c r="X210" s="39"/>
      <c r="Y210" s="39"/>
      <c r="Z210" s="39"/>
      <c r="AA210" s="39"/>
      <c r="AB210" s="39"/>
      <c r="AC210" s="39"/>
      <c r="AD210" s="39"/>
      <c r="AE210" s="39"/>
      <c r="AR210" s="230" t="s">
        <v>309</v>
      </c>
      <c r="AT210" s="230" t="s">
        <v>261</v>
      </c>
      <c r="AU210" s="230" t="s">
        <v>90</v>
      </c>
      <c r="AY210" s="18" t="s">
        <v>161</v>
      </c>
      <c r="BE210" s="231">
        <f>IF(N210="základní",J210,0)</f>
        <v>0</v>
      </c>
      <c r="BF210" s="231">
        <f>IF(N210="snížená",J210,0)</f>
        <v>0</v>
      </c>
      <c r="BG210" s="231">
        <f>IF(N210="zákl. přenesená",J210,0)</f>
        <v>0</v>
      </c>
      <c r="BH210" s="231">
        <f>IF(N210="sníž. přenesená",J210,0)</f>
        <v>0</v>
      </c>
      <c r="BI210" s="231">
        <f>IF(N210="nulová",J210,0)</f>
        <v>0</v>
      </c>
      <c r="BJ210" s="18" t="s">
        <v>88</v>
      </c>
      <c r="BK210" s="231">
        <f>ROUND(I210*H210,2)</f>
        <v>0</v>
      </c>
      <c r="BL210" s="18" t="s">
        <v>303</v>
      </c>
      <c r="BM210" s="230" t="s">
        <v>2019</v>
      </c>
    </row>
    <row r="211" s="13" customFormat="1">
      <c r="A211" s="13"/>
      <c r="B211" s="241"/>
      <c r="C211" s="242"/>
      <c r="D211" s="232" t="s">
        <v>250</v>
      </c>
      <c r="E211" s="242"/>
      <c r="F211" s="244" t="s">
        <v>2020</v>
      </c>
      <c r="G211" s="242"/>
      <c r="H211" s="245">
        <v>64.613</v>
      </c>
      <c r="I211" s="246"/>
      <c r="J211" s="242"/>
      <c r="K211" s="242"/>
      <c r="L211" s="247"/>
      <c r="M211" s="248"/>
      <c r="N211" s="249"/>
      <c r="O211" s="249"/>
      <c r="P211" s="249"/>
      <c r="Q211" s="249"/>
      <c r="R211" s="249"/>
      <c r="S211" s="249"/>
      <c r="T211" s="250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T211" s="251" t="s">
        <v>250</v>
      </c>
      <c r="AU211" s="251" t="s">
        <v>90</v>
      </c>
      <c r="AV211" s="13" t="s">
        <v>90</v>
      </c>
      <c r="AW211" s="13" t="s">
        <v>4</v>
      </c>
      <c r="AX211" s="13" t="s">
        <v>88</v>
      </c>
      <c r="AY211" s="251" t="s">
        <v>161</v>
      </c>
    </row>
    <row r="212" s="2" customFormat="1" ht="24.15" customHeight="1">
      <c r="A212" s="39"/>
      <c r="B212" s="40"/>
      <c r="C212" s="219" t="s">
        <v>596</v>
      </c>
      <c r="D212" s="219" t="s">
        <v>164</v>
      </c>
      <c r="E212" s="220" t="s">
        <v>1075</v>
      </c>
      <c r="F212" s="221" t="s">
        <v>1076</v>
      </c>
      <c r="G212" s="222" t="s">
        <v>441</v>
      </c>
      <c r="H212" s="223">
        <v>23.975000000000001</v>
      </c>
      <c r="I212" s="224"/>
      <c r="J212" s="225">
        <f>ROUND(I212*H212,2)</f>
        <v>0</v>
      </c>
      <c r="K212" s="221" t="s">
        <v>168</v>
      </c>
      <c r="L212" s="45"/>
      <c r="M212" s="226" t="s">
        <v>1</v>
      </c>
      <c r="N212" s="227" t="s">
        <v>45</v>
      </c>
      <c r="O212" s="92"/>
      <c r="P212" s="228">
        <f>O212*H212</f>
        <v>0</v>
      </c>
      <c r="Q212" s="228">
        <v>0</v>
      </c>
      <c r="R212" s="228">
        <f>Q212*H212</f>
        <v>0</v>
      </c>
      <c r="S212" s="228">
        <v>0</v>
      </c>
      <c r="T212" s="229">
        <f>S212*H212</f>
        <v>0</v>
      </c>
      <c r="U212" s="39"/>
      <c r="V212" s="39"/>
      <c r="W212" s="39"/>
      <c r="X212" s="39"/>
      <c r="Y212" s="39"/>
      <c r="Z212" s="39"/>
      <c r="AA212" s="39"/>
      <c r="AB212" s="39"/>
      <c r="AC212" s="39"/>
      <c r="AD212" s="39"/>
      <c r="AE212" s="39"/>
      <c r="AR212" s="230" t="s">
        <v>303</v>
      </c>
      <c r="AT212" s="230" t="s">
        <v>164</v>
      </c>
      <c r="AU212" s="230" t="s">
        <v>90</v>
      </c>
      <c r="AY212" s="18" t="s">
        <v>161</v>
      </c>
      <c r="BE212" s="231">
        <f>IF(N212="základní",J212,0)</f>
        <v>0</v>
      </c>
      <c r="BF212" s="231">
        <f>IF(N212="snížená",J212,0)</f>
        <v>0</v>
      </c>
      <c r="BG212" s="231">
        <f>IF(N212="zákl. přenesená",J212,0)</f>
        <v>0</v>
      </c>
      <c r="BH212" s="231">
        <f>IF(N212="sníž. přenesená",J212,0)</f>
        <v>0</v>
      </c>
      <c r="BI212" s="231">
        <f>IF(N212="nulová",J212,0)</f>
        <v>0</v>
      </c>
      <c r="BJ212" s="18" t="s">
        <v>88</v>
      </c>
      <c r="BK212" s="231">
        <f>ROUND(I212*H212,2)</f>
        <v>0</v>
      </c>
      <c r="BL212" s="18" t="s">
        <v>303</v>
      </c>
      <c r="BM212" s="230" t="s">
        <v>2021</v>
      </c>
    </row>
    <row r="213" s="2" customFormat="1" ht="21.75" customHeight="1">
      <c r="A213" s="39"/>
      <c r="B213" s="40"/>
      <c r="C213" s="219" t="s">
        <v>602</v>
      </c>
      <c r="D213" s="219" t="s">
        <v>164</v>
      </c>
      <c r="E213" s="220" t="s">
        <v>1040</v>
      </c>
      <c r="F213" s="221" t="s">
        <v>1041</v>
      </c>
      <c r="G213" s="222" t="s">
        <v>441</v>
      </c>
      <c r="H213" s="223">
        <v>37.950000000000003</v>
      </c>
      <c r="I213" s="224"/>
      <c r="J213" s="225">
        <f>ROUND(I213*H213,2)</f>
        <v>0</v>
      </c>
      <c r="K213" s="221" t="s">
        <v>168</v>
      </c>
      <c r="L213" s="45"/>
      <c r="M213" s="226" t="s">
        <v>1</v>
      </c>
      <c r="N213" s="227" t="s">
        <v>45</v>
      </c>
      <c r="O213" s="92"/>
      <c r="P213" s="228">
        <f>O213*H213</f>
        <v>0</v>
      </c>
      <c r="Q213" s="228">
        <v>0</v>
      </c>
      <c r="R213" s="228">
        <f>Q213*H213</f>
        <v>0</v>
      </c>
      <c r="S213" s="228">
        <v>0.00029999999999999997</v>
      </c>
      <c r="T213" s="229">
        <f>S213*H213</f>
        <v>0.011384999999999999</v>
      </c>
      <c r="U213" s="39"/>
      <c r="V213" s="39"/>
      <c r="W213" s="39"/>
      <c r="X213" s="39"/>
      <c r="Y213" s="39"/>
      <c r="Z213" s="39"/>
      <c r="AA213" s="39"/>
      <c r="AB213" s="39"/>
      <c r="AC213" s="39"/>
      <c r="AD213" s="39"/>
      <c r="AE213" s="39"/>
      <c r="AR213" s="230" t="s">
        <v>303</v>
      </c>
      <c r="AT213" s="230" t="s">
        <v>164</v>
      </c>
      <c r="AU213" s="230" t="s">
        <v>90</v>
      </c>
      <c r="AY213" s="18" t="s">
        <v>161</v>
      </c>
      <c r="BE213" s="231">
        <f>IF(N213="základní",J213,0)</f>
        <v>0</v>
      </c>
      <c r="BF213" s="231">
        <f>IF(N213="snížená",J213,0)</f>
        <v>0</v>
      </c>
      <c r="BG213" s="231">
        <f>IF(N213="zákl. přenesená",J213,0)</f>
        <v>0</v>
      </c>
      <c r="BH213" s="231">
        <f>IF(N213="sníž. přenesená",J213,0)</f>
        <v>0</v>
      </c>
      <c r="BI213" s="231">
        <f>IF(N213="nulová",J213,0)</f>
        <v>0</v>
      </c>
      <c r="BJ213" s="18" t="s">
        <v>88</v>
      </c>
      <c r="BK213" s="231">
        <f>ROUND(I213*H213,2)</f>
        <v>0</v>
      </c>
      <c r="BL213" s="18" t="s">
        <v>303</v>
      </c>
      <c r="BM213" s="230" t="s">
        <v>2022</v>
      </c>
    </row>
    <row r="214" s="13" customFormat="1">
      <c r="A214" s="13"/>
      <c r="B214" s="241"/>
      <c r="C214" s="242"/>
      <c r="D214" s="232" t="s">
        <v>250</v>
      </c>
      <c r="E214" s="243" t="s">
        <v>1</v>
      </c>
      <c r="F214" s="244" t="s">
        <v>2023</v>
      </c>
      <c r="G214" s="242"/>
      <c r="H214" s="245">
        <v>52.850000000000001</v>
      </c>
      <c r="I214" s="246"/>
      <c r="J214" s="242"/>
      <c r="K214" s="242"/>
      <c r="L214" s="247"/>
      <c r="M214" s="248"/>
      <c r="N214" s="249"/>
      <c r="O214" s="249"/>
      <c r="P214" s="249"/>
      <c r="Q214" s="249"/>
      <c r="R214" s="249"/>
      <c r="S214" s="249"/>
      <c r="T214" s="250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T214" s="251" t="s">
        <v>250</v>
      </c>
      <c r="AU214" s="251" t="s">
        <v>90</v>
      </c>
      <c r="AV214" s="13" t="s">
        <v>90</v>
      </c>
      <c r="AW214" s="13" t="s">
        <v>36</v>
      </c>
      <c r="AX214" s="13" t="s">
        <v>80</v>
      </c>
      <c r="AY214" s="251" t="s">
        <v>161</v>
      </c>
    </row>
    <row r="215" s="13" customFormat="1">
      <c r="A215" s="13"/>
      <c r="B215" s="241"/>
      <c r="C215" s="242"/>
      <c r="D215" s="232" t="s">
        <v>250</v>
      </c>
      <c r="E215" s="243" t="s">
        <v>1</v>
      </c>
      <c r="F215" s="244" t="s">
        <v>2024</v>
      </c>
      <c r="G215" s="242"/>
      <c r="H215" s="245">
        <v>-12.1</v>
      </c>
      <c r="I215" s="246"/>
      <c r="J215" s="242"/>
      <c r="K215" s="242"/>
      <c r="L215" s="247"/>
      <c r="M215" s="248"/>
      <c r="N215" s="249"/>
      <c r="O215" s="249"/>
      <c r="P215" s="249"/>
      <c r="Q215" s="249"/>
      <c r="R215" s="249"/>
      <c r="S215" s="249"/>
      <c r="T215" s="250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T215" s="251" t="s">
        <v>250</v>
      </c>
      <c r="AU215" s="251" t="s">
        <v>90</v>
      </c>
      <c r="AV215" s="13" t="s">
        <v>90</v>
      </c>
      <c r="AW215" s="13" t="s">
        <v>36</v>
      </c>
      <c r="AX215" s="13" t="s">
        <v>80</v>
      </c>
      <c r="AY215" s="251" t="s">
        <v>161</v>
      </c>
    </row>
    <row r="216" s="13" customFormat="1">
      <c r="A216" s="13"/>
      <c r="B216" s="241"/>
      <c r="C216" s="242"/>
      <c r="D216" s="232" t="s">
        <v>250</v>
      </c>
      <c r="E216" s="243" t="s">
        <v>1</v>
      </c>
      <c r="F216" s="244" t="s">
        <v>2025</v>
      </c>
      <c r="G216" s="242"/>
      <c r="H216" s="245">
        <v>-1.6000000000000001</v>
      </c>
      <c r="I216" s="246"/>
      <c r="J216" s="242"/>
      <c r="K216" s="242"/>
      <c r="L216" s="247"/>
      <c r="M216" s="248"/>
      <c r="N216" s="249"/>
      <c r="O216" s="249"/>
      <c r="P216" s="249"/>
      <c r="Q216" s="249"/>
      <c r="R216" s="249"/>
      <c r="S216" s="249"/>
      <c r="T216" s="250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T216" s="251" t="s">
        <v>250</v>
      </c>
      <c r="AU216" s="251" t="s">
        <v>90</v>
      </c>
      <c r="AV216" s="13" t="s">
        <v>90</v>
      </c>
      <c r="AW216" s="13" t="s">
        <v>36</v>
      </c>
      <c r="AX216" s="13" t="s">
        <v>80</v>
      </c>
      <c r="AY216" s="251" t="s">
        <v>161</v>
      </c>
    </row>
    <row r="217" s="13" customFormat="1">
      <c r="A217" s="13"/>
      <c r="B217" s="241"/>
      <c r="C217" s="242"/>
      <c r="D217" s="232" t="s">
        <v>250</v>
      </c>
      <c r="E217" s="243" t="s">
        <v>1</v>
      </c>
      <c r="F217" s="244" t="s">
        <v>2026</v>
      </c>
      <c r="G217" s="242"/>
      <c r="H217" s="245">
        <v>-1.2</v>
      </c>
      <c r="I217" s="246"/>
      <c r="J217" s="242"/>
      <c r="K217" s="242"/>
      <c r="L217" s="247"/>
      <c r="M217" s="248"/>
      <c r="N217" s="249"/>
      <c r="O217" s="249"/>
      <c r="P217" s="249"/>
      <c r="Q217" s="249"/>
      <c r="R217" s="249"/>
      <c r="S217" s="249"/>
      <c r="T217" s="250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T217" s="251" t="s">
        <v>250</v>
      </c>
      <c r="AU217" s="251" t="s">
        <v>90</v>
      </c>
      <c r="AV217" s="13" t="s">
        <v>90</v>
      </c>
      <c r="AW217" s="13" t="s">
        <v>36</v>
      </c>
      <c r="AX217" s="13" t="s">
        <v>80</v>
      </c>
      <c r="AY217" s="251" t="s">
        <v>161</v>
      </c>
    </row>
    <row r="218" s="14" customFormat="1">
      <c r="A218" s="14"/>
      <c r="B218" s="252"/>
      <c r="C218" s="253"/>
      <c r="D218" s="232" t="s">
        <v>250</v>
      </c>
      <c r="E218" s="254" t="s">
        <v>1</v>
      </c>
      <c r="F218" s="255" t="s">
        <v>253</v>
      </c>
      <c r="G218" s="253"/>
      <c r="H218" s="256">
        <v>37.949999999999996</v>
      </c>
      <c r="I218" s="257"/>
      <c r="J218" s="253"/>
      <c r="K218" s="253"/>
      <c r="L218" s="258"/>
      <c r="M218" s="259"/>
      <c r="N218" s="260"/>
      <c r="O218" s="260"/>
      <c r="P218" s="260"/>
      <c r="Q218" s="260"/>
      <c r="R218" s="260"/>
      <c r="S218" s="260"/>
      <c r="T218" s="261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  <c r="AE218" s="14"/>
      <c r="AT218" s="262" t="s">
        <v>250</v>
      </c>
      <c r="AU218" s="262" t="s">
        <v>90</v>
      </c>
      <c r="AV218" s="14" t="s">
        <v>184</v>
      </c>
      <c r="AW218" s="14" t="s">
        <v>36</v>
      </c>
      <c r="AX218" s="14" t="s">
        <v>88</v>
      </c>
      <c r="AY218" s="262" t="s">
        <v>161</v>
      </c>
    </row>
    <row r="219" s="2" customFormat="1" ht="24.15" customHeight="1">
      <c r="A219" s="39"/>
      <c r="B219" s="40"/>
      <c r="C219" s="219" t="s">
        <v>606</v>
      </c>
      <c r="D219" s="219" t="s">
        <v>164</v>
      </c>
      <c r="E219" s="220" t="s">
        <v>1078</v>
      </c>
      <c r="F219" s="221" t="s">
        <v>1079</v>
      </c>
      <c r="G219" s="222" t="s">
        <v>441</v>
      </c>
      <c r="H219" s="223">
        <v>38.25</v>
      </c>
      <c r="I219" s="224"/>
      <c r="J219" s="225">
        <f>ROUND(I219*H219,2)</f>
        <v>0</v>
      </c>
      <c r="K219" s="221" t="s">
        <v>168</v>
      </c>
      <c r="L219" s="45"/>
      <c r="M219" s="226" t="s">
        <v>1</v>
      </c>
      <c r="N219" s="227" t="s">
        <v>45</v>
      </c>
      <c r="O219" s="92"/>
      <c r="P219" s="228">
        <f>O219*H219</f>
        <v>0</v>
      </c>
      <c r="Q219" s="228">
        <v>5.0000000000000002E-05</v>
      </c>
      <c r="R219" s="228">
        <f>Q219*H219</f>
        <v>0.0019125000000000001</v>
      </c>
      <c r="S219" s="228">
        <v>0</v>
      </c>
      <c r="T219" s="229">
        <f>S219*H219</f>
        <v>0</v>
      </c>
      <c r="U219" s="39"/>
      <c r="V219" s="39"/>
      <c r="W219" s="39"/>
      <c r="X219" s="39"/>
      <c r="Y219" s="39"/>
      <c r="Z219" s="39"/>
      <c r="AA219" s="39"/>
      <c r="AB219" s="39"/>
      <c r="AC219" s="39"/>
      <c r="AD219" s="39"/>
      <c r="AE219" s="39"/>
      <c r="AR219" s="230" t="s">
        <v>303</v>
      </c>
      <c r="AT219" s="230" t="s">
        <v>164</v>
      </c>
      <c r="AU219" s="230" t="s">
        <v>90</v>
      </c>
      <c r="AY219" s="18" t="s">
        <v>161</v>
      </c>
      <c r="BE219" s="231">
        <f>IF(N219="základní",J219,0)</f>
        <v>0</v>
      </c>
      <c r="BF219" s="231">
        <f>IF(N219="snížená",J219,0)</f>
        <v>0</v>
      </c>
      <c r="BG219" s="231">
        <f>IF(N219="zákl. přenesená",J219,0)</f>
        <v>0</v>
      </c>
      <c r="BH219" s="231">
        <f>IF(N219="sníž. přenesená",J219,0)</f>
        <v>0</v>
      </c>
      <c r="BI219" s="231">
        <f>IF(N219="nulová",J219,0)</f>
        <v>0</v>
      </c>
      <c r="BJ219" s="18" t="s">
        <v>88</v>
      </c>
      <c r="BK219" s="231">
        <f>ROUND(I219*H219,2)</f>
        <v>0</v>
      </c>
      <c r="BL219" s="18" t="s">
        <v>303</v>
      </c>
      <c r="BM219" s="230" t="s">
        <v>2027</v>
      </c>
    </row>
    <row r="220" s="13" customFormat="1">
      <c r="A220" s="13"/>
      <c r="B220" s="241"/>
      <c r="C220" s="242"/>
      <c r="D220" s="232" t="s">
        <v>250</v>
      </c>
      <c r="E220" s="243" t="s">
        <v>1</v>
      </c>
      <c r="F220" s="244" t="s">
        <v>2023</v>
      </c>
      <c r="G220" s="242"/>
      <c r="H220" s="245">
        <v>52.850000000000001</v>
      </c>
      <c r="I220" s="246"/>
      <c r="J220" s="242"/>
      <c r="K220" s="242"/>
      <c r="L220" s="247"/>
      <c r="M220" s="248"/>
      <c r="N220" s="249"/>
      <c r="O220" s="249"/>
      <c r="P220" s="249"/>
      <c r="Q220" s="249"/>
      <c r="R220" s="249"/>
      <c r="S220" s="249"/>
      <c r="T220" s="250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T220" s="251" t="s">
        <v>250</v>
      </c>
      <c r="AU220" s="251" t="s">
        <v>90</v>
      </c>
      <c r="AV220" s="13" t="s">
        <v>90</v>
      </c>
      <c r="AW220" s="13" t="s">
        <v>36</v>
      </c>
      <c r="AX220" s="13" t="s">
        <v>80</v>
      </c>
      <c r="AY220" s="251" t="s">
        <v>161</v>
      </c>
    </row>
    <row r="221" s="13" customFormat="1">
      <c r="A221" s="13"/>
      <c r="B221" s="241"/>
      <c r="C221" s="242"/>
      <c r="D221" s="232" t="s">
        <v>250</v>
      </c>
      <c r="E221" s="243" t="s">
        <v>1</v>
      </c>
      <c r="F221" s="244" t="s">
        <v>2028</v>
      </c>
      <c r="G221" s="242"/>
      <c r="H221" s="245">
        <v>-11</v>
      </c>
      <c r="I221" s="246"/>
      <c r="J221" s="242"/>
      <c r="K221" s="242"/>
      <c r="L221" s="247"/>
      <c r="M221" s="248"/>
      <c r="N221" s="249"/>
      <c r="O221" s="249"/>
      <c r="P221" s="249"/>
      <c r="Q221" s="249"/>
      <c r="R221" s="249"/>
      <c r="S221" s="249"/>
      <c r="T221" s="250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T221" s="251" t="s">
        <v>250</v>
      </c>
      <c r="AU221" s="251" t="s">
        <v>90</v>
      </c>
      <c r="AV221" s="13" t="s">
        <v>90</v>
      </c>
      <c r="AW221" s="13" t="s">
        <v>36</v>
      </c>
      <c r="AX221" s="13" t="s">
        <v>80</v>
      </c>
      <c r="AY221" s="251" t="s">
        <v>161</v>
      </c>
    </row>
    <row r="222" s="13" customFormat="1">
      <c r="A222" s="13"/>
      <c r="B222" s="241"/>
      <c r="C222" s="242"/>
      <c r="D222" s="232" t="s">
        <v>250</v>
      </c>
      <c r="E222" s="243" t="s">
        <v>1</v>
      </c>
      <c r="F222" s="244" t="s">
        <v>2029</v>
      </c>
      <c r="G222" s="242"/>
      <c r="H222" s="245">
        <v>-2.3999999999999999</v>
      </c>
      <c r="I222" s="246"/>
      <c r="J222" s="242"/>
      <c r="K222" s="242"/>
      <c r="L222" s="247"/>
      <c r="M222" s="248"/>
      <c r="N222" s="249"/>
      <c r="O222" s="249"/>
      <c r="P222" s="249"/>
      <c r="Q222" s="249"/>
      <c r="R222" s="249"/>
      <c r="S222" s="249"/>
      <c r="T222" s="250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T222" s="251" t="s">
        <v>250</v>
      </c>
      <c r="AU222" s="251" t="s">
        <v>90</v>
      </c>
      <c r="AV222" s="13" t="s">
        <v>90</v>
      </c>
      <c r="AW222" s="13" t="s">
        <v>36</v>
      </c>
      <c r="AX222" s="13" t="s">
        <v>80</v>
      </c>
      <c r="AY222" s="251" t="s">
        <v>161</v>
      </c>
    </row>
    <row r="223" s="13" customFormat="1">
      <c r="A223" s="13"/>
      <c r="B223" s="241"/>
      <c r="C223" s="242"/>
      <c r="D223" s="232" t="s">
        <v>250</v>
      </c>
      <c r="E223" s="243" t="s">
        <v>1</v>
      </c>
      <c r="F223" s="244" t="s">
        <v>2030</v>
      </c>
      <c r="G223" s="242"/>
      <c r="H223" s="245">
        <v>-1.2</v>
      </c>
      <c r="I223" s="246"/>
      <c r="J223" s="242"/>
      <c r="K223" s="242"/>
      <c r="L223" s="247"/>
      <c r="M223" s="248"/>
      <c r="N223" s="249"/>
      <c r="O223" s="249"/>
      <c r="P223" s="249"/>
      <c r="Q223" s="249"/>
      <c r="R223" s="249"/>
      <c r="S223" s="249"/>
      <c r="T223" s="250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T223" s="251" t="s">
        <v>250</v>
      </c>
      <c r="AU223" s="251" t="s">
        <v>90</v>
      </c>
      <c r="AV223" s="13" t="s">
        <v>90</v>
      </c>
      <c r="AW223" s="13" t="s">
        <v>36</v>
      </c>
      <c r="AX223" s="13" t="s">
        <v>80</v>
      </c>
      <c r="AY223" s="251" t="s">
        <v>161</v>
      </c>
    </row>
    <row r="224" s="14" customFormat="1">
      <c r="A224" s="14"/>
      <c r="B224" s="252"/>
      <c r="C224" s="253"/>
      <c r="D224" s="232" t="s">
        <v>250</v>
      </c>
      <c r="E224" s="254" t="s">
        <v>1</v>
      </c>
      <c r="F224" s="255" t="s">
        <v>253</v>
      </c>
      <c r="G224" s="253"/>
      <c r="H224" s="256">
        <v>38.25</v>
      </c>
      <c r="I224" s="257"/>
      <c r="J224" s="253"/>
      <c r="K224" s="253"/>
      <c r="L224" s="258"/>
      <c r="M224" s="259"/>
      <c r="N224" s="260"/>
      <c r="O224" s="260"/>
      <c r="P224" s="260"/>
      <c r="Q224" s="260"/>
      <c r="R224" s="260"/>
      <c r="S224" s="260"/>
      <c r="T224" s="261"/>
      <c r="U224" s="14"/>
      <c r="V224" s="14"/>
      <c r="W224" s="14"/>
      <c r="X224" s="14"/>
      <c r="Y224" s="14"/>
      <c r="Z224" s="14"/>
      <c r="AA224" s="14"/>
      <c r="AB224" s="14"/>
      <c r="AC224" s="14"/>
      <c r="AD224" s="14"/>
      <c r="AE224" s="14"/>
      <c r="AT224" s="262" t="s">
        <v>250</v>
      </c>
      <c r="AU224" s="262" t="s">
        <v>90</v>
      </c>
      <c r="AV224" s="14" t="s">
        <v>184</v>
      </c>
      <c r="AW224" s="14" t="s">
        <v>36</v>
      </c>
      <c r="AX224" s="14" t="s">
        <v>88</v>
      </c>
      <c r="AY224" s="262" t="s">
        <v>161</v>
      </c>
    </row>
    <row r="225" s="2" customFormat="1" ht="37.8" customHeight="1">
      <c r="A225" s="39"/>
      <c r="B225" s="40"/>
      <c r="C225" s="263" t="s">
        <v>610</v>
      </c>
      <c r="D225" s="263" t="s">
        <v>261</v>
      </c>
      <c r="E225" s="264" t="s">
        <v>1378</v>
      </c>
      <c r="F225" s="265" t="s">
        <v>1379</v>
      </c>
      <c r="G225" s="266" t="s">
        <v>248</v>
      </c>
      <c r="H225" s="267">
        <v>68.819999999999993</v>
      </c>
      <c r="I225" s="268"/>
      <c r="J225" s="269">
        <f>ROUND(I225*H225,2)</f>
        <v>0</v>
      </c>
      <c r="K225" s="265" t="s">
        <v>168</v>
      </c>
      <c r="L225" s="270"/>
      <c r="M225" s="271" t="s">
        <v>1</v>
      </c>
      <c r="N225" s="272" t="s">
        <v>45</v>
      </c>
      <c r="O225" s="92"/>
      <c r="P225" s="228">
        <f>O225*H225</f>
        <v>0</v>
      </c>
      <c r="Q225" s="228">
        <v>0.0028999999999999998</v>
      </c>
      <c r="R225" s="228">
        <f>Q225*H225</f>
        <v>0.19957799999999998</v>
      </c>
      <c r="S225" s="228">
        <v>0</v>
      </c>
      <c r="T225" s="229">
        <f>S225*H225</f>
        <v>0</v>
      </c>
      <c r="U225" s="39"/>
      <c r="V225" s="39"/>
      <c r="W225" s="39"/>
      <c r="X225" s="39"/>
      <c r="Y225" s="39"/>
      <c r="Z225" s="39"/>
      <c r="AA225" s="39"/>
      <c r="AB225" s="39"/>
      <c r="AC225" s="39"/>
      <c r="AD225" s="39"/>
      <c r="AE225" s="39"/>
      <c r="AR225" s="230" t="s">
        <v>309</v>
      </c>
      <c r="AT225" s="230" t="s">
        <v>261</v>
      </c>
      <c r="AU225" s="230" t="s">
        <v>90</v>
      </c>
      <c r="AY225" s="18" t="s">
        <v>161</v>
      </c>
      <c r="BE225" s="231">
        <f>IF(N225="základní",J225,0)</f>
        <v>0</v>
      </c>
      <c r="BF225" s="231">
        <f>IF(N225="snížená",J225,0)</f>
        <v>0</v>
      </c>
      <c r="BG225" s="231">
        <f>IF(N225="zákl. přenesená",J225,0)</f>
        <v>0</v>
      </c>
      <c r="BH225" s="231">
        <f>IF(N225="sníž. přenesená",J225,0)</f>
        <v>0</v>
      </c>
      <c r="BI225" s="231">
        <f>IF(N225="nulová",J225,0)</f>
        <v>0</v>
      </c>
      <c r="BJ225" s="18" t="s">
        <v>88</v>
      </c>
      <c r="BK225" s="231">
        <f>ROUND(I225*H225,2)</f>
        <v>0</v>
      </c>
      <c r="BL225" s="18" t="s">
        <v>303</v>
      </c>
      <c r="BM225" s="230" t="s">
        <v>2031</v>
      </c>
    </row>
    <row r="226" s="13" customFormat="1">
      <c r="A226" s="13"/>
      <c r="B226" s="241"/>
      <c r="C226" s="242"/>
      <c r="D226" s="232" t="s">
        <v>250</v>
      </c>
      <c r="E226" s="243" t="s">
        <v>1</v>
      </c>
      <c r="F226" s="244" t="s">
        <v>2032</v>
      </c>
      <c r="G226" s="242"/>
      <c r="H226" s="245">
        <v>58.738999999999997</v>
      </c>
      <c r="I226" s="246"/>
      <c r="J226" s="242"/>
      <c r="K226" s="242"/>
      <c r="L226" s="247"/>
      <c r="M226" s="248"/>
      <c r="N226" s="249"/>
      <c r="O226" s="249"/>
      <c r="P226" s="249"/>
      <c r="Q226" s="249"/>
      <c r="R226" s="249"/>
      <c r="S226" s="249"/>
      <c r="T226" s="250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T226" s="251" t="s">
        <v>250</v>
      </c>
      <c r="AU226" s="251" t="s">
        <v>90</v>
      </c>
      <c r="AV226" s="13" t="s">
        <v>90</v>
      </c>
      <c r="AW226" s="13" t="s">
        <v>36</v>
      </c>
      <c r="AX226" s="13" t="s">
        <v>80</v>
      </c>
      <c r="AY226" s="251" t="s">
        <v>161</v>
      </c>
    </row>
    <row r="227" s="13" customFormat="1">
      <c r="A227" s="13"/>
      <c r="B227" s="241"/>
      <c r="C227" s="242"/>
      <c r="D227" s="232" t="s">
        <v>250</v>
      </c>
      <c r="E227" s="243" t="s">
        <v>1</v>
      </c>
      <c r="F227" s="244" t="s">
        <v>2033</v>
      </c>
      <c r="G227" s="242"/>
      <c r="H227" s="245">
        <v>3.8250000000000002</v>
      </c>
      <c r="I227" s="246"/>
      <c r="J227" s="242"/>
      <c r="K227" s="242"/>
      <c r="L227" s="247"/>
      <c r="M227" s="248"/>
      <c r="N227" s="249"/>
      <c r="O227" s="249"/>
      <c r="P227" s="249"/>
      <c r="Q227" s="249"/>
      <c r="R227" s="249"/>
      <c r="S227" s="249"/>
      <c r="T227" s="250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T227" s="251" t="s">
        <v>250</v>
      </c>
      <c r="AU227" s="251" t="s">
        <v>90</v>
      </c>
      <c r="AV227" s="13" t="s">
        <v>90</v>
      </c>
      <c r="AW227" s="13" t="s">
        <v>36</v>
      </c>
      <c r="AX227" s="13" t="s">
        <v>80</v>
      </c>
      <c r="AY227" s="251" t="s">
        <v>161</v>
      </c>
    </row>
    <row r="228" s="14" customFormat="1">
      <c r="A228" s="14"/>
      <c r="B228" s="252"/>
      <c r="C228" s="253"/>
      <c r="D228" s="232" t="s">
        <v>250</v>
      </c>
      <c r="E228" s="254" t="s">
        <v>1</v>
      </c>
      <c r="F228" s="255" t="s">
        <v>253</v>
      </c>
      <c r="G228" s="253"/>
      <c r="H228" s="256">
        <v>62.564</v>
      </c>
      <c r="I228" s="257"/>
      <c r="J228" s="253"/>
      <c r="K228" s="253"/>
      <c r="L228" s="258"/>
      <c r="M228" s="259"/>
      <c r="N228" s="260"/>
      <c r="O228" s="260"/>
      <c r="P228" s="260"/>
      <c r="Q228" s="260"/>
      <c r="R228" s="260"/>
      <c r="S228" s="260"/>
      <c r="T228" s="261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  <c r="AT228" s="262" t="s">
        <v>250</v>
      </c>
      <c r="AU228" s="262" t="s">
        <v>90</v>
      </c>
      <c r="AV228" s="14" t="s">
        <v>184</v>
      </c>
      <c r="AW228" s="14" t="s">
        <v>36</v>
      </c>
      <c r="AX228" s="14" t="s">
        <v>88</v>
      </c>
      <c r="AY228" s="262" t="s">
        <v>161</v>
      </c>
    </row>
    <row r="229" s="13" customFormat="1">
      <c r="A229" s="13"/>
      <c r="B229" s="241"/>
      <c r="C229" s="242"/>
      <c r="D229" s="232" t="s">
        <v>250</v>
      </c>
      <c r="E229" s="242"/>
      <c r="F229" s="244" t="s">
        <v>2034</v>
      </c>
      <c r="G229" s="242"/>
      <c r="H229" s="245">
        <v>68.819999999999993</v>
      </c>
      <c r="I229" s="246"/>
      <c r="J229" s="242"/>
      <c r="K229" s="242"/>
      <c r="L229" s="247"/>
      <c r="M229" s="248"/>
      <c r="N229" s="249"/>
      <c r="O229" s="249"/>
      <c r="P229" s="249"/>
      <c r="Q229" s="249"/>
      <c r="R229" s="249"/>
      <c r="S229" s="249"/>
      <c r="T229" s="250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T229" s="251" t="s">
        <v>250</v>
      </c>
      <c r="AU229" s="251" t="s">
        <v>90</v>
      </c>
      <c r="AV229" s="13" t="s">
        <v>90</v>
      </c>
      <c r="AW229" s="13" t="s">
        <v>4</v>
      </c>
      <c r="AX229" s="13" t="s">
        <v>88</v>
      </c>
      <c r="AY229" s="251" t="s">
        <v>161</v>
      </c>
    </row>
    <row r="230" s="2" customFormat="1" ht="24.15" customHeight="1">
      <c r="A230" s="39"/>
      <c r="B230" s="40"/>
      <c r="C230" s="219" t="s">
        <v>777</v>
      </c>
      <c r="D230" s="219" t="s">
        <v>164</v>
      </c>
      <c r="E230" s="220" t="s">
        <v>1088</v>
      </c>
      <c r="F230" s="221" t="s">
        <v>1089</v>
      </c>
      <c r="G230" s="222" t="s">
        <v>248</v>
      </c>
      <c r="H230" s="223">
        <v>58.738999999999997</v>
      </c>
      <c r="I230" s="224"/>
      <c r="J230" s="225">
        <f>ROUND(I230*H230,2)</f>
        <v>0</v>
      </c>
      <c r="K230" s="221" t="s">
        <v>168</v>
      </c>
      <c r="L230" s="45"/>
      <c r="M230" s="226" t="s">
        <v>1</v>
      </c>
      <c r="N230" s="227" t="s">
        <v>45</v>
      </c>
      <c r="O230" s="92"/>
      <c r="P230" s="228">
        <f>O230*H230</f>
        <v>0</v>
      </c>
      <c r="Q230" s="228">
        <v>0</v>
      </c>
      <c r="R230" s="228">
        <f>Q230*H230</f>
        <v>0</v>
      </c>
      <c r="S230" s="228">
        <v>0</v>
      </c>
      <c r="T230" s="229">
        <f>S230*H230</f>
        <v>0</v>
      </c>
      <c r="U230" s="39"/>
      <c r="V230" s="39"/>
      <c r="W230" s="39"/>
      <c r="X230" s="39"/>
      <c r="Y230" s="39"/>
      <c r="Z230" s="39"/>
      <c r="AA230" s="39"/>
      <c r="AB230" s="39"/>
      <c r="AC230" s="39"/>
      <c r="AD230" s="39"/>
      <c r="AE230" s="39"/>
      <c r="AR230" s="230" t="s">
        <v>303</v>
      </c>
      <c r="AT230" s="230" t="s">
        <v>164</v>
      </c>
      <c r="AU230" s="230" t="s">
        <v>90</v>
      </c>
      <c r="AY230" s="18" t="s">
        <v>161</v>
      </c>
      <c r="BE230" s="231">
        <f>IF(N230="základní",J230,0)</f>
        <v>0</v>
      </c>
      <c r="BF230" s="231">
        <f>IF(N230="snížená",J230,0)</f>
        <v>0</v>
      </c>
      <c r="BG230" s="231">
        <f>IF(N230="zákl. přenesená",J230,0)</f>
        <v>0</v>
      </c>
      <c r="BH230" s="231">
        <f>IF(N230="sníž. přenesená",J230,0)</f>
        <v>0</v>
      </c>
      <c r="BI230" s="231">
        <f>IF(N230="nulová",J230,0)</f>
        <v>0</v>
      </c>
      <c r="BJ230" s="18" t="s">
        <v>88</v>
      </c>
      <c r="BK230" s="231">
        <f>ROUND(I230*H230,2)</f>
        <v>0</v>
      </c>
      <c r="BL230" s="18" t="s">
        <v>303</v>
      </c>
      <c r="BM230" s="230" t="s">
        <v>2035</v>
      </c>
    </row>
    <row r="231" s="2" customFormat="1" ht="33" customHeight="1">
      <c r="A231" s="39"/>
      <c r="B231" s="40"/>
      <c r="C231" s="219" t="s">
        <v>783</v>
      </c>
      <c r="D231" s="219" t="s">
        <v>164</v>
      </c>
      <c r="E231" s="220" t="s">
        <v>1091</v>
      </c>
      <c r="F231" s="221" t="s">
        <v>1092</v>
      </c>
      <c r="G231" s="222" t="s">
        <v>248</v>
      </c>
      <c r="H231" s="223">
        <v>58.738999999999997</v>
      </c>
      <c r="I231" s="224"/>
      <c r="J231" s="225">
        <f>ROUND(I231*H231,2)</f>
        <v>0</v>
      </c>
      <c r="K231" s="221" t="s">
        <v>168</v>
      </c>
      <c r="L231" s="45"/>
      <c r="M231" s="226" t="s">
        <v>1</v>
      </c>
      <c r="N231" s="227" t="s">
        <v>45</v>
      </c>
      <c r="O231" s="92"/>
      <c r="P231" s="228">
        <f>O231*H231</f>
        <v>0</v>
      </c>
      <c r="Q231" s="228">
        <v>0.00010000000000000001</v>
      </c>
      <c r="R231" s="228">
        <f>Q231*H231</f>
        <v>0.0058738999999999996</v>
      </c>
      <c r="S231" s="228">
        <v>0</v>
      </c>
      <c r="T231" s="229">
        <f>S231*H231</f>
        <v>0</v>
      </c>
      <c r="U231" s="39"/>
      <c r="V231" s="39"/>
      <c r="W231" s="39"/>
      <c r="X231" s="39"/>
      <c r="Y231" s="39"/>
      <c r="Z231" s="39"/>
      <c r="AA231" s="39"/>
      <c r="AB231" s="39"/>
      <c r="AC231" s="39"/>
      <c r="AD231" s="39"/>
      <c r="AE231" s="39"/>
      <c r="AR231" s="230" t="s">
        <v>303</v>
      </c>
      <c r="AT231" s="230" t="s">
        <v>164</v>
      </c>
      <c r="AU231" s="230" t="s">
        <v>90</v>
      </c>
      <c r="AY231" s="18" t="s">
        <v>161</v>
      </c>
      <c r="BE231" s="231">
        <f>IF(N231="základní",J231,0)</f>
        <v>0</v>
      </c>
      <c r="BF231" s="231">
        <f>IF(N231="snížená",J231,0)</f>
        <v>0</v>
      </c>
      <c r="BG231" s="231">
        <f>IF(N231="zákl. přenesená",J231,0)</f>
        <v>0</v>
      </c>
      <c r="BH231" s="231">
        <f>IF(N231="sníž. přenesená",J231,0)</f>
        <v>0</v>
      </c>
      <c r="BI231" s="231">
        <f>IF(N231="nulová",J231,0)</f>
        <v>0</v>
      </c>
      <c r="BJ231" s="18" t="s">
        <v>88</v>
      </c>
      <c r="BK231" s="231">
        <f>ROUND(I231*H231,2)</f>
        <v>0</v>
      </c>
      <c r="BL231" s="18" t="s">
        <v>303</v>
      </c>
      <c r="BM231" s="230" t="s">
        <v>2036</v>
      </c>
    </row>
    <row r="232" s="2" customFormat="1" ht="16.5" customHeight="1">
      <c r="A232" s="39"/>
      <c r="B232" s="40"/>
      <c r="C232" s="219" t="s">
        <v>791</v>
      </c>
      <c r="D232" s="219" t="s">
        <v>164</v>
      </c>
      <c r="E232" s="220" t="s">
        <v>1094</v>
      </c>
      <c r="F232" s="221" t="s">
        <v>1095</v>
      </c>
      <c r="G232" s="222" t="s">
        <v>248</v>
      </c>
      <c r="H232" s="223">
        <v>58.738999999999997</v>
      </c>
      <c r="I232" s="224"/>
      <c r="J232" s="225">
        <f>ROUND(I232*H232,2)</f>
        <v>0</v>
      </c>
      <c r="K232" s="221" t="s">
        <v>168</v>
      </c>
      <c r="L232" s="45"/>
      <c r="M232" s="226" t="s">
        <v>1</v>
      </c>
      <c r="N232" s="227" t="s">
        <v>45</v>
      </c>
      <c r="O232" s="92"/>
      <c r="P232" s="228">
        <f>O232*H232</f>
        <v>0</v>
      </c>
      <c r="Q232" s="228">
        <v>3.0000000000000001E-05</v>
      </c>
      <c r="R232" s="228">
        <f>Q232*H232</f>
        <v>0.00176217</v>
      </c>
      <c r="S232" s="228">
        <v>0</v>
      </c>
      <c r="T232" s="229">
        <f>S232*H232</f>
        <v>0</v>
      </c>
      <c r="U232" s="39"/>
      <c r="V232" s="39"/>
      <c r="W232" s="39"/>
      <c r="X232" s="39"/>
      <c r="Y232" s="39"/>
      <c r="Z232" s="39"/>
      <c r="AA232" s="39"/>
      <c r="AB232" s="39"/>
      <c r="AC232" s="39"/>
      <c r="AD232" s="39"/>
      <c r="AE232" s="39"/>
      <c r="AR232" s="230" t="s">
        <v>303</v>
      </c>
      <c r="AT232" s="230" t="s">
        <v>164</v>
      </c>
      <c r="AU232" s="230" t="s">
        <v>90</v>
      </c>
      <c r="AY232" s="18" t="s">
        <v>161</v>
      </c>
      <c r="BE232" s="231">
        <f>IF(N232="základní",J232,0)</f>
        <v>0</v>
      </c>
      <c r="BF232" s="231">
        <f>IF(N232="snížená",J232,0)</f>
        <v>0</v>
      </c>
      <c r="BG232" s="231">
        <f>IF(N232="zákl. přenesená",J232,0)</f>
        <v>0</v>
      </c>
      <c r="BH232" s="231">
        <f>IF(N232="sníž. přenesená",J232,0)</f>
        <v>0</v>
      </c>
      <c r="BI232" s="231">
        <f>IF(N232="nulová",J232,0)</f>
        <v>0</v>
      </c>
      <c r="BJ232" s="18" t="s">
        <v>88</v>
      </c>
      <c r="BK232" s="231">
        <f>ROUND(I232*H232,2)</f>
        <v>0</v>
      </c>
      <c r="BL232" s="18" t="s">
        <v>303</v>
      </c>
      <c r="BM232" s="230" t="s">
        <v>2037</v>
      </c>
    </row>
    <row r="233" s="2" customFormat="1" ht="24.15" customHeight="1">
      <c r="A233" s="39"/>
      <c r="B233" s="40"/>
      <c r="C233" s="219" t="s">
        <v>614</v>
      </c>
      <c r="D233" s="219" t="s">
        <v>164</v>
      </c>
      <c r="E233" s="220" t="s">
        <v>1097</v>
      </c>
      <c r="F233" s="221" t="s">
        <v>1098</v>
      </c>
      <c r="G233" s="222" t="s">
        <v>362</v>
      </c>
      <c r="H233" s="283"/>
      <c r="I233" s="224"/>
      <c r="J233" s="225">
        <f>ROUND(I233*H233,2)</f>
        <v>0</v>
      </c>
      <c r="K233" s="221" t="s">
        <v>168</v>
      </c>
      <c r="L233" s="45"/>
      <c r="M233" s="226" t="s">
        <v>1</v>
      </c>
      <c r="N233" s="227" t="s">
        <v>45</v>
      </c>
      <c r="O233" s="92"/>
      <c r="P233" s="228">
        <f>O233*H233</f>
        <v>0</v>
      </c>
      <c r="Q233" s="228">
        <v>0</v>
      </c>
      <c r="R233" s="228">
        <f>Q233*H233</f>
        <v>0</v>
      </c>
      <c r="S233" s="228">
        <v>0</v>
      </c>
      <c r="T233" s="229">
        <f>S233*H233</f>
        <v>0</v>
      </c>
      <c r="U233" s="39"/>
      <c r="V233" s="39"/>
      <c r="W233" s="39"/>
      <c r="X233" s="39"/>
      <c r="Y233" s="39"/>
      <c r="Z233" s="39"/>
      <c r="AA233" s="39"/>
      <c r="AB233" s="39"/>
      <c r="AC233" s="39"/>
      <c r="AD233" s="39"/>
      <c r="AE233" s="39"/>
      <c r="AR233" s="230" t="s">
        <v>303</v>
      </c>
      <c r="AT233" s="230" t="s">
        <v>164</v>
      </c>
      <c r="AU233" s="230" t="s">
        <v>90</v>
      </c>
      <c r="AY233" s="18" t="s">
        <v>161</v>
      </c>
      <c r="BE233" s="231">
        <f>IF(N233="základní",J233,0)</f>
        <v>0</v>
      </c>
      <c r="BF233" s="231">
        <f>IF(N233="snížená",J233,0)</f>
        <v>0</v>
      </c>
      <c r="BG233" s="231">
        <f>IF(N233="zákl. přenesená",J233,0)</f>
        <v>0</v>
      </c>
      <c r="BH233" s="231">
        <f>IF(N233="sníž. přenesená",J233,0)</f>
        <v>0</v>
      </c>
      <c r="BI233" s="231">
        <f>IF(N233="nulová",J233,0)</f>
        <v>0</v>
      </c>
      <c r="BJ233" s="18" t="s">
        <v>88</v>
      </c>
      <c r="BK233" s="231">
        <f>ROUND(I233*H233,2)</f>
        <v>0</v>
      </c>
      <c r="BL233" s="18" t="s">
        <v>303</v>
      </c>
      <c r="BM233" s="230" t="s">
        <v>2038</v>
      </c>
    </row>
    <row r="234" s="2" customFormat="1" ht="33" customHeight="1">
      <c r="A234" s="39"/>
      <c r="B234" s="40"/>
      <c r="C234" s="219" t="s">
        <v>618</v>
      </c>
      <c r="D234" s="219" t="s">
        <v>164</v>
      </c>
      <c r="E234" s="220" t="s">
        <v>1100</v>
      </c>
      <c r="F234" s="221" t="s">
        <v>1101</v>
      </c>
      <c r="G234" s="222" t="s">
        <v>362</v>
      </c>
      <c r="H234" s="283"/>
      <c r="I234" s="224"/>
      <c r="J234" s="225">
        <f>ROUND(I234*H234,2)</f>
        <v>0</v>
      </c>
      <c r="K234" s="221" t="s">
        <v>168</v>
      </c>
      <c r="L234" s="45"/>
      <c r="M234" s="226" t="s">
        <v>1</v>
      </c>
      <c r="N234" s="227" t="s">
        <v>45</v>
      </c>
      <c r="O234" s="92"/>
      <c r="P234" s="228">
        <f>O234*H234</f>
        <v>0</v>
      </c>
      <c r="Q234" s="228">
        <v>0</v>
      </c>
      <c r="R234" s="228">
        <f>Q234*H234</f>
        <v>0</v>
      </c>
      <c r="S234" s="228">
        <v>0</v>
      </c>
      <c r="T234" s="229">
        <f>S234*H234</f>
        <v>0</v>
      </c>
      <c r="U234" s="39"/>
      <c r="V234" s="39"/>
      <c r="W234" s="39"/>
      <c r="X234" s="39"/>
      <c r="Y234" s="39"/>
      <c r="Z234" s="39"/>
      <c r="AA234" s="39"/>
      <c r="AB234" s="39"/>
      <c r="AC234" s="39"/>
      <c r="AD234" s="39"/>
      <c r="AE234" s="39"/>
      <c r="AR234" s="230" t="s">
        <v>303</v>
      </c>
      <c r="AT234" s="230" t="s">
        <v>164</v>
      </c>
      <c r="AU234" s="230" t="s">
        <v>90</v>
      </c>
      <c r="AY234" s="18" t="s">
        <v>161</v>
      </c>
      <c r="BE234" s="231">
        <f>IF(N234="základní",J234,0)</f>
        <v>0</v>
      </c>
      <c r="BF234" s="231">
        <f>IF(N234="snížená",J234,0)</f>
        <v>0</v>
      </c>
      <c r="BG234" s="231">
        <f>IF(N234="zákl. přenesená",J234,0)</f>
        <v>0</v>
      </c>
      <c r="BH234" s="231">
        <f>IF(N234="sníž. přenesená",J234,0)</f>
        <v>0</v>
      </c>
      <c r="BI234" s="231">
        <f>IF(N234="nulová",J234,0)</f>
        <v>0</v>
      </c>
      <c r="BJ234" s="18" t="s">
        <v>88</v>
      </c>
      <c r="BK234" s="231">
        <f>ROUND(I234*H234,2)</f>
        <v>0</v>
      </c>
      <c r="BL234" s="18" t="s">
        <v>303</v>
      </c>
      <c r="BM234" s="230" t="s">
        <v>2039</v>
      </c>
    </row>
    <row r="235" s="13" customFormat="1">
      <c r="A235" s="13"/>
      <c r="B235" s="241"/>
      <c r="C235" s="242"/>
      <c r="D235" s="232" t="s">
        <v>250</v>
      </c>
      <c r="E235" s="242"/>
      <c r="F235" s="244" t="s">
        <v>2040</v>
      </c>
      <c r="G235" s="242"/>
      <c r="H235" s="245">
        <v>7121.5619999999999</v>
      </c>
      <c r="I235" s="246"/>
      <c r="J235" s="242"/>
      <c r="K235" s="242"/>
      <c r="L235" s="247"/>
      <c r="M235" s="248"/>
      <c r="N235" s="249"/>
      <c r="O235" s="249"/>
      <c r="P235" s="249"/>
      <c r="Q235" s="249"/>
      <c r="R235" s="249"/>
      <c r="S235" s="249"/>
      <c r="T235" s="250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T235" s="251" t="s">
        <v>250</v>
      </c>
      <c r="AU235" s="251" t="s">
        <v>90</v>
      </c>
      <c r="AV235" s="13" t="s">
        <v>90</v>
      </c>
      <c r="AW235" s="13" t="s">
        <v>4</v>
      </c>
      <c r="AX235" s="13" t="s">
        <v>88</v>
      </c>
      <c r="AY235" s="251" t="s">
        <v>161</v>
      </c>
    </row>
    <row r="236" s="12" customFormat="1" ht="22.8" customHeight="1">
      <c r="A236" s="12"/>
      <c r="B236" s="203"/>
      <c r="C236" s="204"/>
      <c r="D236" s="205" t="s">
        <v>79</v>
      </c>
      <c r="E236" s="217" t="s">
        <v>369</v>
      </c>
      <c r="F236" s="217" t="s">
        <v>370</v>
      </c>
      <c r="G236" s="204"/>
      <c r="H236" s="204"/>
      <c r="I236" s="207"/>
      <c r="J236" s="218">
        <f>BK236</f>
        <v>0</v>
      </c>
      <c r="K236" s="204"/>
      <c r="L236" s="209"/>
      <c r="M236" s="210"/>
      <c r="N236" s="211"/>
      <c r="O236" s="211"/>
      <c r="P236" s="212">
        <f>SUM(P237:P250)</f>
        <v>0</v>
      </c>
      <c r="Q236" s="211"/>
      <c r="R236" s="212">
        <f>SUM(R237:R250)</f>
        <v>0.016186899999999997</v>
      </c>
      <c r="S236" s="211"/>
      <c r="T236" s="213">
        <f>SUM(T237:T250)</f>
        <v>0</v>
      </c>
      <c r="U236" s="12"/>
      <c r="V236" s="12"/>
      <c r="W236" s="12"/>
      <c r="X236" s="12"/>
      <c r="Y236" s="12"/>
      <c r="Z236" s="12"/>
      <c r="AA236" s="12"/>
      <c r="AB236" s="12"/>
      <c r="AC236" s="12"/>
      <c r="AD236" s="12"/>
      <c r="AE236" s="12"/>
      <c r="AR236" s="214" t="s">
        <v>90</v>
      </c>
      <c r="AT236" s="215" t="s">
        <v>79</v>
      </c>
      <c r="AU236" s="215" t="s">
        <v>88</v>
      </c>
      <c r="AY236" s="214" t="s">
        <v>161</v>
      </c>
      <c r="BK236" s="216">
        <f>SUM(BK237:BK250)</f>
        <v>0</v>
      </c>
    </row>
    <row r="237" s="2" customFormat="1" ht="16.5" customHeight="1">
      <c r="A237" s="39"/>
      <c r="B237" s="40"/>
      <c r="C237" s="219" t="s">
        <v>796</v>
      </c>
      <c r="D237" s="219" t="s">
        <v>164</v>
      </c>
      <c r="E237" s="220" t="s">
        <v>2041</v>
      </c>
      <c r="F237" s="221" t="s">
        <v>2042</v>
      </c>
      <c r="G237" s="222" t="s">
        <v>248</v>
      </c>
      <c r="H237" s="223">
        <v>44.784999999999997</v>
      </c>
      <c r="I237" s="224"/>
      <c r="J237" s="225">
        <f>ROUND(I237*H237,2)</f>
        <v>0</v>
      </c>
      <c r="K237" s="221" t="s">
        <v>168</v>
      </c>
      <c r="L237" s="45"/>
      <c r="M237" s="226" t="s">
        <v>1</v>
      </c>
      <c r="N237" s="227" t="s">
        <v>45</v>
      </c>
      <c r="O237" s="92"/>
      <c r="P237" s="228">
        <f>O237*H237</f>
        <v>0</v>
      </c>
      <c r="Q237" s="228">
        <v>0</v>
      </c>
      <c r="R237" s="228">
        <f>Q237*H237</f>
        <v>0</v>
      </c>
      <c r="S237" s="228">
        <v>0</v>
      </c>
      <c r="T237" s="229">
        <f>S237*H237</f>
        <v>0</v>
      </c>
      <c r="U237" s="39"/>
      <c r="V237" s="39"/>
      <c r="W237" s="39"/>
      <c r="X237" s="39"/>
      <c r="Y237" s="39"/>
      <c r="Z237" s="39"/>
      <c r="AA237" s="39"/>
      <c r="AB237" s="39"/>
      <c r="AC237" s="39"/>
      <c r="AD237" s="39"/>
      <c r="AE237" s="39"/>
      <c r="AR237" s="230" t="s">
        <v>303</v>
      </c>
      <c r="AT237" s="230" t="s">
        <v>164</v>
      </c>
      <c r="AU237" s="230" t="s">
        <v>90</v>
      </c>
      <c r="AY237" s="18" t="s">
        <v>161</v>
      </c>
      <c r="BE237" s="231">
        <f>IF(N237="základní",J237,0)</f>
        <v>0</v>
      </c>
      <c r="BF237" s="231">
        <f>IF(N237="snížená",J237,0)</f>
        <v>0</v>
      </c>
      <c r="BG237" s="231">
        <f>IF(N237="zákl. přenesená",J237,0)</f>
        <v>0</v>
      </c>
      <c r="BH237" s="231">
        <f>IF(N237="sníž. přenesená",J237,0)</f>
        <v>0</v>
      </c>
      <c r="BI237" s="231">
        <f>IF(N237="nulová",J237,0)</f>
        <v>0</v>
      </c>
      <c r="BJ237" s="18" t="s">
        <v>88</v>
      </c>
      <c r="BK237" s="231">
        <f>ROUND(I237*H237,2)</f>
        <v>0</v>
      </c>
      <c r="BL237" s="18" t="s">
        <v>303</v>
      </c>
      <c r="BM237" s="230" t="s">
        <v>2043</v>
      </c>
    </row>
    <row r="238" s="2" customFormat="1">
      <c r="A238" s="39"/>
      <c r="B238" s="40"/>
      <c r="C238" s="41"/>
      <c r="D238" s="232" t="s">
        <v>171</v>
      </c>
      <c r="E238" s="41"/>
      <c r="F238" s="233" t="s">
        <v>2044</v>
      </c>
      <c r="G238" s="41"/>
      <c r="H238" s="41"/>
      <c r="I238" s="234"/>
      <c r="J238" s="41"/>
      <c r="K238" s="41"/>
      <c r="L238" s="45"/>
      <c r="M238" s="235"/>
      <c r="N238" s="236"/>
      <c r="O238" s="92"/>
      <c r="P238" s="92"/>
      <c r="Q238" s="92"/>
      <c r="R238" s="92"/>
      <c r="S238" s="92"/>
      <c r="T238" s="93"/>
      <c r="U238" s="39"/>
      <c r="V238" s="39"/>
      <c r="W238" s="39"/>
      <c r="X238" s="39"/>
      <c r="Y238" s="39"/>
      <c r="Z238" s="39"/>
      <c r="AA238" s="39"/>
      <c r="AB238" s="39"/>
      <c r="AC238" s="39"/>
      <c r="AD238" s="39"/>
      <c r="AE238" s="39"/>
      <c r="AT238" s="18" t="s">
        <v>171</v>
      </c>
      <c r="AU238" s="18" t="s">
        <v>90</v>
      </c>
    </row>
    <row r="239" s="13" customFormat="1">
      <c r="A239" s="13"/>
      <c r="B239" s="241"/>
      <c r="C239" s="242"/>
      <c r="D239" s="232" t="s">
        <v>250</v>
      </c>
      <c r="E239" s="243" t="s">
        <v>1</v>
      </c>
      <c r="F239" s="244" t="s">
        <v>2045</v>
      </c>
      <c r="G239" s="242"/>
      <c r="H239" s="245">
        <v>-17.550000000000001</v>
      </c>
      <c r="I239" s="246"/>
      <c r="J239" s="242"/>
      <c r="K239" s="242"/>
      <c r="L239" s="247"/>
      <c r="M239" s="248"/>
      <c r="N239" s="249"/>
      <c r="O239" s="249"/>
      <c r="P239" s="249"/>
      <c r="Q239" s="249"/>
      <c r="R239" s="249"/>
      <c r="S239" s="249"/>
      <c r="T239" s="250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T239" s="251" t="s">
        <v>250</v>
      </c>
      <c r="AU239" s="251" t="s">
        <v>90</v>
      </c>
      <c r="AV239" s="13" t="s">
        <v>90</v>
      </c>
      <c r="AW239" s="13" t="s">
        <v>36</v>
      </c>
      <c r="AX239" s="13" t="s">
        <v>80</v>
      </c>
      <c r="AY239" s="251" t="s">
        <v>161</v>
      </c>
    </row>
    <row r="240" s="13" customFormat="1">
      <c r="A240" s="13"/>
      <c r="B240" s="241"/>
      <c r="C240" s="242"/>
      <c r="D240" s="232" t="s">
        <v>250</v>
      </c>
      <c r="E240" s="243" t="s">
        <v>1</v>
      </c>
      <c r="F240" s="244" t="s">
        <v>2046</v>
      </c>
      <c r="G240" s="242"/>
      <c r="H240" s="245">
        <v>62.335000000000001</v>
      </c>
      <c r="I240" s="246"/>
      <c r="J240" s="242"/>
      <c r="K240" s="242"/>
      <c r="L240" s="247"/>
      <c r="M240" s="248"/>
      <c r="N240" s="249"/>
      <c r="O240" s="249"/>
      <c r="P240" s="249"/>
      <c r="Q240" s="249"/>
      <c r="R240" s="249"/>
      <c r="S240" s="249"/>
      <c r="T240" s="250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T240" s="251" t="s">
        <v>250</v>
      </c>
      <c r="AU240" s="251" t="s">
        <v>90</v>
      </c>
      <c r="AV240" s="13" t="s">
        <v>90</v>
      </c>
      <c r="AW240" s="13" t="s">
        <v>36</v>
      </c>
      <c r="AX240" s="13" t="s">
        <v>80</v>
      </c>
      <c r="AY240" s="251" t="s">
        <v>161</v>
      </c>
    </row>
    <row r="241" s="14" customFormat="1">
      <c r="A241" s="14"/>
      <c r="B241" s="252"/>
      <c r="C241" s="253"/>
      <c r="D241" s="232" t="s">
        <v>250</v>
      </c>
      <c r="E241" s="254" t="s">
        <v>1</v>
      </c>
      <c r="F241" s="255" t="s">
        <v>253</v>
      </c>
      <c r="G241" s="253"/>
      <c r="H241" s="256">
        <v>44.784999999999997</v>
      </c>
      <c r="I241" s="257"/>
      <c r="J241" s="253"/>
      <c r="K241" s="253"/>
      <c r="L241" s="258"/>
      <c r="M241" s="259"/>
      <c r="N241" s="260"/>
      <c r="O241" s="260"/>
      <c r="P241" s="260"/>
      <c r="Q241" s="260"/>
      <c r="R241" s="260"/>
      <c r="S241" s="260"/>
      <c r="T241" s="261"/>
      <c r="U241" s="14"/>
      <c r="V241" s="14"/>
      <c r="W241" s="14"/>
      <c r="X241" s="14"/>
      <c r="Y241" s="14"/>
      <c r="Z241" s="14"/>
      <c r="AA241" s="14"/>
      <c r="AB241" s="14"/>
      <c r="AC241" s="14"/>
      <c r="AD241" s="14"/>
      <c r="AE241" s="14"/>
      <c r="AT241" s="262" t="s">
        <v>250</v>
      </c>
      <c r="AU241" s="262" t="s">
        <v>90</v>
      </c>
      <c r="AV241" s="14" t="s">
        <v>184</v>
      </c>
      <c r="AW241" s="14" t="s">
        <v>36</v>
      </c>
      <c r="AX241" s="14" t="s">
        <v>88</v>
      </c>
      <c r="AY241" s="262" t="s">
        <v>161</v>
      </c>
    </row>
    <row r="242" s="2" customFormat="1" ht="16.5" customHeight="1">
      <c r="A242" s="39"/>
      <c r="B242" s="40"/>
      <c r="C242" s="219" t="s">
        <v>800</v>
      </c>
      <c r="D242" s="219" t="s">
        <v>164</v>
      </c>
      <c r="E242" s="220" t="s">
        <v>2047</v>
      </c>
      <c r="F242" s="221" t="s">
        <v>2048</v>
      </c>
      <c r="G242" s="222" t="s">
        <v>248</v>
      </c>
      <c r="H242" s="223">
        <v>44.784999999999997</v>
      </c>
      <c r="I242" s="224"/>
      <c r="J242" s="225">
        <f>ROUND(I242*H242,2)</f>
        <v>0</v>
      </c>
      <c r="K242" s="221" t="s">
        <v>168</v>
      </c>
      <c r="L242" s="45"/>
      <c r="M242" s="226" t="s">
        <v>1</v>
      </c>
      <c r="N242" s="227" t="s">
        <v>45</v>
      </c>
      <c r="O242" s="92"/>
      <c r="P242" s="228">
        <f>O242*H242</f>
        <v>0</v>
      </c>
      <c r="Q242" s="228">
        <v>0</v>
      </c>
      <c r="R242" s="228">
        <f>Q242*H242</f>
        <v>0</v>
      </c>
      <c r="S242" s="228">
        <v>0</v>
      </c>
      <c r="T242" s="229">
        <f>S242*H242</f>
        <v>0</v>
      </c>
      <c r="U242" s="39"/>
      <c r="V242" s="39"/>
      <c r="W242" s="39"/>
      <c r="X242" s="39"/>
      <c r="Y242" s="39"/>
      <c r="Z242" s="39"/>
      <c r="AA242" s="39"/>
      <c r="AB242" s="39"/>
      <c r="AC242" s="39"/>
      <c r="AD242" s="39"/>
      <c r="AE242" s="39"/>
      <c r="AR242" s="230" t="s">
        <v>303</v>
      </c>
      <c r="AT242" s="230" t="s">
        <v>164</v>
      </c>
      <c r="AU242" s="230" t="s">
        <v>90</v>
      </c>
      <c r="AY242" s="18" t="s">
        <v>161</v>
      </c>
      <c r="BE242" s="231">
        <f>IF(N242="základní",J242,0)</f>
        <v>0</v>
      </c>
      <c r="BF242" s="231">
        <f>IF(N242="snížená",J242,0)</f>
        <v>0</v>
      </c>
      <c r="BG242" s="231">
        <f>IF(N242="zákl. přenesená",J242,0)</f>
        <v>0</v>
      </c>
      <c r="BH242" s="231">
        <f>IF(N242="sníž. přenesená",J242,0)</f>
        <v>0</v>
      </c>
      <c r="BI242" s="231">
        <f>IF(N242="nulová",J242,0)</f>
        <v>0</v>
      </c>
      <c r="BJ242" s="18" t="s">
        <v>88</v>
      </c>
      <c r="BK242" s="231">
        <f>ROUND(I242*H242,2)</f>
        <v>0</v>
      </c>
      <c r="BL242" s="18" t="s">
        <v>303</v>
      </c>
      <c r="BM242" s="230" t="s">
        <v>2049</v>
      </c>
    </row>
    <row r="243" s="2" customFormat="1" ht="24.15" customHeight="1">
      <c r="A243" s="39"/>
      <c r="B243" s="40"/>
      <c r="C243" s="219" t="s">
        <v>622</v>
      </c>
      <c r="D243" s="219" t="s">
        <v>164</v>
      </c>
      <c r="E243" s="220" t="s">
        <v>1189</v>
      </c>
      <c r="F243" s="221" t="s">
        <v>1190</v>
      </c>
      <c r="G243" s="222" t="s">
        <v>441</v>
      </c>
      <c r="H243" s="223">
        <v>9.5999999999999996</v>
      </c>
      <c r="I243" s="224"/>
      <c r="J243" s="225">
        <f>ROUND(I243*H243,2)</f>
        <v>0</v>
      </c>
      <c r="K243" s="221" t="s">
        <v>168</v>
      </c>
      <c r="L243" s="45"/>
      <c r="M243" s="226" t="s">
        <v>1</v>
      </c>
      <c r="N243" s="227" t="s">
        <v>45</v>
      </c>
      <c r="O243" s="92"/>
      <c r="P243" s="228">
        <f>O243*H243</f>
        <v>0</v>
      </c>
      <c r="Q243" s="228">
        <v>0</v>
      </c>
      <c r="R243" s="228">
        <f>Q243*H243</f>
        <v>0</v>
      </c>
      <c r="S243" s="228">
        <v>0</v>
      </c>
      <c r="T243" s="229">
        <f>S243*H243</f>
        <v>0</v>
      </c>
      <c r="U243" s="39"/>
      <c r="V243" s="39"/>
      <c r="W243" s="39"/>
      <c r="X243" s="39"/>
      <c r="Y243" s="39"/>
      <c r="Z243" s="39"/>
      <c r="AA243" s="39"/>
      <c r="AB243" s="39"/>
      <c r="AC243" s="39"/>
      <c r="AD243" s="39"/>
      <c r="AE243" s="39"/>
      <c r="AR243" s="230" t="s">
        <v>303</v>
      </c>
      <c r="AT243" s="230" t="s">
        <v>164</v>
      </c>
      <c r="AU243" s="230" t="s">
        <v>90</v>
      </c>
      <c r="AY243" s="18" t="s">
        <v>161</v>
      </c>
      <c r="BE243" s="231">
        <f>IF(N243="základní",J243,0)</f>
        <v>0</v>
      </c>
      <c r="BF243" s="231">
        <f>IF(N243="snížená",J243,0)</f>
        <v>0</v>
      </c>
      <c r="BG243" s="231">
        <f>IF(N243="zákl. přenesená",J243,0)</f>
        <v>0</v>
      </c>
      <c r="BH243" s="231">
        <f>IF(N243="sníž. přenesená",J243,0)</f>
        <v>0</v>
      </c>
      <c r="BI243" s="231">
        <f>IF(N243="nulová",J243,0)</f>
        <v>0</v>
      </c>
      <c r="BJ243" s="18" t="s">
        <v>88</v>
      </c>
      <c r="BK243" s="231">
        <f>ROUND(I243*H243,2)</f>
        <v>0</v>
      </c>
      <c r="BL243" s="18" t="s">
        <v>303</v>
      </c>
      <c r="BM243" s="230" t="s">
        <v>2050</v>
      </c>
    </row>
    <row r="244" s="2" customFormat="1">
      <c r="A244" s="39"/>
      <c r="B244" s="40"/>
      <c r="C244" s="41"/>
      <c r="D244" s="232" t="s">
        <v>171</v>
      </c>
      <c r="E244" s="41"/>
      <c r="F244" s="233" t="s">
        <v>1192</v>
      </c>
      <c r="G244" s="41"/>
      <c r="H244" s="41"/>
      <c r="I244" s="234"/>
      <c r="J244" s="41"/>
      <c r="K244" s="41"/>
      <c r="L244" s="45"/>
      <c r="M244" s="235"/>
      <c r="N244" s="236"/>
      <c r="O244" s="92"/>
      <c r="P244" s="92"/>
      <c r="Q244" s="92"/>
      <c r="R244" s="92"/>
      <c r="S244" s="92"/>
      <c r="T244" s="93"/>
      <c r="U244" s="39"/>
      <c r="V244" s="39"/>
      <c r="W244" s="39"/>
      <c r="X244" s="39"/>
      <c r="Y244" s="39"/>
      <c r="Z244" s="39"/>
      <c r="AA244" s="39"/>
      <c r="AB244" s="39"/>
      <c r="AC244" s="39"/>
      <c r="AD244" s="39"/>
      <c r="AE244" s="39"/>
      <c r="AT244" s="18" t="s">
        <v>171</v>
      </c>
      <c r="AU244" s="18" t="s">
        <v>90</v>
      </c>
    </row>
    <row r="245" s="13" customFormat="1">
      <c r="A245" s="13"/>
      <c r="B245" s="241"/>
      <c r="C245" s="242"/>
      <c r="D245" s="232" t="s">
        <v>250</v>
      </c>
      <c r="E245" s="243" t="s">
        <v>1</v>
      </c>
      <c r="F245" s="244" t="s">
        <v>2051</v>
      </c>
      <c r="G245" s="242"/>
      <c r="H245" s="245">
        <v>9.5999999999999996</v>
      </c>
      <c r="I245" s="246"/>
      <c r="J245" s="242"/>
      <c r="K245" s="242"/>
      <c r="L245" s="247"/>
      <c r="M245" s="248"/>
      <c r="N245" s="249"/>
      <c r="O245" s="249"/>
      <c r="P245" s="249"/>
      <c r="Q245" s="249"/>
      <c r="R245" s="249"/>
      <c r="S245" s="249"/>
      <c r="T245" s="250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T245" s="251" t="s">
        <v>250</v>
      </c>
      <c r="AU245" s="251" t="s">
        <v>90</v>
      </c>
      <c r="AV245" s="13" t="s">
        <v>90</v>
      </c>
      <c r="AW245" s="13" t="s">
        <v>36</v>
      </c>
      <c r="AX245" s="13" t="s">
        <v>80</v>
      </c>
      <c r="AY245" s="251" t="s">
        <v>161</v>
      </c>
    </row>
    <row r="246" s="14" customFormat="1">
      <c r="A246" s="14"/>
      <c r="B246" s="252"/>
      <c r="C246" s="253"/>
      <c r="D246" s="232" t="s">
        <v>250</v>
      </c>
      <c r="E246" s="254" t="s">
        <v>1</v>
      </c>
      <c r="F246" s="255" t="s">
        <v>253</v>
      </c>
      <c r="G246" s="253"/>
      <c r="H246" s="256">
        <v>9.5999999999999996</v>
      </c>
      <c r="I246" s="257"/>
      <c r="J246" s="253"/>
      <c r="K246" s="253"/>
      <c r="L246" s="258"/>
      <c r="M246" s="259"/>
      <c r="N246" s="260"/>
      <c r="O246" s="260"/>
      <c r="P246" s="260"/>
      <c r="Q246" s="260"/>
      <c r="R246" s="260"/>
      <c r="S246" s="260"/>
      <c r="T246" s="261"/>
      <c r="U246" s="14"/>
      <c r="V246" s="14"/>
      <c r="W246" s="14"/>
      <c r="X246" s="14"/>
      <c r="Y246" s="14"/>
      <c r="Z246" s="14"/>
      <c r="AA246" s="14"/>
      <c r="AB246" s="14"/>
      <c r="AC246" s="14"/>
      <c r="AD246" s="14"/>
      <c r="AE246" s="14"/>
      <c r="AT246" s="262" t="s">
        <v>250</v>
      </c>
      <c r="AU246" s="262" t="s">
        <v>90</v>
      </c>
      <c r="AV246" s="14" t="s">
        <v>184</v>
      </c>
      <c r="AW246" s="14" t="s">
        <v>36</v>
      </c>
      <c r="AX246" s="14" t="s">
        <v>88</v>
      </c>
      <c r="AY246" s="262" t="s">
        <v>161</v>
      </c>
    </row>
    <row r="247" s="2" customFormat="1" ht="16.5" customHeight="1">
      <c r="A247" s="39"/>
      <c r="B247" s="40"/>
      <c r="C247" s="263" t="s">
        <v>629</v>
      </c>
      <c r="D247" s="263" t="s">
        <v>261</v>
      </c>
      <c r="E247" s="264" t="s">
        <v>1196</v>
      </c>
      <c r="F247" s="265" t="s">
        <v>1197</v>
      </c>
      <c r="G247" s="266" t="s">
        <v>1072</v>
      </c>
      <c r="H247" s="267">
        <v>0.95999999999999996</v>
      </c>
      <c r="I247" s="268"/>
      <c r="J247" s="269">
        <f>ROUND(I247*H247,2)</f>
        <v>0</v>
      </c>
      <c r="K247" s="265" t="s">
        <v>168</v>
      </c>
      <c r="L247" s="270"/>
      <c r="M247" s="271" t="s">
        <v>1</v>
      </c>
      <c r="N247" s="272" t="s">
        <v>45</v>
      </c>
      <c r="O247" s="92"/>
      <c r="P247" s="228">
        <f>O247*H247</f>
        <v>0</v>
      </c>
      <c r="Q247" s="228">
        <v>0.001</v>
      </c>
      <c r="R247" s="228">
        <f>Q247*H247</f>
        <v>0.00096000000000000002</v>
      </c>
      <c r="S247" s="228">
        <v>0</v>
      </c>
      <c r="T247" s="229">
        <f>S247*H247</f>
        <v>0</v>
      </c>
      <c r="U247" s="39"/>
      <c r="V247" s="39"/>
      <c r="W247" s="39"/>
      <c r="X247" s="39"/>
      <c r="Y247" s="39"/>
      <c r="Z247" s="39"/>
      <c r="AA247" s="39"/>
      <c r="AB247" s="39"/>
      <c r="AC247" s="39"/>
      <c r="AD247" s="39"/>
      <c r="AE247" s="39"/>
      <c r="AR247" s="230" t="s">
        <v>309</v>
      </c>
      <c r="AT247" s="230" t="s">
        <v>261</v>
      </c>
      <c r="AU247" s="230" t="s">
        <v>90</v>
      </c>
      <c r="AY247" s="18" t="s">
        <v>161</v>
      </c>
      <c r="BE247" s="231">
        <f>IF(N247="základní",J247,0)</f>
        <v>0</v>
      </c>
      <c r="BF247" s="231">
        <f>IF(N247="snížená",J247,0)</f>
        <v>0</v>
      </c>
      <c r="BG247" s="231">
        <f>IF(N247="zákl. přenesená",J247,0)</f>
        <v>0</v>
      </c>
      <c r="BH247" s="231">
        <f>IF(N247="sníž. přenesená",J247,0)</f>
        <v>0</v>
      </c>
      <c r="BI247" s="231">
        <f>IF(N247="nulová",J247,0)</f>
        <v>0</v>
      </c>
      <c r="BJ247" s="18" t="s">
        <v>88</v>
      </c>
      <c r="BK247" s="231">
        <f>ROUND(I247*H247,2)</f>
        <v>0</v>
      </c>
      <c r="BL247" s="18" t="s">
        <v>303</v>
      </c>
      <c r="BM247" s="230" t="s">
        <v>2052</v>
      </c>
    </row>
    <row r="248" s="13" customFormat="1">
      <c r="A248" s="13"/>
      <c r="B248" s="241"/>
      <c r="C248" s="242"/>
      <c r="D248" s="232" t="s">
        <v>250</v>
      </c>
      <c r="E248" s="242"/>
      <c r="F248" s="244" t="s">
        <v>2053</v>
      </c>
      <c r="G248" s="242"/>
      <c r="H248" s="245">
        <v>0.95999999999999996</v>
      </c>
      <c r="I248" s="246"/>
      <c r="J248" s="242"/>
      <c r="K248" s="242"/>
      <c r="L248" s="247"/>
      <c r="M248" s="248"/>
      <c r="N248" s="249"/>
      <c r="O248" s="249"/>
      <c r="P248" s="249"/>
      <c r="Q248" s="249"/>
      <c r="R248" s="249"/>
      <c r="S248" s="249"/>
      <c r="T248" s="250"/>
      <c r="U248" s="13"/>
      <c r="V248" s="13"/>
      <c r="W248" s="13"/>
      <c r="X248" s="13"/>
      <c r="Y248" s="13"/>
      <c r="Z248" s="13"/>
      <c r="AA248" s="13"/>
      <c r="AB248" s="13"/>
      <c r="AC248" s="13"/>
      <c r="AD248" s="13"/>
      <c r="AE248" s="13"/>
      <c r="AT248" s="251" t="s">
        <v>250</v>
      </c>
      <c r="AU248" s="251" t="s">
        <v>90</v>
      </c>
      <c r="AV248" s="13" t="s">
        <v>90</v>
      </c>
      <c r="AW248" s="13" t="s">
        <v>4</v>
      </c>
      <c r="AX248" s="13" t="s">
        <v>88</v>
      </c>
      <c r="AY248" s="251" t="s">
        <v>161</v>
      </c>
    </row>
    <row r="249" s="2" customFormat="1" ht="24.15" customHeight="1">
      <c r="A249" s="39"/>
      <c r="B249" s="40"/>
      <c r="C249" s="219" t="s">
        <v>804</v>
      </c>
      <c r="D249" s="219" t="s">
        <v>164</v>
      </c>
      <c r="E249" s="220" t="s">
        <v>2054</v>
      </c>
      <c r="F249" s="221" t="s">
        <v>2055</v>
      </c>
      <c r="G249" s="222" t="s">
        <v>248</v>
      </c>
      <c r="H249" s="223">
        <v>44.784999999999997</v>
      </c>
      <c r="I249" s="224"/>
      <c r="J249" s="225">
        <f>ROUND(I249*H249,2)</f>
        <v>0</v>
      </c>
      <c r="K249" s="221" t="s">
        <v>168</v>
      </c>
      <c r="L249" s="45"/>
      <c r="M249" s="226" t="s">
        <v>1</v>
      </c>
      <c r="N249" s="227" t="s">
        <v>45</v>
      </c>
      <c r="O249" s="92"/>
      <c r="P249" s="228">
        <f>O249*H249</f>
        <v>0</v>
      </c>
      <c r="Q249" s="228">
        <v>0.00013999999999999999</v>
      </c>
      <c r="R249" s="228">
        <f>Q249*H249</f>
        <v>0.0062698999999999993</v>
      </c>
      <c r="S249" s="228">
        <v>0</v>
      </c>
      <c r="T249" s="229">
        <f>S249*H249</f>
        <v>0</v>
      </c>
      <c r="U249" s="39"/>
      <c r="V249" s="39"/>
      <c r="W249" s="39"/>
      <c r="X249" s="39"/>
      <c r="Y249" s="39"/>
      <c r="Z249" s="39"/>
      <c r="AA249" s="39"/>
      <c r="AB249" s="39"/>
      <c r="AC249" s="39"/>
      <c r="AD249" s="39"/>
      <c r="AE249" s="39"/>
      <c r="AR249" s="230" t="s">
        <v>303</v>
      </c>
      <c r="AT249" s="230" t="s">
        <v>164</v>
      </c>
      <c r="AU249" s="230" t="s">
        <v>90</v>
      </c>
      <c r="AY249" s="18" t="s">
        <v>161</v>
      </c>
      <c r="BE249" s="231">
        <f>IF(N249="základní",J249,0)</f>
        <v>0</v>
      </c>
      <c r="BF249" s="231">
        <f>IF(N249="snížená",J249,0)</f>
        <v>0</v>
      </c>
      <c r="BG249" s="231">
        <f>IF(N249="zákl. přenesená",J249,0)</f>
        <v>0</v>
      </c>
      <c r="BH249" s="231">
        <f>IF(N249="sníž. přenesená",J249,0)</f>
        <v>0</v>
      </c>
      <c r="BI249" s="231">
        <f>IF(N249="nulová",J249,0)</f>
        <v>0</v>
      </c>
      <c r="BJ249" s="18" t="s">
        <v>88</v>
      </c>
      <c r="BK249" s="231">
        <f>ROUND(I249*H249,2)</f>
        <v>0</v>
      </c>
      <c r="BL249" s="18" t="s">
        <v>303</v>
      </c>
      <c r="BM249" s="230" t="s">
        <v>2056</v>
      </c>
    </row>
    <row r="250" s="2" customFormat="1" ht="24.15" customHeight="1">
      <c r="A250" s="39"/>
      <c r="B250" s="40"/>
      <c r="C250" s="219" t="s">
        <v>808</v>
      </c>
      <c r="D250" s="219" t="s">
        <v>164</v>
      </c>
      <c r="E250" s="220" t="s">
        <v>2057</v>
      </c>
      <c r="F250" s="221" t="s">
        <v>2058</v>
      </c>
      <c r="G250" s="222" t="s">
        <v>248</v>
      </c>
      <c r="H250" s="223">
        <v>44.784999999999997</v>
      </c>
      <c r="I250" s="224"/>
      <c r="J250" s="225">
        <f>ROUND(I250*H250,2)</f>
        <v>0</v>
      </c>
      <c r="K250" s="221" t="s">
        <v>168</v>
      </c>
      <c r="L250" s="45"/>
      <c r="M250" s="226" t="s">
        <v>1</v>
      </c>
      <c r="N250" s="227" t="s">
        <v>45</v>
      </c>
      <c r="O250" s="92"/>
      <c r="P250" s="228">
        <f>O250*H250</f>
        <v>0</v>
      </c>
      <c r="Q250" s="228">
        <v>0.00020000000000000001</v>
      </c>
      <c r="R250" s="228">
        <f>Q250*H250</f>
        <v>0.0089569999999999997</v>
      </c>
      <c r="S250" s="228">
        <v>0</v>
      </c>
      <c r="T250" s="229">
        <f>S250*H250</f>
        <v>0</v>
      </c>
      <c r="U250" s="39"/>
      <c r="V250" s="39"/>
      <c r="W250" s="39"/>
      <c r="X250" s="39"/>
      <c r="Y250" s="39"/>
      <c r="Z250" s="39"/>
      <c r="AA250" s="39"/>
      <c r="AB250" s="39"/>
      <c r="AC250" s="39"/>
      <c r="AD250" s="39"/>
      <c r="AE250" s="39"/>
      <c r="AR250" s="230" t="s">
        <v>303</v>
      </c>
      <c r="AT250" s="230" t="s">
        <v>164</v>
      </c>
      <c r="AU250" s="230" t="s">
        <v>90</v>
      </c>
      <c r="AY250" s="18" t="s">
        <v>161</v>
      </c>
      <c r="BE250" s="231">
        <f>IF(N250="základní",J250,0)</f>
        <v>0</v>
      </c>
      <c r="BF250" s="231">
        <f>IF(N250="snížená",J250,0)</f>
        <v>0</v>
      </c>
      <c r="BG250" s="231">
        <f>IF(N250="zákl. přenesená",J250,0)</f>
        <v>0</v>
      </c>
      <c r="BH250" s="231">
        <f>IF(N250="sníž. přenesená",J250,0)</f>
        <v>0</v>
      </c>
      <c r="BI250" s="231">
        <f>IF(N250="nulová",J250,0)</f>
        <v>0</v>
      </c>
      <c r="BJ250" s="18" t="s">
        <v>88</v>
      </c>
      <c r="BK250" s="231">
        <f>ROUND(I250*H250,2)</f>
        <v>0</v>
      </c>
      <c r="BL250" s="18" t="s">
        <v>303</v>
      </c>
      <c r="BM250" s="230" t="s">
        <v>2059</v>
      </c>
    </row>
    <row r="251" s="12" customFormat="1" ht="22.8" customHeight="1">
      <c r="A251" s="12"/>
      <c r="B251" s="203"/>
      <c r="C251" s="204"/>
      <c r="D251" s="205" t="s">
        <v>79</v>
      </c>
      <c r="E251" s="217" t="s">
        <v>1200</v>
      </c>
      <c r="F251" s="217" t="s">
        <v>1201</v>
      </c>
      <c r="G251" s="204"/>
      <c r="H251" s="204"/>
      <c r="I251" s="207"/>
      <c r="J251" s="218">
        <f>BK251</f>
        <v>0</v>
      </c>
      <c r="K251" s="204"/>
      <c r="L251" s="209"/>
      <c r="M251" s="210"/>
      <c r="N251" s="211"/>
      <c r="O251" s="211"/>
      <c r="P251" s="212">
        <f>SUM(P252:P316)</f>
        <v>0</v>
      </c>
      <c r="Q251" s="211"/>
      <c r="R251" s="212">
        <f>SUM(R252:R316)</f>
        <v>0.68405166999999989</v>
      </c>
      <c r="S251" s="211"/>
      <c r="T251" s="213">
        <f>SUM(T252:T316)</f>
        <v>0.029850830000000002</v>
      </c>
      <c r="U251" s="12"/>
      <c r="V251" s="12"/>
      <c r="W251" s="12"/>
      <c r="X251" s="12"/>
      <c r="Y251" s="12"/>
      <c r="Z251" s="12"/>
      <c r="AA251" s="12"/>
      <c r="AB251" s="12"/>
      <c r="AC251" s="12"/>
      <c r="AD251" s="12"/>
      <c r="AE251" s="12"/>
      <c r="AR251" s="214" t="s">
        <v>90</v>
      </c>
      <c r="AT251" s="215" t="s">
        <v>79</v>
      </c>
      <c r="AU251" s="215" t="s">
        <v>88</v>
      </c>
      <c r="AY251" s="214" t="s">
        <v>161</v>
      </c>
      <c r="BK251" s="216">
        <f>SUM(BK252:BK316)</f>
        <v>0</v>
      </c>
    </row>
    <row r="252" s="2" customFormat="1" ht="16.5" customHeight="1">
      <c r="A252" s="39"/>
      <c r="B252" s="40"/>
      <c r="C252" s="219" t="s">
        <v>631</v>
      </c>
      <c r="D252" s="219" t="s">
        <v>164</v>
      </c>
      <c r="E252" s="220" t="s">
        <v>1203</v>
      </c>
      <c r="F252" s="221" t="s">
        <v>1204</v>
      </c>
      <c r="G252" s="222" t="s">
        <v>248</v>
      </c>
      <c r="H252" s="223">
        <v>87.290000000000006</v>
      </c>
      <c r="I252" s="224"/>
      <c r="J252" s="225">
        <f>ROUND(I252*H252,2)</f>
        <v>0</v>
      </c>
      <c r="K252" s="221" t="s">
        <v>168</v>
      </c>
      <c r="L252" s="45"/>
      <c r="M252" s="226" t="s">
        <v>1</v>
      </c>
      <c r="N252" s="227" t="s">
        <v>45</v>
      </c>
      <c r="O252" s="92"/>
      <c r="P252" s="228">
        <f>O252*H252</f>
        <v>0</v>
      </c>
      <c r="Q252" s="228">
        <v>0.001</v>
      </c>
      <c r="R252" s="228">
        <f>Q252*H252</f>
        <v>0.087290000000000006</v>
      </c>
      <c r="S252" s="228">
        <v>0.00031</v>
      </c>
      <c r="T252" s="229">
        <f>S252*H252</f>
        <v>0.027059900000000001</v>
      </c>
      <c r="U252" s="39"/>
      <c r="V252" s="39"/>
      <c r="W252" s="39"/>
      <c r="X252" s="39"/>
      <c r="Y252" s="39"/>
      <c r="Z252" s="39"/>
      <c r="AA252" s="39"/>
      <c r="AB252" s="39"/>
      <c r="AC252" s="39"/>
      <c r="AD252" s="39"/>
      <c r="AE252" s="39"/>
      <c r="AR252" s="230" t="s">
        <v>303</v>
      </c>
      <c r="AT252" s="230" t="s">
        <v>164</v>
      </c>
      <c r="AU252" s="230" t="s">
        <v>90</v>
      </c>
      <c r="AY252" s="18" t="s">
        <v>161</v>
      </c>
      <c r="BE252" s="231">
        <f>IF(N252="základní",J252,0)</f>
        <v>0</v>
      </c>
      <c r="BF252" s="231">
        <f>IF(N252="snížená",J252,0)</f>
        <v>0</v>
      </c>
      <c r="BG252" s="231">
        <f>IF(N252="zákl. přenesená",J252,0)</f>
        <v>0</v>
      </c>
      <c r="BH252" s="231">
        <f>IF(N252="sníž. přenesená",J252,0)</f>
        <v>0</v>
      </c>
      <c r="BI252" s="231">
        <f>IF(N252="nulová",J252,0)</f>
        <v>0</v>
      </c>
      <c r="BJ252" s="18" t="s">
        <v>88</v>
      </c>
      <c r="BK252" s="231">
        <f>ROUND(I252*H252,2)</f>
        <v>0</v>
      </c>
      <c r="BL252" s="18" t="s">
        <v>303</v>
      </c>
      <c r="BM252" s="230" t="s">
        <v>2060</v>
      </c>
    </row>
    <row r="253" s="13" customFormat="1">
      <c r="A253" s="13"/>
      <c r="B253" s="241"/>
      <c r="C253" s="242"/>
      <c r="D253" s="232" t="s">
        <v>250</v>
      </c>
      <c r="E253" s="243" t="s">
        <v>1</v>
      </c>
      <c r="F253" s="244" t="s">
        <v>2061</v>
      </c>
      <c r="G253" s="242"/>
      <c r="H253" s="245">
        <v>126.84</v>
      </c>
      <c r="I253" s="246"/>
      <c r="J253" s="242"/>
      <c r="K253" s="242"/>
      <c r="L253" s="247"/>
      <c r="M253" s="248"/>
      <c r="N253" s="249"/>
      <c r="O253" s="249"/>
      <c r="P253" s="249"/>
      <c r="Q253" s="249"/>
      <c r="R253" s="249"/>
      <c r="S253" s="249"/>
      <c r="T253" s="250"/>
      <c r="U253" s="13"/>
      <c r="V253" s="13"/>
      <c r="W253" s="13"/>
      <c r="X253" s="13"/>
      <c r="Y253" s="13"/>
      <c r="Z253" s="13"/>
      <c r="AA253" s="13"/>
      <c r="AB253" s="13"/>
      <c r="AC253" s="13"/>
      <c r="AD253" s="13"/>
      <c r="AE253" s="13"/>
      <c r="AT253" s="251" t="s">
        <v>250</v>
      </c>
      <c r="AU253" s="251" t="s">
        <v>90</v>
      </c>
      <c r="AV253" s="13" t="s">
        <v>90</v>
      </c>
      <c r="AW253" s="13" t="s">
        <v>36</v>
      </c>
      <c r="AX253" s="13" t="s">
        <v>80</v>
      </c>
      <c r="AY253" s="251" t="s">
        <v>161</v>
      </c>
    </row>
    <row r="254" s="13" customFormat="1">
      <c r="A254" s="13"/>
      <c r="B254" s="241"/>
      <c r="C254" s="242"/>
      <c r="D254" s="232" t="s">
        <v>250</v>
      </c>
      <c r="E254" s="243" t="s">
        <v>1</v>
      </c>
      <c r="F254" s="244" t="s">
        <v>2062</v>
      </c>
      <c r="G254" s="242"/>
      <c r="H254" s="245">
        <v>-4.7999999999999998</v>
      </c>
      <c r="I254" s="246"/>
      <c r="J254" s="242"/>
      <c r="K254" s="242"/>
      <c r="L254" s="247"/>
      <c r="M254" s="248"/>
      <c r="N254" s="249"/>
      <c r="O254" s="249"/>
      <c r="P254" s="249"/>
      <c r="Q254" s="249"/>
      <c r="R254" s="249"/>
      <c r="S254" s="249"/>
      <c r="T254" s="250"/>
      <c r="U254" s="13"/>
      <c r="V254" s="13"/>
      <c r="W254" s="13"/>
      <c r="X254" s="13"/>
      <c r="Y254" s="13"/>
      <c r="Z254" s="13"/>
      <c r="AA254" s="13"/>
      <c r="AB254" s="13"/>
      <c r="AC254" s="13"/>
      <c r="AD254" s="13"/>
      <c r="AE254" s="13"/>
      <c r="AT254" s="251" t="s">
        <v>250</v>
      </c>
      <c r="AU254" s="251" t="s">
        <v>90</v>
      </c>
      <c r="AV254" s="13" t="s">
        <v>90</v>
      </c>
      <c r="AW254" s="13" t="s">
        <v>36</v>
      </c>
      <c r="AX254" s="13" t="s">
        <v>80</v>
      </c>
      <c r="AY254" s="251" t="s">
        <v>161</v>
      </c>
    </row>
    <row r="255" s="13" customFormat="1">
      <c r="A255" s="13"/>
      <c r="B255" s="241"/>
      <c r="C255" s="242"/>
      <c r="D255" s="232" t="s">
        <v>250</v>
      </c>
      <c r="E255" s="243" t="s">
        <v>1</v>
      </c>
      <c r="F255" s="244" t="s">
        <v>2063</v>
      </c>
      <c r="G255" s="242"/>
      <c r="H255" s="245">
        <v>-24.442</v>
      </c>
      <c r="I255" s="246"/>
      <c r="J255" s="242"/>
      <c r="K255" s="242"/>
      <c r="L255" s="247"/>
      <c r="M255" s="248"/>
      <c r="N255" s="249"/>
      <c r="O255" s="249"/>
      <c r="P255" s="249"/>
      <c r="Q255" s="249"/>
      <c r="R255" s="249"/>
      <c r="S255" s="249"/>
      <c r="T255" s="250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  <c r="AE255" s="13"/>
      <c r="AT255" s="251" t="s">
        <v>250</v>
      </c>
      <c r="AU255" s="251" t="s">
        <v>90</v>
      </c>
      <c r="AV255" s="13" t="s">
        <v>90</v>
      </c>
      <c r="AW255" s="13" t="s">
        <v>36</v>
      </c>
      <c r="AX255" s="13" t="s">
        <v>80</v>
      </c>
      <c r="AY255" s="251" t="s">
        <v>161</v>
      </c>
    </row>
    <row r="256" s="13" customFormat="1">
      <c r="A256" s="13"/>
      <c r="B256" s="241"/>
      <c r="C256" s="242"/>
      <c r="D256" s="232" t="s">
        <v>250</v>
      </c>
      <c r="E256" s="243" t="s">
        <v>1</v>
      </c>
      <c r="F256" s="244" t="s">
        <v>2064</v>
      </c>
      <c r="G256" s="242"/>
      <c r="H256" s="245">
        <v>-1.6160000000000001</v>
      </c>
      <c r="I256" s="246"/>
      <c r="J256" s="242"/>
      <c r="K256" s="242"/>
      <c r="L256" s="247"/>
      <c r="M256" s="248"/>
      <c r="N256" s="249"/>
      <c r="O256" s="249"/>
      <c r="P256" s="249"/>
      <c r="Q256" s="249"/>
      <c r="R256" s="249"/>
      <c r="S256" s="249"/>
      <c r="T256" s="250"/>
      <c r="U256" s="13"/>
      <c r="V256" s="13"/>
      <c r="W256" s="13"/>
      <c r="X256" s="13"/>
      <c r="Y256" s="13"/>
      <c r="Z256" s="13"/>
      <c r="AA256" s="13"/>
      <c r="AB256" s="13"/>
      <c r="AC256" s="13"/>
      <c r="AD256" s="13"/>
      <c r="AE256" s="13"/>
      <c r="AT256" s="251" t="s">
        <v>250</v>
      </c>
      <c r="AU256" s="251" t="s">
        <v>90</v>
      </c>
      <c r="AV256" s="13" t="s">
        <v>90</v>
      </c>
      <c r="AW256" s="13" t="s">
        <v>36</v>
      </c>
      <c r="AX256" s="13" t="s">
        <v>80</v>
      </c>
      <c r="AY256" s="251" t="s">
        <v>161</v>
      </c>
    </row>
    <row r="257" s="13" customFormat="1">
      <c r="A257" s="13"/>
      <c r="B257" s="241"/>
      <c r="C257" s="242"/>
      <c r="D257" s="232" t="s">
        <v>250</v>
      </c>
      <c r="E257" s="243" t="s">
        <v>1</v>
      </c>
      <c r="F257" s="244" t="s">
        <v>2065</v>
      </c>
      <c r="G257" s="242"/>
      <c r="H257" s="245">
        <v>-2.4239999999999999</v>
      </c>
      <c r="I257" s="246"/>
      <c r="J257" s="242"/>
      <c r="K257" s="242"/>
      <c r="L257" s="247"/>
      <c r="M257" s="248"/>
      <c r="N257" s="249"/>
      <c r="O257" s="249"/>
      <c r="P257" s="249"/>
      <c r="Q257" s="249"/>
      <c r="R257" s="249"/>
      <c r="S257" s="249"/>
      <c r="T257" s="250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T257" s="251" t="s">
        <v>250</v>
      </c>
      <c r="AU257" s="251" t="s">
        <v>90</v>
      </c>
      <c r="AV257" s="13" t="s">
        <v>90</v>
      </c>
      <c r="AW257" s="13" t="s">
        <v>36</v>
      </c>
      <c r="AX257" s="13" t="s">
        <v>80</v>
      </c>
      <c r="AY257" s="251" t="s">
        <v>161</v>
      </c>
    </row>
    <row r="258" s="13" customFormat="1">
      <c r="A258" s="13"/>
      <c r="B258" s="241"/>
      <c r="C258" s="242"/>
      <c r="D258" s="232" t="s">
        <v>250</v>
      </c>
      <c r="E258" s="243" t="s">
        <v>1</v>
      </c>
      <c r="F258" s="244" t="s">
        <v>2066</v>
      </c>
      <c r="G258" s="242"/>
      <c r="H258" s="245">
        <v>-6.2679999999999998</v>
      </c>
      <c r="I258" s="246"/>
      <c r="J258" s="242"/>
      <c r="K258" s="242"/>
      <c r="L258" s="247"/>
      <c r="M258" s="248"/>
      <c r="N258" s="249"/>
      <c r="O258" s="249"/>
      <c r="P258" s="249"/>
      <c r="Q258" s="249"/>
      <c r="R258" s="249"/>
      <c r="S258" s="249"/>
      <c r="T258" s="250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T258" s="251" t="s">
        <v>250</v>
      </c>
      <c r="AU258" s="251" t="s">
        <v>90</v>
      </c>
      <c r="AV258" s="13" t="s">
        <v>90</v>
      </c>
      <c r="AW258" s="13" t="s">
        <v>36</v>
      </c>
      <c r="AX258" s="13" t="s">
        <v>80</v>
      </c>
      <c r="AY258" s="251" t="s">
        <v>161</v>
      </c>
    </row>
    <row r="259" s="14" customFormat="1">
      <c r="A259" s="14"/>
      <c r="B259" s="252"/>
      <c r="C259" s="253"/>
      <c r="D259" s="232" t="s">
        <v>250</v>
      </c>
      <c r="E259" s="254" t="s">
        <v>1</v>
      </c>
      <c r="F259" s="255" t="s">
        <v>253</v>
      </c>
      <c r="G259" s="253"/>
      <c r="H259" s="256">
        <v>87.290000000000006</v>
      </c>
      <c r="I259" s="257"/>
      <c r="J259" s="253"/>
      <c r="K259" s="253"/>
      <c r="L259" s="258"/>
      <c r="M259" s="259"/>
      <c r="N259" s="260"/>
      <c r="O259" s="260"/>
      <c r="P259" s="260"/>
      <c r="Q259" s="260"/>
      <c r="R259" s="260"/>
      <c r="S259" s="260"/>
      <c r="T259" s="261"/>
      <c r="U259" s="14"/>
      <c r="V259" s="14"/>
      <c r="W259" s="14"/>
      <c r="X259" s="14"/>
      <c r="Y259" s="14"/>
      <c r="Z259" s="14"/>
      <c r="AA259" s="14"/>
      <c r="AB259" s="14"/>
      <c r="AC259" s="14"/>
      <c r="AD259" s="14"/>
      <c r="AE259" s="14"/>
      <c r="AT259" s="262" t="s">
        <v>250</v>
      </c>
      <c r="AU259" s="262" t="s">
        <v>90</v>
      </c>
      <c r="AV259" s="14" t="s">
        <v>184</v>
      </c>
      <c r="AW259" s="14" t="s">
        <v>36</v>
      </c>
      <c r="AX259" s="14" t="s">
        <v>88</v>
      </c>
      <c r="AY259" s="262" t="s">
        <v>161</v>
      </c>
    </row>
    <row r="260" s="2" customFormat="1" ht="24.15" customHeight="1">
      <c r="A260" s="39"/>
      <c r="B260" s="40"/>
      <c r="C260" s="219" t="s">
        <v>636</v>
      </c>
      <c r="D260" s="219" t="s">
        <v>164</v>
      </c>
      <c r="E260" s="220" t="s">
        <v>1210</v>
      </c>
      <c r="F260" s="221" t="s">
        <v>1211</v>
      </c>
      <c r="G260" s="222" t="s">
        <v>248</v>
      </c>
      <c r="H260" s="223">
        <v>87.290000000000006</v>
      </c>
      <c r="I260" s="224"/>
      <c r="J260" s="225">
        <f>ROUND(I260*H260,2)</f>
        <v>0</v>
      </c>
      <c r="K260" s="221" t="s">
        <v>168</v>
      </c>
      <c r="L260" s="45"/>
      <c r="M260" s="226" t="s">
        <v>1</v>
      </c>
      <c r="N260" s="227" t="s">
        <v>45</v>
      </c>
      <c r="O260" s="92"/>
      <c r="P260" s="228">
        <f>O260*H260</f>
        <v>0</v>
      </c>
      <c r="Q260" s="228">
        <v>0</v>
      </c>
      <c r="R260" s="228">
        <f>Q260*H260</f>
        <v>0</v>
      </c>
      <c r="S260" s="228">
        <v>0</v>
      </c>
      <c r="T260" s="229">
        <f>S260*H260</f>
        <v>0</v>
      </c>
      <c r="U260" s="39"/>
      <c r="V260" s="39"/>
      <c r="W260" s="39"/>
      <c r="X260" s="39"/>
      <c r="Y260" s="39"/>
      <c r="Z260" s="39"/>
      <c r="AA260" s="39"/>
      <c r="AB260" s="39"/>
      <c r="AC260" s="39"/>
      <c r="AD260" s="39"/>
      <c r="AE260" s="39"/>
      <c r="AR260" s="230" t="s">
        <v>303</v>
      </c>
      <c r="AT260" s="230" t="s">
        <v>164</v>
      </c>
      <c r="AU260" s="230" t="s">
        <v>90</v>
      </c>
      <c r="AY260" s="18" t="s">
        <v>161</v>
      </c>
      <c r="BE260" s="231">
        <f>IF(N260="základní",J260,0)</f>
        <v>0</v>
      </c>
      <c r="BF260" s="231">
        <f>IF(N260="snížená",J260,0)</f>
        <v>0</v>
      </c>
      <c r="BG260" s="231">
        <f>IF(N260="zákl. přenesená",J260,0)</f>
        <v>0</v>
      </c>
      <c r="BH260" s="231">
        <f>IF(N260="sníž. přenesená",J260,0)</f>
        <v>0</v>
      </c>
      <c r="BI260" s="231">
        <f>IF(N260="nulová",J260,0)</f>
        <v>0</v>
      </c>
      <c r="BJ260" s="18" t="s">
        <v>88</v>
      </c>
      <c r="BK260" s="231">
        <f>ROUND(I260*H260,2)</f>
        <v>0</v>
      </c>
      <c r="BL260" s="18" t="s">
        <v>303</v>
      </c>
      <c r="BM260" s="230" t="s">
        <v>2067</v>
      </c>
    </row>
    <row r="261" s="2" customFormat="1" ht="24.15" customHeight="1">
      <c r="A261" s="39"/>
      <c r="B261" s="40"/>
      <c r="C261" s="219" t="s">
        <v>640</v>
      </c>
      <c r="D261" s="219" t="s">
        <v>164</v>
      </c>
      <c r="E261" s="220" t="s">
        <v>1213</v>
      </c>
      <c r="F261" s="221" t="s">
        <v>1214</v>
      </c>
      <c r="G261" s="222" t="s">
        <v>441</v>
      </c>
      <c r="H261" s="223">
        <v>9.5999999999999996</v>
      </c>
      <c r="I261" s="224"/>
      <c r="J261" s="225">
        <f>ROUND(I261*H261,2)</f>
        <v>0</v>
      </c>
      <c r="K261" s="221" t="s">
        <v>168</v>
      </c>
      <c r="L261" s="45"/>
      <c r="M261" s="226" t="s">
        <v>1</v>
      </c>
      <c r="N261" s="227" t="s">
        <v>45</v>
      </c>
      <c r="O261" s="92"/>
      <c r="P261" s="228">
        <f>O261*H261</f>
        <v>0</v>
      </c>
      <c r="Q261" s="228">
        <v>1.0000000000000001E-05</v>
      </c>
      <c r="R261" s="228">
        <f>Q261*H261</f>
        <v>9.6000000000000002E-05</v>
      </c>
      <c r="S261" s="228">
        <v>0</v>
      </c>
      <c r="T261" s="229">
        <f>S261*H261</f>
        <v>0</v>
      </c>
      <c r="U261" s="39"/>
      <c r="V261" s="39"/>
      <c r="W261" s="39"/>
      <c r="X261" s="39"/>
      <c r="Y261" s="39"/>
      <c r="Z261" s="39"/>
      <c r="AA261" s="39"/>
      <c r="AB261" s="39"/>
      <c r="AC261" s="39"/>
      <c r="AD261" s="39"/>
      <c r="AE261" s="39"/>
      <c r="AR261" s="230" t="s">
        <v>303</v>
      </c>
      <c r="AT261" s="230" t="s">
        <v>164</v>
      </c>
      <c r="AU261" s="230" t="s">
        <v>90</v>
      </c>
      <c r="AY261" s="18" t="s">
        <v>161</v>
      </c>
      <c r="BE261" s="231">
        <f>IF(N261="základní",J261,0)</f>
        <v>0</v>
      </c>
      <c r="BF261" s="231">
        <f>IF(N261="snížená",J261,0)</f>
        <v>0</v>
      </c>
      <c r="BG261" s="231">
        <f>IF(N261="zákl. přenesená",J261,0)</f>
        <v>0</v>
      </c>
      <c r="BH261" s="231">
        <f>IF(N261="sníž. přenesená",J261,0)</f>
        <v>0</v>
      </c>
      <c r="BI261" s="231">
        <f>IF(N261="nulová",J261,0)</f>
        <v>0</v>
      </c>
      <c r="BJ261" s="18" t="s">
        <v>88</v>
      </c>
      <c r="BK261" s="231">
        <f>ROUND(I261*H261,2)</f>
        <v>0</v>
      </c>
      <c r="BL261" s="18" t="s">
        <v>303</v>
      </c>
      <c r="BM261" s="230" t="s">
        <v>2068</v>
      </c>
    </row>
    <row r="262" s="2" customFormat="1" ht="21.75" customHeight="1">
      <c r="A262" s="39"/>
      <c r="B262" s="40"/>
      <c r="C262" s="219" t="s">
        <v>644</v>
      </c>
      <c r="D262" s="219" t="s">
        <v>164</v>
      </c>
      <c r="E262" s="220" t="s">
        <v>1217</v>
      </c>
      <c r="F262" s="221" t="s">
        <v>1218</v>
      </c>
      <c r="G262" s="222" t="s">
        <v>441</v>
      </c>
      <c r="H262" s="223">
        <v>9.5999999999999996</v>
      </c>
      <c r="I262" s="224"/>
      <c r="J262" s="225">
        <f>ROUND(I262*H262,2)</f>
        <v>0</v>
      </c>
      <c r="K262" s="221" t="s">
        <v>168</v>
      </c>
      <c r="L262" s="45"/>
      <c r="M262" s="226" t="s">
        <v>1</v>
      </c>
      <c r="N262" s="227" t="s">
        <v>45</v>
      </c>
      <c r="O262" s="92"/>
      <c r="P262" s="228">
        <f>O262*H262</f>
        <v>0</v>
      </c>
      <c r="Q262" s="228">
        <v>8.0000000000000007E-05</v>
      </c>
      <c r="R262" s="228">
        <f>Q262*H262</f>
        <v>0.00076800000000000002</v>
      </c>
      <c r="S262" s="228">
        <v>0</v>
      </c>
      <c r="T262" s="229">
        <f>S262*H262</f>
        <v>0</v>
      </c>
      <c r="U262" s="39"/>
      <c r="V262" s="39"/>
      <c r="W262" s="39"/>
      <c r="X262" s="39"/>
      <c r="Y262" s="39"/>
      <c r="Z262" s="39"/>
      <c r="AA262" s="39"/>
      <c r="AB262" s="39"/>
      <c r="AC262" s="39"/>
      <c r="AD262" s="39"/>
      <c r="AE262" s="39"/>
      <c r="AR262" s="230" t="s">
        <v>303</v>
      </c>
      <c r="AT262" s="230" t="s">
        <v>164</v>
      </c>
      <c r="AU262" s="230" t="s">
        <v>90</v>
      </c>
      <c r="AY262" s="18" t="s">
        <v>161</v>
      </c>
      <c r="BE262" s="231">
        <f>IF(N262="základní",J262,0)</f>
        <v>0</v>
      </c>
      <c r="BF262" s="231">
        <f>IF(N262="snížená",J262,0)</f>
        <v>0</v>
      </c>
      <c r="BG262" s="231">
        <f>IF(N262="zákl. přenesená",J262,0)</f>
        <v>0</v>
      </c>
      <c r="BH262" s="231">
        <f>IF(N262="sníž. přenesená",J262,0)</f>
        <v>0</v>
      </c>
      <c r="BI262" s="231">
        <f>IF(N262="nulová",J262,0)</f>
        <v>0</v>
      </c>
      <c r="BJ262" s="18" t="s">
        <v>88</v>
      </c>
      <c r="BK262" s="231">
        <f>ROUND(I262*H262,2)</f>
        <v>0</v>
      </c>
      <c r="BL262" s="18" t="s">
        <v>303</v>
      </c>
      <c r="BM262" s="230" t="s">
        <v>2069</v>
      </c>
    </row>
    <row r="263" s="2" customFormat="1" ht="16.5" customHeight="1">
      <c r="A263" s="39"/>
      <c r="B263" s="40"/>
      <c r="C263" s="263" t="s">
        <v>648</v>
      </c>
      <c r="D263" s="263" t="s">
        <v>261</v>
      </c>
      <c r="E263" s="264" t="s">
        <v>1221</v>
      </c>
      <c r="F263" s="265" t="s">
        <v>1222</v>
      </c>
      <c r="G263" s="266" t="s">
        <v>441</v>
      </c>
      <c r="H263" s="267">
        <v>10.08</v>
      </c>
      <c r="I263" s="268"/>
      <c r="J263" s="269">
        <f>ROUND(I263*H263,2)</f>
        <v>0</v>
      </c>
      <c r="K263" s="265" t="s">
        <v>168</v>
      </c>
      <c r="L263" s="270"/>
      <c r="M263" s="271" t="s">
        <v>1</v>
      </c>
      <c r="N263" s="272" t="s">
        <v>45</v>
      </c>
      <c r="O263" s="92"/>
      <c r="P263" s="228">
        <f>O263*H263</f>
        <v>0</v>
      </c>
      <c r="Q263" s="228">
        <v>1.0000000000000001E-05</v>
      </c>
      <c r="R263" s="228">
        <f>Q263*H263</f>
        <v>0.00010080000000000001</v>
      </c>
      <c r="S263" s="228">
        <v>0</v>
      </c>
      <c r="T263" s="229">
        <f>S263*H263</f>
        <v>0</v>
      </c>
      <c r="U263" s="39"/>
      <c r="V263" s="39"/>
      <c r="W263" s="39"/>
      <c r="X263" s="39"/>
      <c r="Y263" s="39"/>
      <c r="Z263" s="39"/>
      <c r="AA263" s="39"/>
      <c r="AB263" s="39"/>
      <c r="AC263" s="39"/>
      <c r="AD263" s="39"/>
      <c r="AE263" s="39"/>
      <c r="AR263" s="230" t="s">
        <v>309</v>
      </c>
      <c r="AT263" s="230" t="s">
        <v>261</v>
      </c>
      <c r="AU263" s="230" t="s">
        <v>90</v>
      </c>
      <c r="AY263" s="18" t="s">
        <v>161</v>
      </c>
      <c r="BE263" s="231">
        <f>IF(N263="základní",J263,0)</f>
        <v>0</v>
      </c>
      <c r="BF263" s="231">
        <f>IF(N263="snížená",J263,0)</f>
        <v>0</v>
      </c>
      <c r="BG263" s="231">
        <f>IF(N263="zákl. přenesená",J263,0)</f>
        <v>0</v>
      </c>
      <c r="BH263" s="231">
        <f>IF(N263="sníž. přenesená",J263,0)</f>
        <v>0</v>
      </c>
      <c r="BI263" s="231">
        <f>IF(N263="nulová",J263,0)</f>
        <v>0</v>
      </c>
      <c r="BJ263" s="18" t="s">
        <v>88</v>
      </c>
      <c r="BK263" s="231">
        <f>ROUND(I263*H263,2)</f>
        <v>0</v>
      </c>
      <c r="BL263" s="18" t="s">
        <v>303</v>
      </c>
      <c r="BM263" s="230" t="s">
        <v>2070</v>
      </c>
    </row>
    <row r="264" s="13" customFormat="1">
      <c r="A264" s="13"/>
      <c r="B264" s="241"/>
      <c r="C264" s="242"/>
      <c r="D264" s="232" t="s">
        <v>250</v>
      </c>
      <c r="E264" s="242"/>
      <c r="F264" s="244" t="s">
        <v>2071</v>
      </c>
      <c r="G264" s="242"/>
      <c r="H264" s="245">
        <v>10.08</v>
      </c>
      <c r="I264" s="246"/>
      <c r="J264" s="242"/>
      <c r="K264" s="242"/>
      <c r="L264" s="247"/>
      <c r="M264" s="248"/>
      <c r="N264" s="249"/>
      <c r="O264" s="249"/>
      <c r="P264" s="249"/>
      <c r="Q264" s="249"/>
      <c r="R264" s="249"/>
      <c r="S264" s="249"/>
      <c r="T264" s="250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T264" s="251" t="s">
        <v>250</v>
      </c>
      <c r="AU264" s="251" t="s">
        <v>90</v>
      </c>
      <c r="AV264" s="13" t="s">
        <v>90</v>
      </c>
      <c r="AW264" s="13" t="s">
        <v>4</v>
      </c>
      <c r="AX264" s="13" t="s">
        <v>88</v>
      </c>
      <c r="AY264" s="251" t="s">
        <v>161</v>
      </c>
    </row>
    <row r="265" s="2" customFormat="1" ht="24.15" customHeight="1">
      <c r="A265" s="39"/>
      <c r="B265" s="40"/>
      <c r="C265" s="219" t="s">
        <v>655</v>
      </c>
      <c r="D265" s="219" t="s">
        <v>164</v>
      </c>
      <c r="E265" s="220" t="s">
        <v>1225</v>
      </c>
      <c r="F265" s="221" t="s">
        <v>1226</v>
      </c>
      <c r="G265" s="222" t="s">
        <v>248</v>
      </c>
      <c r="H265" s="223">
        <v>92.548000000000002</v>
      </c>
      <c r="I265" s="224"/>
      <c r="J265" s="225">
        <f>ROUND(I265*H265,2)</f>
        <v>0</v>
      </c>
      <c r="K265" s="221" t="s">
        <v>168</v>
      </c>
      <c r="L265" s="45"/>
      <c r="M265" s="226" t="s">
        <v>1</v>
      </c>
      <c r="N265" s="227" t="s">
        <v>45</v>
      </c>
      <c r="O265" s="92"/>
      <c r="P265" s="228">
        <f>O265*H265</f>
        <v>0</v>
      </c>
      <c r="Q265" s="228">
        <v>0.0031800000000000001</v>
      </c>
      <c r="R265" s="228">
        <f>Q265*H265</f>
        <v>0.29430264</v>
      </c>
      <c r="S265" s="228">
        <v>0</v>
      </c>
      <c r="T265" s="229">
        <f>S265*H265</f>
        <v>0</v>
      </c>
      <c r="U265" s="39"/>
      <c r="V265" s="39"/>
      <c r="W265" s="39"/>
      <c r="X265" s="39"/>
      <c r="Y265" s="39"/>
      <c r="Z265" s="39"/>
      <c r="AA265" s="39"/>
      <c r="AB265" s="39"/>
      <c r="AC265" s="39"/>
      <c r="AD265" s="39"/>
      <c r="AE265" s="39"/>
      <c r="AR265" s="230" t="s">
        <v>303</v>
      </c>
      <c r="AT265" s="230" t="s">
        <v>164</v>
      </c>
      <c r="AU265" s="230" t="s">
        <v>90</v>
      </c>
      <c r="AY265" s="18" t="s">
        <v>161</v>
      </c>
      <c r="BE265" s="231">
        <f>IF(N265="základní",J265,0)</f>
        <v>0</v>
      </c>
      <c r="BF265" s="231">
        <f>IF(N265="snížená",J265,0)</f>
        <v>0</v>
      </c>
      <c r="BG265" s="231">
        <f>IF(N265="zákl. přenesená",J265,0)</f>
        <v>0</v>
      </c>
      <c r="BH265" s="231">
        <f>IF(N265="sníž. přenesená",J265,0)</f>
        <v>0</v>
      </c>
      <c r="BI265" s="231">
        <f>IF(N265="nulová",J265,0)</f>
        <v>0</v>
      </c>
      <c r="BJ265" s="18" t="s">
        <v>88</v>
      </c>
      <c r="BK265" s="231">
        <f>ROUND(I265*H265,2)</f>
        <v>0</v>
      </c>
      <c r="BL265" s="18" t="s">
        <v>303</v>
      </c>
      <c r="BM265" s="230" t="s">
        <v>2072</v>
      </c>
    </row>
    <row r="266" s="13" customFormat="1">
      <c r="A266" s="13"/>
      <c r="B266" s="241"/>
      <c r="C266" s="242"/>
      <c r="D266" s="232" t="s">
        <v>250</v>
      </c>
      <c r="E266" s="243" t="s">
        <v>1</v>
      </c>
      <c r="F266" s="244" t="s">
        <v>2073</v>
      </c>
      <c r="G266" s="242"/>
      <c r="H266" s="245">
        <v>122.04000000000001</v>
      </c>
      <c r="I266" s="246"/>
      <c r="J266" s="242"/>
      <c r="K266" s="242"/>
      <c r="L266" s="247"/>
      <c r="M266" s="248"/>
      <c r="N266" s="249"/>
      <c r="O266" s="249"/>
      <c r="P266" s="249"/>
      <c r="Q266" s="249"/>
      <c r="R266" s="249"/>
      <c r="S266" s="249"/>
      <c r="T266" s="250"/>
      <c r="U266" s="13"/>
      <c r="V266" s="13"/>
      <c r="W266" s="13"/>
      <c r="X266" s="13"/>
      <c r="Y266" s="13"/>
      <c r="Z266" s="13"/>
      <c r="AA266" s="13"/>
      <c r="AB266" s="13"/>
      <c r="AC266" s="13"/>
      <c r="AD266" s="13"/>
      <c r="AE266" s="13"/>
      <c r="AT266" s="251" t="s">
        <v>250</v>
      </c>
      <c r="AU266" s="251" t="s">
        <v>90</v>
      </c>
      <c r="AV266" s="13" t="s">
        <v>90</v>
      </c>
      <c r="AW266" s="13" t="s">
        <v>36</v>
      </c>
      <c r="AX266" s="13" t="s">
        <v>80</v>
      </c>
      <c r="AY266" s="251" t="s">
        <v>161</v>
      </c>
    </row>
    <row r="267" s="13" customFormat="1">
      <c r="A267" s="13"/>
      <c r="B267" s="241"/>
      <c r="C267" s="242"/>
      <c r="D267" s="232" t="s">
        <v>250</v>
      </c>
      <c r="E267" s="243" t="s">
        <v>1</v>
      </c>
      <c r="F267" s="244" t="s">
        <v>2074</v>
      </c>
      <c r="G267" s="242"/>
      <c r="H267" s="245">
        <v>-22.219999999999999</v>
      </c>
      <c r="I267" s="246"/>
      <c r="J267" s="242"/>
      <c r="K267" s="242"/>
      <c r="L267" s="247"/>
      <c r="M267" s="248"/>
      <c r="N267" s="249"/>
      <c r="O267" s="249"/>
      <c r="P267" s="249"/>
      <c r="Q267" s="249"/>
      <c r="R267" s="249"/>
      <c r="S267" s="249"/>
      <c r="T267" s="250"/>
      <c r="U267" s="13"/>
      <c r="V267" s="13"/>
      <c r="W267" s="13"/>
      <c r="X267" s="13"/>
      <c r="Y267" s="13"/>
      <c r="Z267" s="13"/>
      <c r="AA267" s="13"/>
      <c r="AB267" s="13"/>
      <c r="AC267" s="13"/>
      <c r="AD267" s="13"/>
      <c r="AE267" s="13"/>
      <c r="AT267" s="251" t="s">
        <v>250</v>
      </c>
      <c r="AU267" s="251" t="s">
        <v>90</v>
      </c>
      <c r="AV267" s="13" t="s">
        <v>90</v>
      </c>
      <c r="AW267" s="13" t="s">
        <v>36</v>
      </c>
      <c r="AX267" s="13" t="s">
        <v>80</v>
      </c>
      <c r="AY267" s="251" t="s">
        <v>161</v>
      </c>
    </row>
    <row r="268" s="13" customFormat="1">
      <c r="A268" s="13"/>
      <c r="B268" s="241"/>
      <c r="C268" s="242"/>
      <c r="D268" s="232" t="s">
        <v>250</v>
      </c>
      <c r="E268" s="243" t="s">
        <v>1</v>
      </c>
      <c r="F268" s="244" t="s">
        <v>2075</v>
      </c>
      <c r="G268" s="242"/>
      <c r="H268" s="245">
        <v>-4.8479999999999999</v>
      </c>
      <c r="I268" s="246"/>
      <c r="J268" s="242"/>
      <c r="K268" s="242"/>
      <c r="L268" s="247"/>
      <c r="M268" s="248"/>
      <c r="N268" s="249"/>
      <c r="O268" s="249"/>
      <c r="P268" s="249"/>
      <c r="Q268" s="249"/>
      <c r="R268" s="249"/>
      <c r="S268" s="249"/>
      <c r="T268" s="250"/>
      <c r="U268" s="13"/>
      <c r="V268" s="13"/>
      <c r="W268" s="13"/>
      <c r="X268" s="13"/>
      <c r="Y268" s="13"/>
      <c r="Z268" s="13"/>
      <c r="AA268" s="13"/>
      <c r="AB268" s="13"/>
      <c r="AC268" s="13"/>
      <c r="AD268" s="13"/>
      <c r="AE268" s="13"/>
      <c r="AT268" s="251" t="s">
        <v>250</v>
      </c>
      <c r="AU268" s="251" t="s">
        <v>90</v>
      </c>
      <c r="AV268" s="13" t="s">
        <v>90</v>
      </c>
      <c r="AW268" s="13" t="s">
        <v>36</v>
      </c>
      <c r="AX268" s="13" t="s">
        <v>80</v>
      </c>
      <c r="AY268" s="251" t="s">
        <v>161</v>
      </c>
    </row>
    <row r="269" s="13" customFormat="1">
      <c r="A269" s="13"/>
      <c r="B269" s="241"/>
      <c r="C269" s="242"/>
      <c r="D269" s="232" t="s">
        <v>250</v>
      </c>
      <c r="E269" s="243" t="s">
        <v>1</v>
      </c>
      <c r="F269" s="244" t="s">
        <v>2065</v>
      </c>
      <c r="G269" s="242"/>
      <c r="H269" s="245">
        <v>-2.4239999999999999</v>
      </c>
      <c r="I269" s="246"/>
      <c r="J269" s="242"/>
      <c r="K269" s="242"/>
      <c r="L269" s="247"/>
      <c r="M269" s="248"/>
      <c r="N269" s="249"/>
      <c r="O269" s="249"/>
      <c r="P269" s="249"/>
      <c r="Q269" s="249"/>
      <c r="R269" s="249"/>
      <c r="S269" s="249"/>
      <c r="T269" s="250"/>
      <c r="U269" s="13"/>
      <c r="V269" s="13"/>
      <c r="W269" s="13"/>
      <c r="X269" s="13"/>
      <c r="Y269" s="13"/>
      <c r="Z269" s="13"/>
      <c r="AA269" s="13"/>
      <c r="AB269" s="13"/>
      <c r="AC269" s="13"/>
      <c r="AD269" s="13"/>
      <c r="AE269" s="13"/>
      <c r="AT269" s="251" t="s">
        <v>250</v>
      </c>
      <c r="AU269" s="251" t="s">
        <v>90</v>
      </c>
      <c r="AV269" s="13" t="s">
        <v>90</v>
      </c>
      <c r="AW269" s="13" t="s">
        <v>36</v>
      </c>
      <c r="AX269" s="13" t="s">
        <v>80</v>
      </c>
      <c r="AY269" s="251" t="s">
        <v>161</v>
      </c>
    </row>
    <row r="270" s="14" customFormat="1">
      <c r="A270" s="14"/>
      <c r="B270" s="252"/>
      <c r="C270" s="253"/>
      <c r="D270" s="232" t="s">
        <v>250</v>
      </c>
      <c r="E270" s="254" t="s">
        <v>1</v>
      </c>
      <c r="F270" s="255" t="s">
        <v>253</v>
      </c>
      <c r="G270" s="253"/>
      <c r="H270" s="256">
        <v>92.548000000000002</v>
      </c>
      <c r="I270" s="257"/>
      <c r="J270" s="253"/>
      <c r="K270" s="253"/>
      <c r="L270" s="258"/>
      <c r="M270" s="259"/>
      <c r="N270" s="260"/>
      <c r="O270" s="260"/>
      <c r="P270" s="260"/>
      <c r="Q270" s="260"/>
      <c r="R270" s="260"/>
      <c r="S270" s="260"/>
      <c r="T270" s="261"/>
      <c r="U270" s="14"/>
      <c r="V270" s="14"/>
      <c r="W270" s="14"/>
      <c r="X270" s="14"/>
      <c r="Y270" s="14"/>
      <c r="Z270" s="14"/>
      <c r="AA270" s="14"/>
      <c r="AB270" s="14"/>
      <c r="AC270" s="14"/>
      <c r="AD270" s="14"/>
      <c r="AE270" s="14"/>
      <c r="AT270" s="262" t="s">
        <v>250</v>
      </c>
      <c r="AU270" s="262" t="s">
        <v>90</v>
      </c>
      <c r="AV270" s="14" t="s">
        <v>184</v>
      </c>
      <c r="AW270" s="14" t="s">
        <v>36</v>
      </c>
      <c r="AX270" s="14" t="s">
        <v>88</v>
      </c>
      <c r="AY270" s="262" t="s">
        <v>161</v>
      </c>
    </row>
    <row r="271" s="2" customFormat="1" ht="16.5" customHeight="1">
      <c r="A271" s="39"/>
      <c r="B271" s="40"/>
      <c r="C271" s="219" t="s">
        <v>660</v>
      </c>
      <c r="D271" s="219" t="s">
        <v>164</v>
      </c>
      <c r="E271" s="220" t="s">
        <v>1229</v>
      </c>
      <c r="F271" s="221" t="s">
        <v>1230</v>
      </c>
      <c r="G271" s="222" t="s">
        <v>248</v>
      </c>
      <c r="H271" s="223">
        <v>58.738999999999997</v>
      </c>
      <c r="I271" s="224"/>
      <c r="J271" s="225">
        <f>ROUND(I271*H271,2)</f>
        <v>0</v>
      </c>
      <c r="K271" s="221" t="s">
        <v>168</v>
      </c>
      <c r="L271" s="45"/>
      <c r="M271" s="226" t="s">
        <v>1</v>
      </c>
      <c r="N271" s="227" t="s">
        <v>45</v>
      </c>
      <c r="O271" s="92"/>
      <c r="P271" s="228">
        <f>O271*H271</f>
        <v>0</v>
      </c>
      <c r="Q271" s="228">
        <v>0</v>
      </c>
      <c r="R271" s="228">
        <f>Q271*H271</f>
        <v>0</v>
      </c>
      <c r="S271" s="228">
        <v>3.0000000000000001E-05</v>
      </c>
      <c r="T271" s="229">
        <f>S271*H271</f>
        <v>0.00176217</v>
      </c>
      <c r="U271" s="39"/>
      <c r="V271" s="39"/>
      <c r="W271" s="39"/>
      <c r="X271" s="39"/>
      <c r="Y271" s="39"/>
      <c r="Z271" s="39"/>
      <c r="AA271" s="39"/>
      <c r="AB271" s="39"/>
      <c r="AC271" s="39"/>
      <c r="AD271" s="39"/>
      <c r="AE271" s="39"/>
      <c r="AR271" s="230" t="s">
        <v>303</v>
      </c>
      <c r="AT271" s="230" t="s">
        <v>164</v>
      </c>
      <c r="AU271" s="230" t="s">
        <v>90</v>
      </c>
      <c r="AY271" s="18" t="s">
        <v>161</v>
      </c>
      <c r="BE271" s="231">
        <f>IF(N271="základní",J271,0)</f>
        <v>0</v>
      </c>
      <c r="BF271" s="231">
        <f>IF(N271="snížená",J271,0)</f>
        <v>0</v>
      </c>
      <c r="BG271" s="231">
        <f>IF(N271="zákl. přenesená",J271,0)</f>
        <v>0</v>
      </c>
      <c r="BH271" s="231">
        <f>IF(N271="sníž. přenesená",J271,0)</f>
        <v>0</v>
      </c>
      <c r="BI271" s="231">
        <f>IF(N271="nulová",J271,0)</f>
        <v>0</v>
      </c>
      <c r="BJ271" s="18" t="s">
        <v>88</v>
      </c>
      <c r="BK271" s="231">
        <f>ROUND(I271*H271,2)</f>
        <v>0</v>
      </c>
      <c r="BL271" s="18" t="s">
        <v>303</v>
      </c>
      <c r="BM271" s="230" t="s">
        <v>2076</v>
      </c>
    </row>
    <row r="272" s="13" customFormat="1">
      <c r="A272" s="13"/>
      <c r="B272" s="241"/>
      <c r="C272" s="242"/>
      <c r="D272" s="232" t="s">
        <v>250</v>
      </c>
      <c r="E272" s="243" t="s">
        <v>1</v>
      </c>
      <c r="F272" s="244" t="s">
        <v>1961</v>
      </c>
      <c r="G272" s="242"/>
      <c r="H272" s="245">
        <v>58.738999999999997</v>
      </c>
      <c r="I272" s="246"/>
      <c r="J272" s="242"/>
      <c r="K272" s="242"/>
      <c r="L272" s="247"/>
      <c r="M272" s="248"/>
      <c r="N272" s="249"/>
      <c r="O272" s="249"/>
      <c r="P272" s="249"/>
      <c r="Q272" s="249"/>
      <c r="R272" s="249"/>
      <c r="S272" s="249"/>
      <c r="T272" s="250"/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  <c r="AE272" s="13"/>
      <c r="AT272" s="251" t="s">
        <v>250</v>
      </c>
      <c r="AU272" s="251" t="s">
        <v>90</v>
      </c>
      <c r="AV272" s="13" t="s">
        <v>90</v>
      </c>
      <c r="AW272" s="13" t="s">
        <v>36</v>
      </c>
      <c r="AX272" s="13" t="s">
        <v>80</v>
      </c>
      <c r="AY272" s="251" t="s">
        <v>161</v>
      </c>
    </row>
    <row r="273" s="14" customFormat="1">
      <c r="A273" s="14"/>
      <c r="B273" s="252"/>
      <c r="C273" s="253"/>
      <c r="D273" s="232" t="s">
        <v>250</v>
      </c>
      <c r="E273" s="254" t="s">
        <v>1</v>
      </c>
      <c r="F273" s="255" t="s">
        <v>253</v>
      </c>
      <c r="G273" s="253"/>
      <c r="H273" s="256">
        <v>58.738999999999997</v>
      </c>
      <c r="I273" s="257"/>
      <c r="J273" s="253"/>
      <c r="K273" s="253"/>
      <c r="L273" s="258"/>
      <c r="M273" s="259"/>
      <c r="N273" s="260"/>
      <c r="O273" s="260"/>
      <c r="P273" s="260"/>
      <c r="Q273" s="260"/>
      <c r="R273" s="260"/>
      <c r="S273" s="260"/>
      <c r="T273" s="261"/>
      <c r="U273" s="14"/>
      <c r="V273" s="14"/>
      <c r="W273" s="14"/>
      <c r="X273" s="14"/>
      <c r="Y273" s="14"/>
      <c r="Z273" s="14"/>
      <c r="AA273" s="14"/>
      <c r="AB273" s="14"/>
      <c r="AC273" s="14"/>
      <c r="AD273" s="14"/>
      <c r="AE273" s="14"/>
      <c r="AT273" s="262" t="s">
        <v>250</v>
      </c>
      <c r="AU273" s="262" t="s">
        <v>90</v>
      </c>
      <c r="AV273" s="14" t="s">
        <v>184</v>
      </c>
      <c r="AW273" s="14" t="s">
        <v>36</v>
      </c>
      <c r="AX273" s="14" t="s">
        <v>88</v>
      </c>
      <c r="AY273" s="262" t="s">
        <v>161</v>
      </c>
    </row>
    <row r="274" s="2" customFormat="1" ht="16.5" customHeight="1">
      <c r="A274" s="39"/>
      <c r="B274" s="40"/>
      <c r="C274" s="263" t="s">
        <v>664</v>
      </c>
      <c r="D274" s="263" t="s">
        <v>261</v>
      </c>
      <c r="E274" s="264" t="s">
        <v>1233</v>
      </c>
      <c r="F274" s="265" t="s">
        <v>1234</v>
      </c>
      <c r="G274" s="266" t="s">
        <v>248</v>
      </c>
      <c r="H274" s="267">
        <v>61.676000000000002</v>
      </c>
      <c r="I274" s="268"/>
      <c r="J274" s="269">
        <f>ROUND(I274*H274,2)</f>
        <v>0</v>
      </c>
      <c r="K274" s="265" t="s">
        <v>168</v>
      </c>
      <c r="L274" s="270"/>
      <c r="M274" s="271" t="s">
        <v>1</v>
      </c>
      <c r="N274" s="272" t="s">
        <v>45</v>
      </c>
      <c r="O274" s="92"/>
      <c r="P274" s="228">
        <f>O274*H274</f>
        <v>0</v>
      </c>
      <c r="Q274" s="228">
        <v>4.0000000000000003E-05</v>
      </c>
      <c r="R274" s="228">
        <f>Q274*H274</f>
        <v>0.0024670400000000002</v>
      </c>
      <c r="S274" s="228">
        <v>0</v>
      </c>
      <c r="T274" s="229">
        <f>S274*H274</f>
        <v>0</v>
      </c>
      <c r="U274" s="39"/>
      <c r="V274" s="39"/>
      <c r="W274" s="39"/>
      <c r="X274" s="39"/>
      <c r="Y274" s="39"/>
      <c r="Z274" s="39"/>
      <c r="AA274" s="39"/>
      <c r="AB274" s="39"/>
      <c r="AC274" s="39"/>
      <c r="AD274" s="39"/>
      <c r="AE274" s="39"/>
      <c r="AR274" s="230" t="s">
        <v>309</v>
      </c>
      <c r="AT274" s="230" t="s">
        <v>261</v>
      </c>
      <c r="AU274" s="230" t="s">
        <v>90</v>
      </c>
      <c r="AY274" s="18" t="s">
        <v>161</v>
      </c>
      <c r="BE274" s="231">
        <f>IF(N274="základní",J274,0)</f>
        <v>0</v>
      </c>
      <c r="BF274" s="231">
        <f>IF(N274="snížená",J274,0)</f>
        <v>0</v>
      </c>
      <c r="BG274" s="231">
        <f>IF(N274="zákl. přenesená",J274,0)</f>
        <v>0</v>
      </c>
      <c r="BH274" s="231">
        <f>IF(N274="sníž. přenesená",J274,0)</f>
        <v>0</v>
      </c>
      <c r="BI274" s="231">
        <f>IF(N274="nulová",J274,0)</f>
        <v>0</v>
      </c>
      <c r="BJ274" s="18" t="s">
        <v>88</v>
      </c>
      <c r="BK274" s="231">
        <f>ROUND(I274*H274,2)</f>
        <v>0</v>
      </c>
      <c r="BL274" s="18" t="s">
        <v>303</v>
      </c>
      <c r="BM274" s="230" t="s">
        <v>2077</v>
      </c>
    </row>
    <row r="275" s="13" customFormat="1">
      <c r="A275" s="13"/>
      <c r="B275" s="241"/>
      <c r="C275" s="242"/>
      <c r="D275" s="232" t="s">
        <v>250</v>
      </c>
      <c r="E275" s="242"/>
      <c r="F275" s="244" t="s">
        <v>2078</v>
      </c>
      <c r="G275" s="242"/>
      <c r="H275" s="245">
        <v>61.676000000000002</v>
      </c>
      <c r="I275" s="246"/>
      <c r="J275" s="242"/>
      <c r="K275" s="242"/>
      <c r="L275" s="247"/>
      <c r="M275" s="248"/>
      <c r="N275" s="249"/>
      <c r="O275" s="249"/>
      <c r="P275" s="249"/>
      <c r="Q275" s="249"/>
      <c r="R275" s="249"/>
      <c r="S275" s="249"/>
      <c r="T275" s="250"/>
      <c r="U275" s="13"/>
      <c r="V275" s="13"/>
      <c r="W275" s="13"/>
      <c r="X275" s="13"/>
      <c r="Y275" s="13"/>
      <c r="Z275" s="13"/>
      <c r="AA275" s="13"/>
      <c r="AB275" s="13"/>
      <c r="AC275" s="13"/>
      <c r="AD275" s="13"/>
      <c r="AE275" s="13"/>
      <c r="AT275" s="251" t="s">
        <v>250</v>
      </c>
      <c r="AU275" s="251" t="s">
        <v>90</v>
      </c>
      <c r="AV275" s="13" t="s">
        <v>90</v>
      </c>
      <c r="AW275" s="13" t="s">
        <v>4</v>
      </c>
      <c r="AX275" s="13" t="s">
        <v>88</v>
      </c>
      <c r="AY275" s="251" t="s">
        <v>161</v>
      </c>
    </row>
    <row r="276" s="2" customFormat="1" ht="24.15" customHeight="1">
      <c r="A276" s="39"/>
      <c r="B276" s="40"/>
      <c r="C276" s="263" t="s">
        <v>668</v>
      </c>
      <c r="D276" s="263" t="s">
        <v>261</v>
      </c>
      <c r="E276" s="264" t="s">
        <v>1238</v>
      </c>
      <c r="F276" s="265" t="s">
        <v>1239</v>
      </c>
      <c r="G276" s="266" t="s">
        <v>441</v>
      </c>
      <c r="H276" s="267">
        <v>58.738999999999997</v>
      </c>
      <c r="I276" s="268"/>
      <c r="J276" s="269">
        <f>ROUND(I276*H276,2)</f>
        <v>0</v>
      </c>
      <c r="K276" s="265" t="s">
        <v>168</v>
      </c>
      <c r="L276" s="270"/>
      <c r="M276" s="271" t="s">
        <v>1</v>
      </c>
      <c r="N276" s="272" t="s">
        <v>45</v>
      </c>
      <c r="O276" s="92"/>
      <c r="P276" s="228">
        <f>O276*H276</f>
        <v>0</v>
      </c>
      <c r="Q276" s="228">
        <v>0</v>
      </c>
      <c r="R276" s="228">
        <f>Q276*H276</f>
        <v>0</v>
      </c>
      <c r="S276" s="228">
        <v>0</v>
      </c>
      <c r="T276" s="229">
        <f>S276*H276</f>
        <v>0</v>
      </c>
      <c r="U276" s="39"/>
      <c r="V276" s="39"/>
      <c r="W276" s="39"/>
      <c r="X276" s="39"/>
      <c r="Y276" s="39"/>
      <c r="Z276" s="39"/>
      <c r="AA276" s="39"/>
      <c r="AB276" s="39"/>
      <c r="AC276" s="39"/>
      <c r="AD276" s="39"/>
      <c r="AE276" s="39"/>
      <c r="AR276" s="230" t="s">
        <v>309</v>
      </c>
      <c r="AT276" s="230" t="s">
        <v>261</v>
      </c>
      <c r="AU276" s="230" t="s">
        <v>90</v>
      </c>
      <c r="AY276" s="18" t="s">
        <v>161</v>
      </c>
      <c r="BE276" s="231">
        <f>IF(N276="základní",J276,0)</f>
        <v>0</v>
      </c>
      <c r="BF276" s="231">
        <f>IF(N276="snížená",J276,0)</f>
        <v>0</v>
      </c>
      <c r="BG276" s="231">
        <f>IF(N276="zákl. přenesená",J276,0)</f>
        <v>0</v>
      </c>
      <c r="BH276" s="231">
        <f>IF(N276="sníž. přenesená",J276,0)</f>
        <v>0</v>
      </c>
      <c r="BI276" s="231">
        <f>IF(N276="nulová",J276,0)</f>
        <v>0</v>
      </c>
      <c r="BJ276" s="18" t="s">
        <v>88</v>
      </c>
      <c r="BK276" s="231">
        <f>ROUND(I276*H276,2)</f>
        <v>0</v>
      </c>
      <c r="BL276" s="18" t="s">
        <v>303</v>
      </c>
      <c r="BM276" s="230" t="s">
        <v>2079</v>
      </c>
    </row>
    <row r="277" s="2" customFormat="1" ht="21.75" customHeight="1">
      <c r="A277" s="39"/>
      <c r="B277" s="40"/>
      <c r="C277" s="219" t="s">
        <v>672</v>
      </c>
      <c r="D277" s="219" t="s">
        <v>164</v>
      </c>
      <c r="E277" s="220" t="s">
        <v>1242</v>
      </c>
      <c r="F277" s="221" t="s">
        <v>1243</v>
      </c>
      <c r="G277" s="222" t="s">
        <v>248</v>
      </c>
      <c r="H277" s="223">
        <v>34.292000000000002</v>
      </c>
      <c r="I277" s="224"/>
      <c r="J277" s="225">
        <f>ROUND(I277*H277,2)</f>
        <v>0</v>
      </c>
      <c r="K277" s="221" t="s">
        <v>168</v>
      </c>
      <c r="L277" s="45"/>
      <c r="M277" s="226" t="s">
        <v>1</v>
      </c>
      <c r="N277" s="227" t="s">
        <v>45</v>
      </c>
      <c r="O277" s="92"/>
      <c r="P277" s="228">
        <f>O277*H277</f>
        <v>0</v>
      </c>
      <c r="Q277" s="228">
        <v>0</v>
      </c>
      <c r="R277" s="228">
        <f>Q277*H277</f>
        <v>0</v>
      </c>
      <c r="S277" s="228">
        <v>3.0000000000000001E-05</v>
      </c>
      <c r="T277" s="229">
        <f>S277*H277</f>
        <v>0.0010287600000000001</v>
      </c>
      <c r="U277" s="39"/>
      <c r="V277" s="39"/>
      <c r="W277" s="39"/>
      <c r="X277" s="39"/>
      <c r="Y277" s="39"/>
      <c r="Z277" s="39"/>
      <c r="AA277" s="39"/>
      <c r="AB277" s="39"/>
      <c r="AC277" s="39"/>
      <c r="AD277" s="39"/>
      <c r="AE277" s="39"/>
      <c r="AR277" s="230" t="s">
        <v>303</v>
      </c>
      <c r="AT277" s="230" t="s">
        <v>164</v>
      </c>
      <c r="AU277" s="230" t="s">
        <v>90</v>
      </c>
      <c r="AY277" s="18" t="s">
        <v>161</v>
      </c>
      <c r="BE277" s="231">
        <f>IF(N277="základní",J277,0)</f>
        <v>0</v>
      </c>
      <c r="BF277" s="231">
        <f>IF(N277="snížená",J277,0)</f>
        <v>0</v>
      </c>
      <c r="BG277" s="231">
        <f>IF(N277="zákl. přenesená",J277,0)</f>
        <v>0</v>
      </c>
      <c r="BH277" s="231">
        <f>IF(N277="sníž. přenesená",J277,0)</f>
        <v>0</v>
      </c>
      <c r="BI277" s="231">
        <f>IF(N277="nulová",J277,0)</f>
        <v>0</v>
      </c>
      <c r="BJ277" s="18" t="s">
        <v>88</v>
      </c>
      <c r="BK277" s="231">
        <f>ROUND(I277*H277,2)</f>
        <v>0</v>
      </c>
      <c r="BL277" s="18" t="s">
        <v>303</v>
      </c>
      <c r="BM277" s="230" t="s">
        <v>2080</v>
      </c>
    </row>
    <row r="278" s="13" customFormat="1">
      <c r="A278" s="13"/>
      <c r="B278" s="241"/>
      <c r="C278" s="242"/>
      <c r="D278" s="232" t="s">
        <v>250</v>
      </c>
      <c r="E278" s="243" t="s">
        <v>1</v>
      </c>
      <c r="F278" s="244" t="s">
        <v>2081</v>
      </c>
      <c r="G278" s="242"/>
      <c r="H278" s="245">
        <v>4.7999999999999998</v>
      </c>
      <c r="I278" s="246"/>
      <c r="J278" s="242"/>
      <c r="K278" s="242"/>
      <c r="L278" s="247"/>
      <c r="M278" s="248"/>
      <c r="N278" s="249"/>
      <c r="O278" s="249"/>
      <c r="P278" s="249"/>
      <c r="Q278" s="249"/>
      <c r="R278" s="249"/>
      <c r="S278" s="249"/>
      <c r="T278" s="250"/>
      <c r="U278" s="13"/>
      <c r="V278" s="13"/>
      <c r="W278" s="13"/>
      <c r="X278" s="13"/>
      <c r="Y278" s="13"/>
      <c r="Z278" s="13"/>
      <c r="AA278" s="13"/>
      <c r="AB278" s="13"/>
      <c r="AC278" s="13"/>
      <c r="AD278" s="13"/>
      <c r="AE278" s="13"/>
      <c r="AT278" s="251" t="s">
        <v>250</v>
      </c>
      <c r="AU278" s="251" t="s">
        <v>90</v>
      </c>
      <c r="AV278" s="13" t="s">
        <v>90</v>
      </c>
      <c r="AW278" s="13" t="s">
        <v>36</v>
      </c>
      <c r="AX278" s="13" t="s">
        <v>80</v>
      </c>
      <c r="AY278" s="251" t="s">
        <v>161</v>
      </c>
    </row>
    <row r="279" s="13" customFormat="1">
      <c r="A279" s="13"/>
      <c r="B279" s="241"/>
      <c r="C279" s="242"/>
      <c r="D279" s="232" t="s">
        <v>250</v>
      </c>
      <c r="E279" s="243" t="s">
        <v>1</v>
      </c>
      <c r="F279" s="244" t="s">
        <v>2082</v>
      </c>
      <c r="G279" s="242"/>
      <c r="H279" s="245">
        <v>22.219999999999999</v>
      </c>
      <c r="I279" s="246"/>
      <c r="J279" s="242"/>
      <c r="K279" s="242"/>
      <c r="L279" s="247"/>
      <c r="M279" s="248"/>
      <c r="N279" s="249"/>
      <c r="O279" s="249"/>
      <c r="P279" s="249"/>
      <c r="Q279" s="249"/>
      <c r="R279" s="249"/>
      <c r="S279" s="249"/>
      <c r="T279" s="250"/>
      <c r="U279" s="13"/>
      <c r="V279" s="13"/>
      <c r="W279" s="13"/>
      <c r="X279" s="13"/>
      <c r="Y279" s="13"/>
      <c r="Z279" s="13"/>
      <c r="AA279" s="13"/>
      <c r="AB279" s="13"/>
      <c r="AC279" s="13"/>
      <c r="AD279" s="13"/>
      <c r="AE279" s="13"/>
      <c r="AT279" s="251" t="s">
        <v>250</v>
      </c>
      <c r="AU279" s="251" t="s">
        <v>90</v>
      </c>
      <c r="AV279" s="13" t="s">
        <v>90</v>
      </c>
      <c r="AW279" s="13" t="s">
        <v>36</v>
      </c>
      <c r="AX279" s="13" t="s">
        <v>80</v>
      </c>
      <c r="AY279" s="251" t="s">
        <v>161</v>
      </c>
    </row>
    <row r="280" s="13" customFormat="1">
      <c r="A280" s="13"/>
      <c r="B280" s="241"/>
      <c r="C280" s="242"/>
      <c r="D280" s="232" t="s">
        <v>250</v>
      </c>
      <c r="E280" s="243" t="s">
        <v>1</v>
      </c>
      <c r="F280" s="244" t="s">
        <v>2083</v>
      </c>
      <c r="G280" s="242"/>
      <c r="H280" s="245">
        <v>4.8479999999999999</v>
      </c>
      <c r="I280" s="246"/>
      <c r="J280" s="242"/>
      <c r="K280" s="242"/>
      <c r="L280" s="247"/>
      <c r="M280" s="248"/>
      <c r="N280" s="249"/>
      <c r="O280" s="249"/>
      <c r="P280" s="249"/>
      <c r="Q280" s="249"/>
      <c r="R280" s="249"/>
      <c r="S280" s="249"/>
      <c r="T280" s="250"/>
      <c r="U280" s="13"/>
      <c r="V280" s="13"/>
      <c r="W280" s="13"/>
      <c r="X280" s="13"/>
      <c r="Y280" s="13"/>
      <c r="Z280" s="13"/>
      <c r="AA280" s="13"/>
      <c r="AB280" s="13"/>
      <c r="AC280" s="13"/>
      <c r="AD280" s="13"/>
      <c r="AE280" s="13"/>
      <c r="AT280" s="251" t="s">
        <v>250</v>
      </c>
      <c r="AU280" s="251" t="s">
        <v>90</v>
      </c>
      <c r="AV280" s="13" t="s">
        <v>90</v>
      </c>
      <c r="AW280" s="13" t="s">
        <v>36</v>
      </c>
      <c r="AX280" s="13" t="s">
        <v>80</v>
      </c>
      <c r="AY280" s="251" t="s">
        <v>161</v>
      </c>
    </row>
    <row r="281" s="13" customFormat="1">
      <c r="A281" s="13"/>
      <c r="B281" s="241"/>
      <c r="C281" s="242"/>
      <c r="D281" s="232" t="s">
        <v>250</v>
      </c>
      <c r="E281" s="243" t="s">
        <v>1</v>
      </c>
      <c r="F281" s="244" t="s">
        <v>2084</v>
      </c>
      <c r="G281" s="242"/>
      <c r="H281" s="245">
        <v>2.4239999999999999</v>
      </c>
      <c r="I281" s="246"/>
      <c r="J281" s="242"/>
      <c r="K281" s="242"/>
      <c r="L281" s="247"/>
      <c r="M281" s="248"/>
      <c r="N281" s="249"/>
      <c r="O281" s="249"/>
      <c r="P281" s="249"/>
      <c r="Q281" s="249"/>
      <c r="R281" s="249"/>
      <c r="S281" s="249"/>
      <c r="T281" s="250"/>
      <c r="U281" s="13"/>
      <c r="V281" s="13"/>
      <c r="W281" s="13"/>
      <c r="X281" s="13"/>
      <c r="Y281" s="13"/>
      <c r="Z281" s="13"/>
      <c r="AA281" s="13"/>
      <c r="AB281" s="13"/>
      <c r="AC281" s="13"/>
      <c r="AD281" s="13"/>
      <c r="AE281" s="13"/>
      <c r="AT281" s="251" t="s">
        <v>250</v>
      </c>
      <c r="AU281" s="251" t="s">
        <v>90</v>
      </c>
      <c r="AV281" s="13" t="s">
        <v>90</v>
      </c>
      <c r="AW281" s="13" t="s">
        <v>36</v>
      </c>
      <c r="AX281" s="13" t="s">
        <v>80</v>
      </c>
      <c r="AY281" s="251" t="s">
        <v>161</v>
      </c>
    </row>
    <row r="282" s="14" customFormat="1">
      <c r="A282" s="14"/>
      <c r="B282" s="252"/>
      <c r="C282" s="253"/>
      <c r="D282" s="232" t="s">
        <v>250</v>
      </c>
      <c r="E282" s="254" t="s">
        <v>1</v>
      </c>
      <c r="F282" s="255" t="s">
        <v>253</v>
      </c>
      <c r="G282" s="253"/>
      <c r="H282" s="256">
        <v>34.292000000000002</v>
      </c>
      <c r="I282" s="257"/>
      <c r="J282" s="253"/>
      <c r="K282" s="253"/>
      <c r="L282" s="258"/>
      <c r="M282" s="259"/>
      <c r="N282" s="260"/>
      <c r="O282" s="260"/>
      <c r="P282" s="260"/>
      <c r="Q282" s="260"/>
      <c r="R282" s="260"/>
      <c r="S282" s="260"/>
      <c r="T282" s="261"/>
      <c r="U282" s="14"/>
      <c r="V282" s="14"/>
      <c r="W282" s="14"/>
      <c r="X282" s="14"/>
      <c r="Y282" s="14"/>
      <c r="Z282" s="14"/>
      <c r="AA282" s="14"/>
      <c r="AB282" s="14"/>
      <c r="AC282" s="14"/>
      <c r="AD282" s="14"/>
      <c r="AE282" s="14"/>
      <c r="AT282" s="262" t="s">
        <v>250</v>
      </c>
      <c r="AU282" s="262" t="s">
        <v>90</v>
      </c>
      <c r="AV282" s="14" t="s">
        <v>184</v>
      </c>
      <c r="AW282" s="14" t="s">
        <v>36</v>
      </c>
      <c r="AX282" s="14" t="s">
        <v>88</v>
      </c>
      <c r="AY282" s="262" t="s">
        <v>161</v>
      </c>
    </row>
    <row r="283" s="2" customFormat="1" ht="16.5" customHeight="1">
      <c r="A283" s="39"/>
      <c r="B283" s="40"/>
      <c r="C283" s="263" t="s">
        <v>691</v>
      </c>
      <c r="D283" s="263" t="s">
        <v>261</v>
      </c>
      <c r="E283" s="264" t="s">
        <v>1233</v>
      </c>
      <c r="F283" s="265" t="s">
        <v>1234</v>
      </c>
      <c r="G283" s="266" t="s">
        <v>248</v>
      </c>
      <c r="H283" s="267">
        <v>36.006999999999998</v>
      </c>
      <c r="I283" s="268"/>
      <c r="J283" s="269">
        <f>ROUND(I283*H283,2)</f>
        <v>0</v>
      </c>
      <c r="K283" s="265" t="s">
        <v>168</v>
      </c>
      <c r="L283" s="270"/>
      <c r="M283" s="271" t="s">
        <v>1</v>
      </c>
      <c r="N283" s="272" t="s">
        <v>45</v>
      </c>
      <c r="O283" s="92"/>
      <c r="P283" s="228">
        <f>O283*H283</f>
        <v>0</v>
      </c>
      <c r="Q283" s="228">
        <v>4.0000000000000003E-05</v>
      </c>
      <c r="R283" s="228">
        <f>Q283*H283</f>
        <v>0.00144028</v>
      </c>
      <c r="S283" s="228">
        <v>0</v>
      </c>
      <c r="T283" s="229">
        <f>S283*H283</f>
        <v>0</v>
      </c>
      <c r="U283" s="39"/>
      <c r="V283" s="39"/>
      <c r="W283" s="39"/>
      <c r="X283" s="39"/>
      <c r="Y283" s="39"/>
      <c r="Z283" s="39"/>
      <c r="AA283" s="39"/>
      <c r="AB283" s="39"/>
      <c r="AC283" s="39"/>
      <c r="AD283" s="39"/>
      <c r="AE283" s="39"/>
      <c r="AR283" s="230" t="s">
        <v>309</v>
      </c>
      <c r="AT283" s="230" t="s">
        <v>261</v>
      </c>
      <c r="AU283" s="230" t="s">
        <v>90</v>
      </c>
      <c r="AY283" s="18" t="s">
        <v>161</v>
      </c>
      <c r="BE283" s="231">
        <f>IF(N283="základní",J283,0)</f>
        <v>0</v>
      </c>
      <c r="BF283" s="231">
        <f>IF(N283="snížená",J283,0)</f>
        <v>0</v>
      </c>
      <c r="BG283" s="231">
        <f>IF(N283="zákl. přenesená",J283,0)</f>
        <v>0</v>
      </c>
      <c r="BH283" s="231">
        <f>IF(N283="sníž. přenesená",J283,0)</f>
        <v>0</v>
      </c>
      <c r="BI283" s="231">
        <f>IF(N283="nulová",J283,0)</f>
        <v>0</v>
      </c>
      <c r="BJ283" s="18" t="s">
        <v>88</v>
      </c>
      <c r="BK283" s="231">
        <f>ROUND(I283*H283,2)</f>
        <v>0</v>
      </c>
      <c r="BL283" s="18" t="s">
        <v>303</v>
      </c>
      <c r="BM283" s="230" t="s">
        <v>2085</v>
      </c>
    </row>
    <row r="284" s="13" customFormat="1">
      <c r="A284" s="13"/>
      <c r="B284" s="241"/>
      <c r="C284" s="242"/>
      <c r="D284" s="232" t="s">
        <v>250</v>
      </c>
      <c r="E284" s="242"/>
      <c r="F284" s="244" t="s">
        <v>2086</v>
      </c>
      <c r="G284" s="242"/>
      <c r="H284" s="245">
        <v>36.006999999999998</v>
      </c>
      <c r="I284" s="246"/>
      <c r="J284" s="242"/>
      <c r="K284" s="242"/>
      <c r="L284" s="247"/>
      <c r="M284" s="248"/>
      <c r="N284" s="249"/>
      <c r="O284" s="249"/>
      <c r="P284" s="249"/>
      <c r="Q284" s="249"/>
      <c r="R284" s="249"/>
      <c r="S284" s="249"/>
      <c r="T284" s="250"/>
      <c r="U284" s="13"/>
      <c r="V284" s="13"/>
      <c r="W284" s="13"/>
      <c r="X284" s="13"/>
      <c r="Y284" s="13"/>
      <c r="Z284" s="13"/>
      <c r="AA284" s="13"/>
      <c r="AB284" s="13"/>
      <c r="AC284" s="13"/>
      <c r="AD284" s="13"/>
      <c r="AE284" s="13"/>
      <c r="AT284" s="251" t="s">
        <v>250</v>
      </c>
      <c r="AU284" s="251" t="s">
        <v>90</v>
      </c>
      <c r="AV284" s="13" t="s">
        <v>90</v>
      </c>
      <c r="AW284" s="13" t="s">
        <v>4</v>
      </c>
      <c r="AX284" s="13" t="s">
        <v>88</v>
      </c>
      <c r="AY284" s="251" t="s">
        <v>161</v>
      </c>
    </row>
    <row r="285" s="2" customFormat="1" ht="24.15" customHeight="1">
      <c r="A285" s="39"/>
      <c r="B285" s="40"/>
      <c r="C285" s="263" t="s">
        <v>696</v>
      </c>
      <c r="D285" s="263" t="s">
        <v>261</v>
      </c>
      <c r="E285" s="264" t="s">
        <v>1238</v>
      </c>
      <c r="F285" s="265" t="s">
        <v>1239</v>
      </c>
      <c r="G285" s="266" t="s">
        <v>441</v>
      </c>
      <c r="H285" s="267">
        <v>34.292000000000002</v>
      </c>
      <c r="I285" s="268"/>
      <c r="J285" s="269">
        <f>ROUND(I285*H285,2)</f>
        <v>0</v>
      </c>
      <c r="K285" s="265" t="s">
        <v>168</v>
      </c>
      <c r="L285" s="270"/>
      <c r="M285" s="271" t="s">
        <v>1</v>
      </c>
      <c r="N285" s="272" t="s">
        <v>45</v>
      </c>
      <c r="O285" s="92"/>
      <c r="P285" s="228">
        <f>O285*H285</f>
        <v>0</v>
      </c>
      <c r="Q285" s="228">
        <v>0</v>
      </c>
      <c r="R285" s="228">
        <f>Q285*H285</f>
        <v>0</v>
      </c>
      <c r="S285" s="228">
        <v>0</v>
      </c>
      <c r="T285" s="229">
        <f>S285*H285</f>
        <v>0</v>
      </c>
      <c r="U285" s="39"/>
      <c r="V285" s="39"/>
      <c r="W285" s="39"/>
      <c r="X285" s="39"/>
      <c r="Y285" s="39"/>
      <c r="Z285" s="39"/>
      <c r="AA285" s="39"/>
      <c r="AB285" s="39"/>
      <c r="AC285" s="39"/>
      <c r="AD285" s="39"/>
      <c r="AE285" s="39"/>
      <c r="AR285" s="230" t="s">
        <v>309</v>
      </c>
      <c r="AT285" s="230" t="s">
        <v>261</v>
      </c>
      <c r="AU285" s="230" t="s">
        <v>90</v>
      </c>
      <c r="AY285" s="18" t="s">
        <v>161</v>
      </c>
      <c r="BE285" s="231">
        <f>IF(N285="základní",J285,0)</f>
        <v>0</v>
      </c>
      <c r="BF285" s="231">
        <f>IF(N285="snížená",J285,0)</f>
        <v>0</v>
      </c>
      <c r="BG285" s="231">
        <f>IF(N285="zákl. přenesená",J285,0)</f>
        <v>0</v>
      </c>
      <c r="BH285" s="231">
        <f>IF(N285="sníž. přenesená",J285,0)</f>
        <v>0</v>
      </c>
      <c r="BI285" s="231">
        <f>IF(N285="nulová",J285,0)</f>
        <v>0</v>
      </c>
      <c r="BJ285" s="18" t="s">
        <v>88</v>
      </c>
      <c r="BK285" s="231">
        <f>ROUND(I285*H285,2)</f>
        <v>0</v>
      </c>
      <c r="BL285" s="18" t="s">
        <v>303</v>
      </c>
      <c r="BM285" s="230" t="s">
        <v>2087</v>
      </c>
    </row>
    <row r="286" s="2" customFormat="1" ht="24.15" customHeight="1">
      <c r="A286" s="39"/>
      <c r="B286" s="40"/>
      <c r="C286" s="219" t="s">
        <v>708</v>
      </c>
      <c r="D286" s="219" t="s">
        <v>164</v>
      </c>
      <c r="E286" s="220" t="s">
        <v>1252</v>
      </c>
      <c r="F286" s="221" t="s">
        <v>1253</v>
      </c>
      <c r="G286" s="222" t="s">
        <v>248</v>
      </c>
      <c r="H286" s="223">
        <v>101.246</v>
      </c>
      <c r="I286" s="224"/>
      <c r="J286" s="225">
        <f>ROUND(I286*H286,2)</f>
        <v>0</v>
      </c>
      <c r="K286" s="221" t="s">
        <v>168</v>
      </c>
      <c r="L286" s="45"/>
      <c r="M286" s="226" t="s">
        <v>1</v>
      </c>
      <c r="N286" s="227" t="s">
        <v>45</v>
      </c>
      <c r="O286" s="92"/>
      <c r="P286" s="228">
        <f>O286*H286</f>
        <v>0</v>
      </c>
      <c r="Q286" s="228">
        <v>0.00021000000000000001</v>
      </c>
      <c r="R286" s="228">
        <f>Q286*H286</f>
        <v>0.021261659999999998</v>
      </c>
      <c r="S286" s="228">
        <v>0</v>
      </c>
      <c r="T286" s="229">
        <f>S286*H286</f>
        <v>0</v>
      </c>
      <c r="U286" s="39"/>
      <c r="V286" s="39"/>
      <c r="W286" s="39"/>
      <c r="X286" s="39"/>
      <c r="Y286" s="39"/>
      <c r="Z286" s="39"/>
      <c r="AA286" s="39"/>
      <c r="AB286" s="39"/>
      <c r="AC286" s="39"/>
      <c r="AD286" s="39"/>
      <c r="AE286" s="39"/>
      <c r="AR286" s="230" t="s">
        <v>303</v>
      </c>
      <c r="AT286" s="230" t="s">
        <v>164</v>
      </c>
      <c r="AU286" s="230" t="s">
        <v>90</v>
      </c>
      <c r="AY286" s="18" t="s">
        <v>161</v>
      </c>
      <c r="BE286" s="231">
        <f>IF(N286="základní",J286,0)</f>
        <v>0</v>
      </c>
      <c r="BF286" s="231">
        <f>IF(N286="snížená",J286,0)</f>
        <v>0</v>
      </c>
      <c r="BG286" s="231">
        <f>IF(N286="zákl. přenesená",J286,0)</f>
        <v>0</v>
      </c>
      <c r="BH286" s="231">
        <f>IF(N286="sníž. přenesená",J286,0)</f>
        <v>0</v>
      </c>
      <c r="BI286" s="231">
        <f>IF(N286="nulová",J286,0)</f>
        <v>0</v>
      </c>
      <c r="BJ286" s="18" t="s">
        <v>88</v>
      </c>
      <c r="BK286" s="231">
        <f>ROUND(I286*H286,2)</f>
        <v>0</v>
      </c>
      <c r="BL286" s="18" t="s">
        <v>303</v>
      </c>
      <c r="BM286" s="230" t="s">
        <v>2088</v>
      </c>
    </row>
    <row r="287" s="13" customFormat="1">
      <c r="A287" s="13"/>
      <c r="B287" s="241"/>
      <c r="C287" s="242"/>
      <c r="D287" s="232" t="s">
        <v>250</v>
      </c>
      <c r="E287" s="243" t="s">
        <v>1</v>
      </c>
      <c r="F287" s="244" t="s">
        <v>2073</v>
      </c>
      <c r="G287" s="242"/>
      <c r="H287" s="245">
        <v>122.04000000000001</v>
      </c>
      <c r="I287" s="246"/>
      <c r="J287" s="242"/>
      <c r="K287" s="242"/>
      <c r="L287" s="247"/>
      <c r="M287" s="248"/>
      <c r="N287" s="249"/>
      <c r="O287" s="249"/>
      <c r="P287" s="249"/>
      <c r="Q287" s="249"/>
      <c r="R287" s="249"/>
      <c r="S287" s="249"/>
      <c r="T287" s="250"/>
      <c r="U287" s="13"/>
      <c r="V287" s="13"/>
      <c r="W287" s="13"/>
      <c r="X287" s="13"/>
      <c r="Y287" s="13"/>
      <c r="Z287" s="13"/>
      <c r="AA287" s="13"/>
      <c r="AB287" s="13"/>
      <c r="AC287" s="13"/>
      <c r="AD287" s="13"/>
      <c r="AE287" s="13"/>
      <c r="AT287" s="251" t="s">
        <v>250</v>
      </c>
      <c r="AU287" s="251" t="s">
        <v>90</v>
      </c>
      <c r="AV287" s="13" t="s">
        <v>90</v>
      </c>
      <c r="AW287" s="13" t="s">
        <v>36</v>
      </c>
      <c r="AX287" s="13" t="s">
        <v>80</v>
      </c>
      <c r="AY287" s="251" t="s">
        <v>161</v>
      </c>
    </row>
    <row r="288" s="13" customFormat="1">
      <c r="A288" s="13"/>
      <c r="B288" s="241"/>
      <c r="C288" s="242"/>
      <c r="D288" s="232" t="s">
        <v>250</v>
      </c>
      <c r="E288" s="243" t="s">
        <v>1</v>
      </c>
      <c r="F288" s="244" t="s">
        <v>2074</v>
      </c>
      <c r="G288" s="242"/>
      <c r="H288" s="245">
        <v>-22.219999999999999</v>
      </c>
      <c r="I288" s="246"/>
      <c r="J288" s="242"/>
      <c r="K288" s="242"/>
      <c r="L288" s="247"/>
      <c r="M288" s="248"/>
      <c r="N288" s="249"/>
      <c r="O288" s="249"/>
      <c r="P288" s="249"/>
      <c r="Q288" s="249"/>
      <c r="R288" s="249"/>
      <c r="S288" s="249"/>
      <c r="T288" s="250"/>
      <c r="U288" s="13"/>
      <c r="V288" s="13"/>
      <c r="W288" s="13"/>
      <c r="X288" s="13"/>
      <c r="Y288" s="13"/>
      <c r="Z288" s="13"/>
      <c r="AA288" s="13"/>
      <c r="AB288" s="13"/>
      <c r="AC288" s="13"/>
      <c r="AD288" s="13"/>
      <c r="AE288" s="13"/>
      <c r="AT288" s="251" t="s">
        <v>250</v>
      </c>
      <c r="AU288" s="251" t="s">
        <v>90</v>
      </c>
      <c r="AV288" s="13" t="s">
        <v>90</v>
      </c>
      <c r="AW288" s="13" t="s">
        <v>36</v>
      </c>
      <c r="AX288" s="13" t="s">
        <v>80</v>
      </c>
      <c r="AY288" s="251" t="s">
        <v>161</v>
      </c>
    </row>
    <row r="289" s="13" customFormat="1">
      <c r="A289" s="13"/>
      <c r="B289" s="241"/>
      <c r="C289" s="242"/>
      <c r="D289" s="232" t="s">
        <v>250</v>
      </c>
      <c r="E289" s="243" t="s">
        <v>1</v>
      </c>
      <c r="F289" s="244" t="s">
        <v>2075</v>
      </c>
      <c r="G289" s="242"/>
      <c r="H289" s="245">
        <v>-4.8479999999999999</v>
      </c>
      <c r="I289" s="246"/>
      <c r="J289" s="242"/>
      <c r="K289" s="242"/>
      <c r="L289" s="247"/>
      <c r="M289" s="248"/>
      <c r="N289" s="249"/>
      <c r="O289" s="249"/>
      <c r="P289" s="249"/>
      <c r="Q289" s="249"/>
      <c r="R289" s="249"/>
      <c r="S289" s="249"/>
      <c r="T289" s="250"/>
      <c r="U289" s="13"/>
      <c r="V289" s="13"/>
      <c r="W289" s="13"/>
      <c r="X289" s="13"/>
      <c r="Y289" s="13"/>
      <c r="Z289" s="13"/>
      <c r="AA289" s="13"/>
      <c r="AB289" s="13"/>
      <c r="AC289" s="13"/>
      <c r="AD289" s="13"/>
      <c r="AE289" s="13"/>
      <c r="AT289" s="251" t="s">
        <v>250</v>
      </c>
      <c r="AU289" s="251" t="s">
        <v>90</v>
      </c>
      <c r="AV289" s="13" t="s">
        <v>90</v>
      </c>
      <c r="AW289" s="13" t="s">
        <v>36</v>
      </c>
      <c r="AX289" s="13" t="s">
        <v>80</v>
      </c>
      <c r="AY289" s="251" t="s">
        <v>161</v>
      </c>
    </row>
    <row r="290" s="13" customFormat="1">
      <c r="A290" s="13"/>
      <c r="B290" s="241"/>
      <c r="C290" s="242"/>
      <c r="D290" s="232" t="s">
        <v>250</v>
      </c>
      <c r="E290" s="243" t="s">
        <v>1</v>
      </c>
      <c r="F290" s="244" t="s">
        <v>2065</v>
      </c>
      <c r="G290" s="242"/>
      <c r="H290" s="245">
        <v>-2.4239999999999999</v>
      </c>
      <c r="I290" s="246"/>
      <c r="J290" s="242"/>
      <c r="K290" s="242"/>
      <c r="L290" s="247"/>
      <c r="M290" s="248"/>
      <c r="N290" s="249"/>
      <c r="O290" s="249"/>
      <c r="P290" s="249"/>
      <c r="Q290" s="249"/>
      <c r="R290" s="249"/>
      <c r="S290" s="249"/>
      <c r="T290" s="250"/>
      <c r="U290" s="13"/>
      <c r="V290" s="13"/>
      <c r="W290" s="13"/>
      <c r="X290" s="13"/>
      <c r="Y290" s="13"/>
      <c r="Z290" s="13"/>
      <c r="AA290" s="13"/>
      <c r="AB290" s="13"/>
      <c r="AC290" s="13"/>
      <c r="AD290" s="13"/>
      <c r="AE290" s="13"/>
      <c r="AT290" s="251" t="s">
        <v>250</v>
      </c>
      <c r="AU290" s="251" t="s">
        <v>90</v>
      </c>
      <c r="AV290" s="13" t="s">
        <v>90</v>
      </c>
      <c r="AW290" s="13" t="s">
        <v>36</v>
      </c>
      <c r="AX290" s="13" t="s">
        <v>80</v>
      </c>
      <c r="AY290" s="251" t="s">
        <v>161</v>
      </c>
    </row>
    <row r="291" s="13" customFormat="1">
      <c r="A291" s="13"/>
      <c r="B291" s="241"/>
      <c r="C291" s="242"/>
      <c r="D291" s="232" t="s">
        <v>250</v>
      </c>
      <c r="E291" s="243" t="s">
        <v>1</v>
      </c>
      <c r="F291" s="244" t="s">
        <v>2089</v>
      </c>
      <c r="G291" s="242"/>
      <c r="H291" s="245">
        <v>8.6980000000000004</v>
      </c>
      <c r="I291" s="246"/>
      <c r="J291" s="242"/>
      <c r="K291" s="242"/>
      <c r="L291" s="247"/>
      <c r="M291" s="248"/>
      <c r="N291" s="249"/>
      <c r="O291" s="249"/>
      <c r="P291" s="249"/>
      <c r="Q291" s="249"/>
      <c r="R291" s="249"/>
      <c r="S291" s="249"/>
      <c r="T291" s="250"/>
      <c r="U291" s="13"/>
      <c r="V291" s="13"/>
      <c r="W291" s="13"/>
      <c r="X291" s="13"/>
      <c r="Y291" s="13"/>
      <c r="Z291" s="13"/>
      <c r="AA291" s="13"/>
      <c r="AB291" s="13"/>
      <c r="AC291" s="13"/>
      <c r="AD291" s="13"/>
      <c r="AE291" s="13"/>
      <c r="AT291" s="251" t="s">
        <v>250</v>
      </c>
      <c r="AU291" s="251" t="s">
        <v>90</v>
      </c>
      <c r="AV291" s="13" t="s">
        <v>90</v>
      </c>
      <c r="AW291" s="13" t="s">
        <v>36</v>
      </c>
      <c r="AX291" s="13" t="s">
        <v>80</v>
      </c>
      <c r="AY291" s="251" t="s">
        <v>161</v>
      </c>
    </row>
    <row r="292" s="14" customFormat="1">
      <c r="A292" s="14"/>
      <c r="B292" s="252"/>
      <c r="C292" s="253"/>
      <c r="D292" s="232" t="s">
        <v>250</v>
      </c>
      <c r="E292" s="254" t="s">
        <v>1</v>
      </c>
      <c r="F292" s="255" t="s">
        <v>253</v>
      </c>
      <c r="G292" s="253"/>
      <c r="H292" s="256">
        <v>101.24600000000001</v>
      </c>
      <c r="I292" s="257"/>
      <c r="J292" s="253"/>
      <c r="K292" s="253"/>
      <c r="L292" s="258"/>
      <c r="M292" s="259"/>
      <c r="N292" s="260"/>
      <c r="O292" s="260"/>
      <c r="P292" s="260"/>
      <c r="Q292" s="260"/>
      <c r="R292" s="260"/>
      <c r="S292" s="260"/>
      <c r="T292" s="261"/>
      <c r="U292" s="14"/>
      <c r="V292" s="14"/>
      <c r="W292" s="14"/>
      <c r="X292" s="14"/>
      <c r="Y292" s="14"/>
      <c r="Z292" s="14"/>
      <c r="AA292" s="14"/>
      <c r="AB292" s="14"/>
      <c r="AC292" s="14"/>
      <c r="AD292" s="14"/>
      <c r="AE292" s="14"/>
      <c r="AT292" s="262" t="s">
        <v>250</v>
      </c>
      <c r="AU292" s="262" t="s">
        <v>90</v>
      </c>
      <c r="AV292" s="14" t="s">
        <v>184</v>
      </c>
      <c r="AW292" s="14" t="s">
        <v>36</v>
      </c>
      <c r="AX292" s="14" t="s">
        <v>88</v>
      </c>
      <c r="AY292" s="262" t="s">
        <v>161</v>
      </c>
    </row>
    <row r="293" s="2" customFormat="1" ht="24.15" customHeight="1">
      <c r="A293" s="39"/>
      <c r="B293" s="40"/>
      <c r="C293" s="219" t="s">
        <v>712</v>
      </c>
      <c r="D293" s="219" t="s">
        <v>164</v>
      </c>
      <c r="E293" s="220" t="s">
        <v>1256</v>
      </c>
      <c r="F293" s="221" t="s">
        <v>1257</v>
      </c>
      <c r="G293" s="222" t="s">
        <v>248</v>
      </c>
      <c r="H293" s="223">
        <v>4.7999999999999998</v>
      </c>
      <c r="I293" s="224"/>
      <c r="J293" s="225">
        <f>ROUND(I293*H293,2)</f>
        <v>0</v>
      </c>
      <c r="K293" s="221" t="s">
        <v>168</v>
      </c>
      <c r="L293" s="45"/>
      <c r="M293" s="226" t="s">
        <v>1</v>
      </c>
      <c r="N293" s="227" t="s">
        <v>45</v>
      </c>
      <c r="O293" s="92"/>
      <c r="P293" s="228">
        <f>O293*H293</f>
        <v>0</v>
      </c>
      <c r="Q293" s="228">
        <v>2.0000000000000002E-05</v>
      </c>
      <c r="R293" s="228">
        <f>Q293*H293</f>
        <v>9.6000000000000002E-05</v>
      </c>
      <c r="S293" s="228">
        <v>0</v>
      </c>
      <c r="T293" s="229">
        <f>S293*H293</f>
        <v>0</v>
      </c>
      <c r="U293" s="39"/>
      <c r="V293" s="39"/>
      <c r="W293" s="39"/>
      <c r="X293" s="39"/>
      <c r="Y293" s="39"/>
      <c r="Z293" s="39"/>
      <c r="AA293" s="39"/>
      <c r="AB293" s="39"/>
      <c r="AC293" s="39"/>
      <c r="AD293" s="39"/>
      <c r="AE293" s="39"/>
      <c r="AR293" s="230" t="s">
        <v>303</v>
      </c>
      <c r="AT293" s="230" t="s">
        <v>164</v>
      </c>
      <c r="AU293" s="230" t="s">
        <v>90</v>
      </c>
      <c r="AY293" s="18" t="s">
        <v>161</v>
      </c>
      <c r="BE293" s="231">
        <f>IF(N293="základní",J293,0)</f>
        <v>0</v>
      </c>
      <c r="BF293" s="231">
        <f>IF(N293="snížená",J293,0)</f>
        <v>0</v>
      </c>
      <c r="BG293" s="231">
        <f>IF(N293="zákl. přenesená",J293,0)</f>
        <v>0</v>
      </c>
      <c r="BH293" s="231">
        <f>IF(N293="sníž. přenesená",J293,0)</f>
        <v>0</v>
      </c>
      <c r="BI293" s="231">
        <f>IF(N293="nulová",J293,0)</f>
        <v>0</v>
      </c>
      <c r="BJ293" s="18" t="s">
        <v>88</v>
      </c>
      <c r="BK293" s="231">
        <f>ROUND(I293*H293,2)</f>
        <v>0</v>
      </c>
      <c r="BL293" s="18" t="s">
        <v>303</v>
      </c>
      <c r="BM293" s="230" t="s">
        <v>2090</v>
      </c>
    </row>
    <row r="294" s="2" customFormat="1" ht="24.15" customHeight="1">
      <c r="A294" s="39"/>
      <c r="B294" s="40"/>
      <c r="C294" s="219" t="s">
        <v>716</v>
      </c>
      <c r="D294" s="219" t="s">
        <v>164</v>
      </c>
      <c r="E294" s="220" t="s">
        <v>1260</v>
      </c>
      <c r="F294" s="221" t="s">
        <v>1261</v>
      </c>
      <c r="G294" s="222" t="s">
        <v>248</v>
      </c>
      <c r="H294" s="223">
        <v>29.492000000000001</v>
      </c>
      <c r="I294" s="224"/>
      <c r="J294" s="225">
        <f>ROUND(I294*H294,2)</f>
        <v>0</v>
      </c>
      <c r="K294" s="221" t="s">
        <v>168</v>
      </c>
      <c r="L294" s="45"/>
      <c r="M294" s="226" t="s">
        <v>1</v>
      </c>
      <c r="N294" s="227" t="s">
        <v>45</v>
      </c>
      <c r="O294" s="92"/>
      <c r="P294" s="228">
        <f>O294*H294</f>
        <v>0</v>
      </c>
      <c r="Q294" s="228">
        <v>1.0000000000000001E-05</v>
      </c>
      <c r="R294" s="228">
        <f>Q294*H294</f>
        <v>0.00029492000000000006</v>
      </c>
      <c r="S294" s="228">
        <v>0</v>
      </c>
      <c r="T294" s="229">
        <f>S294*H294</f>
        <v>0</v>
      </c>
      <c r="U294" s="39"/>
      <c r="V294" s="39"/>
      <c r="W294" s="39"/>
      <c r="X294" s="39"/>
      <c r="Y294" s="39"/>
      <c r="Z294" s="39"/>
      <c r="AA294" s="39"/>
      <c r="AB294" s="39"/>
      <c r="AC294" s="39"/>
      <c r="AD294" s="39"/>
      <c r="AE294" s="39"/>
      <c r="AR294" s="230" t="s">
        <v>303</v>
      </c>
      <c r="AT294" s="230" t="s">
        <v>164</v>
      </c>
      <c r="AU294" s="230" t="s">
        <v>90</v>
      </c>
      <c r="AY294" s="18" t="s">
        <v>161</v>
      </c>
      <c r="BE294" s="231">
        <f>IF(N294="základní",J294,0)</f>
        <v>0</v>
      </c>
      <c r="BF294" s="231">
        <f>IF(N294="snížená",J294,0)</f>
        <v>0</v>
      </c>
      <c r="BG294" s="231">
        <f>IF(N294="zákl. přenesená",J294,0)</f>
        <v>0</v>
      </c>
      <c r="BH294" s="231">
        <f>IF(N294="sníž. přenesená",J294,0)</f>
        <v>0</v>
      </c>
      <c r="BI294" s="231">
        <f>IF(N294="nulová",J294,0)</f>
        <v>0</v>
      </c>
      <c r="BJ294" s="18" t="s">
        <v>88</v>
      </c>
      <c r="BK294" s="231">
        <f>ROUND(I294*H294,2)</f>
        <v>0</v>
      </c>
      <c r="BL294" s="18" t="s">
        <v>303</v>
      </c>
      <c r="BM294" s="230" t="s">
        <v>2091</v>
      </c>
    </row>
    <row r="295" s="13" customFormat="1">
      <c r="A295" s="13"/>
      <c r="B295" s="241"/>
      <c r="C295" s="242"/>
      <c r="D295" s="232" t="s">
        <v>250</v>
      </c>
      <c r="E295" s="243" t="s">
        <v>1</v>
      </c>
      <c r="F295" s="244" t="s">
        <v>2082</v>
      </c>
      <c r="G295" s="242"/>
      <c r="H295" s="245">
        <v>22.219999999999999</v>
      </c>
      <c r="I295" s="246"/>
      <c r="J295" s="242"/>
      <c r="K295" s="242"/>
      <c r="L295" s="247"/>
      <c r="M295" s="248"/>
      <c r="N295" s="249"/>
      <c r="O295" s="249"/>
      <c r="P295" s="249"/>
      <c r="Q295" s="249"/>
      <c r="R295" s="249"/>
      <c r="S295" s="249"/>
      <c r="T295" s="250"/>
      <c r="U295" s="13"/>
      <c r="V295" s="13"/>
      <c r="W295" s="13"/>
      <c r="X295" s="13"/>
      <c r="Y295" s="13"/>
      <c r="Z295" s="13"/>
      <c r="AA295" s="13"/>
      <c r="AB295" s="13"/>
      <c r="AC295" s="13"/>
      <c r="AD295" s="13"/>
      <c r="AE295" s="13"/>
      <c r="AT295" s="251" t="s">
        <v>250</v>
      </c>
      <c r="AU295" s="251" t="s">
        <v>90</v>
      </c>
      <c r="AV295" s="13" t="s">
        <v>90</v>
      </c>
      <c r="AW295" s="13" t="s">
        <v>36</v>
      </c>
      <c r="AX295" s="13" t="s">
        <v>80</v>
      </c>
      <c r="AY295" s="251" t="s">
        <v>161</v>
      </c>
    </row>
    <row r="296" s="13" customFormat="1">
      <c r="A296" s="13"/>
      <c r="B296" s="241"/>
      <c r="C296" s="242"/>
      <c r="D296" s="232" t="s">
        <v>250</v>
      </c>
      <c r="E296" s="243" t="s">
        <v>1</v>
      </c>
      <c r="F296" s="244" t="s">
        <v>2083</v>
      </c>
      <c r="G296" s="242"/>
      <c r="H296" s="245">
        <v>4.8479999999999999</v>
      </c>
      <c r="I296" s="246"/>
      <c r="J296" s="242"/>
      <c r="K296" s="242"/>
      <c r="L296" s="247"/>
      <c r="M296" s="248"/>
      <c r="N296" s="249"/>
      <c r="O296" s="249"/>
      <c r="P296" s="249"/>
      <c r="Q296" s="249"/>
      <c r="R296" s="249"/>
      <c r="S296" s="249"/>
      <c r="T296" s="250"/>
      <c r="U296" s="13"/>
      <c r="V296" s="13"/>
      <c r="W296" s="13"/>
      <c r="X296" s="13"/>
      <c r="Y296" s="13"/>
      <c r="Z296" s="13"/>
      <c r="AA296" s="13"/>
      <c r="AB296" s="13"/>
      <c r="AC296" s="13"/>
      <c r="AD296" s="13"/>
      <c r="AE296" s="13"/>
      <c r="AT296" s="251" t="s">
        <v>250</v>
      </c>
      <c r="AU296" s="251" t="s">
        <v>90</v>
      </c>
      <c r="AV296" s="13" t="s">
        <v>90</v>
      </c>
      <c r="AW296" s="13" t="s">
        <v>36</v>
      </c>
      <c r="AX296" s="13" t="s">
        <v>80</v>
      </c>
      <c r="AY296" s="251" t="s">
        <v>161</v>
      </c>
    </row>
    <row r="297" s="13" customFormat="1">
      <c r="A297" s="13"/>
      <c r="B297" s="241"/>
      <c r="C297" s="242"/>
      <c r="D297" s="232" t="s">
        <v>250</v>
      </c>
      <c r="E297" s="243" t="s">
        <v>1</v>
      </c>
      <c r="F297" s="244" t="s">
        <v>2084</v>
      </c>
      <c r="G297" s="242"/>
      <c r="H297" s="245">
        <v>2.4239999999999999</v>
      </c>
      <c r="I297" s="246"/>
      <c r="J297" s="242"/>
      <c r="K297" s="242"/>
      <c r="L297" s="247"/>
      <c r="M297" s="248"/>
      <c r="N297" s="249"/>
      <c r="O297" s="249"/>
      <c r="P297" s="249"/>
      <c r="Q297" s="249"/>
      <c r="R297" s="249"/>
      <c r="S297" s="249"/>
      <c r="T297" s="250"/>
      <c r="U297" s="13"/>
      <c r="V297" s="13"/>
      <c r="W297" s="13"/>
      <c r="X297" s="13"/>
      <c r="Y297" s="13"/>
      <c r="Z297" s="13"/>
      <c r="AA297" s="13"/>
      <c r="AB297" s="13"/>
      <c r="AC297" s="13"/>
      <c r="AD297" s="13"/>
      <c r="AE297" s="13"/>
      <c r="AT297" s="251" t="s">
        <v>250</v>
      </c>
      <c r="AU297" s="251" t="s">
        <v>90</v>
      </c>
      <c r="AV297" s="13" t="s">
        <v>90</v>
      </c>
      <c r="AW297" s="13" t="s">
        <v>36</v>
      </c>
      <c r="AX297" s="13" t="s">
        <v>80</v>
      </c>
      <c r="AY297" s="251" t="s">
        <v>161</v>
      </c>
    </row>
    <row r="298" s="14" customFormat="1">
      <c r="A298" s="14"/>
      <c r="B298" s="252"/>
      <c r="C298" s="253"/>
      <c r="D298" s="232" t="s">
        <v>250</v>
      </c>
      <c r="E298" s="254" t="s">
        <v>1</v>
      </c>
      <c r="F298" s="255" t="s">
        <v>253</v>
      </c>
      <c r="G298" s="253"/>
      <c r="H298" s="256">
        <v>29.491999999999997</v>
      </c>
      <c r="I298" s="257"/>
      <c r="J298" s="253"/>
      <c r="K298" s="253"/>
      <c r="L298" s="258"/>
      <c r="M298" s="259"/>
      <c r="N298" s="260"/>
      <c r="O298" s="260"/>
      <c r="P298" s="260"/>
      <c r="Q298" s="260"/>
      <c r="R298" s="260"/>
      <c r="S298" s="260"/>
      <c r="T298" s="261"/>
      <c r="U298" s="14"/>
      <c r="V298" s="14"/>
      <c r="W298" s="14"/>
      <c r="X298" s="14"/>
      <c r="Y298" s="14"/>
      <c r="Z298" s="14"/>
      <c r="AA298" s="14"/>
      <c r="AB298" s="14"/>
      <c r="AC298" s="14"/>
      <c r="AD298" s="14"/>
      <c r="AE298" s="14"/>
      <c r="AT298" s="262" t="s">
        <v>250</v>
      </c>
      <c r="AU298" s="262" t="s">
        <v>90</v>
      </c>
      <c r="AV298" s="14" t="s">
        <v>184</v>
      </c>
      <c r="AW298" s="14" t="s">
        <v>36</v>
      </c>
      <c r="AX298" s="14" t="s">
        <v>88</v>
      </c>
      <c r="AY298" s="262" t="s">
        <v>161</v>
      </c>
    </row>
    <row r="299" s="2" customFormat="1" ht="24.15" customHeight="1">
      <c r="A299" s="39"/>
      <c r="B299" s="40"/>
      <c r="C299" s="219" t="s">
        <v>720</v>
      </c>
      <c r="D299" s="219" t="s">
        <v>164</v>
      </c>
      <c r="E299" s="220" t="s">
        <v>1264</v>
      </c>
      <c r="F299" s="221" t="s">
        <v>1265</v>
      </c>
      <c r="G299" s="222" t="s">
        <v>248</v>
      </c>
      <c r="H299" s="223">
        <v>58.738999999999997</v>
      </c>
      <c r="I299" s="224"/>
      <c r="J299" s="225">
        <f>ROUND(I299*H299,2)</f>
        <v>0</v>
      </c>
      <c r="K299" s="221" t="s">
        <v>168</v>
      </c>
      <c r="L299" s="45"/>
      <c r="M299" s="226" t="s">
        <v>1</v>
      </c>
      <c r="N299" s="227" t="s">
        <v>45</v>
      </c>
      <c r="O299" s="92"/>
      <c r="P299" s="228">
        <f>O299*H299</f>
        <v>0</v>
      </c>
      <c r="Q299" s="228">
        <v>1.0000000000000001E-05</v>
      </c>
      <c r="R299" s="228">
        <f>Q299*H299</f>
        <v>0.00058739000000000003</v>
      </c>
      <c r="S299" s="228">
        <v>0</v>
      </c>
      <c r="T299" s="229">
        <f>S299*H299</f>
        <v>0</v>
      </c>
      <c r="U299" s="39"/>
      <c r="V299" s="39"/>
      <c r="W299" s="39"/>
      <c r="X299" s="39"/>
      <c r="Y299" s="39"/>
      <c r="Z299" s="39"/>
      <c r="AA299" s="39"/>
      <c r="AB299" s="39"/>
      <c r="AC299" s="39"/>
      <c r="AD299" s="39"/>
      <c r="AE299" s="39"/>
      <c r="AR299" s="230" t="s">
        <v>303</v>
      </c>
      <c r="AT299" s="230" t="s">
        <v>164</v>
      </c>
      <c r="AU299" s="230" t="s">
        <v>90</v>
      </c>
      <c r="AY299" s="18" t="s">
        <v>161</v>
      </c>
      <c r="BE299" s="231">
        <f>IF(N299="základní",J299,0)</f>
        <v>0</v>
      </c>
      <c r="BF299" s="231">
        <f>IF(N299="snížená",J299,0)</f>
        <v>0</v>
      </c>
      <c r="BG299" s="231">
        <f>IF(N299="zákl. přenesená",J299,0)</f>
        <v>0</v>
      </c>
      <c r="BH299" s="231">
        <f>IF(N299="sníž. přenesená",J299,0)</f>
        <v>0</v>
      </c>
      <c r="BI299" s="231">
        <f>IF(N299="nulová",J299,0)</f>
        <v>0</v>
      </c>
      <c r="BJ299" s="18" t="s">
        <v>88</v>
      </c>
      <c r="BK299" s="231">
        <f>ROUND(I299*H299,2)</f>
        <v>0</v>
      </c>
      <c r="BL299" s="18" t="s">
        <v>303</v>
      </c>
      <c r="BM299" s="230" t="s">
        <v>2092</v>
      </c>
    </row>
    <row r="300" s="13" customFormat="1">
      <c r="A300" s="13"/>
      <c r="B300" s="241"/>
      <c r="C300" s="242"/>
      <c r="D300" s="232" t="s">
        <v>250</v>
      </c>
      <c r="E300" s="243" t="s">
        <v>1</v>
      </c>
      <c r="F300" s="244" t="s">
        <v>1961</v>
      </c>
      <c r="G300" s="242"/>
      <c r="H300" s="245">
        <v>58.738999999999997</v>
      </c>
      <c r="I300" s="246"/>
      <c r="J300" s="242"/>
      <c r="K300" s="242"/>
      <c r="L300" s="247"/>
      <c r="M300" s="248"/>
      <c r="N300" s="249"/>
      <c r="O300" s="249"/>
      <c r="P300" s="249"/>
      <c r="Q300" s="249"/>
      <c r="R300" s="249"/>
      <c r="S300" s="249"/>
      <c r="T300" s="250"/>
      <c r="U300" s="13"/>
      <c r="V300" s="13"/>
      <c r="W300" s="13"/>
      <c r="X300" s="13"/>
      <c r="Y300" s="13"/>
      <c r="Z300" s="13"/>
      <c r="AA300" s="13"/>
      <c r="AB300" s="13"/>
      <c r="AC300" s="13"/>
      <c r="AD300" s="13"/>
      <c r="AE300" s="13"/>
      <c r="AT300" s="251" t="s">
        <v>250</v>
      </c>
      <c r="AU300" s="251" t="s">
        <v>90</v>
      </c>
      <c r="AV300" s="13" t="s">
        <v>90</v>
      </c>
      <c r="AW300" s="13" t="s">
        <v>36</v>
      </c>
      <c r="AX300" s="13" t="s">
        <v>80</v>
      </c>
      <c r="AY300" s="251" t="s">
        <v>161</v>
      </c>
    </row>
    <row r="301" s="14" customFormat="1">
      <c r="A301" s="14"/>
      <c r="B301" s="252"/>
      <c r="C301" s="253"/>
      <c r="D301" s="232" t="s">
        <v>250</v>
      </c>
      <c r="E301" s="254" t="s">
        <v>1</v>
      </c>
      <c r="F301" s="255" t="s">
        <v>253</v>
      </c>
      <c r="G301" s="253"/>
      <c r="H301" s="256">
        <v>58.738999999999997</v>
      </c>
      <c r="I301" s="257"/>
      <c r="J301" s="253"/>
      <c r="K301" s="253"/>
      <c r="L301" s="258"/>
      <c r="M301" s="259"/>
      <c r="N301" s="260"/>
      <c r="O301" s="260"/>
      <c r="P301" s="260"/>
      <c r="Q301" s="260"/>
      <c r="R301" s="260"/>
      <c r="S301" s="260"/>
      <c r="T301" s="261"/>
      <c r="U301" s="14"/>
      <c r="V301" s="14"/>
      <c r="W301" s="14"/>
      <c r="X301" s="14"/>
      <c r="Y301" s="14"/>
      <c r="Z301" s="14"/>
      <c r="AA301" s="14"/>
      <c r="AB301" s="14"/>
      <c r="AC301" s="14"/>
      <c r="AD301" s="14"/>
      <c r="AE301" s="14"/>
      <c r="AT301" s="262" t="s">
        <v>250</v>
      </c>
      <c r="AU301" s="262" t="s">
        <v>90</v>
      </c>
      <c r="AV301" s="14" t="s">
        <v>184</v>
      </c>
      <c r="AW301" s="14" t="s">
        <v>36</v>
      </c>
      <c r="AX301" s="14" t="s">
        <v>88</v>
      </c>
      <c r="AY301" s="262" t="s">
        <v>161</v>
      </c>
    </row>
    <row r="302" s="2" customFormat="1" ht="33" customHeight="1">
      <c r="A302" s="39"/>
      <c r="B302" s="40"/>
      <c r="C302" s="219" t="s">
        <v>724</v>
      </c>
      <c r="D302" s="219" t="s">
        <v>164</v>
      </c>
      <c r="E302" s="220" t="s">
        <v>1267</v>
      </c>
      <c r="F302" s="221" t="s">
        <v>1268</v>
      </c>
      <c r="G302" s="222" t="s">
        <v>248</v>
      </c>
      <c r="H302" s="223">
        <v>101.246</v>
      </c>
      <c r="I302" s="224"/>
      <c r="J302" s="225">
        <f>ROUND(I302*H302,2)</f>
        <v>0</v>
      </c>
      <c r="K302" s="221" t="s">
        <v>168</v>
      </c>
      <c r="L302" s="45"/>
      <c r="M302" s="226" t="s">
        <v>1</v>
      </c>
      <c r="N302" s="227" t="s">
        <v>45</v>
      </c>
      <c r="O302" s="92"/>
      <c r="P302" s="228">
        <f>O302*H302</f>
        <v>0</v>
      </c>
      <c r="Q302" s="228">
        <v>0.00029</v>
      </c>
      <c r="R302" s="228">
        <f>Q302*H302</f>
        <v>0.02936134</v>
      </c>
      <c r="S302" s="228">
        <v>0</v>
      </c>
      <c r="T302" s="229">
        <f>S302*H302</f>
        <v>0</v>
      </c>
      <c r="U302" s="39"/>
      <c r="V302" s="39"/>
      <c r="W302" s="39"/>
      <c r="X302" s="39"/>
      <c r="Y302" s="39"/>
      <c r="Z302" s="39"/>
      <c r="AA302" s="39"/>
      <c r="AB302" s="39"/>
      <c r="AC302" s="39"/>
      <c r="AD302" s="39"/>
      <c r="AE302" s="39"/>
      <c r="AR302" s="230" t="s">
        <v>303</v>
      </c>
      <c r="AT302" s="230" t="s">
        <v>164</v>
      </c>
      <c r="AU302" s="230" t="s">
        <v>90</v>
      </c>
      <c r="AY302" s="18" t="s">
        <v>161</v>
      </c>
      <c r="BE302" s="231">
        <f>IF(N302="základní",J302,0)</f>
        <v>0</v>
      </c>
      <c r="BF302" s="231">
        <f>IF(N302="snížená",J302,0)</f>
        <v>0</v>
      </c>
      <c r="BG302" s="231">
        <f>IF(N302="zákl. přenesená",J302,0)</f>
        <v>0</v>
      </c>
      <c r="BH302" s="231">
        <f>IF(N302="sníž. přenesená",J302,0)</f>
        <v>0</v>
      </c>
      <c r="BI302" s="231">
        <f>IF(N302="nulová",J302,0)</f>
        <v>0</v>
      </c>
      <c r="BJ302" s="18" t="s">
        <v>88</v>
      </c>
      <c r="BK302" s="231">
        <f>ROUND(I302*H302,2)</f>
        <v>0</v>
      </c>
      <c r="BL302" s="18" t="s">
        <v>303</v>
      </c>
      <c r="BM302" s="230" t="s">
        <v>2093</v>
      </c>
    </row>
    <row r="303" s="2" customFormat="1" ht="33" customHeight="1">
      <c r="A303" s="39"/>
      <c r="B303" s="40"/>
      <c r="C303" s="219" t="s">
        <v>757</v>
      </c>
      <c r="D303" s="219" t="s">
        <v>164</v>
      </c>
      <c r="E303" s="220" t="s">
        <v>2094</v>
      </c>
      <c r="F303" s="221" t="s">
        <v>2095</v>
      </c>
      <c r="G303" s="222" t="s">
        <v>441</v>
      </c>
      <c r="H303" s="223">
        <v>13.5</v>
      </c>
      <c r="I303" s="224"/>
      <c r="J303" s="225">
        <f>ROUND(I303*H303,2)</f>
        <v>0</v>
      </c>
      <c r="K303" s="221" t="s">
        <v>168</v>
      </c>
      <c r="L303" s="45"/>
      <c r="M303" s="226" t="s">
        <v>1</v>
      </c>
      <c r="N303" s="227" t="s">
        <v>45</v>
      </c>
      <c r="O303" s="92"/>
      <c r="P303" s="228">
        <f>O303*H303</f>
        <v>0</v>
      </c>
      <c r="Q303" s="228">
        <v>0.00029999999999999997</v>
      </c>
      <c r="R303" s="228">
        <f>Q303*H303</f>
        <v>0.0040499999999999998</v>
      </c>
      <c r="S303" s="228">
        <v>0</v>
      </c>
      <c r="T303" s="229">
        <f>S303*H303</f>
        <v>0</v>
      </c>
      <c r="U303" s="39"/>
      <c r="V303" s="39"/>
      <c r="W303" s="39"/>
      <c r="X303" s="39"/>
      <c r="Y303" s="39"/>
      <c r="Z303" s="39"/>
      <c r="AA303" s="39"/>
      <c r="AB303" s="39"/>
      <c r="AC303" s="39"/>
      <c r="AD303" s="39"/>
      <c r="AE303" s="39"/>
      <c r="AR303" s="230" t="s">
        <v>303</v>
      </c>
      <c r="AT303" s="230" t="s">
        <v>164</v>
      </c>
      <c r="AU303" s="230" t="s">
        <v>90</v>
      </c>
      <c r="AY303" s="18" t="s">
        <v>161</v>
      </c>
      <c r="BE303" s="231">
        <f>IF(N303="základní",J303,0)</f>
        <v>0</v>
      </c>
      <c r="BF303" s="231">
        <f>IF(N303="snížená",J303,0)</f>
        <v>0</v>
      </c>
      <c r="BG303" s="231">
        <f>IF(N303="zákl. přenesená",J303,0)</f>
        <v>0</v>
      </c>
      <c r="BH303" s="231">
        <f>IF(N303="sníž. přenesená",J303,0)</f>
        <v>0</v>
      </c>
      <c r="BI303" s="231">
        <f>IF(N303="nulová",J303,0)</f>
        <v>0</v>
      </c>
      <c r="BJ303" s="18" t="s">
        <v>88</v>
      </c>
      <c r="BK303" s="231">
        <f>ROUND(I303*H303,2)</f>
        <v>0</v>
      </c>
      <c r="BL303" s="18" t="s">
        <v>303</v>
      </c>
      <c r="BM303" s="230" t="s">
        <v>2096</v>
      </c>
    </row>
    <row r="304" s="13" customFormat="1">
      <c r="A304" s="13"/>
      <c r="B304" s="241"/>
      <c r="C304" s="242"/>
      <c r="D304" s="232" t="s">
        <v>250</v>
      </c>
      <c r="E304" s="243" t="s">
        <v>1</v>
      </c>
      <c r="F304" s="244" t="s">
        <v>2097</v>
      </c>
      <c r="G304" s="242"/>
      <c r="H304" s="245">
        <v>5.2000000000000002</v>
      </c>
      <c r="I304" s="246"/>
      <c r="J304" s="242"/>
      <c r="K304" s="242"/>
      <c r="L304" s="247"/>
      <c r="M304" s="248"/>
      <c r="N304" s="249"/>
      <c r="O304" s="249"/>
      <c r="P304" s="249"/>
      <c r="Q304" s="249"/>
      <c r="R304" s="249"/>
      <c r="S304" s="249"/>
      <c r="T304" s="250"/>
      <c r="U304" s="13"/>
      <c r="V304" s="13"/>
      <c r="W304" s="13"/>
      <c r="X304" s="13"/>
      <c r="Y304" s="13"/>
      <c r="Z304" s="13"/>
      <c r="AA304" s="13"/>
      <c r="AB304" s="13"/>
      <c r="AC304" s="13"/>
      <c r="AD304" s="13"/>
      <c r="AE304" s="13"/>
      <c r="AT304" s="251" t="s">
        <v>250</v>
      </c>
      <c r="AU304" s="251" t="s">
        <v>90</v>
      </c>
      <c r="AV304" s="13" t="s">
        <v>90</v>
      </c>
      <c r="AW304" s="13" t="s">
        <v>36</v>
      </c>
      <c r="AX304" s="13" t="s">
        <v>80</v>
      </c>
      <c r="AY304" s="251" t="s">
        <v>161</v>
      </c>
    </row>
    <row r="305" s="13" customFormat="1">
      <c r="A305" s="13"/>
      <c r="B305" s="241"/>
      <c r="C305" s="242"/>
      <c r="D305" s="232" t="s">
        <v>250</v>
      </c>
      <c r="E305" s="243" t="s">
        <v>1</v>
      </c>
      <c r="F305" s="244" t="s">
        <v>2098</v>
      </c>
      <c r="G305" s="242"/>
      <c r="H305" s="245">
        <v>8.3000000000000007</v>
      </c>
      <c r="I305" s="246"/>
      <c r="J305" s="242"/>
      <c r="K305" s="242"/>
      <c r="L305" s="247"/>
      <c r="M305" s="248"/>
      <c r="N305" s="249"/>
      <c r="O305" s="249"/>
      <c r="P305" s="249"/>
      <c r="Q305" s="249"/>
      <c r="R305" s="249"/>
      <c r="S305" s="249"/>
      <c r="T305" s="250"/>
      <c r="U305" s="13"/>
      <c r="V305" s="13"/>
      <c r="W305" s="13"/>
      <c r="X305" s="13"/>
      <c r="Y305" s="13"/>
      <c r="Z305" s="13"/>
      <c r="AA305" s="13"/>
      <c r="AB305" s="13"/>
      <c r="AC305" s="13"/>
      <c r="AD305" s="13"/>
      <c r="AE305" s="13"/>
      <c r="AT305" s="251" t="s">
        <v>250</v>
      </c>
      <c r="AU305" s="251" t="s">
        <v>90</v>
      </c>
      <c r="AV305" s="13" t="s">
        <v>90</v>
      </c>
      <c r="AW305" s="13" t="s">
        <v>36</v>
      </c>
      <c r="AX305" s="13" t="s">
        <v>80</v>
      </c>
      <c r="AY305" s="251" t="s">
        <v>161</v>
      </c>
    </row>
    <row r="306" s="14" customFormat="1">
      <c r="A306" s="14"/>
      <c r="B306" s="252"/>
      <c r="C306" s="253"/>
      <c r="D306" s="232" t="s">
        <v>250</v>
      </c>
      <c r="E306" s="254" t="s">
        <v>1</v>
      </c>
      <c r="F306" s="255" t="s">
        <v>253</v>
      </c>
      <c r="G306" s="253"/>
      <c r="H306" s="256">
        <v>13.5</v>
      </c>
      <c r="I306" s="257"/>
      <c r="J306" s="253"/>
      <c r="K306" s="253"/>
      <c r="L306" s="258"/>
      <c r="M306" s="259"/>
      <c r="N306" s="260"/>
      <c r="O306" s="260"/>
      <c r="P306" s="260"/>
      <c r="Q306" s="260"/>
      <c r="R306" s="260"/>
      <c r="S306" s="260"/>
      <c r="T306" s="261"/>
      <c r="U306" s="14"/>
      <c r="V306" s="14"/>
      <c r="W306" s="14"/>
      <c r="X306" s="14"/>
      <c r="Y306" s="14"/>
      <c r="Z306" s="14"/>
      <c r="AA306" s="14"/>
      <c r="AB306" s="14"/>
      <c r="AC306" s="14"/>
      <c r="AD306" s="14"/>
      <c r="AE306" s="14"/>
      <c r="AT306" s="262" t="s">
        <v>250</v>
      </c>
      <c r="AU306" s="262" t="s">
        <v>90</v>
      </c>
      <c r="AV306" s="14" t="s">
        <v>184</v>
      </c>
      <c r="AW306" s="14" t="s">
        <v>36</v>
      </c>
      <c r="AX306" s="14" t="s">
        <v>88</v>
      </c>
      <c r="AY306" s="262" t="s">
        <v>161</v>
      </c>
    </row>
    <row r="307" s="2" customFormat="1" ht="16.5" customHeight="1">
      <c r="A307" s="39"/>
      <c r="B307" s="40"/>
      <c r="C307" s="263" t="s">
        <v>761</v>
      </c>
      <c r="D307" s="263" t="s">
        <v>261</v>
      </c>
      <c r="E307" s="264" t="s">
        <v>2099</v>
      </c>
      <c r="F307" s="265" t="s">
        <v>2100</v>
      </c>
      <c r="G307" s="266" t="s">
        <v>441</v>
      </c>
      <c r="H307" s="267">
        <v>15.525</v>
      </c>
      <c r="I307" s="268"/>
      <c r="J307" s="269">
        <f>ROUND(I307*H307,2)</f>
        <v>0</v>
      </c>
      <c r="K307" s="265" t="s">
        <v>308</v>
      </c>
      <c r="L307" s="270"/>
      <c r="M307" s="271" t="s">
        <v>1</v>
      </c>
      <c r="N307" s="272" t="s">
        <v>45</v>
      </c>
      <c r="O307" s="92"/>
      <c r="P307" s="228">
        <f>O307*H307</f>
        <v>0</v>
      </c>
      <c r="Q307" s="228">
        <v>0.0041999999999999997</v>
      </c>
      <c r="R307" s="228">
        <f>Q307*H307</f>
        <v>0.065204999999999999</v>
      </c>
      <c r="S307" s="228">
        <v>0</v>
      </c>
      <c r="T307" s="229">
        <f>S307*H307</f>
        <v>0</v>
      </c>
      <c r="U307" s="39"/>
      <c r="V307" s="39"/>
      <c r="W307" s="39"/>
      <c r="X307" s="39"/>
      <c r="Y307" s="39"/>
      <c r="Z307" s="39"/>
      <c r="AA307" s="39"/>
      <c r="AB307" s="39"/>
      <c r="AC307" s="39"/>
      <c r="AD307" s="39"/>
      <c r="AE307" s="39"/>
      <c r="AR307" s="230" t="s">
        <v>309</v>
      </c>
      <c r="AT307" s="230" t="s">
        <v>261</v>
      </c>
      <c r="AU307" s="230" t="s">
        <v>90</v>
      </c>
      <c r="AY307" s="18" t="s">
        <v>161</v>
      </c>
      <c r="BE307" s="231">
        <f>IF(N307="základní",J307,0)</f>
        <v>0</v>
      </c>
      <c r="BF307" s="231">
        <f>IF(N307="snížená",J307,0)</f>
        <v>0</v>
      </c>
      <c r="BG307" s="231">
        <f>IF(N307="zákl. přenesená",J307,0)</f>
        <v>0</v>
      </c>
      <c r="BH307" s="231">
        <f>IF(N307="sníž. přenesená",J307,0)</f>
        <v>0</v>
      </c>
      <c r="BI307" s="231">
        <f>IF(N307="nulová",J307,0)</f>
        <v>0</v>
      </c>
      <c r="BJ307" s="18" t="s">
        <v>88</v>
      </c>
      <c r="BK307" s="231">
        <f>ROUND(I307*H307,2)</f>
        <v>0</v>
      </c>
      <c r="BL307" s="18" t="s">
        <v>303</v>
      </c>
      <c r="BM307" s="230" t="s">
        <v>2101</v>
      </c>
    </row>
    <row r="308" s="2" customFormat="1">
      <c r="A308" s="39"/>
      <c r="B308" s="40"/>
      <c r="C308" s="41"/>
      <c r="D308" s="232" t="s">
        <v>171</v>
      </c>
      <c r="E308" s="41"/>
      <c r="F308" s="233" t="s">
        <v>2102</v>
      </c>
      <c r="G308" s="41"/>
      <c r="H308" s="41"/>
      <c r="I308" s="234"/>
      <c r="J308" s="41"/>
      <c r="K308" s="41"/>
      <c r="L308" s="45"/>
      <c r="M308" s="235"/>
      <c r="N308" s="236"/>
      <c r="O308" s="92"/>
      <c r="P308" s="92"/>
      <c r="Q308" s="92"/>
      <c r="R308" s="92"/>
      <c r="S308" s="92"/>
      <c r="T308" s="93"/>
      <c r="U308" s="39"/>
      <c r="V308" s="39"/>
      <c r="W308" s="39"/>
      <c r="X308" s="39"/>
      <c r="Y308" s="39"/>
      <c r="Z308" s="39"/>
      <c r="AA308" s="39"/>
      <c r="AB308" s="39"/>
      <c r="AC308" s="39"/>
      <c r="AD308" s="39"/>
      <c r="AE308" s="39"/>
      <c r="AT308" s="18" t="s">
        <v>171</v>
      </c>
      <c r="AU308" s="18" t="s">
        <v>90</v>
      </c>
    </row>
    <row r="309" s="13" customFormat="1">
      <c r="A309" s="13"/>
      <c r="B309" s="241"/>
      <c r="C309" s="242"/>
      <c r="D309" s="232" t="s">
        <v>250</v>
      </c>
      <c r="E309" s="242"/>
      <c r="F309" s="244" t="s">
        <v>2103</v>
      </c>
      <c r="G309" s="242"/>
      <c r="H309" s="245">
        <v>15.525</v>
      </c>
      <c r="I309" s="246"/>
      <c r="J309" s="242"/>
      <c r="K309" s="242"/>
      <c r="L309" s="247"/>
      <c r="M309" s="248"/>
      <c r="N309" s="249"/>
      <c r="O309" s="249"/>
      <c r="P309" s="249"/>
      <c r="Q309" s="249"/>
      <c r="R309" s="249"/>
      <c r="S309" s="249"/>
      <c r="T309" s="250"/>
      <c r="U309" s="13"/>
      <c r="V309" s="13"/>
      <c r="W309" s="13"/>
      <c r="X309" s="13"/>
      <c r="Y309" s="13"/>
      <c r="Z309" s="13"/>
      <c r="AA309" s="13"/>
      <c r="AB309" s="13"/>
      <c r="AC309" s="13"/>
      <c r="AD309" s="13"/>
      <c r="AE309" s="13"/>
      <c r="AT309" s="251" t="s">
        <v>250</v>
      </c>
      <c r="AU309" s="251" t="s">
        <v>90</v>
      </c>
      <c r="AV309" s="13" t="s">
        <v>90</v>
      </c>
      <c r="AW309" s="13" t="s">
        <v>4</v>
      </c>
      <c r="AX309" s="13" t="s">
        <v>88</v>
      </c>
      <c r="AY309" s="251" t="s">
        <v>161</v>
      </c>
    </row>
    <row r="310" s="2" customFormat="1" ht="24.15" customHeight="1">
      <c r="A310" s="39"/>
      <c r="B310" s="40"/>
      <c r="C310" s="219" t="s">
        <v>767</v>
      </c>
      <c r="D310" s="219" t="s">
        <v>164</v>
      </c>
      <c r="E310" s="220" t="s">
        <v>2104</v>
      </c>
      <c r="F310" s="221" t="s">
        <v>2105</v>
      </c>
      <c r="G310" s="222" t="s">
        <v>441</v>
      </c>
      <c r="H310" s="223">
        <v>34.450000000000003</v>
      </c>
      <c r="I310" s="224"/>
      <c r="J310" s="225">
        <f>ROUND(I310*H310,2)</f>
        <v>0</v>
      </c>
      <c r="K310" s="221" t="s">
        <v>308</v>
      </c>
      <c r="L310" s="45"/>
      <c r="M310" s="226" t="s">
        <v>1</v>
      </c>
      <c r="N310" s="227" t="s">
        <v>45</v>
      </c>
      <c r="O310" s="92"/>
      <c r="P310" s="228">
        <f>O310*H310</f>
        <v>0</v>
      </c>
      <c r="Q310" s="228">
        <v>0.00029999999999999997</v>
      </c>
      <c r="R310" s="228">
        <f>Q310*H310</f>
        <v>0.010335</v>
      </c>
      <c r="S310" s="228">
        <v>0</v>
      </c>
      <c r="T310" s="229">
        <f>S310*H310</f>
        <v>0</v>
      </c>
      <c r="U310" s="39"/>
      <c r="V310" s="39"/>
      <c r="W310" s="39"/>
      <c r="X310" s="39"/>
      <c r="Y310" s="39"/>
      <c r="Z310" s="39"/>
      <c r="AA310" s="39"/>
      <c r="AB310" s="39"/>
      <c r="AC310" s="39"/>
      <c r="AD310" s="39"/>
      <c r="AE310" s="39"/>
      <c r="AR310" s="230" t="s">
        <v>303</v>
      </c>
      <c r="AT310" s="230" t="s">
        <v>164</v>
      </c>
      <c r="AU310" s="230" t="s">
        <v>90</v>
      </c>
      <c r="AY310" s="18" t="s">
        <v>161</v>
      </c>
      <c r="BE310" s="231">
        <f>IF(N310="základní",J310,0)</f>
        <v>0</v>
      </c>
      <c r="BF310" s="231">
        <f>IF(N310="snížená",J310,0)</f>
        <v>0</v>
      </c>
      <c r="BG310" s="231">
        <f>IF(N310="zákl. přenesená",J310,0)</f>
        <v>0</v>
      </c>
      <c r="BH310" s="231">
        <f>IF(N310="sníž. přenesená",J310,0)</f>
        <v>0</v>
      </c>
      <c r="BI310" s="231">
        <f>IF(N310="nulová",J310,0)</f>
        <v>0</v>
      </c>
      <c r="BJ310" s="18" t="s">
        <v>88</v>
      </c>
      <c r="BK310" s="231">
        <f>ROUND(I310*H310,2)</f>
        <v>0</v>
      </c>
      <c r="BL310" s="18" t="s">
        <v>303</v>
      </c>
      <c r="BM310" s="230" t="s">
        <v>2106</v>
      </c>
    </row>
    <row r="311" s="13" customFormat="1">
      <c r="A311" s="13"/>
      <c r="B311" s="241"/>
      <c r="C311" s="242"/>
      <c r="D311" s="232" t="s">
        <v>250</v>
      </c>
      <c r="E311" s="243" t="s">
        <v>1</v>
      </c>
      <c r="F311" s="244" t="s">
        <v>2107</v>
      </c>
      <c r="G311" s="242"/>
      <c r="H311" s="245">
        <v>47.950000000000003</v>
      </c>
      <c r="I311" s="246"/>
      <c r="J311" s="242"/>
      <c r="K311" s="242"/>
      <c r="L311" s="247"/>
      <c r="M311" s="248"/>
      <c r="N311" s="249"/>
      <c r="O311" s="249"/>
      <c r="P311" s="249"/>
      <c r="Q311" s="249"/>
      <c r="R311" s="249"/>
      <c r="S311" s="249"/>
      <c r="T311" s="250"/>
      <c r="U311" s="13"/>
      <c r="V311" s="13"/>
      <c r="W311" s="13"/>
      <c r="X311" s="13"/>
      <c r="Y311" s="13"/>
      <c r="Z311" s="13"/>
      <c r="AA311" s="13"/>
      <c r="AB311" s="13"/>
      <c r="AC311" s="13"/>
      <c r="AD311" s="13"/>
      <c r="AE311" s="13"/>
      <c r="AT311" s="251" t="s">
        <v>250</v>
      </c>
      <c r="AU311" s="251" t="s">
        <v>90</v>
      </c>
      <c r="AV311" s="13" t="s">
        <v>90</v>
      </c>
      <c r="AW311" s="13" t="s">
        <v>36</v>
      </c>
      <c r="AX311" s="13" t="s">
        <v>80</v>
      </c>
      <c r="AY311" s="251" t="s">
        <v>161</v>
      </c>
    </row>
    <row r="312" s="13" customFormat="1">
      <c r="A312" s="13"/>
      <c r="B312" s="241"/>
      <c r="C312" s="242"/>
      <c r="D312" s="232" t="s">
        <v>250</v>
      </c>
      <c r="E312" s="243" t="s">
        <v>1</v>
      </c>
      <c r="F312" s="244" t="s">
        <v>2108</v>
      </c>
      <c r="G312" s="242"/>
      <c r="H312" s="245">
        <v>-13.5</v>
      </c>
      <c r="I312" s="246"/>
      <c r="J312" s="242"/>
      <c r="K312" s="242"/>
      <c r="L312" s="247"/>
      <c r="M312" s="248"/>
      <c r="N312" s="249"/>
      <c r="O312" s="249"/>
      <c r="P312" s="249"/>
      <c r="Q312" s="249"/>
      <c r="R312" s="249"/>
      <c r="S312" s="249"/>
      <c r="T312" s="250"/>
      <c r="U312" s="13"/>
      <c r="V312" s="13"/>
      <c r="W312" s="13"/>
      <c r="X312" s="13"/>
      <c r="Y312" s="13"/>
      <c r="Z312" s="13"/>
      <c r="AA312" s="13"/>
      <c r="AB312" s="13"/>
      <c r="AC312" s="13"/>
      <c r="AD312" s="13"/>
      <c r="AE312" s="13"/>
      <c r="AT312" s="251" t="s">
        <v>250</v>
      </c>
      <c r="AU312" s="251" t="s">
        <v>90</v>
      </c>
      <c r="AV312" s="13" t="s">
        <v>90</v>
      </c>
      <c r="AW312" s="13" t="s">
        <v>36</v>
      </c>
      <c r="AX312" s="13" t="s">
        <v>80</v>
      </c>
      <c r="AY312" s="251" t="s">
        <v>161</v>
      </c>
    </row>
    <row r="313" s="14" customFormat="1">
      <c r="A313" s="14"/>
      <c r="B313" s="252"/>
      <c r="C313" s="253"/>
      <c r="D313" s="232" t="s">
        <v>250</v>
      </c>
      <c r="E313" s="254" t="s">
        <v>1</v>
      </c>
      <c r="F313" s="255" t="s">
        <v>253</v>
      </c>
      <c r="G313" s="253"/>
      <c r="H313" s="256">
        <v>34.450000000000003</v>
      </c>
      <c r="I313" s="257"/>
      <c r="J313" s="253"/>
      <c r="K313" s="253"/>
      <c r="L313" s="258"/>
      <c r="M313" s="259"/>
      <c r="N313" s="260"/>
      <c r="O313" s="260"/>
      <c r="P313" s="260"/>
      <c r="Q313" s="260"/>
      <c r="R313" s="260"/>
      <c r="S313" s="260"/>
      <c r="T313" s="261"/>
      <c r="U313" s="14"/>
      <c r="V313" s="14"/>
      <c r="W313" s="14"/>
      <c r="X313" s="14"/>
      <c r="Y313" s="14"/>
      <c r="Z313" s="14"/>
      <c r="AA313" s="14"/>
      <c r="AB313" s="14"/>
      <c r="AC313" s="14"/>
      <c r="AD313" s="14"/>
      <c r="AE313" s="14"/>
      <c r="AT313" s="262" t="s">
        <v>250</v>
      </c>
      <c r="AU313" s="262" t="s">
        <v>90</v>
      </c>
      <c r="AV313" s="14" t="s">
        <v>184</v>
      </c>
      <c r="AW313" s="14" t="s">
        <v>36</v>
      </c>
      <c r="AX313" s="14" t="s">
        <v>88</v>
      </c>
      <c r="AY313" s="262" t="s">
        <v>161</v>
      </c>
    </row>
    <row r="314" s="2" customFormat="1" ht="16.5" customHeight="1">
      <c r="A314" s="39"/>
      <c r="B314" s="40"/>
      <c r="C314" s="263" t="s">
        <v>772</v>
      </c>
      <c r="D314" s="263" t="s">
        <v>261</v>
      </c>
      <c r="E314" s="264" t="s">
        <v>2109</v>
      </c>
      <c r="F314" s="265" t="s">
        <v>2110</v>
      </c>
      <c r="G314" s="266" t="s">
        <v>441</v>
      </c>
      <c r="H314" s="267">
        <v>39.618000000000002</v>
      </c>
      <c r="I314" s="268"/>
      <c r="J314" s="269">
        <f>ROUND(I314*H314,2)</f>
        <v>0</v>
      </c>
      <c r="K314" s="265" t="s">
        <v>308</v>
      </c>
      <c r="L314" s="270"/>
      <c r="M314" s="271" t="s">
        <v>1</v>
      </c>
      <c r="N314" s="272" t="s">
        <v>45</v>
      </c>
      <c r="O314" s="92"/>
      <c r="P314" s="228">
        <f>O314*H314</f>
        <v>0</v>
      </c>
      <c r="Q314" s="228">
        <v>0.0041999999999999997</v>
      </c>
      <c r="R314" s="228">
        <f>Q314*H314</f>
        <v>0.16639560000000001</v>
      </c>
      <c r="S314" s="228">
        <v>0</v>
      </c>
      <c r="T314" s="229">
        <f>S314*H314</f>
        <v>0</v>
      </c>
      <c r="U314" s="39"/>
      <c r="V314" s="39"/>
      <c r="W314" s="39"/>
      <c r="X314" s="39"/>
      <c r="Y314" s="39"/>
      <c r="Z314" s="39"/>
      <c r="AA314" s="39"/>
      <c r="AB314" s="39"/>
      <c r="AC314" s="39"/>
      <c r="AD314" s="39"/>
      <c r="AE314" s="39"/>
      <c r="AR314" s="230" t="s">
        <v>309</v>
      </c>
      <c r="AT314" s="230" t="s">
        <v>261</v>
      </c>
      <c r="AU314" s="230" t="s">
        <v>90</v>
      </c>
      <c r="AY314" s="18" t="s">
        <v>161</v>
      </c>
      <c r="BE314" s="231">
        <f>IF(N314="základní",J314,0)</f>
        <v>0</v>
      </c>
      <c r="BF314" s="231">
        <f>IF(N314="snížená",J314,0)</f>
        <v>0</v>
      </c>
      <c r="BG314" s="231">
        <f>IF(N314="zákl. přenesená",J314,0)</f>
        <v>0</v>
      </c>
      <c r="BH314" s="231">
        <f>IF(N314="sníž. přenesená",J314,0)</f>
        <v>0</v>
      </c>
      <c r="BI314" s="231">
        <f>IF(N314="nulová",J314,0)</f>
        <v>0</v>
      </c>
      <c r="BJ314" s="18" t="s">
        <v>88</v>
      </c>
      <c r="BK314" s="231">
        <f>ROUND(I314*H314,2)</f>
        <v>0</v>
      </c>
      <c r="BL314" s="18" t="s">
        <v>303</v>
      </c>
      <c r="BM314" s="230" t="s">
        <v>2111</v>
      </c>
    </row>
    <row r="315" s="2" customFormat="1">
      <c r="A315" s="39"/>
      <c r="B315" s="40"/>
      <c r="C315" s="41"/>
      <c r="D315" s="232" t="s">
        <v>171</v>
      </c>
      <c r="E315" s="41"/>
      <c r="F315" s="233" t="s">
        <v>2102</v>
      </c>
      <c r="G315" s="41"/>
      <c r="H315" s="41"/>
      <c r="I315" s="234"/>
      <c r="J315" s="41"/>
      <c r="K315" s="41"/>
      <c r="L315" s="45"/>
      <c r="M315" s="235"/>
      <c r="N315" s="236"/>
      <c r="O315" s="92"/>
      <c r="P315" s="92"/>
      <c r="Q315" s="92"/>
      <c r="R315" s="92"/>
      <c r="S315" s="92"/>
      <c r="T315" s="93"/>
      <c r="U315" s="39"/>
      <c r="V315" s="39"/>
      <c r="W315" s="39"/>
      <c r="X315" s="39"/>
      <c r="Y315" s="39"/>
      <c r="Z315" s="39"/>
      <c r="AA315" s="39"/>
      <c r="AB315" s="39"/>
      <c r="AC315" s="39"/>
      <c r="AD315" s="39"/>
      <c r="AE315" s="39"/>
      <c r="AT315" s="18" t="s">
        <v>171</v>
      </c>
      <c r="AU315" s="18" t="s">
        <v>90</v>
      </c>
    </row>
    <row r="316" s="13" customFormat="1">
      <c r="A316" s="13"/>
      <c r="B316" s="241"/>
      <c r="C316" s="242"/>
      <c r="D316" s="232" t="s">
        <v>250</v>
      </c>
      <c r="E316" s="242"/>
      <c r="F316" s="244" t="s">
        <v>2112</v>
      </c>
      <c r="G316" s="242"/>
      <c r="H316" s="245">
        <v>39.618000000000002</v>
      </c>
      <c r="I316" s="246"/>
      <c r="J316" s="242"/>
      <c r="K316" s="242"/>
      <c r="L316" s="247"/>
      <c r="M316" s="248"/>
      <c r="N316" s="249"/>
      <c r="O316" s="249"/>
      <c r="P316" s="249"/>
      <c r="Q316" s="249"/>
      <c r="R316" s="249"/>
      <c r="S316" s="249"/>
      <c r="T316" s="250"/>
      <c r="U316" s="13"/>
      <c r="V316" s="13"/>
      <c r="W316" s="13"/>
      <c r="X316" s="13"/>
      <c r="Y316" s="13"/>
      <c r="Z316" s="13"/>
      <c r="AA316" s="13"/>
      <c r="AB316" s="13"/>
      <c r="AC316" s="13"/>
      <c r="AD316" s="13"/>
      <c r="AE316" s="13"/>
      <c r="AT316" s="251" t="s">
        <v>250</v>
      </c>
      <c r="AU316" s="251" t="s">
        <v>90</v>
      </c>
      <c r="AV316" s="13" t="s">
        <v>90</v>
      </c>
      <c r="AW316" s="13" t="s">
        <v>4</v>
      </c>
      <c r="AX316" s="13" t="s">
        <v>88</v>
      </c>
      <c r="AY316" s="251" t="s">
        <v>161</v>
      </c>
    </row>
    <row r="317" s="12" customFormat="1" ht="25.92" customHeight="1">
      <c r="A317" s="12"/>
      <c r="B317" s="203"/>
      <c r="C317" s="204"/>
      <c r="D317" s="205" t="s">
        <v>79</v>
      </c>
      <c r="E317" s="206" t="s">
        <v>813</v>
      </c>
      <c r="F317" s="206" t="s">
        <v>814</v>
      </c>
      <c r="G317" s="204"/>
      <c r="H317" s="204"/>
      <c r="I317" s="207"/>
      <c r="J317" s="208">
        <f>BK317</f>
        <v>0</v>
      </c>
      <c r="K317" s="204"/>
      <c r="L317" s="209"/>
      <c r="M317" s="210"/>
      <c r="N317" s="211"/>
      <c r="O317" s="211"/>
      <c r="P317" s="212">
        <f>SUM(P318:P321)</f>
        <v>0</v>
      </c>
      <c r="Q317" s="211"/>
      <c r="R317" s="212">
        <f>SUM(R318:R321)</f>
        <v>0</v>
      </c>
      <c r="S317" s="211"/>
      <c r="T317" s="213">
        <f>SUM(T318:T321)</f>
        <v>0</v>
      </c>
      <c r="U317" s="12"/>
      <c r="V317" s="12"/>
      <c r="W317" s="12"/>
      <c r="X317" s="12"/>
      <c r="Y317" s="12"/>
      <c r="Z317" s="12"/>
      <c r="AA317" s="12"/>
      <c r="AB317" s="12"/>
      <c r="AC317" s="12"/>
      <c r="AD317" s="12"/>
      <c r="AE317" s="12"/>
      <c r="AR317" s="214" t="s">
        <v>184</v>
      </c>
      <c r="AT317" s="215" t="s">
        <v>79</v>
      </c>
      <c r="AU317" s="215" t="s">
        <v>80</v>
      </c>
      <c r="AY317" s="214" t="s">
        <v>161</v>
      </c>
      <c r="BK317" s="216">
        <f>SUM(BK318:BK321)</f>
        <v>0</v>
      </c>
    </row>
    <row r="318" s="2" customFormat="1" ht="16.5" customHeight="1">
      <c r="A318" s="39"/>
      <c r="B318" s="40"/>
      <c r="C318" s="219" t="s">
        <v>728</v>
      </c>
      <c r="D318" s="219" t="s">
        <v>164</v>
      </c>
      <c r="E318" s="220" t="s">
        <v>1270</v>
      </c>
      <c r="F318" s="221" t="s">
        <v>1271</v>
      </c>
      <c r="G318" s="222" t="s">
        <v>406</v>
      </c>
      <c r="H318" s="223">
        <v>16</v>
      </c>
      <c r="I318" s="224"/>
      <c r="J318" s="225">
        <f>ROUND(I318*H318,2)</f>
        <v>0</v>
      </c>
      <c r="K318" s="221" t="s">
        <v>168</v>
      </c>
      <c r="L318" s="45"/>
      <c r="M318" s="226" t="s">
        <v>1</v>
      </c>
      <c r="N318" s="227" t="s">
        <v>45</v>
      </c>
      <c r="O318" s="92"/>
      <c r="P318" s="228">
        <f>O318*H318</f>
        <v>0</v>
      </c>
      <c r="Q318" s="228">
        <v>0</v>
      </c>
      <c r="R318" s="228">
        <f>Q318*H318</f>
        <v>0</v>
      </c>
      <c r="S318" s="228">
        <v>0</v>
      </c>
      <c r="T318" s="229">
        <f>S318*H318</f>
        <v>0</v>
      </c>
      <c r="U318" s="39"/>
      <c r="V318" s="39"/>
      <c r="W318" s="39"/>
      <c r="X318" s="39"/>
      <c r="Y318" s="39"/>
      <c r="Z318" s="39"/>
      <c r="AA318" s="39"/>
      <c r="AB318" s="39"/>
      <c r="AC318" s="39"/>
      <c r="AD318" s="39"/>
      <c r="AE318" s="39"/>
      <c r="AR318" s="230" t="s">
        <v>407</v>
      </c>
      <c r="AT318" s="230" t="s">
        <v>164</v>
      </c>
      <c r="AU318" s="230" t="s">
        <v>88</v>
      </c>
      <c r="AY318" s="18" t="s">
        <v>161</v>
      </c>
      <c r="BE318" s="231">
        <f>IF(N318="základní",J318,0)</f>
        <v>0</v>
      </c>
      <c r="BF318" s="231">
        <f>IF(N318="snížená",J318,0)</f>
        <v>0</v>
      </c>
      <c r="BG318" s="231">
        <f>IF(N318="zákl. přenesená",J318,0)</f>
        <v>0</v>
      </c>
      <c r="BH318" s="231">
        <f>IF(N318="sníž. přenesená",J318,0)</f>
        <v>0</v>
      </c>
      <c r="BI318" s="231">
        <f>IF(N318="nulová",J318,0)</f>
        <v>0</v>
      </c>
      <c r="BJ318" s="18" t="s">
        <v>88</v>
      </c>
      <c r="BK318" s="231">
        <f>ROUND(I318*H318,2)</f>
        <v>0</v>
      </c>
      <c r="BL318" s="18" t="s">
        <v>407</v>
      </c>
      <c r="BM318" s="230" t="s">
        <v>2113</v>
      </c>
    </row>
    <row r="319" s="2" customFormat="1">
      <c r="A319" s="39"/>
      <c r="B319" s="40"/>
      <c r="C319" s="41"/>
      <c r="D319" s="232" t="s">
        <v>171</v>
      </c>
      <c r="E319" s="41"/>
      <c r="F319" s="233" t="s">
        <v>1273</v>
      </c>
      <c r="G319" s="41"/>
      <c r="H319" s="41"/>
      <c r="I319" s="234"/>
      <c r="J319" s="41"/>
      <c r="K319" s="41"/>
      <c r="L319" s="45"/>
      <c r="M319" s="235"/>
      <c r="N319" s="236"/>
      <c r="O319" s="92"/>
      <c r="P319" s="92"/>
      <c r="Q319" s="92"/>
      <c r="R319" s="92"/>
      <c r="S319" s="92"/>
      <c r="T319" s="93"/>
      <c r="U319" s="39"/>
      <c r="V319" s="39"/>
      <c r="W319" s="39"/>
      <c r="X319" s="39"/>
      <c r="Y319" s="39"/>
      <c r="Z319" s="39"/>
      <c r="AA319" s="39"/>
      <c r="AB319" s="39"/>
      <c r="AC319" s="39"/>
      <c r="AD319" s="39"/>
      <c r="AE319" s="39"/>
      <c r="AT319" s="18" t="s">
        <v>171</v>
      </c>
      <c r="AU319" s="18" t="s">
        <v>88</v>
      </c>
    </row>
    <row r="320" s="2" customFormat="1" ht="16.5" customHeight="1">
      <c r="A320" s="39"/>
      <c r="B320" s="40"/>
      <c r="C320" s="219" t="s">
        <v>732</v>
      </c>
      <c r="D320" s="219" t="s">
        <v>164</v>
      </c>
      <c r="E320" s="220" t="s">
        <v>1274</v>
      </c>
      <c r="F320" s="221" t="s">
        <v>1275</v>
      </c>
      <c r="G320" s="222" t="s">
        <v>406</v>
      </c>
      <c r="H320" s="223">
        <v>16</v>
      </c>
      <c r="I320" s="224"/>
      <c r="J320" s="225">
        <f>ROUND(I320*H320,2)</f>
        <v>0</v>
      </c>
      <c r="K320" s="221" t="s">
        <v>168</v>
      </c>
      <c r="L320" s="45"/>
      <c r="M320" s="226" t="s">
        <v>1</v>
      </c>
      <c r="N320" s="227" t="s">
        <v>45</v>
      </c>
      <c r="O320" s="92"/>
      <c r="P320" s="228">
        <f>O320*H320</f>
        <v>0</v>
      </c>
      <c r="Q320" s="228">
        <v>0</v>
      </c>
      <c r="R320" s="228">
        <f>Q320*H320</f>
        <v>0</v>
      </c>
      <c r="S320" s="228">
        <v>0</v>
      </c>
      <c r="T320" s="229">
        <f>S320*H320</f>
        <v>0</v>
      </c>
      <c r="U320" s="39"/>
      <c r="V320" s="39"/>
      <c r="W320" s="39"/>
      <c r="X320" s="39"/>
      <c r="Y320" s="39"/>
      <c r="Z320" s="39"/>
      <c r="AA320" s="39"/>
      <c r="AB320" s="39"/>
      <c r="AC320" s="39"/>
      <c r="AD320" s="39"/>
      <c r="AE320" s="39"/>
      <c r="AR320" s="230" t="s">
        <v>407</v>
      </c>
      <c r="AT320" s="230" t="s">
        <v>164</v>
      </c>
      <c r="AU320" s="230" t="s">
        <v>88</v>
      </c>
      <c r="AY320" s="18" t="s">
        <v>161</v>
      </c>
      <c r="BE320" s="231">
        <f>IF(N320="základní",J320,0)</f>
        <v>0</v>
      </c>
      <c r="BF320" s="231">
        <f>IF(N320="snížená",J320,0)</f>
        <v>0</v>
      </c>
      <c r="BG320" s="231">
        <f>IF(N320="zákl. přenesená",J320,0)</f>
        <v>0</v>
      </c>
      <c r="BH320" s="231">
        <f>IF(N320="sníž. přenesená",J320,0)</f>
        <v>0</v>
      </c>
      <c r="BI320" s="231">
        <f>IF(N320="nulová",J320,0)</f>
        <v>0</v>
      </c>
      <c r="BJ320" s="18" t="s">
        <v>88</v>
      </c>
      <c r="BK320" s="231">
        <f>ROUND(I320*H320,2)</f>
        <v>0</v>
      </c>
      <c r="BL320" s="18" t="s">
        <v>407</v>
      </c>
      <c r="BM320" s="230" t="s">
        <v>2114</v>
      </c>
    </row>
    <row r="321" s="2" customFormat="1">
      <c r="A321" s="39"/>
      <c r="B321" s="40"/>
      <c r="C321" s="41"/>
      <c r="D321" s="232" t="s">
        <v>171</v>
      </c>
      <c r="E321" s="41"/>
      <c r="F321" s="233" t="s">
        <v>1273</v>
      </c>
      <c r="G321" s="41"/>
      <c r="H321" s="41"/>
      <c r="I321" s="234"/>
      <c r="J321" s="41"/>
      <c r="K321" s="41"/>
      <c r="L321" s="45"/>
      <c r="M321" s="237"/>
      <c r="N321" s="238"/>
      <c r="O321" s="239"/>
      <c r="P321" s="239"/>
      <c r="Q321" s="239"/>
      <c r="R321" s="239"/>
      <c r="S321" s="239"/>
      <c r="T321" s="240"/>
      <c r="U321" s="39"/>
      <c r="V321" s="39"/>
      <c r="W321" s="39"/>
      <c r="X321" s="39"/>
      <c r="Y321" s="39"/>
      <c r="Z321" s="39"/>
      <c r="AA321" s="39"/>
      <c r="AB321" s="39"/>
      <c r="AC321" s="39"/>
      <c r="AD321" s="39"/>
      <c r="AE321" s="39"/>
      <c r="AT321" s="18" t="s">
        <v>171</v>
      </c>
      <c r="AU321" s="18" t="s">
        <v>88</v>
      </c>
    </row>
    <row r="322" s="2" customFormat="1" ht="6.96" customHeight="1">
      <c r="A322" s="39"/>
      <c r="B322" s="67"/>
      <c r="C322" s="68"/>
      <c r="D322" s="68"/>
      <c r="E322" s="68"/>
      <c r="F322" s="68"/>
      <c r="G322" s="68"/>
      <c r="H322" s="68"/>
      <c r="I322" s="68"/>
      <c r="J322" s="68"/>
      <c r="K322" s="68"/>
      <c r="L322" s="45"/>
      <c r="M322" s="39"/>
      <c r="O322" s="39"/>
      <c r="P322" s="39"/>
      <c r="Q322" s="39"/>
      <c r="R322" s="39"/>
      <c r="S322" s="39"/>
      <c r="T322" s="39"/>
      <c r="U322" s="39"/>
      <c r="V322" s="39"/>
      <c r="W322" s="39"/>
      <c r="X322" s="39"/>
      <c r="Y322" s="39"/>
      <c r="Z322" s="39"/>
      <c r="AA322" s="39"/>
      <c r="AB322" s="39"/>
      <c r="AC322" s="39"/>
      <c r="AD322" s="39"/>
      <c r="AE322" s="39"/>
    </row>
  </sheetData>
  <sheetProtection sheet="1" autoFilter="0" formatColumns="0" formatRows="0" objects="1" scenarios="1" spinCount="100000" saltValue="nc22HqBWyprIPoxRph4sZc+Qot9iy86eozpZ4y7D0gi42gmAEGE9m8Nio2iro7S4NMQRas+0791GXb/gRq23iA==" hashValue="sOCO04g80jOFROMSKmEWKgZY+z7YScc72jNomhWci7e1E8osB0jd8Uh0fTxwDO5GDu04oq3Xp5dpW6Ztt40zkQ==" algorithmName="SHA-512" password="CC35"/>
  <autoFilter ref="C128:K321"/>
  <mergeCells count="9">
    <mergeCell ref="E7:H7"/>
    <mergeCell ref="E9:H9"/>
    <mergeCell ref="E18:H18"/>
    <mergeCell ref="E27:H27"/>
    <mergeCell ref="E85:H85"/>
    <mergeCell ref="E87:H87"/>
    <mergeCell ref="E119:H119"/>
    <mergeCell ref="E121:H121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1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117</v>
      </c>
    </row>
    <row r="3" s="1" customFormat="1" ht="6.96" customHeight="1">
      <c r="B3" s="137"/>
      <c r="C3" s="138"/>
      <c r="D3" s="138"/>
      <c r="E3" s="138"/>
      <c r="F3" s="138"/>
      <c r="G3" s="138"/>
      <c r="H3" s="138"/>
      <c r="I3" s="138"/>
      <c r="J3" s="138"/>
      <c r="K3" s="138"/>
      <c r="L3" s="21"/>
      <c r="AT3" s="18" t="s">
        <v>90</v>
      </c>
    </row>
    <row r="4" s="1" customFormat="1" ht="24.96" customHeight="1">
      <c r="B4" s="21"/>
      <c r="D4" s="139" t="s">
        <v>130</v>
      </c>
      <c r="L4" s="21"/>
      <c r="M4" s="140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1" t="s">
        <v>16</v>
      </c>
      <c r="L6" s="21"/>
    </row>
    <row r="7" s="1" customFormat="1" ht="26.25" customHeight="1">
      <c r="B7" s="21"/>
      <c r="E7" s="142" t="str">
        <f>'Rekapitulace stavby'!K6</f>
        <v>Rekonstrukce Denního stacionáře psychiatrického oddělení, KZ, a.s. – Nemocnice Most, o.z.</v>
      </c>
      <c r="F7" s="141"/>
      <c r="G7" s="141"/>
      <c r="H7" s="141"/>
      <c r="L7" s="21"/>
    </row>
    <row r="8" s="2" customFormat="1" ht="12" customHeight="1">
      <c r="A8" s="39"/>
      <c r="B8" s="45"/>
      <c r="C8" s="39"/>
      <c r="D8" s="141" t="s">
        <v>131</v>
      </c>
      <c r="E8" s="39"/>
      <c r="F8" s="39"/>
      <c r="G8" s="39"/>
      <c r="H8" s="39"/>
      <c r="I8" s="39"/>
      <c r="J8" s="39"/>
      <c r="K8" s="39"/>
      <c r="L8" s="64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43" t="s">
        <v>2115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41" t="s">
        <v>18</v>
      </c>
      <c r="E11" s="39"/>
      <c r="F11" s="144" t="s">
        <v>1</v>
      </c>
      <c r="G11" s="39"/>
      <c r="H11" s="39"/>
      <c r="I11" s="141" t="s">
        <v>19</v>
      </c>
      <c r="J11" s="144" t="s">
        <v>1</v>
      </c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41" t="s">
        <v>20</v>
      </c>
      <c r="E12" s="39"/>
      <c r="F12" s="144" t="s">
        <v>21</v>
      </c>
      <c r="G12" s="39"/>
      <c r="H12" s="39"/>
      <c r="I12" s="141" t="s">
        <v>22</v>
      </c>
      <c r="J12" s="145" t="str">
        <f>'Rekapitulace stavby'!AN8</f>
        <v>2. 6. 2025</v>
      </c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1" t="s">
        <v>24</v>
      </c>
      <c r="E14" s="39"/>
      <c r="F14" s="39"/>
      <c r="G14" s="39"/>
      <c r="H14" s="39"/>
      <c r="I14" s="141" t="s">
        <v>25</v>
      </c>
      <c r="J14" s="144" t="s">
        <v>26</v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44" t="s">
        <v>27</v>
      </c>
      <c r="F15" s="39"/>
      <c r="G15" s="39"/>
      <c r="H15" s="39"/>
      <c r="I15" s="141" t="s">
        <v>28</v>
      </c>
      <c r="J15" s="144" t="s">
        <v>29</v>
      </c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41" t="s">
        <v>30</v>
      </c>
      <c r="E17" s="39"/>
      <c r="F17" s="39"/>
      <c r="G17" s="39"/>
      <c r="H17" s="39"/>
      <c r="I17" s="141" t="s">
        <v>25</v>
      </c>
      <c r="J17" s="34" t="str">
        <f>'Rekapitulace stavby'!AN13</f>
        <v>Vyplň údaj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44"/>
      <c r="G18" s="144"/>
      <c r="H18" s="144"/>
      <c r="I18" s="141" t="s">
        <v>28</v>
      </c>
      <c r="J18" s="34" t="str">
        <f>'Rekapitulace stavby'!AN14</f>
        <v>Vyplň údaj</v>
      </c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41" t="s">
        <v>32</v>
      </c>
      <c r="E20" s="39"/>
      <c r="F20" s="39"/>
      <c r="G20" s="39"/>
      <c r="H20" s="39"/>
      <c r="I20" s="141" t="s">
        <v>25</v>
      </c>
      <c r="J20" s="144" t="s">
        <v>33</v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44" t="s">
        <v>34</v>
      </c>
      <c r="F21" s="39"/>
      <c r="G21" s="39"/>
      <c r="H21" s="39"/>
      <c r="I21" s="141" t="s">
        <v>28</v>
      </c>
      <c r="J21" s="144" t="s">
        <v>35</v>
      </c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41" t="s">
        <v>37</v>
      </c>
      <c r="E23" s="39"/>
      <c r="F23" s="39"/>
      <c r="G23" s="39"/>
      <c r="H23" s="39"/>
      <c r="I23" s="141" t="s">
        <v>25</v>
      </c>
      <c r="J23" s="144" t="s">
        <v>1</v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44" t="s">
        <v>38</v>
      </c>
      <c r="F24" s="39"/>
      <c r="G24" s="39"/>
      <c r="H24" s="39"/>
      <c r="I24" s="141" t="s">
        <v>28</v>
      </c>
      <c r="J24" s="144" t="s">
        <v>1</v>
      </c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41" t="s">
        <v>39</v>
      </c>
      <c r="E26" s="39"/>
      <c r="F26" s="39"/>
      <c r="G26" s="39"/>
      <c r="H26" s="39"/>
      <c r="I26" s="39"/>
      <c r="J26" s="39"/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46"/>
      <c r="B27" s="147"/>
      <c r="C27" s="146"/>
      <c r="D27" s="146"/>
      <c r="E27" s="148" t="s">
        <v>1</v>
      </c>
      <c r="F27" s="148"/>
      <c r="G27" s="148"/>
      <c r="H27" s="148"/>
      <c r="I27" s="146"/>
      <c r="J27" s="146"/>
      <c r="K27" s="146"/>
      <c r="L27" s="149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146"/>
      <c r="AD27" s="146"/>
      <c r="AE27" s="146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50"/>
      <c r="E29" s="150"/>
      <c r="F29" s="150"/>
      <c r="G29" s="150"/>
      <c r="H29" s="150"/>
      <c r="I29" s="150"/>
      <c r="J29" s="150"/>
      <c r="K29" s="150"/>
      <c r="L29" s="64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51" t="s">
        <v>40</v>
      </c>
      <c r="E30" s="39"/>
      <c r="F30" s="39"/>
      <c r="G30" s="39"/>
      <c r="H30" s="39"/>
      <c r="I30" s="39"/>
      <c r="J30" s="152">
        <f>ROUND(J133, 2)</f>
        <v>0</v>
      </c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0"/>
      <c r="E31" s="150"/>
      <c r="F31" s="150"/>
      <c r="G31" s="150"/>
      <c r="H31" s="150"/>
      <c r="I31" s="150"/>
      <c r="J31" s="150"/>
      <c r="K31" s="150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53" t="s">
        <v>42</v>
      </c>
      <c r="G32" s="39"/>
      <c r="H32" s="39"/>
      <c r="I32" s="153" t="s">
        <v>41</v>
      </c>
      <c r="J32" s="153" t="s">
        <v>43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54" t="s">
        <v>44</v>
      </c>
      <c r="E33" s="141" t="s">
        <v>45</v>
      </c>
      <c r="F33" s="155">
        <f>ROUND((SUM(BE133:BE328)),  2)</f>
        <v>0</v>
      </c>
      <c r="G33" s="39"/>
      <c r="H33" s="39"/>
      <c r="I33" s="156">
        <v>0.20999999999999999</v>
      </c>
      <c r="J33" s="155">
        <f>ROUND(((SUM(BE133:BE328))*I33),  2)</f>
        <v>0</v>
      </c>
      <c r="K33" s="39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41" t="s">
        <v>46</v>
      </c>
      <c r="F34" s="155">
        <f>ROUND((SUM(BF133:BF328)),  2)</f>
        <v>0</v>
      </c>
      <c r="G34" s="39"/>
      <c r="H34" s="39"/>
      <c r="I34" s="156">
        <v>0.12</v>
      </c>
      <c r="J34" s="155">
        <f>ROUND(((SUM(BF133:BF328))*I34),  2)</f>
        <v>0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41" t="s">
        <v>47</v>
      </c>
      <c r="F35" s="155">
        <f>ROUND((SUM(BG133:BG328)),  2)</f>
        <v>0</v>
      </c>
      <c r="G35" s="39"/>
      <c r="H35" s="39"/>
      <c r="I35" s="156">
        <v>0.20999999999999999</v>
      </c>
      <c r="J35" s="155">
        <f>0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41" t="s">
        <v>48</v>
      </c>
      <c r="F36" s="155">
        <f>ROUND((SUM(BH133:BH328)),  2)</f>
        <v>0</v>
      </c>
      <c r="G36" s="39"/>
      <c r="H36" s="39"/>
      <c r="I36" s="156">
        <v>0.12</v>
      </c>
      <c r="J36" s="155">
        <f>0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1" t="s">
        <v>49</v>
      </c>
      <c r="F37" s="155">
        <f>ROUND((SUM(BI133:BI328)),  2)</f>
        <v>0</v>
      </c>
      <c r="G37" s="39"/>
      <c r="H37" s="39"/>
      <c r="I37" s="156">
        <v>0</v>
      </c>
      <c r="J37" s="155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7"/>
      <c r="D39" s="158" t="s">
        <v>50</v>
      </c>
      <c r="E39" s="159"/>
      <c r="F39" s="159"/>
      <c r="G39" s="160" t="s">
        <v>51</v>
      </c>
      <c r="H39" s="161" t="s">
        <v>52</v>
      </c>
      <c r="I39" s="159"/>
      <c r="J39" s="162">
        <f>SUM(J30:J37)</f>
        <v>0</v>
      </c>
      <c r="K39" s="163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64" t="s">
        <v>53</v>
      </c>
      <c r="E50" s="165"/>
      <c r="F50" s="165"/>
      <c r="G50" s="164" t="s">
        <v>54</v>
      </c>
      <c r="H50" s="165"/>
      <c r="I50" s="165"/>
      <c r="J50" s="165"/>
      <c r="K50" s="165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66" t="s">
        <v>55</v>
      </c>
      <c r="E61" s="167"/>
      <c r="F61" s="168" t="s">
        <v>56</v>
      </c>
      <c r="G61" s="166" t="s">
        <v>55</v>
      </c>
      <c r="H61" s="167"/>
      <c r="I61" s="167"/>
      <c r="J61" s="169" t="s">
        <v>56</v>
      </c>
      <c r="K61" s="167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64" t="s">
        <v>57</v>
      </c>
      <c r="E65" s="170"/>
      <c r="F65" s="170"/>
      <c r="G65" s="164" t="s">
        <v>58</v>
      </c>
      <c r="H65" s="170"/>
      <c r="I65" s="170"/>
      <c r="J65" s="170"/>
      <c r="K65" s="170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66" t="s">
        <v>55</v>
      </c>
      <c r="E76" s="167"/>
      <c r="F76" s="168" t="s">
        <v>56</v>
      </c>
      <c r="G76" s="166" t="s">
        <v>55</v>
      </c>
      <c r="H76" s="167"/>
      <c r="I76" s="167"/>
      <c r="J76" s="169" t="s">
        <v>56</v>
      </c>
      <c r="K76" s="167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71"/>
      <c r="C77" s="172"/>
      <c r="D77" s="172"/>
      <c r="E77" s="172"/>
      <c r="F77" s="172"/>
      <c r="G77" s="172"/>
      <c r="H77" s="172"/>
      <c r="I77" s="172"/>
      <c r="J77" s="172"/>
      <c r="K77" s="172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73"/>
      <c r="C81" s="174"/>
      <c r="D81" s="174"/>
      <c r="E81" s="174"/>
      <c r="F81" s="174"/>
      <c r="G81" s="174"/>
      <c r="H81" s="174"/>
      <c r="I81" s="174"/>
      <c r="J81" s="174"/>
      <c r="K81" s="174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133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26.25" customHeight="1">
      <c r="A85" s="39"/>
      <c r="B85" s="40"/>
      <c r="C85" s="41"/>
      <c r="D85" s="41"/>
      <c r="E85" s="175" t="str">
        <f>E7</f>
        <v>Rekonstrukce Denního stacionáře psychiatrického oddělení, KZ, a.s. – Nemocnice Most, o.z.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2" customHeight="1">
      <c r="A86" s="39"/>
      <c r="B86" s="40"/>
      <c r="C86" s="33" t="s">
        <v>131</v>
      </c>
      <c r="D86" s="41"/>
      <c r="E86" s="41"/>
      <c r="F86" s="41"/>
      <c r="G86" s="41"/>
      <c r="H86" s="41"/>
      <c r="I86" s="41"/>
      <c r="J86" s="41"/>
      <c r="K86" s="41"/>
      <c r="L86" s="64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6.5" customHeight="1">
      <c r="A87" s="39"/>
      <c r="B87" s="40"/>
      <c r="C87" s="41"/>
      <c r="D87" s="41"/>
      <c r="E87" s="77" t="str">
        <f>E9</f>
        <v>113 - Snoezelen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2" customHeight="1">
      <c r="A89" s="39"/>
      <c r="B89" s="40"/>
      <c r="C89" s="33" t="s">
        <v>20</v>
      </c>
      <c r="D89" s="41"/>
      <c r="E89" s="41"/>
      <c r="F89" s="28" t="str">
        <f>F12</f>
        <v>J. E. Purkyně 270, 434 64 Most</v>
      </c>
      <c r="G89" s="41"/>
      <c r="H89" s="41"/>
      <c r="I89" s="33" t="s">
        <v>22</v>
      </c>
      <c r="J89" s="80" t="str">
        <f>IF(J12="","",J12)</f>
        <v>2. 6. 2025</v>
      </c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5.15" customHeight="1">
      <c r="A91" s="39"/>
      <c r="B91" s="40"/>
      <c r="C91" s="33" t="s">
        <v>24</v>
      </c>
      <c r="D91" s="41"/>
      <c r="E91" s="41"/>
      <c r="F91" s="28" t="str">
        <f>E15</f>
        <v>Krajská zdravotní, a.s.</v>
      </c>
      <c r="G91" s="41"/>
      <c r="H91" s="41"/>
      <c r="I91" s="33" t="s">
        <v>32</v>
      </c>
      <c r="J91" s="37" t="str">
        <f>E21</f>
        <v>MOSTIKA s.r.o.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25.65" customHeight="1">
      <c r="A92" s="39"/>
      <c r="B92" s="40"/>
      <c r="C92" s="33" t="s">
        <v>30</v>
      </c>
      <c r="D92" s="41"/>
      <c r="E92" s="41"/>
      <c r="F92" s="28" t="str">
        <f>IF(E18="","",E18)</f>
        <v>Vyplň údaj</v>
      </c>
      <c r="G92" s="41"/>
      <c r="H92" s="41"/>
      <c r="I92" s="33" t="s">
        <v>37</v>
      </c>
      <c r="J92" s="37" t="str">
        <f>E24</f>
        <v>Ing. arch. Luboš Polanský</v>
      </c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0.32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29.28" customHeight="1">
      <c r="A94" s="39"/>
      <c r="B94" s="40"/>
      <c r="C94" s="176" t="s">
        <v>134</v>
      </c>
      <c r="D94" s="177"/>
      <c r="E94" s="177"/>
      <c r="F94" s="177"/>
      <c r="G94" s="177"/>
      <c r="H94" s="177"/>
      <c r="I94" s="177"/>
      <c r="J94" s="178" t="s">
        <v>135</v>
      </c>
      <c r="K94" s="177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2.8" customHeight="1">
      <c r="A96" s="39"/>
      <c r="B96" s="40"/>
      <c r="C96" s="179" t="s">
        <v>136</v>
      </c>
      <c r="D96" s="41"/>
      <c r="E96" s="41"/>
      <c r="F96" s="41"/>
      <c r="G96" s="41"/>
      <c r="H96" s="41"/>
      <c r="I96" s="41"/>
      <c r="J96" s="111">
        <f>J133</f>
        <v>0</v>
      </c>
      <c r="K96" s="41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U96" s="18" t="s">
        <v>137</v>
      </c>
    </row>
    <row r="97" s="9" customFormat="1" ht="24.96" customHeight="1">
      <c r="A97" s="9"/>
      <c r="B97" s="180"/>
      <c r="C97" s="181"/>
      <c r="D97" s="182" t="s">
        <v>236</v>
      </c>
      <c r="E97" s="183"/>
      <c r="F97" s="183"/>
      <c r="G97" s="183"/>
      <c r="H97" s="183"/>
      <c r="I97" s="183"/>
      <c r="J97" s="184">
        <f>J134</f>
        <v>0</v>
      </c>
      <c r="K97" s="181"/>
      <c r="L97" s="185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6"/>
      <c r="C98" s="187"/>
      <c r="D98" s="188" t="s">
        <v>1752</v>
      </c>
      <c r="E98" s="189"/>
      <c r="F98" s="189"/>
      <c r="G98" s="189"/>
      <c r="H98" s="189"/>
      <c r="I98" s="189"/>
      <c r="J98" s="190">
        <f>J135</f>
        <v>0</v>
      </c>
      <c r="K98" s="187"/>
      <c r="L98" s="191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6"/>
      <c r="C99" s="187"/>
      <c r="D99" s="188" t="s">
        <v>237</v>
      </c>
      <c r="E99" s="189"/>
      <c r="F99" s="189"/>
      <c r="G99" s="189"/>
      <c r="H99" s="189"/>
      <c r="I99" s="189"/>
      <c r="J99" s="190">
        <f>J144</f>
        <v>0</v>
      </c>
      <c r="K99" s="187"/>
      <c r="L99" s="191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6"/>
      <c r="C100" s="187"/>
      <c r="D100" s="188" t="s">
        <v>238</v>
      </c>
      <c r="E100" s="189"/>
      <c r="F100" s="189"/>
      <c r="G100" s="189"/>
      <c r="H100" s="189"/>
      <c r="I100" s="189"/>
      <c r="J100" s="190">
        <f>J157</f>
        <v>0</v>
      </c>
      <c r="K100" s="187"/>
      <c r="L100" s="191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6"/>
      <c r="C101" s="187"/>
      <c r="D101" s="188" t="s">
        <v>239</v>
      </c>
      <c r="E101" s="189"/>
      <c r="F101" s="189"/>
      <c r="G101" s="189"/>
      <c r="H101" s="189"/>
      <c r="I101" s="189"/>
      <c r="J101" s="190">
        <f>J165</f>
        <v>0</v>
      </c>
      <c r="K101" s="187"/>
      <c r="L101" s="191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86"/>
      <c r="C102" s="187"/>
      <c r="D102" s="188" t="s">
        <v>411</v>
      </c>
      <c r="E102" s="189"/>
      <c r="F102" s="189"/>
      <c r="G102" s="189"/>
      <c r="H102" s="189"/>
      <c r="I102" s="189"/>
      <c r="J102" s="190">
        <f>J175</f>
        <v>0</v>
      </c>
      <c r="K102" s="187"/>
      <c r="L102" s="191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9" customFormat="1" ht="24.96" customHeight="1">
      <c r="A103" s="9"/>
      <c r="B103" s="180"/>
      <c r="C103" s="181"/>
      <c r="D103" s="182" t="s">
        <v>240</v>
      </c>
      <c r="E103" s="183"/>
      <c r="F103" s="183"/>
      <c r="G103" s="183"/>
      <c r="H103" s="183"/>
      <c r="I103" s="183"/>
      <c r="J103" s="184">
        <f>J178</f>
        <v>0</v>
      </c>
      <c r="K103" s="181"/>
      <c r="L103" s="185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</row>
    <row r="104" s="10" customFormat="1" ht="19.92" customHeight="1">
      <c r="A104" s="10"/>
      <c r="B104" s="186"/>
      <c r="C104" s="187"/>
      <c r="D104" s="188" t="s">
        <v>819</v>
      </c>
      <c r="E104" s="189"/>
      <c r="F104" s="189"/>
      <c r="G104" s="189"/>
      <c r="H104" s="189"/>
      <c r="I104" s="189"/>
      <c r="J104" s="190">
        <f>J179</f>
        <v>0</v>
      </c>
      <c r="K104" s="187"/>
      <c r="L104" s="191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86"/>
      <c r="C105" s="187"/>
      <c r="D105" s="188" t="s">
        <v>820</v>
      </c>
      <c r="E105" s="189"/>
      <c r="F105" s="189"/>
      <c r="G105" s="189"/>
      <c r="H105" s="189"/>
      <c r="I105" s="189"/>
      <c r="J105" s="190">
        <f>J187</f>
        <v>0</v>
      </c>
      <c r="K105" s="187"/>
      <c r="L105" s="191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86"/>
      <c r="C106" s="187"/>
      <c r="D106" s="188" t="s">
        <v>821</v>
      </c>
      <c r="E106" s="189"/>
      <c r="F106" s="189"/>
      <c r="G106" s="189"/>
      <c r="H106" s="189"/>
      <c r="I106" s="189"/>
      <c r="J106" s="190">
        <f>J197</f>
        <v>0</v>
      </c>
      <c r="K106" s="187"/>
      <c r="L106" s="191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186"/>
      <c r="C107" s="187"/>
      <c r="D107" s="188" t="s">
        <v>822</v>
      </c>
      <c r="E107" s="189"/>
      <c r="F107" s="189"/>
      <c r="G107" s="189"/>
      <c r="H107" s="189"/>
      <c r="I107" s="189"/>
      <c r="J107" s="190">
        <f>J210</f>
        <v>0</v>
      </c>
      <c r="K107" s="187"/>
      <c r="L107" s="191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10" customFormat="1" ht="19.92" customHeight="1">
      <c r="A108" s="10"/>
      <c r="B108" s="186"/>
      <c r="C108" s="187"/>
      <c r="D108" s="188" t="s">
        <v>1278</v>
      </c>
      <c r="E108" s="189"/>
      <c r="F108" s="189"/>
      <c r="G108" s="189"/>
      <c r="H108" s="189"/>
      <c r="I108" s="189"/>
      <c r="J108" s="190">
        <f>J216</f>
        <v>0</v>
      </c>
      <c r="K108" s="187"/>
      <c r="L108" s="191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10" customFormat="1" ht="19.92" customHeight="1">
      <c r="A109" s="10"/>
      <c r="B109" s="186"/>
      <c r="C109" s="187"/>
      <c r="D109" s="188" t="s">
        <v>824</v>
      </c>
      <c r="E109" s="189"/>
      <c r="F109" s="189"/>
      <c r="G109" s="189"/>
      <c r="H109" s="189"/>
      <c r="I109" s="189"/>
      <c r="J109" s="190">
        <f>J221</f>
        <v>0</v>
      </c>
      <c r="K109" s="187"/>
      <c r="L109" s="191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10" customFormat="1" ht="19.92" customHeight="1">
      <c r="A110" s="10"/>
      <c r="B110" s="186"/>
      <c r="C110" s="187"/>
      <c r="D110" s="188" t="s">
        <v>825</v>
      </c>
      <c r="E110" s="189"/>
      <c r="F110" s="189"/>
      <c r="G110" s="189"/>
      <c r="H110" s="189"/>
      <c r="I110" s="189"/>
      <c r="J110" s="190">
        <f>J256</f>
        <v>0</v>
      </c>
      <c r="K110" s="187"/>
      <c r="L110" s="191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</row>
    <row r="111" s="10" customFormat="1" ht="19.92" customHeight="1">
      <c r="A111" s="10"/>
      <c r="B111" s="186"/>
      <c r="C111" s="187"/>
      <c r="D111" s="188" t="s">
        <v>242</v>
      </c>
      <c r="E111" s="189"/>
      <c r="F111" s="189"/>
      <c r="G111" s="189"/>
      <c r="H111" s="189"/>
      <c r="I111" s="189"/>
      <c r="J111" s="190">
        <f>J284</f>
        <v>0</v>
      </c>
      <c r="K111" s="187"/>
      <c r="L111" s="191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</row>
    <row r="112" s="10" customFormat="1" ht="19.92" customHeight="1">
      <c r="A112" s="10"/>
      <c r="B112" s="186"/>
      <c r="C112" s="187"/>
      <c r="D112" s="188" t="s">
        <v>826</v>
      </c>
      <c r="E112" s="189"/>
      <c r="F112" s="189"/>
      <c r="G112" s="189"/>
      <c r="H112" s="189"/>
      <c r="I112" s="189"/>
      <c r="J112" s="190">
        <f>J292</f>
        <v>0</v>
      </c>
      <c r="K112" s="187"/>
      <c r="L112" s="191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</row>
    <row r="113" s="9" customFormat="1" ht="24.96" customHeight="1">
      <c r="A113" s="9"/>
      <c r="B113" s="180"/>
      <c r="C113" s="181"/>
      <c r="D113" s="182" t="s">
        <v>417</v>
      </c>
      <c r="E113" s="183"/>
      <c r="F113" s="183"/>
      <c r="G113" s="183"/>
      <c r="H113" s="183"/>
      <c r="I113" s="183"/>
      <c r="J113" s="184">
        <f>J324</f>
        <v>0</v>
      </c>
      <c r="K113" s="181"/>
      <c r="L113" s="185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</row>
    <row r="114" s="2" customFormat="1" ht="21.84" customHeight="1">
      <c r="A114" s="39"/>
      <c r="B114" s="40"/>
      <c r="C114" s="41"/>
      <c r="D114" s="41"/>
      <c r="E114" s="41"/>
      <c r="F114" s="41"/>
      <c r="G114" s="41"/>
      <c r="H114" s="41"/>
      <c r="I114" s="41"/>
      <c r="J114" s="41"/>
      <c r="K114" s="41"/>
      <c r="L114" s="64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2" customFormat="1" ht="6.96" customHeight="1">
      <c r="A115" s="39"/>
      <c r="B115" s="67"/>
      <c r="C115" s="68"/>
      <c r="D115" s="68"/>
      <c r="E115" s="68"/>
      <c r="F115" s="68"/>
      <c r="G115" s="68"/>
      <c r="H115" s="68"/>
      <c r="I115" s="68"/>
      <c r="J115" s="68"/>
      <c r="K115" s="68"/>
      <c r="L115" s="64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9" s="2" customFormat="1" ht="6.96" customHeight="1">
      <c r="A119" s="39"/>
      <c r="B119" s="69"/>
      <c r="C119" s="70"/>
      <c r="D119" s="70"/>
      <c r="E119" s="70"/>
      <c r="F119" s="70"/>
      <c r="G119" s="70"/>
      <c r="H119" s="70"/>
      <c r="I119" s="70"/>
      <c r="J119" s="70"/>
      <c r="K119" s="70"/>
      <c r="L119" s="64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2" customFormat="1" ht="24.96" customHeight="1">
      <c r="A120" s="39"/>
      <c r="B120" s="40"/>
      <c r="C120" s="24" t="s">
        <v>145</v>
      </c>
      <c r="D120" s="41"/>
      <c r="E120" s="41"/>
      <c r="F120" s="41"/>
      <c r="G120" s="41"/>
      <c r="H120" s="41"/>
      <c r="I120" s="41"/>
      <c r="J120" s="41"/>
      <c r="K120" s="41"/>
      <c r="L120" s="64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s="2" customFormat="1" ht="6.96" customHeight="1">
      <c r="A121" s="39"/>
      <c r="B121" s="40"/>
      <c r="C121" s="41"/>
      <c r="D121" s="41"/>
      <c r="E121" s="41"/>
      <c r="F121" s="41"/>
      <c r="G121" s="41"/>
      <c r="H121" s="41"/>
      <c r="I121" s="41"/>
      <c r="J121" s="41"/>
      <c r="K121" s="41"/>
      <c r="L121" s="64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</row>
    <row r="122" s="2" customFormat="1" ht="12" customHeight="1">
      <c r="A122" s="39"/>
      <c r="B122" s="40"/>
      <c r="C122" s="33" t="s">
        <v>16</v>
      </c>
      <c r="D122" s="41"/>
      <c r="E122" s="41"/>
      <c r="F122" s="41"/>
      <c r="G122" s="41"/>
      <c r="H122" s="41"/>
      <c r="I122" s="41"/>
      <c r="J122" s="41"/>
      <c r="K122" s="41"/>
      <c r="L122" s="64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</row>
    <row r="123" s="2" customFormat="1" ht="26.25" customHeight="1">
      <c r="A123" s="39"/>
      <c r="B123" s="40"/>
      <c r="C123" s="41"/>
      <c r="D123" s="41"/>
      <c r="E123" s="175" t="str">
        <f>E7</f>
        <v>Rekonstrukce Denního stacionáře psychiatrického oddělení, KZ, a.s. – Nemocnice Most, o.z.</v>
      </c>
      <c r="F123" s="33"/>
      <c r="G123" s="33"/>
      <c r="H123" s="33"/>
      <c r="I123" s="41"/>
      <c r="J123" s="41"/>
      <c r="K123" s="41"/>
      <c r="L123" s="64"/>
      <c r="S123" s="39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</row>
    <row r="124" s="2" customFormat="1" ht="12" customHeight="1">
      <c r="A124" s="39"/>
      <c r="B124" s="40"/>
      <c r="C124" s="33" t="s">
        <v>131</v>
      </c>
      <c r="D124" s="41"/>
      <c r="E124" s="41"/>
      <c r="F124" s="41"/>
      <c r="G124" s="41"/>
      <c r="H124" s="41"/>
      <c r="I124" s="41"/>
      <c r="J124" s="41"/>
      <c r="K124" s="41"/>
      <c r="L124" s="64"/>
      <c r="S124" s="39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</row>
    <row r="125" s="2" customFormat="1" ht="16.5" customHeight="1">
      <c r="A125" s="39"/>
      <c r="B125" s="40"/>
      <c r="C125" s="41"/>
      <c r="D125" s="41"/>
      <c r="E125" s="77" t="str">
        <f>E9</f>
        <v>113 - Snoezelen</v>
      </c>
      <c r="F125" s="41"/>
      <c r="G125" s="41"/>
      <c r="H125" s="41"/>
      <c r="I125" s="41"/>
      <c r="J125" s="41"/>
      <c r="K125" s="41"/>
      <c r="L125" s="64"/>
      <c r="S125" s="39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</row>
    <row r="126" s="2" customFormat="1" ht="6.96" customHeight="1">
      <c r="A126" s="39"/>
      <c r="B126" s="40"/>
      <c r="C126" s="41"/>
      <c r="D126" s="41"/>
      <c r="E126" s="41"/>
      <c r="F126" s="41"/>
      <c r="G126" s="41"/>
      <c r="H126" s="41"/>
      <c r="I126" s="41"/>
      <c r="J126" s="41"/>
      <c r="K126" s="41"/>
      <c r="L126" s="64"/>
      <c r="S126" s="39"/>
      <c r="T126" s="39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</row>
    <row r="127" s="2" customFormat="1" ht="12" customHeight="1">
      <c r="A127" s="39"/>
      <c r="B127" s="40"/>
      <c r="C127" s="33" t="s">
        <v>20</v>
      </c>
      <c r="D127" s="41"/>
      <c r="E127" s="41"/>
      <c r="F127" s="28" t="str">
        <f>F12</f>
        <v>J. E. Purkyně 270, 434 64 Most</v>
      </c>
      <c r="G127" s="41"/>
      <c r="H127" s="41"/>
      <c r="I127" s="33" t="s">
        <v>22</v>
      </c>
      <c r="J127" s="80" t="str">
        <f>IF(J12="","",J12)</f>
        <v>2. 6. 2025</v>
      </c>
      <c r="K127" s="41"/>
      <c r="L127" s="64"/>
      <c r="S127" s="39"/>
      <c r="T127" s="39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</row>
    <row r="128" s="2" customFormat="1" ht="6.96" customHeight="1">
      <c r="A128" s="39"/>
      <c r="B128" s="40"/>
      <c r="C128" s="41"/>
      <c r="D128" s="41"/>
      <c r="E128" s="41"/>
      <c r="F128" s="41"/>
      <c r="G128" s="41"/>
      <c r="H128" s="41"/>
      <c r="I128" s="41"/>
      <c r="J128" s="41"/>
      <c r="K128" s="41"/>
      <c r="L128" s="64"/>
      <c r="S128" s="39"/>
      <c r="T128" s="39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</row>
    <row r="129" s="2" customFormat="1" ht="15.15" customHeight="1">
      <c r="A129" s="39"/>
      <c r="B129" s="40"/>
      <c r="C129" s="33" t="s">
        <v>24</v>
      </c>
      <c r="D129" s="41"/>
      <c r="E129" s="41"/>
      <c r="F129" s="28" t="str">
        <f>E15</f>
        <v>Krajská zdravotní, a.s.</v>
      </c>
      <c r="G129" s="41"/>
      <c r="H129" s="41"/>
      <c r="I129" s="33" t="s">
        <v>32</v>
      </c>
      <c r="J129" s="37" t="str">
        <f>E21</f>
        <v>MOSTIKA s.r.o.</v>
      </c>
      <c r="K129" s="41"/>
      <c r="L129" s="64"/>
      <c r="S129" s="39"/>
      <c r="T129" s="39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</row>
    <row r="130" s="2" customFormat="1" ht="25.65" customHeight="1">
      <c r="A130" s="39"/>
      <c r="B130" s="40"/>
      <c r="C130" s="33" t="s">
        <v>30</v>
      </c>
      <c r="D130" s="41"/>
      <c r="E130" s="41"/>
      <c r="F130" s="28" t="str">
        <f>IF(E18="","",E18)</f>
        <v>Vyplň údaj</v>
      </c>
      <c r="G130" s="41"/>
      <c r="H130" s="41"/>
      <c r="I130" s="33" t="s">
        <v>37</v>
      </c>
      <c r="J130" s="37" t="str">
        <f>E24</f>
        <v>Ing. arch. Luboš Polanský</v>
      </c>
      <c r="K130" s="41"/>
      <c r="L130" s="64"/>
      <c r="S130" s="39"/>
      <c r="T130" s="39"/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</row>
    <row r="131" s="2" customFormat="1" ht="10.32" customHeight="1">
      <c r="A131" s="39"/>
      <c r="B131" s="40"/>
      <c r="C131" s="41"/>
      <c r="D131" s="41"/>
      <c r="E131" s="41"/>
      <c r="F131" s="41"/>
      <c r="G131" s="41"/>
      <c r="H131" s="41"/>
      <c r="I131" s="41"/>
      <c r="J131" s="41"/>
      <c r="K131" s="41"/>
      <c r="L131" s="64"/>
      <c r="S131" s="39"/>
      <c r="T131" s="39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</row>
    <row r="132" s="11" customFormat="1" ht="29.28" customHeight="1">
      <c r="A132" s="192"/>
      <c r="B132" s="193"/>
      <c r="C132" s="194" t="s">
        <v>146</v>
      </c>
      <c r="D132" s="195" t="s">
        <v>65</v>
      </c>
      <c r="E132" s="195" t="s">
        <v>61</v>
      </c>
      <c r="F132" s="195" t="s">
        <v>62</v>
      </c>
      <c r="G132" s="195" t="s">
        <v>147</v>
      </c>
      <c r="H132" s="195" t="s">
        <v>148</v>
      </c>
      <c r="I132" s="195" t="s">
        <v>149</v>
      </c>
      <c r="J132" s="195" t="s">
        <v>135</v>
      </c>
      <c r="K132" s="196" t="s">
        <v>150</v>
      </c>
      <c r="L132" s="197"/>
      <c r="M132" s="101" t="s">
        <v>1</v>
      </c>
      <c r="N132" s="102" t="s">
        <v>44</v>
      </c>
      <c r="O132" s="102" t="s">
        <v>151</v>
      </c>
      <c r="P132" s="102" t="s">
        <v>152</v>
      </c>
      <c r="Q132" s="102" t="s">
        <v>153</v>
      </c>
      <c r="R132" s="102" t="s">
        <v>154</v>
      </c>
      <c r="S132" s="102" t="s">
        <v>155</v>
      </c>
      <c r="T132" s="103" t="s">
        <v>156</v>
      </c>
      <c r="U132" s="192"/>
      <c r="V132" s="192"/>
      <c r="W132" s="192"/>
      <c r="X132" s="192"/>
      <c r="Y132" s="192"/>
      <c r="Z132" s="192"/>
      <c r="AA132" s="192"/>
      <c r="AB132" s="192"/>
      <c r="AC132" s="192"/>
      <c r="AD132" s="192"/>
      <c r="AE132" s="192"/>
    </row>
    <row r="133" s="2" customFormat="1" ht="22.8" customHeight="1">
      <c r="A133" s="39"/>
      <c r="B133" s="40"/>
      <c r="C133" s="108" t="s">
        <v>157</v>
      </c>
      <c r="D133" s="41"/>
      <c r="E133" s="41"/>
      <c r="F133" s="41"/>
      <c r="G133" s="41"/>
      <c r="H133" s="41"/>
      <c r="I133" s="41"/>
      <c r="J133" s="198">
        <f>BK133</f>
        <v>0</v>
      </c>
      <c r="K133" s="41"/>
      <c r="L133" s="45"/>
      <c r="M133" s="104"/>
      <c r="N133" s="199"/>
      <c r="O133" s="105"/>
      <c r="P133" s="200">
        <f>P134+P178+P324</f>
        <v>0</v>
      </c>
      <c r="Q133" s="105"/>
      <c r="R133" s="200">
        <f>R134+R178+R324</f>
        <v>3.1186422199999999</v>
      </c>
      <c r="S133" s="105"/>
      <c r="T133" s="201">
        <f>T134+T178+T324</f>
        <v>1.58950071</v>
      </c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T133" s="18" t="s">
        <v>79</v>
      </c>
      <c r="AU133" s="18" t="s">
        <v>137</v>
      </c>
      <c r="BK133" s="202">
        <f>BK134+BK178+BK324</f>
        <v>0</v>
      </c>
    </row>
    <row r="134" s="12" customFormat="1" ht="25.92" customHeight="1">
      <c r="A134" s="12"/>
      <c r="B134" s="203"/>
      <c r="C134" s="204"/>
      <c r="D134" s="205" t="s">
        <v>79</v>
      </c>
      <c r="E134" s="206" t="s">
        <v>243</v>
      </c>
      <c r="F134" s="206" t="s">
        <v>244</v>
      </c>
      <c r="G134" s="204"/>
      <c r="H134" s="204"/>
      <c r="I134" s="207"/>
      <c r="J134" s="208">
        <f>BK134</f>
        <v>0</v>
      </c>
      <c r="K134" s="204"/>
      <c r="L134" s="209"/>
      <c r="M134" s="210"/>
      <c r="N134" s="211"/>
      <c r="O134" s="211"/>
      <c r="P134" s="212">
        <f>P135+P144+P157+P165+P175</f>
        <v>0</v>
      </c>
      <c r="Q134" s="211"/>
      <c r="R134" s="212">
        <f>R135+R144+R157+R165+R175</f>
        <v>1.9232924600000001</v>
      </c>
      <c r="S134" s="211"/>
      <c r="T134" s="213">
        <f>T135+T144+T157+T165+T175</f>
        <v>1.1804000000000001</v>
      </c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R134" s="214" t="s">
        <v>88</v>
      </c>
      <c r="AT134" s="215" t="s">
        <v>79</v>
      </c>
      <c r="AU134" s="215" t="s">
        <v>80</v>
      </c>
      <c r="AY134" s="214" t="s">
        <v>161</v>
      </c>
      <c r="BK134" s="216">
        <f>BK135+BK144+BK157+BK165+BK175</f>
        <v>0</v>
      </c>
    </row>
    <row r="135" s="12" customFormat="1" ht="22.8" customHeight="1">
      <c r="A135" s="12"/>
      <c r="B135" s="203"/>
      <c r="C135" s="204"/>
      <c r="D135" s="205" t="s">
        <v>79</v>
      </c>
      <c r="E135" s="217" t="s">
        <v>177</v>
      </c>
      <c r="F135" s="217" t="s">
        <v>1753</v>
      </c>
      <c r="G135" s="204"/>
      <c r="H135" s="204"/>
      <c r="I135" s="207"/>
      <c r="J135" s="218">
        <f>BK135</f>
        <v>0</v>
      </c>
      <c r="K135" s="204"/>
      <c r="L135" s="209"/>
      <c r="M135" s="210"/>
      <c r="N135" s="211"/>
      <c r="O135" s="211"/>
      <c r="P135" s="212">
        <f>SUM(P136:P143)</f>
        <v>0</v>
      </c>
      <c r="Q135" s="211"/>
      <c r="R135" s="212">
        <f>SUM(R136:R143)</f>
        <v>0.22149816</v>
      </c>
      <c r="S135" s="211"/>
      <c r="T135" s="213">
        <f>SUM(T136:T143)</f>
        <v>0</v>
      </c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R135" s="214" t="s">
        <v>88</v>
      </c>
      <c r="AT135" s="215" t="s">
        <v>79</v>
      </c>
      <c r="AU135" s="215" t="s">
        <v>88</v>
      </c>
      <c r="AY135" s="214" t="s">
        <v>161</v>
      </c>
      <c r="BK135" s="216">
        <f>SUM(BK136:BK143)</f>
        <v>0</v>
      </c>
    </row>
    <row r="136" s="2" customFormat="1" ht="33" customHeight="1">
      <c r="A136" s="39"/>
      <c r="B136" s="40"/>
      <c r="C136" s="219" t="s">
        <v>88</v>
      </c>
      <c r="D136" s="219" t="s">
        <v>164</v>
      </c>
      <c r="E136" s="220" t="s">
        <v>2116</v>
      </c>
      <c r="F136" s="221" t="s">
        <v>2117</v>
      </c>
      <c r="G136" s="222" t="s">
        <v>256</v>
      </c>
      <c r="H136" s="223">
        <v>1</v>
      </c>
      <c r="I136" s="224"/>
      <c r="J136" s="225">
        <f>ROUND(I136*H136,2)</f>
        <v>0</v>
      </c>
      <c r="K136" s="221" t="s">
        <v>168</v>
      </c>
      <c r="L136" s="45"/>
      <c r="M136" s="226" t="s">
        <v>1</v>
      </c>
      <c r="N136" s="227" t="s">
        <v>45</v>
      </c>
      <c r="O136" s="92"/>
      <c r="P136" s="228">
        <f>O136*H136</f>
        <v>0</v>
      </c>
      <c r="Q136" s="228">
        <v>0.033279999999999997</v>
      </c>
      <c r="R136" s="228">
        <f>Q136*H136</f>
        <v>0.033279999999999997</v>
      </c>
      <c r="S136" s="228">
        <v>0</v>
      </c>
      <c r="T136" s="229">
        <f>S136*H136</f>
        <v>0</v>
      </c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R136" s="230" t="s">
        <v>184</v>
      </c>
      <c r="AT136" s="230" t="s">
        <v>164</v>
      </c>
      <c r="AU136" s="230" t="s">
        <v>90</v>
      </c>
      <c r="AY136" s="18" t="s">
        <v>161</v>
      </c>
      <c r="BE136" s="231">
        <f>IF(N136="základní",J136,0)</f>
        <v>0</v>
      </c>
      <c r="BF136" s="231">
        <f>IF(N136="snížená",J136,0)</f>
        <v>0</v>
      </c>
      <c r="BG136" s="231">
        <f>IF(N136="zákl. přenesená",J136,0)</f>
        <v>0</v>
      </c>
      <c r="BH136" s="231">
        <f>IF(N136="sníž. přenesená",J136,0)</f>
        <v>0</v>
      </c>
      <c r="BI136" s="231">
        <f>IF(N136="nulová",J136,0)</f>
        <v>0</v>
      </c>
      <c r="BJ136" s="18" t="s">
        <v>88</v>
      </c>
      <c r="BK136" s="231">
        <f>ROUND(I136*H136,2)</f>
        <v>0</v>
      </c>
      <c r="BL136" s="18" t="s">
        <v>184</v>
      </c>
      <c r="BM136" s="230" t="s">
        <v>2118</v>
      </c>
    </row>
    <row r="137" s="2" customFormat="1" ht="24.15" customHeight="1">
      <c r="A137" s="39"/>
      <c r="B137" s="40"/>
      <c r="C137" s="219" t="s">
        <v>90</v>
      </c>
      <c r="D137" s="219" t="s">
        <v>164</v>
      </c>
      <c r="E137" s="220" t="s">
        <v>1757</v>
      </c>
      <c r="F137" s="221" t="s">
        <v>1758</v>
      </c>
      <c r="G137" s="222" t="s">
        <v>248</v>
      </c>
      <c r="H137" s="223">
        <v>3.028</v>
      </c>
      <c r="I137" s="224"/>
      <c r="J137" s="225">
        <f>ROUND(I137*H137,2)</f>
        <v>0</v>
      </c>
      <c r="K137" s="221" t="s">
        <v>168</v>
      </c>
      <c r="L137" s="45"/>
      <c r="M137" s="226" t="s">
        <v>1</v>
      </c>
      <c r="N137" s="227" t="s">
        <v>45</v>
      </c>
      <c r="O137" s="92"/>
      <c r="P137" s="228">
        <f>O137*H137</f>
        <v>0</v>
      </c>
      <c r="Q137" s="228">
        <v>0.061719999999999997</v>
      </c>
      <c r="R137" s="228">
        <f>Q137*H137</f>
        <v>0.18688816</v>
      </c>
      <c r="S137" s="228">
        <v>0</v>
      </c>
      <c r="T137" s="229">
        <f>S137*H137</f>
        <v>0</v>
      </c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R137" s="230" t="s">
        <v>184</v>
      </c>
      <c r="AT137" s="230" t="s">
        <v>164</v>
      </c>
      <c r="AU137" s="230" t="s">
        <v>90</v>
      </c>
      <c r="AY137" s="18" t="s">
        <v>161</v>
      </c>
      <c r="BE137" s="231">
        <f>IF(N137="základní",J137,0)</f>
        <v>0</v>
      </c>
      <c r="BF137" s="231">
        <f>IF(N137="snížená",J137,0)</f>
        <v>0</v>
      </c>
      <c r="BG137" s="231">
        <f>IF(N137="zákl. přenesená",J137,0)</f>
        <v>0</v>
      </c>
      <c r="BH137" s="231">
        <f>IF(N137="sníž. přenesená",J137,0)</f>
        <v>0</v>
      </c>
      <c r="BI137" s="231">
        <f>IF(N137="nulová",J137,0)</f>
        <v>0</v>
      </c>
      <c r="BJ137" s="18" t="s">
        <v>88</v>
      </c>
      <c r="BK137" s="231">
        <f>ROUND(I137*H137,2)</f>
        <v>0</v>
      </c>
      <c r="BL137" s="18" t="s">
        <v>184</v>
      </c>
      <c r="BM137" s="230" t="s">
        <v>2119</v>
      </c>
    </row>
    <row r="138" s="13" customFormat="1">
      <c r="A138" s="13"/>
      <c r="B138" s="241"/>
      <c r="C138" s="242"/>
      <c r="D138" s="232" t="s">
        <v>250</v>
      </c>
      <c r="E138" s="243" t="s">
        <v>1</v>
      </c>
      <c r="F138" s="244" t="s">
        <v>2120</v>
      </c>
      <c r="G138" s="242"/>
      <c r="H138" s="245">
        <v>5.25</v>
      </c>
      <c r="I138" s="246"/>
      <c r="J138" s="242"/>
      <c r="K138" s="242"/>
      <c r="L138" s="247"/>
      <c r="M138" s="248"/>
      <c r="N138" s="249"/>
      <c r="O138" s="249"/>
      <c r="P138" s="249"/>
      <c r="Q138" s="249"/>
      <c r="R138" s="249"/>
      <c r="S138" s="249"/>
      <c r="T138" s="250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51" t="s">
        <v>250</v>
      </c>
      <c r="AU138" s="251" t="s">
        <v>90</v>
      </c>
      <c r="AV138" s="13" t="s">
        <v>90</v>
      </c>
      <c r="AW138" s="13" t="s">
        <v>36</v>
      </c>
      <c r="AX138" s="13" t="s">
        <v>80</v>
      </c>
      <c r="AY138" s="251" t="s">
        <v>161</v>
      </c>
    </row>
    <row r="139" s="13" customFormat="1">
      <c r="A139" s="13"/>
      <c r="B139" s="241"/>
      <c r="C139" s="242"/>
      <c r="D139" s="232" t="s">
        <v>250</v>
      </c>
      <c r="E139" s="243" t="s">
        <v>1</v>
      </c>
      <c r="F139" s="244" t="s">
        <v>2121</v>
      </c>
      <c r="G139" s="242"/>
      <c r="H139" s="245">
        <v>-2.222</v>
      </c>
      <c r="I139" s="246"/>
      <c r="J139" s="242"/>
      <c r="K139" s="242"/>
      <c r="L139" s="247"/>
      <c r="M139" s="248"/>
      <c r="N139" s="249"/>
      <c r="O139" s="249"/>
      <c r="P139" s="249"/>
      <c r="Q139" s="249"/>
      <c r="R139" s="249"/>
      <c r="S139" s="249"/>
      <c r="T139" s="250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51" t="s">
        <v>250</v>
      </c>
      <c r="AU139" s="251" t="s">
        <v>90</v>
      </c>
      <c r="AV139" s="13" t="s">
        <v>90</v>
      </c>
      <c r="AW139" s="13" t="s">
        <v>36</v>
      </c>
      <c r="AX139" s="13" t="s">
        <v>80</v>
      </c>
      <c r="AY139" s="251" t="s">
        <v>161</v>
      </c>
    </row>
    <row r="140" s="14" customFormat="1">
      <c r="A140" s="14"/>
      <c r="B140" s="252"/>
      <c r="C140" s="253"/>
      <c r="D140" s="232" t="s">
        <v>250</v>
      </c>
      <c r="E140" s="254" t="s">
        <v>1</v>
      </c>
      <c r="F140" s="255" t="s">
        <v>253</v>
      </c>
      <c r="G140" s="253"/>
      <c r="H140" s="256">
        <v>3.028</v>
      </c>
      <c r="I140" s="257"/>
      <c r="J140" s="253"/>
      <c r="K140" s="253"/>
      <c r="L140" s="258"/>
      <c r="M140" s="259"/>
      <c r="N140" s="260"/>
      <c r="O140" s="260"/>
      <c r="P140" s="260"/>
      <c r="Q140" s="260"/>
      <c r="R140" s="260"/>
      <c r="S140" s="260"/>
      <c r="T140" s="261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T140" s="262" t="s">
        <v>250</v>
      </c>
      <c r="AU140" s="262" t="s">
        <v>90</v>
      </c>
      <c r="AV140" s="14" t="s">
        <v>184</v>
      </c>
      <c r="AW140" s="14" t="s">
        <v>36</v>
      </c>
      <c r="AX140" s="14" t="s">
        <v>88</v>
      </c>
      <c r="AY140" s="262" t="s">
        <v>161</v>
      </c>
    </row>
    <row r="141" s="2" customFormat="1" ht="24.15" customHeight="1">
      <c r="A141" s="39"/>
      <c r="B141" s="40"/>
      <c r="C141" s="219" t="s">
        <v>177</v>
      </c>
      <c r="D141" s="219" t="s">
        <v>164</v>
      </c>
      <c r="E141" s="220" t="s">
        <v>1761</v>
      </c>
      <c r="F141" s="221" t="s">
        <v>1762</v>
      </c>
      <c r="G141" s="222" t="s">
        <v>441</v>
      </c>
      <c r="H141" s="223">
        <v>9.5</v>
      </c>
      <c r="I141" s="224"/>
      <c r="J141" s="225">
        <f>ROUND(I141*H141,2)</f>
        <v>0</v>
      </c>
      <c r="K141" s="221" t="s">
        <v>168</v>
      </c>
      <c r="L141" s="45"/>
      <c r="M141" s="226" t="s">
        <v>1</v>
      </c>
      <c r="N141" s="227" t="s">
        <v>45</v>
      </c>
      <c r="O141" s="92"/>
      <c r="P141" s="228">
        <f>O141*H141</f>
        <v>0</v>
      </c>
      <c r="Q141" s="228">
        <v>0.00013999999999999999</v>
      </c>
      <c r="R141" s="228">
        <f>Q141*H141</f>
        <v>0.0013299999999999998</v>
      </c>
      <c r="S141" s="228">
        <v>0</v>
      </c>
      <c r="T141" s="229">
        <f>S141*H141</f>
        <v>0</v>
      </c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R141" s="230" t="s">
        <v>184</v>
      </c>
      <c r="AT141" s="230" t="s">
        <v>164</v>
      </c>
      <c r="AU141" s="230" t="s">
        <v>90</v>
      </c>
      <c r="AY141" s="18" t="s">
        <v>161</v>
      </c>
      <c r="BE141" s="231">
        <f>IF(N141="základní",J141,0)</f>
        <v>0</v>
      </c>
      <c r="BF141" s="231">
        <f>IF(N141="snížená",J141,0)</f>
        <v>0</v>
      </c>
      <c r="BG141" s="231">
        <f>IF(N141="zákl. přenesená",J141,0)</f>
        <v>0</v>
      </c>
      <c r="BH141" s="231">
        <f>IF(N141="sníž. přenesená",J141,0)</f>
        <v>0</v>
      </c>
      <c r="BI141" s="231">
        <f>IF(N141="nulová",J141,0)</f>
        <v>0</v>
      </c>
      <c r="BJ141" s="18" t="s">
        <v>88</v>
      </c>
      <c r="BK141" s="231">
        <f>ROUND(I141*H141,2)</f>
        <v>0</v>
      </c>
      <c r="BL141" s="18" t="s">
        <v>184</v>
      </c>
      <c r="BM141" s="230" t="s">
        <v>2122</v>
      </c>
    </row>
    <row r="142" s="13" customFormat="1">
      <c r="A142" s="13"/>
      <c r="B142" s="241"/>
      <c r="C142" s="242"/>
      <c r="D142" s="232" t="s">
        <v>250</v>
      </c>
      <c r="E142" s="243" t="s">
        <v>1</v>
      </c>
      <c r="F142" s="244" t="s">
        <v>2123</v>
      </c>
      <c r="G142" s="242"/>
      <c r="H142" s="245">
        <v>9.5</v>
      </c>
      <c r="I142" s="246"/>
      <c r="J142" s="242"/>
      <c r="K142" s="242"/>
      <c r="L142" s="247"/>
      <c r="M142" s="248"/>
      <c r="N142" s="249"/>
      <c r="O142" s="249"/>
      <c r="P142" s="249"/>
      <c r="Q142" s="249"/>
      <c r="R142" s="249"/>
      <c r="S142" s="249"/>
      <c r="T142" s="250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51" t="s">
        <v>250</v>
      </c>
      <c r="AU142" s="251" t="s">
        <v>90</v>
      </c>
      <c r="AV142" s="13" t="s">
        <v>90</v>
      </c>
      <c r="AW142" s="13" t="s">
        <v>36</v>
      </c>
      <c r="AX142" s="13" t="s">
        <v>80</v>
      </c>
      <c r="AY142" s="251" t="s">
        <v>161</v>
      </c>
    </row>
    <row r="143" s="14" customFormat="1">
      <c r="A143" s="14"/>
      <c r="B143" s="252"/>
      <c r="C143" s="253"/>
      <c r="D143" s="232" t="s">
        <v>250</v>
      </c>
      <c r="E143" s="254" t="s">
        <v>1</v>
      </c>
      <c r="F143" s="255" t="s">
        <v>253</v>
      </c>
      <c r="G143" s="253"/>
      <c r="H143" s="256">
        <v>9.5</v>
      </c>
      <c r="I143" s="257"/>
      <c r="J143" s="253"/>
      <c r="K143" s="253"/>
      <c r="L143" s="258"/>
      <c r="M143" s="259"/>
      <c r="N143" s="260"/>
      <c r="O143" s="260"/>
      <c r="P143" s="260"/>
      <c r="Q143" s="260"/>
      <c r="R143" s="260"/>
      <c r="S143" s="260"/>
      <c r="T143" s="261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T143" s="262" t="s">
        <v>250</v>
      </c>
      <c r="AU143" s="262" t="s">
        <v>90</v>
      </c>
      <c r="AV143" s="14" t="s">
        <v>184</v>
      </c>
      <c r="AW143" s="14" t="s">
        <v>36</v>
      </c>
      <c r="AX143" s="14" t="s">
        <v>88</v>
      </c>
      <c r="AY143" s="262" t="s">
        <v>161</v>
      </c>
    </row>
    <row r="144" s="12" customFormat="1" ht="22.8" customHeight="1">
      <c r="A144" s="12"/>
      <c r="B144" s="203"/>
      <c r="C144" s="204"/>
      <c r="D144" s="205" t="s">
        <v>79</v>
      </c>
      <c r="E144" s="217" t="s">
        <v>193</v>
      </c>
      <c r="F144" s="217" t="s">
        <v>245</v>
      </c>
      <c r="G144" s="204"/>
      <c r="H144" s="204"/>
      <c r="I144" s="207"/>
      <c r="J144" s="218">
        <f>BK144</f>
        <v>0</v>
      </c>
      <c r="K144" s="204"/>
      <c r="L144" s="209"/>
      <c r="M144" s="210"/>
      <c r="N144" s="211"/>
      <c r="O144" s="211"/>
      <c r="P144" s="212">
        <f>SUM(P145:P156)</f>
        <v>0</v>
      </c>
      <c r="Q144" s="211"/>
      <c r="R144" s="212">
        <f>SUM(R145:R156)</f>
        <v>1.6978527999999999</v>
      </c>
      <c r="S144" s="211"/>
      <c r="T144" s="213">
        <f>SUM(T145:T156)</f>
        <v>0</v>
      </c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R144" s="214" t="s">
        <v>88</v>
      </c>
      <c r="AT144" s="215" t="s">
        <v>79</v>
      </c>
      <c r="AU144" s="215" t="s">
        <v>88</v>
      </c>
      <c r="AY144" s="214" t="s">
        <v>161</v>
      </c>
      <c r="BK144" s="216">
        <f>SUM(BK145:BK156)</f>
        <v>0</v>
      </c>
    </row>
    <row r="145" s="2" customFormat="1" ht="24.15" customHeight="1">
      <c r="A145" s="39"/>
      <c r="B145" s="40"/>
      <c r="C145" s="219" t="s">
        <v>184</v>
      </c>
      <c r="D145" s="219" t="s">
        <v>164</v>
      </c>
      <c r="E145" s="220" t="s">
        <v>1766</v>
      </c>
      <c r="F145" s="221" t="s">
        <v>1767</v>
      </c>
      <c r="G145" s="222" t="s">
        <v>248</v>
      </c>
      <c r="H145" s="223">
        <v>6.056</v>
      </c>
      <c r="I145" s="224"/>
      <c r="J145" s="225">
        <f>ROUND(I145*H145,2)</f>
        <v>0</v>
      </c>
      <c r="K145" s="221" t="s">
        <v>168</v>
      </c>
      <c r="L145" s="45"/>
      <c r="M145" s="226" t="s">
        <v>1</v>
      </c>
      <c r="N145" s="227" t="s">
        <v>45</v>
      </c>
      <c r="O145" s="92"/>
      <c r="P145" s="228">
        <f>O145*H145</f>
        <v>0</v>
      </c>
      <c r="Q145" s="228">
        <v>0.00025999999999999998</v>
      </c>
      <c r="R145" s="228">
        <f>Q145*H145</f>
        <v>0.0015745599999999998</v>
      </c>
      <c r="S145" s="228">
        <v>0</v>
      </c>
      <c r="T145" s="229">
        <f>S145*H145</f>
        <v>0</v>
      </c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R145" s="230" t="s">
        <v>184</v>
      </c>
      <c r="AT145" s="230" t="s">
        <v>164</v>
      </c>
      <c r="AU145" s="230" t="s">
        <v>90</v>
      </c>
      <c r="AY145" s="18" t="s">
        <v>161</v>
      </c>
      <c r="BE145" s="231">
        <f>IF(N145="základní",J145,0)</f>
        <v>0</v>
      </c>
      <c r="BF145" s="231">
        <f>IF(N145="snížená",J145,0)</f>
        <v>0</v>
      </c>
      <c r="BG145" s="231">
        <f>IF(N145="zákl. přenesená",J145,0)</f>
        <v>0</v>
      </c>
      <c r="BH145" s="231">
        <f>IF(N145="sníž. přenesená",J145,0)</f>
        <v>0</v>
      </c>
      <c r="BI145" s="231">
        <f>IF(N145="nulová",J145,0)</f>
        <v>0</v>
      </c>
      <c r="BJ145" s="18" t="s">
        <v>88</v>
      </c>
      <c r="BK145" s="231">
        <f>ROUND(I145*H145,2)</f>
        <v>0</v>
      </c>
      <c r="BL145" s="18" t="s">
        <v>184</v>
      </c>
      <c r="BM145" s="230" t="s">
        <v>2124</v>
      </c>
    </row>
    <row r="146" s="2" customFormat="1">
      <c r="A146" s="39"/>
      <c r="B146" s="40"/>
      <c r="C146" s="41"/>
      <c r="D146" s="232" t="s">
        <v>171</v>
      </c>
      <c r="E146" s="41"/>
      <c r="F146" s="233" t="s">
        <v>1769</v>
      </c>
      <c r="G146" s="41"/>
      <c r="H146" s="41"/>
      <c r="I146" s="234"/>
      <c r="J146" s="41"/>
      <c r="K146" s="41"/>
      <c r="L146" s="45"/>
      <c r="M146" s="235"/>
      <c r="N146" s="236"/>
      <c r="O146" s="92"/>
      <c r="P146" s="92"/>
      <c r="Q146" s="92"/>
      <c r="R146" s="92"/>
      <c r="S146" s="92"/>
      <c r="T146" s="93"/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T146" s="18" t="s">
        <v>171</v>
      </c>
      <c r="AU146" s="18" t="s">
        <v>90</v>
      </c>
    </row>
    <row r="147" s="13" customFormat="1">
      <c r="A147" s="13"/>
      <c r="B147" s="241"/>
      <c r="C147" s="242"/>
      <c r="D147" s="232" t="s">
        <v>250</v>
      </c>
      <c r="E147" s="242"/>
      <c r="F147" s="244" t="s">
        <v>2125</v>
      </c>
      <c r="G147" s="242"/>
      <c r="H147" s="245">
        <v>6.056</v>
      </c>
      <c r="I147" s="246"/>
      <c r="J147" s="242"/>
      <c r="K147" s="242"/>
      <c r="L147" s="247"/>
      <c r="M147" s="248"/>
      <c r="N147" s="249"/>
      <c r="O147" s="249"/>
      <c r="P147" s="249"/>
      <c r="Q147" s="249"/>
      <c r="R147" s="249"/>
      <c r="S147" s="249"/>
      <c r="T147" s="250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51" t="s">
        <v>250</v>
      </c>
      <c r="AU147" s="251" t="s">
        <v>90</v>
      </c>
      <c r="AV147" s="13" t="s">
        <v>90</v>
      </c>
      <c r="AW147" s="13" t="s">
        <v>4</v>
      </c>
      <c r="AX147" s="13" t="s">
        <v>88</v>
      </c>
      <c r="AY147" s="251" t="s">
        <v>161</v>
      </c>
    </row>
    <row r="148" s="2" customFormat="1" ht="21.75" customHeight="1">
      <c r="A148" s="39"/>
      <c r="B148" s="40"/>
      <c r="C148" s="219" t="s">
        <v>160</v>
      </c>
      <c r="D148" s="219" t="s">
        <v>164</v>
      </c>
      <c r="E148" s="220" t="s">
        <v>425</v>
      </c>
      <c r="F148" s="221" t="s">
        <v>426</v>
      </c>
      <c r="G148" s="222" t="s">
        <v>248</v>
      </c>
      <c r="H148" s="223">
        <v>4</v>
      </c>
      <c r="I148" s="224"/>
      <c r="J148" s="225">
        <f>ROUND(I148*H148,2)</f>
        <v>0</v>
      </c>
      <c r="K148" s="221" t="s">
        <v>168</v>
      </c>
      <c r="L148" s="45"/>
      <c r="M148" s="226" t="s">
        <v>1</v>
      </c>
      <c r="N148" s="227" t="s">
        <v>45</v>
      </c>
      <c r="O148" s="92"/>
      <c r="P148" s="228">
        <f>O148*H148</f>
        <v>0</v>
      </c>
      <c r="Q148" s="228">
        <v>0.056000000000000001</v>
      </c>
      <c r="R148" s="228">
        <f>Q148*H148</f>
        <v>0.22400000000000001</v>
      </c>
      <c r="S148" s="228">
        <v>0</v>
      </c>
      <c r="T148" s="229">
        <f>S148*H148</f>
        <v>0</v>
      </c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R148" s="230" t="s">
        <v>184</v>
      </c>
      <c r="AT148" s="230" t="s">
        <v>164</v>
      </c>
      <c r="AU148" s="230" t="s">
        <v>90</v>
      </c>
      <c r="AY148" s="18" t="s">
        <v>161</v>
      </c>
      <c r="BE148" s="231">
        <f>IF(N148="základní",J148,0)</f>
        <v>0</v>
      </c>
      <c r="BF148" s="231">
        <f>IF(N148="snížená",J148,0)</f>
        <v>0</v>
      </c>
      <c r="BG148" s="231">
        <f>IF(N148="zákl. přenesená",J148,0)</f>
        <v>0</v>
      </c>
      <c r="BH148" s="231">
        <f>IF(N148="sníž. přenesená",J148,0)</f>
        <v>0</v>
      </c>
      <c r="BI148" s="231">
        <f>IF(N148="nulová",J148,0)</f>
        <v>0</v>
      </c>
      <c r="BJ148" s="18" t="s">
        <v>88</v>
      </c>
      <c r="BK148" s="231">
        <f>ROUND(I148*H148,2)</f>
        <v>0</v>
      </c>
      <c r="BL148" s="18" t="s">
        <v>184</v>
      </c>
      <c r="BM148" s="230" t="s">
        <v>2126</v>
      </c>
    </row>
    <row r="149" s="2" customFormat="1" ht="21.75" customHeight="1">
      <c r="A149" s="39"/>
      <c r="B149" s="40"/>
      <c r="C149" s="219" t="s">
        <v>193</v>
      </c>
      <c r="D149" s="219" t="s">
        <v>164</v>
      </c>
      <c r="E149" s="220" t="s">
        <v>1772</v>
      </c>
      <c r="F149" s="221" t="s">
        <v>1773</v>
      </c>
      <c r="G149" s="222" t="s">
        <v>248</v>
      </c>
      <c r="H149" s="223">
        <v>3.028</v>
      </c>
      <c r="I149" s="224"/>
      <c r="J149" s="225">
        <f>ROUND(I149*H149,2)</f>
        <v>0</v>
      </c>
      <c r="K149" s="221" t="s">
        <v>168</v>
      </c>
      <c r="L149" s="45"/>
      <c r="M149" s="226" t="s">
        <v>1</v>
      </c>
      <c r="N149" s="227" t="s">
        <v>45</v>
      </c>
      <c r="O149" s="92"/>
      <c r="P149" s="228">
        <f>O149*H149</f>
        <v>0</v>
      </c>
      <c r="Q149" s="228">
        <v>0.0043800000000000002</v>
      </c>
      <c r="R149" s="228">
        <f>Q149*H149</f>
        <v>0.013262640000000001</v>
      </c>
      <c r="S149" s="228">
        <v>0</v>
      </c>
      <c r="T149" s="229">
        <f>S149*H149</f>
        <v>0</v>
      </c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R149" s="230" t="s">
        <v>184</v>
      </c>
      <c r="AT149" s="230" t="s">
        <v>164</v>
      </c>
      <c r="AU149" s="230" t="s">
        <v>90</v>
      </c>
      <c r="AY149" s="18" t="s">
        <v>161</v>
      </c>
      <c r="BE149" s="231">
        <f>IF(N149="základní",J149,0)</f>
        <v>0</v>
      </c>
      <c r="BF149" s="231">
        <f>IF(N149="snížená",J149,0)</f>
        <v>0</v>
      </c>
      <c r="BG149" s="231">
        <f>IF(N149="zákl. přenesená",J149,0)</f>
        <v>0</v>
      </c>
      <c r="BH149" s="231">
        <f>IF(N149="sníž. přenesená",J149,0)</f>
        <v>0</v>
      </c>
      <c r="BI149" s="231">
        <f>IF(N149="nulová",J149,0)</f>
        <v>0</v>
      </c>
      <c r="BJ149" s="18" t="s">
        <v>88</v>
      </c>
      <c r="BK149" s="231">
        <f>ROUND(I149*H149,2)</f>
        <v>0</v>
      </c>
      <c r="BL149" s="18" t="s">
        <v>184</v>
      </c>
      <c r="BM149" s="230" t="s">
        <v>2127</v>
      </c>
    </row>
    <row r="150" s="2" customFormat="1" ht="21.75" customHeight="1">
      <c r="A150" s="39"/>
      <c r="B150" s="40"/>
      <c r="C150" s="219" t="s">
        <v>197</v>
      </c>
      <c r="D150" s="219" t="s">
        <v>164</v>
      </c>
      <c r="E150" s="220" t="s">
        <v>829</v>
      </c>
      <c r="F150" s="221" t="s">
        <v>830</v>
      </c>
      <c r="G150" s="222" t="s">
        <v>248</v>
      </c>
      <c r="H150" s="223">
        <v>4</v>
      </c>
      <c r="I150" s="224"/>
      <c r="J150" s="225">
        <f>ROUND(I150*H150,2)</f>
        <v>0</v>
      </c>
      <c r="K150" s="221" t="s">
        <v>168</v>
      </c>
      <c r="L150" s="45"/>
      <c r="M150" s="226" t="s">
        <v>1</v>
      </c>
      <c r="N150" s="227" t="s">
        <v>45</v>
      </c>
      <c r="O150" s="92"/>
      <c r="P150" s="228">
        <f>O150*H150</f>
        <v>0</v>
      </c>
      <c r="Q150" s="228">
        <v>0.037999999999999999</v>
      </c>
      <c r="R150" s="228">
        <f>Q150*H150</f>
        <v>0.152</v>
      </c>
      <c r="S150" s="228">
        <v>0</v>
      </c>
      <c r="T150" s="229">
        <f>S150*H150</f>
        <v>0</v>
      </c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R150" s="230" t="s">
        <v>184</v>
      </c>
      <c r="AT150" s="230" t="s">
        <v>164</v>
      </c>
      <c r="AU150" s="230" t="s">
        <v>90</v>
      </c>
      <c r="AY150" s="18" t="s">
        <v>161</v>
      </c>
      <c r="BE150" s="231">
        <f>IF(N150="základní",J150,0)</f>
        <v>0</v>
      </c>
      <c r="BF150" s="231">
        <f>IF(N150="snížená",J150,0)</f>
        <v>0</v>
      </c>
      <c r="BG150" s="231">
        <f>IF(N150="zákl. přenesená",J150,0)</f>
        <v>0</v>
      </c>
      <c r="BH150" s="231">
        <f>IF(N150="sníž. přenesená",J150,0)</f>
        <v>0</v>
      </c>
      <c r="BI150" s="231">
        <f>IF(N150="nulová",J150,0)</f>
        <v>0</v>
      </c>
      <c r="BJ150" s="18" t="s">
        <v>88</v>
      </c>
      <c r="BK150" s="231">
        <f>ROUND(I150*H150,2)</f>
        <v>0</v>
      </c>
      <c r="BL150" s="18" t="s">
        <v>184</v>
      </c>
      <c r="BM150" s="230" t="s">
        <v>2128</v>
      </c>
    </row>
    <row r="151" s="2" customFormat="1" ht="24.15" customHeight="1">
      <c r="A151" s="39"/>
      <c r="B151" s="40"/>
      <c r="C151" s="219" t="s">
        <v>203</v>
      </c>
      <c r="D151" s="219" t="s">
        <v>164</v>
      </c>
      <c r="E151" s="220" t="s">
        <v>1776</v>
      </c>
      <c r="F151" s="221" t="s">
        <v>1777</v>
      </c>
      <c r="G151" s="222" t="s">
        <v>248</v>
      </c>
      <c r="H151" s="223">
        <v>3.028</v>
      </c>
      <c r="I151" s="224"/>
      <c r="J151" s="225">
        <f>ROUND(I151*H151,2)</f>
        <v>0</v>
      </c>
      <c r="K151" s="221" t="s">
        <v>168</v>
      </c>
      <c r="L151" s="45"/>
      <c r="M151" s="226" t="s">
        <v>1</v>
      </c>
      <c r="N151" s="227" t="s">
        <v>45</v>
      </c>
      <c r="O151" s="92"/>
      <c r="P151" s="228">
        <f>O151*H151</f>
        <v>0</v>
      </c>
      <c r="Q151" s="228">
        <v>0.015400000000000001</v>
      </c>
      <c r="R151" s="228">
        <f>Q151*H151</f>
        <v>0.046631200000000005</v>
      </c>
      <c r="S151" s="228">
        <v>0</v>
      </c>
      <c r="T151" s="229">
        <f>S151*H151</f>
        <v>0</v>
      </c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R151" s="230" t="s">
        <v>184</v>
      </c>
      <c r="AT151" s="230" t="s">
        <v>164</v>
      </c>
      <c r="AU151" s="230" t="s">
        <v>90</v>
      </c>
      <c r="AY151" s="18" t="s">
        <v>161</v>
      </c>
      <c r="BE151" s="231">
        <f>IF(N151="základní",J151,0)</f>
        <v>0</v>
      </c>
      <c r="BF151" s="231">
        <f>IF(N151="snížená",J151,0)</f>
        <v>0</v>
      </c>
      <c r="BG151" s="231">
        <f>IF(N151="zákl. přenesená",J151,0)</f>
        <v>0</v>
      </c>
      <c r="BH151" s="231">
        <f>IF(N151="sníž. přenesená",J151,0)</f>
        <v>0</v>
      </c>
      <c r="BI151" s="231">
        <f>IF(N151="nulová",J151,0)</f>
        <v>0</v>
      </c>
      <c r="BJ151" s="18" t="s">
        <v>88</v>
      </c>
      <c r="BK151" s="231">
        <f>ROUND(I151*H151,2)</f>
        <v>0</v>
      </c>
      <c r="BL151" s="18" t="s">
        <v>184</v>
      </c>
      <c r="BM151" s="230" t="s">
        <v>2129</v>
      </c>
    </row>
    <row r="152" s="2" customFormat="1" ht="21.75" customHeight="1">
      <c r="A152" s="39"/>
      <c r="B152" s="40"/>
      <c r="C152" s="219" t="s">
        <v>208</v>
      </c>
      <c r="D152" s="219" t="s">
        <v>164</v>
      </c>
      <c r="E152" s="220" t="s">
        <v>1780</v>
      </c>
      <c r="F152" s="221" t="s">
        <v>1781</v>
      </c>
      <c r="G152" s="222" t="s">
        <v>248</v>
      </c>
      <c r="H152" s="223">
        <v>3.028</v>
      </c>
      <c r="I152" s="224"/>
      <c r="J152" s="225">
        <f>ROUND(I152*H152,2)</f>
        <v>0</v>
      </c>
      <c r="K152" s="221" t="s">
        <v>168</v>
      </c>
      <c r="L152" s="45"/>
      <c r="M152" s="226" t="s">
        <v>1</v>
      </c>
      <c r="N152" s="227" t="s">
        <v>45</v>
      </c>
      <c r="O152" s="92"/>
      <c r="P152" s="228">
        <f>O152*H152</f>
        <v>0</v>
      </c>
      <c r="Q152" s="228">
        <v>0.0030000000000000001</v>
      </c>
      <c r="R152" s="228">
        <f>Q152*H152</f>
        <v>0.0090840000000000001</v>
      </c>
      <c r="S152" s="228">
        <v>0</v>
      </c>
      <c r="T152" s="229">
        <f>S152*H152</f>
        <v>0</v>
      </c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R152" s="230" t="s">
        <v>184</v>
      </c>
      <c r="AT152" s="230" t="s">
        <v>164</v>
      </c>
      <c r="AU152" s="230" t="s">
        <v>90</v>
      </c>
      <c r="AY152" s="18" t="s">
        <v>161</v>
      </c>
      <c r="BE152" s="231">
        <f>IF(N152="základní",J152,0)</f>
        <v>0</v>
      </c>
      <c r="BF152" s="231">
        <f>IF(N152="snížená",J152,0)</f>
        <v>0</v>
      </c>
      <c r="BG152" s="231">
        <f>IF(N152="zákl. přenesená",J152,0)</f>
        <v>0</v>
      </c>
      <c r="BH152" s="231">
        <f>IF(N152="sníž. přenesená",J152,0)</f>
        <v>0</v>
      </c>
      <c r="BI152" s="231">
        <f>IF(N152="nulová",J152,0)</f>
        <v>0</v>
      </c>
      <c r="BJ152" s="18" t="s">
        <v>88</v>
      </c>
      <c r="BK152" s="231">
        <f>ROUND(I152*H152,2)</f>
        <v>0</v>
      </c>
      <c r="BL152" s="18" t="s">
        <v>184</v>
      </c>
      <c r="BM152" s="230" t="s">
        <v>2130</v>
      </c>
    </row>
    <row r="153" s="2" customFormat="1" ht="24.15" customHeight="1">
      <c r="A153" s="39"/>
      <c r="B153" s="40"/>
      <c r="C153" s="219" t="s">
        <v>215</v>
      </c>
      <c r="D153" s="219" t="s">
        <v>164</v>
      </c>
      <c r="E153" s="220" t="s">
        <v>2131</v>
      </c>
      <c r="F153" s="221" t="s">
        <v>2132</v>
      </c>
      <c r="G153" s="222" t="s">
        <v>248</v>
      </c>
      <c r="H153" s="223">
        <v>3.028</v>
      </c>
      <c r="I153" s="224"/>
      <c r="J153" s="225">
        <f>ROUND(I153*H153,2)</f>
        <v>0</v>
      </c>
      <c r="K153" s="221" t="s">
        <v>168</v>
      </c>
      <c r="L153" s="45"/>
      <c r="M153" s="226" t="s">
        <v>1</v>
      </c>
      <c r="N153" s="227" t="s">
        <v>45</v>
      </c>
      <c r="O153" s="92"/>
      <c r="P153" s="228">
        <f>O153*H153</f>
        <v>0</v>
      </c>
      <c r="Q153" s="228">
        <v>0</v>
      </c>
      <c r="R153" s="228">
        <f>Q153*H153</f>
        <v>0</v>
      </c>
      <c r="S153" s="228">
        <v>0</v>
      </c>
      <c r="T153" s="229">
        <f>S153*H153</f>
        <v>0</v>
      </c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R153" s="230" t="s">
        <v>184</v>
      </c>
      <c r="AT153" s="230" t="s">
        <v>164</v>
      </c>
      <c r="AU153" s="230" t="s">
        <v>90</v>
      </c>
      <c r="AY153" s="18" t="s">
        <v>161</v>
      </c>
      <c r="BE153" s="231">
        <f>IF(N153="základní",J153,0)</f>
        <v>0</v>
      </c>
      <c r="BF153" s="231">
        <f>IF(N153="snížená",J153,0)</f>
        <v>0</v>
      </c>
      <c r="BG153" s="231">
        <f>IF(N153="zákl. přenesená",J153,0)</f>
        <v>0</v>
      </c>
      <c r="BH153" s="231">
        <f>IF(N153="sníž. přenesená",J153,0)</f>
        <v>0</v>
      </c>
      <c r="BI153" s="231">
        <f>IF(N153="nulová",J153,0)</f>
        <v>0</v>
      </c>
      <c r="BJ153" s="18" t="s">
        <v>88</v>
      </c>
      <c r="BK153" s="231">
        <f>ROUND(I153*H153,2)</f>
        <v>0</v>
      </c>
      <c r="BL153" s="18" t="s">
        <v>184</v>
      </c>
      <c r="BM153" s="230" t="s">
        <v>2133</v>
      </c>
    </row>
    <row r="154" s="2" customFormat="1">
      <c r="A154" s="39"/>
      <c r="B154" s="40"/>
      <c r="C154" s="41"/>
      <c r="D154" s="232" t="s">
        <v>171</v>
      </c>
      <c r="E154" s="41"/>
      <c r="F154" s="233" t="s">
        <v>2134</v>
      </c>
      <c r="G154" s="41"/>
      <c r="H154" s="41"/>
      <c r="I154" s="234"/>
      <c r="J154" s="41"/>
      <c r="K154" s="41"/>
      <c r="L154" s="45"/>
      <c r="M154" s="235"/>
      <c r="N154" s="236"/>
      <c r="O154" s="92"/>
      <c r="P154" s="92"/>
      <c r="Q154" s="92"/>
      <c r="R154" s="92"/>
      <c r="S154" s="92"/>
      <c r="T154" s="93"/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T154" s="18" t="s">
        <v>171</v>
      </c>
      <c r="AU154" s="18" t="s">
        <v>90</v>
      </c>
    </row>
    <row r="155" s="2" customFormat="1" ht="24.15" customHeight="1">
      <c r="A155" s="39"/>
      <c r="B155" s="40"/>
      <c r="C155" s="219" t="s">
        <v>219</v>
      </c>
      <c r="D155" s="219" t="s">
        <v>164</v>
      </c>
      <c r="E155" s="220" t="s">
        <v>1956</v>
      </c>
      <c r="F155" s="221" t="s">
        <v>1957</v>
      </c>
      <c r="G155" s="222" t="s">
        <v>1958</v>
      </c>
      <c r="H155" s="223">
        <v>0.5</v>
      </c>
      <c r="I155" s="224"/>
      <c r="J155" s="225">
        <f>ROUND(I155*H155,2)</f>
        <v>0</v>
      </c>
      <c r="K155" s="221" t="s">
        <v>168</v>
      </c>
      <c r="L155" s="45"/>
      <c r="M155" s="226" t="s">
        <v>1</v>
      </c>
      <c r="N155" s="227" t="s">
        <v>45</v>
      </c>
      <c r="O155" s="92"/>
      <c r="P155" s="228">
        <f>O155*H155</f>
        <v>0</v>
      </c>
      <c r="Q155" s="228">
        <v>2.5018699999999998</v>
      </c>
      <c r="R155" s="228">
        <f>Q155*H155</f>
        <v>1.2509349999999999</v>
      </c>
      <c r="S155" s="228">
        <v>0</v>
      </c>
      <c r="T155" s="229">
        <f>S155*H155</f>
        <v>0</v>
      </c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R155" s="230" t="s">
        <v>184</v>
      </c>
      <c r="AT155" s="230" t="s">
        <v>164</v>
      </c>
      <c r="AU155" s="230" t="s">
        <v>90</v>
      </c>
      <c r="AY155" s="18" t="s">
        <v>161</v>
      </c>
      <c r="BE155" s="231">
        <f>IF(N155="základní",J155,0)</f>
        <v>0</v>
      </c>
      <c r="BF155" s="231">
        <f>IF(N155="snížená",J155,0)</f>
        <v>0</v>
      </c>
      <c r="BG155" s="231">
        <f>IF(N155="zákl. přenesená",J155,0)</f>
        <v>0</v>
      </c>
      <c r="BH155" s="231">
        <f>IF(N155="sníž. přenesená",J155,0)</f>
        <v>0</v>
      </c>
      <c r="BI155" s="231">
        <f>IF(N155="nulová",J155,0)</f>
        <v>0</v>
      </c>
      <c r="BJ155" s="18" t="s">
        <v>88</v>
      </c>
      <c r="BK155" s="231">
        <f>ROUND(I155*H155,2)</f>
        <v>0</v>
      </c>
      <c r="BL155" s="18" t="s">
        <v>184</v>
      </c>
      <c r="BM155" s="230" t="s">
        <v>2135</v>
      </c>
    </row>
    <row r="156" s="2" customFormat="1" ht="33" customHeight="1">
      <c r="A156" s="39"/>
      <c r="B156" s="40"/>
      <c r="C156" s="219" t="s">
        <v>8</v>
      </c>
      <c r="D156" s="219" t="s">
        <v>164</v>
      </c>
      <c r="E156" s="220" t="s">
        <v>832</v>
      </c>
      <c r="F156" s="221" t="s">
        <v>833</v>
      </c>
      <c r="G156" s="222" t="s">
        <v>441</v>
      </c>
      <c r="H156" s="223">
        <v>18.27</v>
      </c>
      <c r="I156" s="224"/>
      <c r="J156" s="225">
        <f>ROUND(I156*H156,2)</f>
        <v>0</v>
      </c>
      <c r="K156" s="221" t="s">
        <v>168</v>
      </c>
      <c r="L156" s="45"/>
      <c r="M156" s="226" t="s">
        <v>1</v>
      </c>
      <c r="N156" s="227" t="s">
        <v>45</v>
      </c>
      <c r="O156" s="92"/>
      <c r="P156" s="228">
        <f>O156*H156</f>
        <v>0</v>
      </c>
      <c r="Q156" s="228">
        <v>2.0000000000000002E-05</v>
      </c>
      <c r="R156" s="228">
        <f>Q156*H156</f>
        <v>0.00036540000000000005</v>
      </c>
      <c r="S156" s="228">
        <v>0</v>
      </c>
      <c r="T156" s="229">
        <f>S156*H156</f>
        <v>0</v>
      </c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R156" s="230" t="s">
        <v>184</v>
      </c>
      <c r="AT156" s="230" t="s">
        <v>164</v>
      </c>
      <c r="AU156" s="230" t="s">
        <v>90</v>
      </c>
      <c r="AY156" s="18" t="s">
        <v>161</v>
      </c>
      <c r="BE156" s="231">
        <f>IF(N156="základní",J156,0)</f>
        <v>0</v>
      </c>
      <c r="BF156" s="231">
        <f>IF(N156="snížená",J156,0)</f>
        <v>0</v>
      </c>
      <c r="BG156" s="231">
        <f>IF(N156="zákl. přenesená",J156,0)</f>
        <v>0</v>
      </c>
      <c r="BH156" s="231">
        <f>IF(N156="sníž. přenesená",J156,0)</f>
        <v>0</v>
      </c>
      <c r="BI156" s="231">
        <f>IF(N156="nulová",J156,0)</f>
        <v>0</v>
      </c>
      <c r="BJ156" s="18" t="s">
        <v>88</v>
      </c>
      <c r="BK156" s="231">
        <f>ROUND(I156*H156,2)</f>
        <v>0</v>
      </c>
      <c r="BL156" s="18" t="s">
        <v>184</v>
      </c>
      <c r="BM156" s="230" t="s">
        <v>2136</v>
      </c>
    </row>
    <row r="157" s="12" customFormat="1" ht="22.8" customHeight="1">
      <c r="A157" s="12"/>
      <c r="B157" s="203"/>
      <c r="C157" s="204"/>
      <c r="D157" s="205" t="s">
        <v>79</v>
      </c>
      <c r="E157" s="217" t="s">
        <v>208</v>
      </c>
      <c r="F157" s="217" t="s">
        <v>269</v>
      </c>
      <c r="G157" s="204"/>
      <c r="H157" s="204"/>
      <c r="I157" s="207"/>
      <c r="J157" s="218">
        <f>BK157</f>
        <v>0</v>
      </c>
      <c r="K157" s="204"/>
      <c r="L157" s="209"/>
      <c r="M157" s="210"/>
      <c r="N157" s="211"/>
      <c r="O157" s="211"/>
      <c r="P157" s="212">
        <f>SUM(P158:P164)</f>
        <v>0</v>
      </c>
      <c r="Q157" s="211"/>
      <c r="R157" s="212">
        <f>SUM(R158:R164)</f>
        <v>0.0039415000000000006</v>
      </c>
      <c r="S157" s="211"/>
      <c r="T157" s="213">
        <f>SUM(T158:T164)</f>
        <v>1.1804000000000001</v>
      </c>
      <c r="U157" s="12"/>
      <c r="V157" s="12"/>
      <c r="W157" s="12"/>
      <c r="X157" s="12"/>
      <c r="Y157" s="12"/>
      <c r="Z157" s="12"/>
      <c r="AA157" s="12"/>
      <c r="AB157" s="12"/>
      <c r="AC157" s="12"/>
      <c r="AD157" s="12"/>
      <c r="AE157" s="12"/>
      <c r="AR157" s="214" t="s">
        <v>88</v>
      </c>
      <c r="AT157" s="215" t="s">
        <v>79</v>
      </c>
      <c r="AU157" s="215" t="s">
        <v>88</v>
      </c>
      <c r="AY157" s="214" t="s">
        <v>161</v>
      </c>
      <c r="BK157" s="216">
        <f>SUM(BK158:BK164)</f>
        <v>0</v>
      </c>
    </row>
    <row r="158" s="2" customFormat="1" ht="16.5" customHeight="1">
      <c r="A158" s="39"/>
      <c r="B158" s="40"/>
      <c r="C158" s="219" t="s">
        <v>230</v>
      </c>
      <c r="D158" s="219" t="s">
        <v>164</v>
      </c>
      <c r="E158" s="220" t="s">
        <v>838</v>
      </c>
      <c r="F158" s="221" t="s">
        <v>839</v>
      </c>
      <c r="G158" s="222" t="s">
        <v>248</v>
      </c>
      <c r="H158" s="223">
        <v>18.030000000000001</v>
      </c>
      <c r="I158" s="224"/>
      <c r="J158" s="225">
        <f>ROUND(I158*H158,2)</f>
        <v>0</v>
      </c>
      <c r="K158" s="221" t="s">
        <v>168</v>
      </c>
      <c r="L158" s="45"/>
      <c r="M158" s="226" t="s">
        <v>1</v>
      </c>
      <c r="N158" s="227" t="s">
        <v>45</v>
      </c>
      <c r="O158" s="92"/>
      <c r="P158" s="228">
        <f>O158*H158</f>
        <v>0</v>
      </c>
      <c r="Q158" s="228">
        <v>0</v>
      </c>
      <c r="R158" s="228">
        <f>Q158*H158</f>
        <v>0</v>
      </c>
      <c r="S158" s="228">
        <v>0</v>
      </c>
      <c r="T158" s="229">
        <f>S158*H158</f>
        <v>0</v>
      </c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R158" s="230" t="s">
        <v>184</v>
      </c>
      <c r="AT158" s="230" t="s">
        <v>164</v>
      </c>
      <c r="AU158" s="230" t="s">
        <v>90</v>
      </c>
      <c r="AY158" s="18" t="s">
        <v>161</v>
      </c>
      <c r="BE158" s="231">
        <f>IF(N158="základní",J158,0)</f>
        <v>0</v>
      </c>
      <c r="BF158" s="231">
        <f>IF(N158="snížená",J158,0)</f>
        <v>0</v>
      </c>
      <c r="BG158" s="231">
        <f>IF(N158="zákl. přenesená",J158,0)</f>
        <v>0</v>
      </c>
      <c r="BH158" s="231">
        <f>IF(N158="sníž. přenesená",J158,0)</f>
        <v>0</v>
      </c>
      <c r="BI158" s="231">
        <f>IF(N158="nulová",J158,0)</f>
        <v>0</v>
      </c>
      <c r="BJ158" s="18" t="s">
        <v>88</v>
      </c>
      <c r="BK158" s="231">
        <f>ROUND(I158*H158,2)</f>
        <v>0</v>
      </c>
      <c r="BL158" s="18" t="s">
        <v>184</v>
      </c>
      <c r="BM158" s="230" t="s">
        <v>2137</v>
      </c>
    </row>
    <row r="159" s="2" customFormat="1" ht="16.5" customHeight="1">
      <c r="A159" s="39"/>
      <c r="B159" s="40"/>
      <c r="C159" s="219" t="s">
        <v>305</v>
      </c>
      <c r="D159" s="219" t="s">
        <v>164</v>
      </c>
      <c r="E159" s="220" t="s">
        <v>841</v>
      </c>
      <c r="F159" s="221" t="s">
        <v>842</v>
      </c>
      <c r="G159" s="222" t="s">
        <v>248</v>
      </c>
      <c r="H159" s="223">
        <v>18.030000000000001</v>
      </c>
      <c r="I159" s="224"/>
      <c r="J159" s="225">
        <f>ROUND(I159*H159,2)</f>
        <v>0</v>
      </c>
      <c r="K159" s="221" t="s">
        <v>168</v>
      </c>
      <c r="L159" s="45"/>
      <c r="M159" s="226" t="s">
        <v>1</v>
      </c>
      <c r="N159" s="227" t="s">
        <v>45</v>
      </c>
      <c r="O159" s="92"/>
      <c r="P159" s="228">
        <f>O159*H159</f>
        <v>0</v>
      </c>
      <c r="Q159" s="228">
        <v>1.0000000000000001E-05</v>
      </c>
      <c r="R159" s="228">
        <f>Q159*H159</f>
        <v>0.00018030000000000002</v>
      </c>
      <c r="S159" s="228">
        <v>0</v>
      </c>
      <c r="T159" s="229">
        <f>S159*H159</f>
        <v>0</v>
      </c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R159" s="230" t="s">
        <v>184</v>
      </c>
      <c r="AT159" s="230" t="s">
        <v>164</v>
      </c>
      <c r="AU159" s="230" t="s">
        <v>90</v>
      </c>
      <c r="AY159" s="18" t="s">
        <v>161</v>
      </c>
      <c r="BE159" s="231">
        <f>IF(N159="základní",J159,0)</f>
        <v>0</v>
      </c>
      <c r="BF159" s="231">
        <f>IF(N159="snížená",J159,0)</f>
        <v>0</v>
      </c>
      <c r="BG159" s="231">
        <f>IF(N159="zákl. přenesená",J159,0)</f>
        <v>0</v>
      </c>
      <c r="BH159" s="231">
        <f>IF(N159="sníž. přenesená",J159,0)</f>
        <v>0</v>
      </c>
      <c r="BI159" s="231">
        <f>IF(N159="nulová",J159,0)</f>
        <v>0</v>
      </c>
      <c r="BJ159" s="18" t="s">
        <v>88</v>
      </c>
      <c r="BK159" s="231">
        <f>ROUND(I159*H159,2)</f>
        <v>0</v>
      </c>
      <c r="BL159" s="18" t="s">
        <v>184</v>
      </c>
      <c r="BM159" s="230" t="s">
        <v>2138</v>
      </c>
    </row>
    <row r="160" s="2" customFormat="1" ht="24.15" customHeight="1">
      <c r="A160" s="39"/>
      <c r="B160" s="40"/>
      <c r="C160" s="219" t="s">
        <v>312</v>
      </c>
      <c r="D160" s="219" t="s">
        <v>164</v>
      </c>
      <c r="E160" s="220" t="s">
        <v>844</v>
      </c>
      <c r="F160" s="221" t="s">
        <v>845</v>
      </c>
      <c r="G160" s="222" t="s">
        <v>248</v>
      </c>
      <c r="H160" s="223">
        <v>18.030000000000001</v>
      </c>
      <c r="I160" s="224"/>
      <c r="J160" s="225">
        <f>ROUND(I160*H160,2)</f>
        <v>0</v>
      </c>
      <c r="K160" s="221" t="s">
        <v>168</v>
      </c>
      <c r="L160" s="45"/>
      <c r="M160" s="226" t="s">
        <v>1</v>
      </c>
      <c r="N160" s="227" t="s">
        <v>45</v>
      </c>
      <c r="O160" s="92"/>
      <c r="P160" s="228">
        <f>O160*H160</f>
        <v>0</v>
      </c>
      <c r="Q160" s="228">
        <v>4.0000000000000003E-05</v>
      </c>
      <c r="R160" s="228">
        <f>Q160*H160</f>
        <v>0.00072120000000000007</v>
      </c>
      <c r="S160" s="228">
        <v>0</v>
      </c>
      <c r="T160" s="229">
        <f>S160*H160</f>
        <v>0</v>
      </c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R160" s="230" t="s">
        <v>184</v>
      </c>
      <c r="AT160" s="230" t="s">
        <v>164</v>
      </c>
      <c r="AU160" s="230" t="s">
        <v>90</v>
      </c>
      <c r="AY160" s="18" t="s">
        <v>161</v>
      </c>
      <c r="BE160" s="231">
        <f>IF(N160="základní",J160,0)</f>
        <v>0</v>
      </c>
      <c r="BF160" s="231">
        <f>IF(N160="snížená",J160,0)</f>
        <v>0</v>
      </c>
      <c r="BG160" s="231">
        <f>IF(N160="zákl. přenesená",J160,0)</f>
        <v>0</v>
      </c>
      <c r="BH160" s="231">
        <f>IF(N160="sníž. přenesená",J160,0)</f>
        <v>0</v>
      </c>
      <c r="BI160" s="231">
        <f>IF(N160="nulová",J160,0)</f>
        <v>0</v>
      </c>
      <c r="BJ160" s="18" t="s">
        <v>88</v>
      </c>
      <c r="BK160" s="231">
        <f>ROUND(I160*H160,2)</f>
        <v>0</v>
      </c>
      <c r="BL160" s="18" t="s">
        <v>184</v>
      </c>
      <c r="BM160" s="230" t="s">
        <v>2139</v>
      </c>
    </row>
    <row r="161" s="2" customFormat="1" ht="37.8" customHeight="1">
      <c r="A161" s="39"/>
      <c r="B161" s="40"/>
      <c r="C161" s="219" t="s">
        <v>303</v>
      </c>
      <c r="D161" s="219" t="s">
        <v>164</v>
      </c>
      <c r="E161" s="220" t="s">
        <v>1965</v>
      </c>
      <c r="F161" s="221" t="s">
        <v>1966</v>
      </c>
      <c r="G161" s="222" t="s">
        <v>1958</v>
      </c>
      <c r="H161" s="223">
        <v>0.5</v>
      </c>
      <c r="I161" s="224"/>
      <c r="J161" s="225">
        <f>ROUND(I161*H161,2)</f>
        <v>0</v>
      </c>
      <c r="K161" s="221" t="s">
        <v>168</v>
      </c>
      <c r="L161" s="45"/>
      <c r="M161" s="226" t="s">
        <v>1</v>
      </c>
      <c r="N161" s="227" t="s">
        <v>45</v>
      </c>
      <c r="O161" s="92"/>
      <c r="P161" s="228">
        <f>O161*H161</f>
        <v>0</v>
      </c>
      <c r="Q161" s="228">
        <v>0</v>
      </c>
      <c r="R161" s="228">
        <f>Q161*H161</f>
        <v>0</v>
      </c>
      <c r="S161" s="228">
        <v>2.2000000000000002</v>
      </c>
      <c r="T161" s="229">
        <f>S161*H161</f>
        <v>1.1000000000000001</v>
      </c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R161" s="230" t="s">
        <v>184</v>
      </c>
      <c r="AT161" s="230" t="s">
        <v>164</v>
      </c>
      <c r="AU161" s="230" t="s">
        <v>90</v>
      </c>
      <c r="AY161" s="18" t="s">
        <v>161</v>
      </c>
      <c r="BE161" s="231">
        <f>IF(N161="základní",J161,0)</f>
        <v>0</v>
      </c>
      <c r="BF161" s="231">
        <f>IF(N161="snížená",J161,0)</f>
        <v>0</v>
      </c>
      <c r="BG161" s="231">
        <f>IF(N161="zákl. přenesená",J161,0)</f>
        <v>0</v>
      </c>
      <c r="BH161" s="231">
        <f>IF(N161="sníž. přenesená",J161,0)</f>
        <v>0</v>
      </c>
      <c r="BI161" s="231">
        <f>IF(N161="nulová",J161,0)</f>
        <v>0</v>
      </c>
      <c r="BJ161" s="18" t="s">
        <v>88</v>
      </c>
      <c r="BK161" s="231">
        <f>ROUND(I161*H161,2)</f>
        <v>0</v>
      </c>
      <c r="BL161" s="18" t="s">
        <v>184</v>
      </c>
      <c r="BM161" s="230" t="s">
        <v>2140</v>
      </c>
    </row>
    <row r="162" s="2" customFormat="1" ht="24.15" customHeight="1">
      <c r="A162" s="39"/>
      <c r="B162" s="40"/>
      <c r="C162" s="219" t="s">
        <v>319</v>
      </c>
      <c r="D162" s="219" t="s">
        <v>164</v>
      </c>
      <c r="E162" s="220" t="s">
        <v>853</v>
      </c>
      <c r="F162" s="221" t="s">
        <v>854</v>
      </c>
      <c r="G162" s="222" t="s">
        <v>441</v>
      </c>
      <c r="H162" s="223">
        <v>4</v>
      </c>
      <c r="I162" s="224"/>
      <c r="J162" s="225">
        <f>ROUND(I162*H162,2)</f>
        <v>0</v>
      </c>
      <c r="K162" s="221" t="s">
        <v>168</v>
      </c>
      <c r="L162" s="45"/>
      <c r="M162" s="226" t="s">
        <v>1</v>
      </c>
      <c r="N162" s="227" t="s">
        <v>45</v>
      </c>
      <c r="O162" s="92"/>
      <c r="P162" s="228">
        <f>O162*H162</f>
        <v>0</v>
      </c>
      <c r="Q162" s="228">
        <v>0</v>
      </c>
      <c r="R162" s="228">
        <f>Q162*H162</f>
        <v>0</v>
      </c>
      <c r="S162" s="228">
        <v>0.0089999999999999993</v>
      </c>
      <c r="T162" s="229">
        <f>S162*H162</f>
        <v>0.035999999999999997</v>
      </c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R162" s="230" t="s">
        <v>184</v>
      </c>
      <c r="AT162" s="230" t="s">
        <v>164</v>
      </c>
      <c r="AU162" s="230" t="s">
        <v>90</v>
      </c>
      <c r="AY162" s="18" t="s">
        <v>161</v>
      </c>
      <c r="BE162" s="231">
        <f>IF(N162="základní",J162,0)</f>
        <v>0</v>
      </c>
      <c r="BF162" s="231">
        <f>IF(N162="snížená",J162,0)</f>
        <v>0</v>
      </c>
      <c r="BG162" s="231">
        <f>IF(N162="zákl. přenesená",J162,0)</f>
        <v>0</v>
      </c>
      <c r="BH162" s="231">
        <f>IF(N162="sníž. přenesená",J162,0)</f>
        <v>0</v>
      </c>
      <c r="BI162" s="231">
        <f>IF(N162="nulová",J162,0)</f>
        <v>0</v>
      </c>
      <c r="BJ162" s="18" t="s">
        <v>88</v>
      </c>
      <c r="BK162" s="231">
        <f>ROUND(I162*H162,2)</f>
        <v>0</v>
      </c>
      <c r="BL162" s="18" t="s">
        <v>184</v>
      </c>
      <c r="BM162" s="230" t="s">
        <v>2141</v>
      </c>
    </row>
    <row r="163" s="2" customFormat="1" ht="24.15" customHeight="1">
      <c r="A163" s="39"/>
      <c r="B163" s="40"/>
      <c r="C163" s="219" t="s">
        <v>323</v>
      </c>
      <c r="D163" s="219" t="s">
        <v>164</v>
      </c>
      <c r="E163" s="220" t="s">
        <v>857</v>
      </c>
      <c r="F163" s="221" t="s">
        <v>858</v>
      </c>
      <c r="G163" s="222" t="s">
        <v>441</v>
      </c>
      <c r="H163" s="223">
        <v>2</v>
      </c>
      <c r="I163" s="224"/>
      <c r="J163" s="225">
        <f>ROUND(I163*H163,2)</f>
        <v>0</v>
      </c>
      <c r="K163" s="221" t="s">
        <v>168</v>
      </c>
      <c r="L163" s="45"/>
      <c r="M163" s="226" t="s">
        <v>1</v>
      </c>
      <c r="N163" s="227" t="s">
        <v>45</v>
      </c>
      <c r="O163" s="92"/>
      <c r="P163" s="228">
        <f>O163*H163</f>
        <v>0</v>
      </c>
      <c r="Q163" s="228">
        <v>0</v>
      </c>
      <c r="R163" s="228">
        <f>Q163*H163</f>
        <v>0</v>
      </c>
      <c r="S163" s="228">
        <v>0.017999999999999999</v>
      </c>
      <c r="T163" s="229">
        <f>S163*H163</f>
        <v>0.035999999999999997</v>
      </c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R163" s="230" t="s">
        <v>184</v>
      </c>
      <c r="AT163" s="230" t="s">
        <v>164</v>
      </c>
      <c r="AU163" s="230" t="s">
        <v>90</v>
      </c>
      <c r="AY163" s="18" t="s">
        <v>161</v>
      </c>
      <c r="BE163" s="231">
        <f>IF(N163="základní",J163,0)</f>
        <v>0</v>
      </c>
      <c r="BF163" s="231">
        <f>IF(N163="snížená",J163,0)</f>
        <v>0</v>
      </c>
      <c r="BG163" s="231">
        <f>IF(N163="zákl. přenesená",J163,0)</f>
        <v>0</v>
      </c>
      <c r="BH163" s="231">
        <f>IF(N163="sníž. přenesená",J163,0)</f>
        <v>0</v>
      </c>
      <c r="BI163" s="231">
        <f>IF(N163="nulová",J163,0)</f>
        <v>0</v>
      </c>
      <c r="BJ163" s="18" t="s">
        <v>88</v>
      </c>
      <c r="BK163" s="231">
        <f>ROUND(I163*H163,2)</f>
        <v>0</v>
      </c>
      <c r="BL163" s="18" t="s">
        <v>184</v>
      </c>
      <c r="BM163" s="230" t="s">
        <v>2142</v>
      </c>
    </row>
    <row r="164" s="2" customFormat="1" ht="24.15" customHeight="1">
      <c r="A164" s="39"/>
      <c r="B164" s="40"/>
      <c r="C164" s="219" t="s">
        <v>327</v>
      </c>
      <c r="D164" s="219" t="s">
        <v>164</v>
      </c>
      <c r="E164" s="220" t="s">
        <v>432</v>
      </c>
      <c r="F164" s="221" t="s">
        <v>433</v>
      </c>
      <c r="G164" s="222" t="s">
        <v>191</v>
      </c>
      <c r="H164" s="223">
        <v>4</v>
      </c>
      <c r="I164" s="224"/>
      <c r="J164" s="225">
        <f>ROUND(I164*H164,2)</f>
        <v>0</v>
      </c>
      <c r="K164" s="221" t="s">
        <v>308</v>
      </c>
      <c r="L164" s="45"/>
      <c r="M164" s="226" t="s">
        <v>1</v>
      </c>
      <c r="N164" s="227" t="s">
        <v>45</v>
      </c>
      <c r="O164" s="92"/>
      <c r="P164" s="228">
        <f>O164*H164</f>
        <v>0</v>
      </c>
      <c r="Q164" s="228">
        <v>0.00076000000000000004</v>
      </c>
      <c r="R164" s="228">
        <f>Q164*H164</f>
        <v>0.0030400000000000002</v>
      </c>
      <c r="S164" s="228">
        <v>0.0020999999999999999</v>
      </c>
      <c r="T164" s="229">
        <f>S164*H164</f>
        <v>0.0083999999999999995</v>
      </c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R164" s="230" t="s">
        <v>184</v>
      </c>
      <c r="AT164" s="230" t="s">
        <v>164</v>
      </c>
      <c r="AU164" s="230" t="s">
        <v>90</v>
      </c>
      <c r="AY164" s="18" t="s">
        <v>161</v>
      </c>
      <c r="BE164" s="231">
        <f>IF(N164="základní",J164,0)</f>
        <v>0</v>
      </c>
      <c r="BF164" s="231">
        <f>IF(N164="snížená",J164,0)</f>
        <v>0</v>
      </c>
      <c r="BG164" s="231">
        <f>IF(N164="zákl. přenesená",J164,0)</f>
        <v>0</v>
      </c>
      <c r="BH164" s="231">
        <f>IF(N164="sníž. přenesená",J164,0)</f>
        <v>0</v>
      </c>
      <c r="BI164" s="231">
        <f>IF(N164="nulová",J164,0)</f>
        <v>0</v>
      </c>
      <c r="BJ164" s="18" t="s">
        <v>88</v>
      </c>
      <c r="BK164" s="231">
        <f>ROUND(I164*H164,2)</f>
        <v>0</v>
      </c>
      <c r="BL164" s="18" t="s">
        <v>184</v>
      </c>
      <c r="BM164" s="230" t="s">
        <v>2143</v>
      </c>
    </row>
    <row r="165" s="12" customFormat="1" ht="22.8" customHeight="1">
      <c r="A165" s="12"/>
      <c r="B165" s="203"/>
      <c r="C165" s="204"/>
      <c r="D165" s="205" t="s">
        <v>79</v>
      </c>
      <c r="E165" s="217" t="s">
        <v>277</v>
      </c>
      <c r="F165" s="217" t="s">
        <v>278</v>
      </c>
      <c r="G165" s="204"/>
      <c r="H165" s="204"/>
      <c r="I165" s="207"/>
      <c r="J165" s="218">
        <f>BK165</f>
        <v>0</v>
      </c>
      <c r="K165" s="204"/>
      <c r="L165" s="209"/>
      <c r="M165" s="210"/>
      <c r="N165" s="211"/>
      <c r="O165" s="211"/>
      <c r="P165" s="212">
        <f>SUM(P166:P174)</f>
        <v>0</v>
      </c>
      <c r="Q165" s="211"/>
      <c r="R165" s="212">
        <f>SUM(R166:R174)</f>
        <v>0</v>
      </c>
      <c r="S165" s="211"/>
      <c r="T165" s="213">
        <f>SUM(T166:T174)</f>
        <v>0</v>
      </c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  <c r="AE165" s="12"/>
      <c r="AR165" s="214" t="s">
        <v>88</v>
      </c>
      <c r="AT165" s="215" t="s">
        <v>79</v>
      </c>
      <c r="AU165" s="215" t="s">
        <v>88</v>
      </c>
      <c r="AY165" s="214" t="s">
        <v>161</v>
      </c>
      <c r="BK165" s="216">
        <f>SUM(BK166:BK174)</f>
        <v>0</v>
      </c>
    </row>
    <row r="166" s="2" customFormat="1" ht="24.15" customHeight="1">
      <c r="A166" s="39"/>
      <c r="B166" s="40"/>
      <c r="C166" s="219" t="s">
        <v>330</v>
      </c>
      <c r="D166" s="219" t="s">
        <v>164</v>
      </c>
      <c r="E166" s="220" t="s">
        <v>279</v>
      </c>
      <c r="F166" s="221" t="s">
        <v>280</v>
      </c>
      <c r="G166" s="222" t="s">
        <v>281</v>
      </c>
      <c r="H166" s="223">
        <v>1.5900000000000001</v>
      </c>
      <c r="I166" s="224"/>
      <c r="J166" s="225">
        <f>ROUND(I166*H166,2)</f>
        <v>0</v>
      </c>
      <c r="K166" s="221" t="s">
        <v>168</v>
      </c>
      <c r="L166" s="45"/>
      <c r="M166" s="226" t="s">
        <v>1</v>
      </c>
      <c r="N166" s="227" t="s">
        <v>45</v>
      </c>
      <c r="O166" s="92"/>
      <c r="P166" s="228">
        <f>O166*H166</f>
        <v>0</v>
      </c>
      <c r="Q166" s="228">
        <v>0</v>
      </c>
      <c r="R166" s="228">
        <f>Q166*H166</f>
        <v>0</v>
      </c>
      <c r="S166" s="228">
        <v>0</v>
      </c>
      <c r="T166" s="229">
        <f>S166*H166</f>
        <v>0</v>
      </c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R166" s="230" t="s">
        <v>184</v>
      </c>
      <c r="AT166" s="230" t="s">
        <v>164</v>
      </c>
      <c r="AU166" s="230" t="s">
        <v>90</v>
      </c>
      <c r="AY166" s="18" t="s">
        <v>161</v>
      </c>
      <c r="BE166" s="231">
        <f>IF(N166="základní",J166,0)</f>
        <v>0</v>
      </c>
      <c r="BF166" s="231">
        <f>IF(N166="snížená",J166,0)</f>
        <v>0</v>
      </c>
      <c r="BG166" s="231">
        <f>IF(N166="zákl. přenesená",J166,0)</f>
        <v>0</v>
      </c>
      <c r="BH166" s="231">
        <f>IF(N166="sníž. přenesená",J166,0)</f>
        <v>0</v>
      </c>
      <c r="BI166" s="231">
        <f>IF(N166="nulová",J166,0)</f>
        <v>0</v>
      </c>
      <c r="BJ166" s="18" t="s">
        <v>88</v>
      </c>
      <c r="BK166" s="231">
        <f>ROUND(I166*H166,2)</f>
        <v>0</v>
      </c>
      <c r="BL166" s="18" t="s">
        <v>184</v>
      </c>
      <c r="BM166" s="230" t="s">
        <v>2144</v>
      </c>
    </row>
    <row r="167" s="2" customFormat="1" ht="33" customHeight="1">
      <c r="A167" s="39"/>
      <c r="B167" s="40"/>
      <c r="C167" s="219" t="s">
        <v>7</v>
      </c>
      <c r="D167" s="219" t="s">
        <v>164</v>
      </c>
      <c r="E167" s="220" t="s">
        <v>283</v>
      </c>
      <c r="F167" s="221" t="s">
        <v>284</v>
      </c>
      <c r="G167" s="222" t="s">
        <v>281</v>
      </c>
      <c r="H167" s="223">
        <v>15.9</v>
      </c>
      <c r="I167" s="224"/>
      <c r="J167" s="225">
        <f>ROUND(I167*H167,2)</f>
        <v>0</v>
      </c>
      <c r="K167" s="221" t="s">
        <v>168</v>
      </c>
      <c r="L167" s="45"/>
      <c r="M167" s="226" t="s">
        <v>1</v>
      </c>
      <c r="N167" s="227" t="s">
        <v>45</v>
      </c>
      <c r="O167" s="92"/>
      <c r="P167" s="228">
        <f>O167*H167</f>
        <v>0</v>
      </c>
      <c r="Q167" s="228">
        <v>0</v>
      </c>
      <c r="R167" s="228">
        <f>Q167*H167</f>
        <v>0</v>
      </c>
      <c r="S167" s="228">
        <v>0</v>
      </c>
      <c r="T167" s="229">
        <f>S167*H167</f>
        <v>0</v>
      </c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R167" s="230" t="s">
        <v>184</v>
      </c>
      <c r="AT167" s="230" t="s">
        <v>164</v>
      </c>
      <c r="AU167" s="230" t="s">
        <v>90</v>
      </c>
      <c r="AY167" s="18" t="s">
        <v>161</v>
      </c>
      <c r="BE167" s="231">
        <f>IF(N167="základní",J167,0)</f>
        <v>0</v>
      </c>
      <c r="BF167" s="231">
        <f>IF(N167="snížená",J167,0)</f>
        <v>0</v>
      </c>
      <c r="BG167" s="231">
        <f>IF(N167="zákl. přenesená",J167,0)</f>
        <v>0</v>
      </c>
      <c r="BH167" s="231">
        <f>IF(N167="sníž. přenesená",J167,0)</f>
        <v>0</v>
      </c>
      <c r="BI167" s="231">
        <f>IF(N167="nulová",J167,0)</f>
        <v>0</v>
      </c>
      <c r="BJ167" s="18" t="s">
        <v>88</v>
      </c>
      <c r="BK167" s="231">
        <f>ROUND(I167*H167,2)</f>
        <v>0</v>
      </c>
      <c r="BL167" s="18" t="s">
        <v>184</v>
      </c>
      <c r="BM167" s="230" t="s">
        <v>2145</v>
      </c>
    </row>
    <row r="168" s="13" customFormat="1">
      <c r="A168" s="13"/>
      <c r="B168" s="241"/>
      <c r="C168" s="242"/>
      <c r="D168" s="232" t="s">
        <v>250</v>
      </c>
      <c r="E168" s="242"/>
      <c r="F168" s="244" t="s">
        <v>2146</v>
      </c>
      <c r="G168" s="242"/>
      <c r="H168" s="245">
        <v>15.9</v>
      </c>
      <c r="I168" s="246"/>
      <c r="J168" s="242"/>
      <c r="K168" s="242"/>
      <c r="L168" s="247"/>
      <c r="M168" s="248"/>
      <c r="N168" s="249"/>
      <c r="O168" s="249"/>
      <c r="P168" s="249"/>
      <c r="Q168" s="249"/>
      <c r="R168" s="249"/>
      <c r="S168" s="249"/>
      <c r="T168" s="250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51" t="s">
        <v>250</v>
      </c>
      <c r="AU168" s="251" t="s">
        <v>90</v>
      </c>
      <c r="AV168" s="13" t="s">
        <v>90</v>
      </c>
      <c r="AW168" s="13" t="s">
        <v>4</v>
      </c>
      <c r="AX168" s="13" t="s">
        <v>88</v>
      </c>
      <c r="AY168" s="251" t="s">
        <v>161</v>
      </c>
    </row>
    <row r="169" s="2" customFormat="1" ht="24.15" customHeight="1">
      <c r="A169" s="39"/>
      <c r="B169" s="40"/>
      <c r="C169" s="219" t="s">
        <v>336</v>
      </c>
      <c r="D169" s="219" t="s">
        <v>164</v>
      </c>
      <c r="E169" s="220" t="s">
        <v>287</v>
      </c>
      <c r="F169" s="221" t="s">
        <v>288</v>
      </c>
      <c r="G169" s="222" t="s">
        <v>281</v>
      </c>
      <c r="H169" s="223">
        <v>1.5900000000000001</v>
      </c>
      <c r="I169" s="224"/>
      <c r="J169" s="225">
        <f>ROUND(I169*H169,2)</f>
        <v>0</v>
      </c>
      <c r="K169" s="221" t="s">
        <v>168</v>
      </c>
      <c r="L169" s="45"/>
      <c r="M169" s="226" t="s">
        <v>1</v>
      </c>
      <c r="N169" s="227" t="s">
        <v>45</v>
      </c>
      <c r="O169" s="92"/>
      <c r="P169" s="228">
        <f>O169*H169</f>
        <v>0</v>
      </c>
      <c r="Q169" s="228">
        <v>0</v>
      </c>
      <c r="R169" s="228">
        <f>Q169*H169</f>
        <v>0</v>
      </c>
      <c r="S169" s="228">
        <v>0</v>
      </c>
      <c r="T169" s="229">
        <f>S169*H169</f>
        <v>0</v>
      </c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R169" s="230" t="s">
        <v>184</v>
      </c>
      <c r="AT169" s="230" t="s">
        <v>164</v>
      </c>
      <c r="AU169" s="230" t="s">
        <v>90</v>
      </c>
      <c r="AY169" s="18" t="s">
        <v>161</v>
      </c>
      <c r="BE169" s="231">
        <f>IF(N169="základní",J169,0)</f>
        <v>0</v>
      </c>
      <c r="BF169" s="231">
        <f>IF(N169="snížená",J169,0)</f>
        <v>0</v>
      </c>
      <c r="BG169" s="231">
        <f>IF(N169="zákl. přenesená",J169,0)</f>
        <v>0</v>
      </c>
      <c r="BH169" s="231">
        <f>IF(N169="sníž. přenesená",J169,0)</f>
        <v>0</v>
      </c>
      <c r="BI169" s="231">
        <f>IF(N169="nulová",J169,0)</f>
        <v>0</v>
      </c>
      <c r="BJ169" s="18" t="s">
        <v>88</v>
      </c>
      <c r="BK169" s="231">
        <f>ROUND(I169*H169,2)</f>
        <v>0</v>
      </c>
      <c r="BL169" s="18" t="s">
        <v>184</v>
      </c>
      <c r="BM169" s="230" t="s">
        <v>2147</v>
      </c>
    </row>
    <row r="170" s="2" customFormat="1" ht="24.15" customHeight="1">
      <c r="A170" s="39"/>
      <c r="B170" s="40"/>
      <c r="C170" s="219" t="s">
        <v>341</v>
      </c>
      <c r="D170" s="219" t="s">
        <v>164</v>
      </c>
      <c r="E170" s="220" t="s">
        <v>290</v>
      </c>
      <c r="F170" s="221" t="s">
        <v>291</v>
      </c>
      <c r="G170" s="222" t="s">
        <v>281</v>
      </c>
      <c r="H170" s="223">
        <v>12.720000000000001</v>
      </c>
      <c r="I170" s="224"/>
      <c r="J170" s="225">
        <f>ROUND(I170*H170,2)</f>
        <v>0</v>
      </c>
      <c r="K170" s="221" t="s">
        <v>168</v>
      </c>
      <c r="L170" s="45"/>
      <c r="M170" s="226" t="s">
        <v>1</v>
      </c>
      <c r="N170" s="227" t="s">
        <v>45</v>
      </c>
      <c r="O170" s="92"/>
      <c r="P170" s="228">
        <f>O170*H170</f>
        <v>0</v>
      </c>
      <c r="Q170" s="228">
        <v>0</v>
      </c>
      <c r="R170" s="228">
        <f>Q170*H170</f>
        <v>0</v>
      </c>
      <c r="S170" s="228">
        <v>0</v>
      </c>
      <c r="T170" s="229">
        <f>S170*H170</f>
        <v>0</v>
      </c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R170" s="230" t="s">
        <v>184</v>
      </c>
      <c r="AT170" s="230" t="s">
        <v>164</v>
      </c>
      <c r="AU170" s="230" t="s">
        <v>90</v>
      </c>
      <c r="AY170" s="18" t="s">
        <v>161</v>
      </c>
      <c r="BE170" s="231">
        <f>IF(N170="základní",J170,0)</f>
        <v>0</v>
      </c>
      <c r="BF170" s="231">
        <f>IF(N170="snížená",J170,0)</f>
        <v>0</v>
      </c>
      <c r="BG170" s="231">
        <f>IF(N170="zákl. přenesená",J170,0)</f>
        <v>0</v>
      </c>
      <c r="BH170" s="231">
        <f>IF(N170="sníž. přenesená",J170,0)</f>
        <v>0</v>
      </c>
      <c r="BI170" s="231">
        <f>IF(N170="nulová",J170,0)</f>
        <v>0</v>
      </c>
      <c r="BJ170" s="18" t="s">
        <v>88</v>
      </c>
      <c r="BK170" s="231">
        <f>ROUND(I170*H170,2)</f>
        <v>0</v>
      </c>
      <c r="BL170" s="18" t="s">
        <v>184</v>
      </c>
      <c r="BM170" s="230" t="s">
        <v>2148</v>
      </c>
    </row>
    <row r="171" s="13" customFormat="1">
      <c r="A171" s="13"/>
      <c r="B171" s="241"/>
      <c r="C171" s="242"/>
      <c r="D171" s="232" t="s">
        <v>250</v>
      </c>
      <c r="E171" s="242"/>
      <c r="F171" s="244" t="s">
        <v>2149</v>
      </c>
      <c r="G171" s="242"/>
      <c r="H171" s="245">
        <v>12.720000000000001</v>
      </c>
      <c r="I171" s="246"/>
      <c r="J171" s="242"/>
      <c r="K171" s="242"/>
      <c r="L171" s="247"/>
      <c r="M171" s="248"/>
      <c r="N171" s="249"/>
      <c r="O171" s="249"/>
      <c r="P171" s="249"/>
      <c r="Q171" s="249"/>
      <c r="R171" s="249"/>
      <c r="S171" s="249"/>
      <c r="T171" s="250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51" t="s">
        <v>250</v>
      </c>
      <c r="AU171" s="251" t="s">
        <v>90</v>
      </c>
      <c r="AV171" s="13" t="s">
        <v>90</v>
      </c>
      <c r="AW171" s="13" t="s">
        <v>4</v>
      </c>
      <c r="AX171" s="13" t="s">
        <v>88</v>
      </c>
      <c r="AY171" s="251" t="s">
        <v>161</v>
      </c>
    </row>
    <row r="172" s="2" customFormat="1" ht="33" customHeight="1">
      <c r="A172" s="39"/>
      <c r="B172" s="40"/>
      <c r="C172" s="219" t="s">
        <v>345</v>
      </c>
      <c r="D172" s="219" t="s">
        <v>164</v>
      </c>
      <c r="E172" s="220" t="s">
        <v>294</v>
      </c>
      <c r="F172" s="221" t="s">
        <v>295</v>
      </c>
      <c r="G172" s="222" t="s">
        <v>281</v>
      </c>
      <c r="H172" s="223">
        <v>1.54</v>
      </c>
      <c r="I172" s="224"/>
      <c r="J172" s="225">
        <f>ROUND(I172*H172,2)</f>
        <v>0</v>
      </c>
      <c r="K172" s="221" t="s">
        <v>168</v>
      </c>
      <c r="L172" s="45"/>
      <c r="M172" s="226" t="s">
        <v>1</v>
      </c>
      <c r="N172" s="227" t="s">
        <v>45</v>
      </c>
      <c r="O172" s="92"/>
      <c r="P172" s="228">
        <f>O172*H172</f>
        <v>0</v>
      </c>
      <c r="Q172" s="228">
        <v>0</v>
      </c>
      <c r="R172" s="228">
        <f>Q172*H172</f>
        <v>0</v>
      </c>
      <c r="S172" s="228">
        <v>0</v>
      </c>
      <c r="T172" s="229">
        <f>S172*H172</f>
        <v>0</v>
      </c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R172" s="230" t="s">
        <v>184</v>
      </c>
      <c r="AT172" s="230" t="s">
        <v>164</v>
      </c>
      <c r="AU172" s="230" t="s">
        <v>90</v>
      </c>
      <c r="AY172" s="18" t="s">
        <v>161</v>
      </c>
      <c r="BE172" s="231">
        <f>IF(N172="základní",J172,0)</f>
        <v>0</v>
      </c>
      <c r="BF172" s="231">
        <f>IF(N172="snížená",J172,0)</f>
        <v>0</v>
      </c>
      <c r="BG172" s="231">
        <f>IF(N172="zákl. přenesená",J172,0)</f>
        <v>0</v>
      </c>
      <c r="BH172" s="231">
        <f>IF(N172="sníž. přenesená",J172,0)</f>
        <v>0</v>
      </c>
      <c r="BI172" s="231">
        <f>IF(N172="nulová",J172,0)</f>
        <v>0</v>
      </c>
      <c r="BJ172" s="18" t="s">
        <v>88</v>
      </c>
      <c r="BK172" s="231">
        <f>ROUND(I172*H172,2)</f>
        <v>0</v>
      </c>
      <c r="BL172" s="18" t="s">
        <v>184</v>
      </c>
      <c r="BM172" s="230" t="s">
        <v>2150</v>
      </c>
    </row>
    <row r="173" s="13" customFormat="1">
      <c r="A173" s="13"/>
      <c r="B173" s="241"/>
      <c r="C173" s="242"/>
      <c r="D173" s="232" t="s">
        <v>250</v>
      </c>
      <c r="E173" s="243" t="s">
        <v>1</v>
      </c>
      <c r="F173" s="244" t="s">
        <v>2151</v>
      </c>
      <c r="G173" s="242"/>
      <c r="H173" s="245">
        <v>1.54</v>
      </c>
      <c r="I173" s="246"/>
      <c r="J173" s="242"/>
      <c r="K173" s="242"/>
      <c r="L173" s="247"/>
      <c r="M173" s="248"/>
      <c r="N173" s="249"/>
      <c r="O173" s="249"/>
      <c r="P173" s="249"/>
      <c r="Q173" s="249"/>
      <c r="R173" s="249"/>
      <c r="S173" s="249"/>
      <c r="T173" s="250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51" t="s">
        <v>250</v>
      </c>
      <c r="AU173" s="251" t="s">
        <v>90</v>
      </c>
      <c r="AV173" s="13" t="s">
        <v>90</v>
      </c>
      <c r="AW173" s="13" t="s">
        <v>36</v>
      </c>
      <c r="AX173" s="13" t="s">
        <v>88</v>
      </c>
      <c r="AY173" s="251" t="s">
        <v>161</v>
      </c>
    </row>
    <row r="174" s="2" customFormat="1" ht="37.8" customHeight="1">
      <c r="A174" s="39"/>
      <c r="B174" s="40"/>
      <c r="C174" s="219" t="s">
        <v>352</v>
      </c>
      <c r="D174" s="219" t="s">
        <v>164</v>
      </c>
      <c r="E174" s="220" t="s">
        <v>873</v>
      </c>
      <c r="F174" s="221" t="s">
        <v>874</v>
      </c>
      <c r="G174" s="222" t="s">
        <v>281</v>
      </c>
      <c r="H174" s="223">
        <v>0.050000000000000003</v>
      </c>
      <c r="I174" s="224"/>
      <c r="J174" s="225">
        <f>ROUND(I174*H174,2)</f>
        <v>0</v>
      </c>
      <c r="K174" s="221" t="s">
        <v>168</v>
      </c>
      <c r="L174" s="45"/>
      <c r="M174" s="226" t="s">
        <v>1</v>
      </c>
      <c r="N174" s="227" t="s">
        <v>45</v>
      </c>
      <c r="O174" s="92"/>
      <c r="P174" s="228">
        <f>O174*H174</f>
        <v>0</v>
      </c>
      <c r="Q174" s="228">
        <v>0</v>
      </c>
      <c r="R174" s="228">
        <f>Q174*H174</f>
        <v>0</v>
      </c>
      <c r="S174" s="228">
        <v>0</v>
      </c>
      <c r="T174" s="229">
        <f>S174*H174</f>
        <v>0</v>
      </c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R174" s="230" t="s">
        <v>184</v>
      </c>
      <c r="AT174" s="230" t="s">
        <v>164</v>
      </c>
      <c r="AU174" s="230" t="s">
        <v>90</v>
      </c>
      <c r="AY174" s="18" t="s">
        <v>161</v>
      </c>
      <c r="BE174" s="231">
        <f>IF(N174="základní",J174,0)</f>
        <v>0</v>
      </c>
      <c r="BF174" s="231">
        <f>IF(N174="snížená",J174,0)</f>
        <v>0</v>
      </c>
      <c r="BG174" s="231">
        <f>IF(N174="zákl. přenesená",J174,0)</f>
        <v>0</v>
      </c>
      <c r="BH174" s="231">
        <f>IF(N174="sníž. přenesená",J174,0)</f>
        <v>0</v>
      </c>
      <c r="BI174" s="231">
        <f>IF(N174="nulová",J174,0)</f>
        <v>0</v>
      </c>
      <c r="BJ174" s="18" t="s">
        <v>88</v>
      </c>
      <c r="BK174" s="231">
        <f>ROUND(I174*H174,2)</f>
        <v>0</v>
      </c>
      <c r="BL174" s="18" t="s">
        <v>184</v>
      </c>
      <c r="BM174" s="230" t="s">
        <v>2152</v>
      </c>
    </row>
    <row r="175" s="12" customFormat="1" ht="22.8" customHeight="1">
      <c r="A175" s="12"/>
      <c r="B175" s="203"/>
      <c r="C175" s="204"/>
      <c r="D175" s="205" t="s">
        <v>79</v>
      </c>
      <c r="E175" s="217" t="s">
        <v>456</v>
      </c>
      <c r="F175" s="217" t="s">
        <v>457</v>
      </c>
      <c r="G175" s="204"/>
      <c r="H175" s="204"/>
      <c r="I175" s="207"/>
      <c r="J175" s="218">
        <f>BK175</f>
        <v>0</v>
      </c>
      <c r="K175" s="204"/>
      <c r="L175" s="209"/>
      <c r="M175" s="210"/>
      <c r="N175" s="211"/>
      <c r="O175" s="211"/>
      <c r="P175" s="212">
        <f>SUM(P176:P177)</f>
        <v>0</v>
      </c>
      <c r="Q175" s="211"/>
      <c r="R175" s="212">
        <f>SUM(R176:R177)</f>
        <v>0</v>
      </c>
      <c r="S175" s="211"/>
      <c r="T175" s="213">
        <f>SUM(T176:T177)</f>
        <v>0</v>
      </c>
      <c r="U175" s="12"/>
      <c r="V175" s="12"/>
      <c r="W175" s="12"/>
      <c r="X175" s="12"/>
      <c r="Y175" s="12"/>
      <c r="Z175" s="12"/>
      <c r="AA175" s="12"/>
      <c r="AB175" s="12"/>
      <c r="AC175" s="12"/>
      <c r="AD175" s="12"/>
      <c r="AE175" s="12"/>
      <c r="AR175" s="214" t="s">
        <v>88</v>
      </c>
      <c r="AT175" s="215" t="s">
        <v>79</v>
      </c>
      <c r="AU175" s="215" t="s">
        <v>88</v>
      </c>
      <c r="AY175" s="214" t="s">
        <v>161</v>
      </c>
      <c r="BK175" s="216">
        <f>SUM(BK176:BK177)</f>
        <v>0</v>
      </c>
    </row>
    <row r="176" s="2" customFormat="1" ht="24.15" customHeight="1">
      <c r="A176" s="39"/>
      <c r="B176" s="40"/>
      <c r="C176" s="219" t="s">
        <v>359</v>
      </c>
      <c r="D176" s="219" t="s">
        <v>164</v>
      </c>
      <c r="E176" s="220" t="s">
        <v>458</v>
      </c>
      <c r="F176" s="221" t="s">
        <v>459</v>
      </c>
      <c r="G176" s="222" t="s">
        <v>281</v>
      </c>
      <c r="H176" s="223">
        <v>1.923</v>
      </c>
      <c r="I176" s="224"/>
      <c r="J176" s="225">
        <f>ROUND(I176*H176,2)</f>
        <v>0</v>
      </c>
      <c r="K176" s="221" t="s">
        <v>168</v>
      </c>
      <c r="L176" s="45"/>
      <c r="M176" s="226" t="s">
        <v>1</v>
      </c>
      <c r="N176" s="227" t="s">
        <v>45</v>
      </c>
      <c r="O176" s="92"/>
      <c r="P176" s="228">
        <f>O176*H176</f>
        <v>0</v>
      </c>
      <c r="Q176" s="228">
        <v>0</v>
      </c>
      <c r="R176" s="228">
        <f>Q176*H176</f>
        <v>0</v>
      </c>
      <c r="S176" s="228">
        <v>0</v>
      </c>
      <c r="T176" s="229">
        <f>S176*H176</f>
        <v>0</v>
      </c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R176" s="230" t="s">
        <v>184</v>
      </c>
      <c r="AT176" s="230" t="s">
        <v>164</v>
      </c>
      <c r="AU176" s="230" t="s">
        <v>90</v>
      </c>
      <c r="AY176" s="18" t="s">
        <v>161</v>
      </c>
      <c r="BE176" s="231">
        <f>IF(N176="základní",J176,0)</f>
        <v>0</v>
      </c>
      <c r="BF176" s="231">
        <f>IF(N176="snížená",J176,0)</f>
        <v>0</v>
      </c>
      <c r="BG176" s="231">
        <f>IF(N176="zákl. přenesená",J176,0)</f>
        <v>0</v>
      </c>
      <c r="BH176" s="231">
        <f>IF(N176="sníž. přenesená",J176,0)</f>
        <v>0</v>
      </c>
      <c r="BI176" s="231">
        <f>IF(N176="nulová",J176,0)</f>
        <v>0</v>
      </c>
      <c r="BJ176" s="18" t="s">
        <v>88</v>
      </c>
      <c r="BK176" s="231">
        <f>ROUND(I176*H176,2)</f>
        <v>0</v>
      </c>
      <c r="BL176" s="18" t="s">
        <v>184</v>
      </c>
      <c r="BM176" s="230" t="s">
        <v>2153</v>
      </c>
    </row>
    <row r="177" s="2" customFormat="1" ht="24.15" customHeight="1">
      <c r="A177" s="39"/>
      <c r="B177" s="40"/>
      <c r="C177" s="219" t="s">
        <v>364</v>
      </c>
      <c r="D177" s="219" t="s">
        <v>164</v>
      </c>
      <c r="E177" s="220" t="s">
        <v>461</v>
      </c>
      <c r="F177" s="221" t="s">
        <v>462</v>
      </c>
      <c r="G177" s="222" t="s">
        <v>281</v>
      </c>
      <c r="H177" s="223">
        <v>1.923</v>
      </c>
      <c r="I177" s="224"/>
      <c r="J177" s="225">
        <f>ROUND(I177*H177,2)</f>
        <v>0</v>
      </c>
      <c r="K177" s="221" t="s">
        <v>168</v>
      </c>
      <c r="L177" s="45"/>
      <c r="M177" s="226" t="s">
        <v>1</v>
      </c>
      <c r="N177" s="227" t="s">
        <v>45</v>
      </c>
      <c r="O177" s="92"/>
      <c r="P177" s="228">
        <f>O177*H177</f>
        <v>0</v>
      </c>
      <c r="Q177" s="228">
        <v>0</v>
      </c>
      <c r="R177" s="228">
        <f>Q177*H177</f>
        <v>0</v>
      </c>
      <c r="S177" s="228">
        <v>0</v>
      </c>
      <c r="T177" s="229">
        <f>S177*H177</f>
        <v>0</v>
      </c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R177" s="230" t="s">
        <v>184</v>
      </c>
      <c r="AT177" s="230" t="s">
        <v>164</v>
      </c>
      <c r="AU177" s="230" t="s">
        <v>90</v>
      </c>
      <c r="AY177" s="18" t="s">
        <v>161</v>
      </c>
      <c r="BE177" s="231">
        <f>IF(N177="základní",J177,0)</f>
        <v>0</v>
      </c>
      <c r="BF177" s="231">
        <f>IF(N177="snížená",J177,0)</f>
        <v>0</v>
      </c>
      <c r="BG177" s="231">
        <f>IF(N177="zákl. přenesená",J177,0)</f>
        <v>0</v>
      </c>
      <c r="BH177" s="231">
        <f>IF(N177="sníž. přenesená",J177,0)</f>
        <v>0</v>
      </c>
      <c r="BI177" s="231">
        <f>IF(N177="nulová",J177,0)</f>
        <v>0</v>
      </c>
      <c r="BJ177" s="18" t="s">
        <v>88</v>
      </c>
      <c r="BK177" s="231">
        <f>ROUND(I177*H177,2)</f>
        <v>0</v>
      </c>
      <c r="BL177" s="18" t="s">
        <v>184</v>
      </c>
      <c r="BM177" s="230" t="s">
        <v>2154</v>
      </c>
    </row>
    <row r="178" s="12" customFormat="1" ht="25.92" customHeight="1">
      <c r="A178" s="12"/>
      <c r="B178" s="203"/>
      <c r="C178" s="204"/>
      <c r="D178" s="205" t="s">
        <v>79</v>
      </c>
      <c r="E178" s="206" t="s">
        <v>297</v>
      </c>
      <c r="F178" s="206" t="s">
        <v>298</v>
      </c>
      <c r="G178" s="204"/>
      <c r="H178" s="204"/>
      <c r="I178" s="207"/>
      <c r="J178" s="208">
        <f>BK178</f>
        <v>0</v>
      </c>
      <c r="K178" s="204"/>
      <c r="L178" s="209"/>
      <c r="M178" s="210"/>
      <c r="N178" s="211"/>
      <c r="O178" s="211"/>
      <c r="P178" s="212">
        <f>P179+P187+P197+P210+P216+P221+P256+P284+P292</f>
        <v>0</v>
      </c>
      <c r="Q178" s="211"/>
      <c r="R178" s="212">
        <f>R179+R187+R197+R210+R216+R221+R256+R284+R292</f>
        <v>1.19534976</v>
      </c>
      <c r="S178" s="211"/>
      <c r="T178" s="213">
        <f>T179+T187+T197+T210+T216+T221+T256+T284+T292</f>
        <v>0.40910070999999998</v>
      </c>
      <c r="U178" s="12"/>
      <c r="V178" s="12"/>
      <c r="W178" s="12"/>
      <c r="X178" s="12"/>
      <c r="Y178" s="12"/>
      <c r="Z178" s="12"/>
      <c r="AA178" s="12"/>
      <c r="AB178" s="12"/>
      <c r="AC178" s="12"/>
      <c r="AD178" s="12"/>
      <c r="AE178" s="12"/>
      <c r="AR178" s="214" t="s">
        <v>90</v>
      </c>
      <c r="AT178" s="215" t="s">
        <v>79</v>
      </c>
      <c r="AU178" s="215" t="s">
        <v>80</v>
      </c>
      <c r="AY178" s="214" t="s">
        <v>161</v>
      </c>
      <c r="BK178" s="216">
        <f>BK179+BK187+BK197+BK210+BK216+BK221+BK256+BK284+BK292</f>
        <v>0</v>
      </c>
    </row>
    <row r="179" s="12" customFormat="1" ht="22.8" customHeight="1">
      <c r="A179" s="12"/>
      <c r="B179" s="203"/>
      <c r="C179" s="204"/>
      <c r="D179" s="205" t="s">
        <v>79</v>
      </c>
      <c r="E179" s="217" t="s">
        <v>878</v>
      </c>
      <c r="F179" s="217" t="s">
        <v>879</v>
      </c>
      <c r="G179" s="204"/>
      <c r="H179" s="204"/>
      <c r="I179" s="207"/>
      <c r="J179" s="218">
        <f>BK179</f>
        <v>0</v>
      </c>
      <c r="K179" s="204"/>
      <c r="L179" s="209"/>
      <c r="M179" s="210"/>
      <c r="N179" s="211"/>
      <c r="O179" s="211"/>
      <c r="P179" s="212">
        <f>SUM(P180:P186)</f>
        <v>0</v>
      </c>
      <c r="Q179" s="211"/>
      <c r="R179" s="212">
        <f>SUM(R180:R186)</f>
        <v>0.0053099999999999996</v>
      </c>
      <c r="S179" s="211"/>
      <c r="T179" s="213">
        <f>SUM(T180:T186)</f>
        <v>0</v>
      </c>
      <c r="U179" s="12"/>
      <c r="V179" s="12"/>
      <c r="W179" s="12"/>
      <c r="X179" s="12"/>
      <c r="Y179" s="12"/>
      <c r="Z179" s="12"/>
      <c r="AA179" s="12"/>
      <c r="AB179" s="12"/>
      <c r="AC179" s="12"/>
      <c r="AD179" s="12"/>
      <c r="AE179" s="12"/>
      <c r="AR179" s="214" t="s">
        <v>90</v>
      </c>
      <c r="AT179" s="215" t="s">
        <v>79</v>
      </c>
      <c r="AU179" s="215" t="s">
        <v>88</v>
      </c>
      <c r="AY179" s="214" t="s">
        <v>161</v>
      </c>
      <c r="BK179" s="216">
        <f>SUM(BK180:BK186)</f>
        <v>0</v>
      </c>
    </row>
    <row r="180" s="2" customFormat="1" ht="16.5" customHeight="1">
      <c r="A180" s="39"/>
      <c r="B180" s="40"/>
      <c r="C180" s="219" t="s">
        <v>371</v>
      </c>
      <c r="D180" s="219" t="s">
        <v>164</v>
      </c>
      <c r="E180" s="220" t="s">
        <v>2155</v>
      </c>
      <c r="F180" s="221" t="s">
        <v>2156</v>
      </c>
      <c r="G180" s="222" t="s">
        <v>441</v>
      </c>
      <c r="H180" s="223">
        <v>6</v>
      </c>
      <c r="I180" s="224"/>
      <c r="J180" s="225">
        <f>ROUND(I180*H180,2)</f>
        <v>0</v>
      </c>
      <c r="K180" s="221" t="s">
        <v>168</v>
      </c>
      <c r="L180" s="45"/>
      <c r="M180" s="226" t="s">
        <v>1</v>
      </c>
      <c r="N180" s="227" t="s">
        <v>45</v>
      </c>
      <c r="O180" s="92"/>
      <c r="P180" s="228">
        <f>O180*H180</f>
        <v>0</v>
      </c>
      <c r="Q180" s="228">
        <v>0.00076000000000000004</v>
      </c>
      <c r="R180" s="228">
        <f>Q180*H180</f>
        <v>0.0045599999999999998</v>
      </c>
      <c r="S180" s="228">
        <v>0</v>
      </c>
      <c r="T180" s="229">
        <f>S180*H180</f>
        <v>0</v>
      </c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R180" s="230" t="s">
        <v>303</v>
      </c>
      <c r="AT180" s="230" t="s">
        <v>164</v>
      </c>
      <c r="AU180" s="230" t="s">
        <v>90</v>
      </c>
      <c r="AY180" s="18" t="s">
        <v>161</v>
      </c>
      <c r="BE180" s="231">
        <f>IF(N180="základní",J180,0)</f>
        <v>0</v>
      </c>
      <c r="BF180" s="231">
        <f>IF(N180="snížená",J180,0)</f>
        <v>0</v>
      </c>
      <c r="BG180" s="231">
        <f>IF(N180="zákl. přenesená",J180,0)</f>
        <v>0</v>
      </c>
      <c r="BH180" s="231">
        <f>IF(N180="sníž. přenesená",J180,0)</f>
        <v>0</v>
      </c>
      <c r="BI180" s="231">
        <f>IF(N180="nulová",J180,0)</f>
        <v>0</v>
      </c>
      <c r="BJ180" s="18" t="s">
        <v>88</v>
      </c>
      <c r="BK180" s="231">
        <f>ROUND(I180*H180,2)</f>
        <v>0</v>
      </c>
      <c r="BL180" s="18" t="s">
        <v>303</v>
      </c>
      <c r="BM180" s="230" t="s">
        <v>2157</v>
      </c>
    </row>
    <row r="181" s="2" customFormat="1" ht="16.5" customHeight="1">
      <c r="A181" s="39"/>
      <c r="B181" s="40"/>
      <c r="C181" s="219" t="s">
        <v>379</v>
      </c>
      <c r="D181" s="219" t="s">
        <v>164</v>
      </c>
      <c r="E181" s="220" t="s">
        <v>883</v>
      </c>
      <c r="F181" s="221" t="s">
        <v>884</v>
      </c>
      <c r="G181" s="222" t="s">
        <v>441</v>
      </c>
      <c r="H181" s="223">
        <v>1.5</v>
      </c>
      <c r="I181" s="224"/>
      <c r="J181" s="225">
        <f>ROUND(I181*H181,2)</f>
        <v>0</v>
      </c>
      <c r="K181" s="221" t="s">
        <v>168</v>
      </c>
      <c r="L181" s="45"/>
      <c r="M181" s="226" t="s">
        <v>1</v>
      </c>
      <c r="N181" s="227" t="s">
        <v>45</v>
      </c>
      <c r="O181" s="92"/>
      <c r="P181" s="228">
        <f>O181*H181</f>
        <v>0</v>
      </c>
      <c r="Q181" s="228">
        <v>0.00050000000000000001</v>
      </c>
      <c r="R181" s="228">
        <f>Q181*H181</f>
        <v>0.00075000000000000002</v>
      </c>
      <c r="S181" s="228">
        <v>0</v>
      </c>
      <c r="T181" s="229">
        <f>S181*H181</f>
        <v>0</v>
      </c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R181" s="230" t="s">
        <v>303</v>
      </c>
      <c r="AT181" s="230" t="s">
        <v>164</v>
      </c>
      <c r="AU181" s="230" t="s">
        <v>90</v>
      </c>
      <c r="AY181" s="18" t="s">
        <v>161</v>
      </c>
      <c r="BE181" s="231">
        <f>IF(N181="základní",J181,0)</f>
        <v>0</v>
      </c>
      <c r="BF181" s="231">
        <f>IF(N181="snížená",J181,0)</f>
        <v>0</v>
      </c>
      <c r="BG181" s="231">
        <f>IF(N181="zákl. přenesená",J181,0)</f>
        <v>0</v>
      </c>
      <c r="BH181" s="231">
        <f>IF(N181="sníž. přenesená",J181,0)</f>
        <v>0</v>
      </c>
      <c r="BI181" s="231">
        <f>IF(N181="nulová",J181,0)</f>
        <v>0</v>
      </c>
      <c r="BJ181" s="18" t="s">
        <v>88</v>
      </c>
      <c r="BK181" s="231">
        <f>ROUND(I181*H181,2)</f>
        <v>0</v>
      </c>
      <c r="BL181" s="18" t="s">
        <v>303</v>
      </c>
      <c r="BM181" s="230" t="s">
        <v>2158</v>
      </c>
    </row>
    <row r="182" s="2" customFormat="1" ht="16.5" customHeight="1">
      <c r="A182" s="39"/>
      <c r="B182" s="40"/>
      <c r="C182" s="219" t="s">
        <v>383</v>
      </c>
      <c r="D182" s="219" t="s">
        <v>164</v>
      </c>
      <c r="E182" s="220" t="s">
        <v>886</v>
      </c>
      <c r="F182" s="221" t="s">
        <v>887</v>
      </c>
      <c r="G182" s="222" t="s">
        <v>256</v>
      </c>
      <c r="H182" s="223">
        <v>1</v>
      </c>
      <c r="I182" s="224"/>
      <c r="J182" s="225">
        <f>ROUND(I182*H182,2)</f>
        <v>0</v>
      </c>
      <c r="K182" s="221" t="s">
        <v>168</v>
      </c>
      <c r="L182" s="45"/>
      <c r="M182" s="226" t="s">
        <v>1</v>
      </c>
      <c r="N182" s="227" t="s">
        <v>45</v>
      </c>
      <c r="O182" s="92"/>
      <c r="P182" s="228">
        <f>O182*H182</f>
        <v>0</v>
      </c>
      <c r="Q182" s="228">
        <v>0</v>
      </c>
      <c r="R182" s="228">
        <f>Q182*H182</f>
        <v>0</v>
      </c>
      <c r="S182" s="228">
        <v>0</v>
      </c>
      <c r="T182" s="229">
        <f>S182*H182</f>
        <v>0</v>
      </c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R182" s="230" t="s">
        <v>303</v>
      </c>
      <c r="AT182" s="230" t="s">
        <v>164</v>
      </c>
      <c r="AU182" s="230" t="s">
        <v>90</v>
      </c>
      <c r="AY182" s="18" t="s">
        <v>161</v>
      </c>
      <c r="BE182" s="231">
        <f>IF(N182="základní",J182,0)</f>
        <v>0</v>
      </c>
      <c r="BF182" s="231">
        <f>IF(N182="snížená",J182,0)</f>
        <v>0</v>
      </c>
      <c r="BG182" s="231">
        <f>IF(N182="zákl. přenesená",J182,0)</f>
        <v>0</v>
      </c>
      <c r="BH182" s="231">
        <f>IF(N182="sníž. přenesená",J182,0)</f>
        <v>0</v>
      </c>
      <c r="BI182" s="231">
        <f>IF(N182="nulová",J182,0)</f>
        <v>0</v>
      </c>
      <c r="BJ182" s="18" t="s">
        <v>88</v>
      </c>
      <c r="BK182" s="231">
        <f>ROUND(I182*H182,2)</f>
        <v>0</v>
      </c>
      <c r="BL182" s="18" t="s">
        <v>303</v>
      </c>
      <c r="BM182" s="230" t="s">
        <v>2159</v>
      </c>
    </row>
    <row r="183" s="2" customFormat="1" ht="21.75" customHeight="1">
      <c r="A183" s="39"/>
      <c r="B183" s="40"/>
      <c r="C183" s="219" t="s">
        <v>388</v>
      </c>
      <c r="D183" s="219" t="s">
        <v>164</v>
      </c>
      <c r="E183" s="220" t="s">
        <v>892</v>
      </c>
      <c r="F183" s="221" t="s">
        <v>893</v>
      </c>
      <c r="G183" s="222" t="s">
        <v>441</v>
      </c>
      <c r="H183" s="223">
        <v>7.5</v>
      </c>
      <c r="I183" s="224"/>
      <c r="J183" s="225">
        <f>ROUND(I183*H183,2)</f>
        <v>0</v>
      </c>
      <c r="K183" s="221" t="s">
        <v>168</v>
      </c>
      <c r="L183" s="45"/>
      <c r="M183" s="226" t="s">
        <v>1</v>
      </c>
      <c r="N183" s="227" t="s">
        <v>45</v>
      </c>
      <c r="O183" s="92"/>
      <c r="P183" s="228">
        <f>O183*H183</f>
        <v>0</v>
      </c>
      <c r="Q183" s="228">
        <v>0</v>
      </c>
      <c r="R183" s="228">
        <f>Q183*H183</f>
        <v>0</v>
      </c>
      <c r="S183" s="228">
        <v>0</v>
      </c>
      <c r="T183" s="229">
        <f>S183*H183</f>
        <v>0</v>
      </c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R183" s="230" t="s">
        <v>303</v>
      </c>
      <c r="AT183" s="230" t="s">
        <v>164</v>
      </c>
      <c r="AU183" s="230" t="s">
        <v>90</v>
      </c>
      <c r="AY183" s="18" t="s">
        <v>161</v>
      </c>
      <c r="BE183" s="231">
        <f>IF(N183="základní",J183,0)</f>
        <v>0</v>
      </c>
      <c r="BF183" s="231">
        <f>IF(N183="snížená",J183,0)</f>
        <v>0</v>
      </c>
      <c r="BG183" s="231">
        <f>IF(N183="zákl. přenesená",J183,0)</f>
        <v>0</v>
      </c>
      <c r="BH183" s="231">
        <f>IF(N183="sníž. přenesená",J183,0)</f>
        <v>0</v>
      </c>
      <c r="BI183" s="231">
        <f>IF(N183="nulová",J183,0)</f>
        <v>0</v>
      </c>
      <c r="BJ183" s="18" t="s">
        <v>88</v>
      </c>
      <c r="BK183" s="231">
        <f>ROUND(I183*H183,2)</f>
        <v>0</v>
      </c>
      <c r="BL183" s="18" t="s">
        <v>303</v>
      </c>
      <c r="BM183" s="230" t="s">
        <v>2160</v>
      </c>
    </row>
    <row r="184" s="2" customFormat="1" ht="24.15" customHeight="1">
      <c r="A184" s="39"/>
      <c r="B184" s="40"/>
      <c r="C184" s="219" t="s">
        <v>309</v>
      </c>
      <c r="D184" s="219" t="s">
        <v>164</v>
      </c>
      <c r="E184" s="220" t="s">
        <v>895</v>
      </c>
      <c r="F184" s="221" t="s">
        <v>896</v>
      </c>
      <c r="G184" s="222" t="s">
        <v>362</v>
      </c>
      <c r="H184" s="283"/>
      <c r="I184" s="224"/>
      <c r="J184" s="225">
        <f>ROUND(I184*H184,2)</f>
        <v>0</v>
      </c>
      <c r="K184" s="221" t="s">
        <v>168</v>
      </c>
      <c r="L184" s="45"/>
      <c r="M184" s="226" t="s">
        <v>1</v>
      </c>
      <c r="N184" s="227" t="s">
        <v>45</v>
      </c>
      <c r="O184" s="92"/>
      <c r="P184" s="228">
        <f>O184*H184</f>
        <v>0</v>
      </c>
      <c r="Q184" s="228">
        <v>0</v>
      </c>
      <c r="R184" s="228">
        <f>Q184*H184</f>
        <v>0</v>
      </c>
      <c r="S184" s="228">
        <v>0</v>
      </c>
      <c r="T184" s="229">
        <f>S184*H184</f>
        <v>0</v>
      </c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R184" s="230" t="s">
        <v>303</v>
      </c>
      <c r="AT184" s="230" t="s">
        <v>164</v>
      </c>
      <c r="AU184" s="230" t="s">
        <v>90</v>
      </c>
      <c r="AY184" s="18" t="s">
        <v>161</v>
      </c>
      <c r="BE184" s="231">
        <f>IF(N184="základní",J184,0)</f>
        <v>0</v>
      </c>
      <c r="BF184" s="231">
        <f>IF(N184="snížená",J184,0)</f>
        <v>0</v>
      </c>
      <c r="BG184" s="231">
        <f>IF(N184="zákl. přenesená",J184,0)</f>
        <v>0</v>
      </c>
      <c r="BH184" s="231">
        <f>IF(N184="sníž. přenesená",J184,0)</f>
        <v>0</v>
      </c>
      <c r="BI184" s="231">
        <f>IF(N184="nulová",J184,0)</f>
        <v>0</v>
      </c>
      <c r="BJ184" s="18" t="s">
        <v>88</v>
      </c>
      <c r="BK184" s="231">
        <f>ROUND(I184*H184,2)</f>
        <v>0</v>
      </c>
      <c r="BL184" s="18" t="s">
        <v>303</v>
      </c>
      <c r="BM184" s="230" t="s">
        <v>2161</v>
      </c>
    </row>
    <row r="185" s="2" customFormat="1" ht="33" customHeight="1">
      <c r="A185" s="39"/>
      <c r="B185" s="40"/>
      <c r="C185" s="219" t="s">
        <v>395</v>
      </c>
      <c r="D185" s="219" t="s">
        <v>164</v>
      </c>
      <c r="E185" s="220" t="s">
        <v>898</v>
      </c>
      <c r="F185" s="221" t="s">
        <v>899</v>
      </c>
      <c r="G185" s="222" t="s">
        <v>362</v>
      </c>
      <c r="H185" s="283"/>
      <c r="I185" s="224"/>
      <c r="J185" s="225">
        <f>ROUND(I185*H185,2)</f>
        <v>0</v>
      </c>
      <c r="K185" s="221" t="s">
        <v>168</v>
      </c>
      <c r="L185" s="45"/>
      <c r="M185" s="226" t="s">
        <v>1</v>
      </c>
      <c r="N185" s="227" t="s">
        <v>45</v>
      </c>
      <c r="O185" s="92"/>
      <c r="P185" s="228">
        <f>O185*H185</f>
        <v>0</v>
      </c>
      <c r="Q185" s="228">
        <v>0</v>
      </c>
      <c r="R185" s="228">
        <f>Q185*H185</f>
        <v>0</v>
      </c>
      <c r="S185" s="228">
        <v>0</v>
      </c>
      <c r="T185" s="229">
        <f>S185*H185</f>
        <v>0</v>
      </c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R185" s="230" t="s">
        <v>303</v>
      </c>
      <c r="AT185" s="230" t="s">
        <v>164</v>
      </c>
      <c r="AU185" s="230" t="s">
        <v>90</v>
      </c>
      <c r="AY185" s="18" t="s">
        <v>161</v>
      </c>
      <c r="BE185" s="231">
        <f>IF(N185="základní",J185,0)</f>
        <v>0</v>
      </c>
      <c r="BF185" s="231">
        <f>IF(N185="snížená",J185,0)</f>
        <v>0</v>
      </c>
      <c r="BG185" s="231">
        <f>IF(N185="zákl. přenesená",J185,0)</f>
        <v>0</v>
      </c>
      <c r="BH185" s="231">
        <f>IF(N185="sníž. přenesená",J185,0)</f>
        <v>0</v>
      </c>
      <c r="BI185" s="231">
        <f>IF(N185="nulová",J185,0)</f>
        <v>0</v>
      </c>
      <c r="BJ185" s="18" t="s">
        <v>88</v>
      </c>
      <c r="BK185" s="231">
        <f>ROUND(I185*H185,2)</f>
        <v>0</v>
      </c>
      <c r="BL185" s="18" t="s">
        <v>303</v>
      </c>
      <c r="BM185" s="230" t="s">
        <v>2162</v>
      </c>
    </row>
    <row r="186" s="13" customFormat="1">
      <c r="A186" s="13"/>
      <c r="B186" s="241"/>
      <c r="C186" s="242"/>
      <c r="D186" s="232" t="s">
        <v>250</v>
      </c>
      <c r="E186" s="242"/>
      <c r="F186" s="244" t="s">
        <v>2163</v>
      </c>
      <c r="G186" s="242"/>
      <c r="H186" s="245">
        <v>99.629999999999995</v>
      </c>
      <c r="I186" s="246"/>
      <c r="J186" s="242"/>
      <c r="K186" s="242"/>
      <c r="L186" s="247"/>
      <c r="M186" s="248"/>
      <c r="N186" s="249"/>
      <c r="O186" s="249"/>
      <c r="P186" s="249"/>
      <c r="Q186" s="249"/>
      <c r="R186" s="249"/>
      <c r="S186" s="249"/>
      <c r="T186" s="250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T186" s="251" t="s">
        <v>250</v>
      </c>
      <c r="AU186" s="251" t="s">
        <v>90</v>
      </c>
      <c r="AV186" s="13" t="s">
        <v>90</v>
      </c>
      <c r="AW186" s="13" t="s">
        <v>4</v>
      </c>
      <c r="AX186" s="13" t="s">
        <v>88</v>
      </c>
      <c r="AY186" s="251" t="s">
        <v>161</v>
      </c>
    </row>
    <row r="187" s="12" customFormat="1" ht="22.8" customHeight="1">
      <c r="A187" s="12"/>
      <c r="B187" s="203"/>
      <c r="C187" s="204"/>
      <c r="D187" s="205" t="s">
        <v>79</v>
      </c>
      <c r="E187" s="217" t="s">
        <v>902</v>
      </c>
      <c r="F187" s="217" t="s">
        <v>903</v>
      </c>
      <c r="G187" s="204"/>
      <c r="H187" s="204"/>
      <c r="I187" s="207"/>
      <c r="J187" s="218">
        <f>BK187</f>
        <v>0</v>
      </c>
      <c r="K187" s="204"/>
      <c r="L187" s="209"/>
      <c r="M187" s="210"/>
      <c r="N187" s="211"/>
      <c r="O187" s="211"/>
      <c r="P187" s="212">
        <f>SUM(P188:P196)</f>
        <v>0</v>
      </c>
      <c r="Q187" s="211"/>
      <c r="R187" s="212">
        <f>SUM(R188:R196)</f>
        <v>0.016752000000000003</v>
      </c>
      <c r="S187" s="211"/>
      <c r="T187" s="213">
        <f>SUM(T188:T196)</f>
        <v>0</v>
      </c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R187" s="214" t="s">
        <v>90</v>
      </c>
      <c r="AT187" s="215" t="s">
        <v>79</v>
      </c>
      <c r="AU187" s="215" t="s">
        <v>88</v>
      </c>
      <c r="AY187" s="214" t="s">
        <v>161</v>
      </c>
      <c r="BK187" s="216">
        <f>SUM(BK188:BK196)</f>
        <v>0</v>
      </c>
    </row>
    <row r="188" s="2" customFormat="1" ht="24.15" customHeight="1">
      <c r="A188" s="39"/>
      <c r="B188" s="40"/>
      <c r="C188" s="219" t="s">
        <v>399</v>
      </c>
      <c r="D188" s="219" t="s">
        <v>164</v>
      </c>
      <c r="E188" s="220" t="s">
        <v>910</v>
      </c>
      <c r="F188" s="221" t="s">
        <v>911</v>
      </c>
      <c r="G188" s="222" t="s">
        <v>441</v>
      </c>
      <c r="H188" s="223">
        <v>15</v>
      </c>
      <c r="I188" s="224"/>
      <c r="J188" s="225">
        <f>ROUND(I188*H188,2)</f>
        <v>0</v>
      </c>
      <c r="K188" s="221" t="s">
        <v>168</v>
      </c>
      <c r="L188" s="45"/>
      <c r="M188" s="226" t="s">
        <v>1</v>
      </c>
      <c r="N188" s="227" t="s">
        <v>45</v>
      </c>
      <c r="O188" s="92"/>
      <c r="P188" s="228">
        <f>O188*H188</f>
        <v>0</v>
      </c>
      <c r="Q188" s="228">
        <v>0.00040999999999999999</v>
      </c>
      <c r="R188" s="228">
        <f>Q188*H188</f>
        <v>0.0061500000000000001</v>
      </c>
      <c r="S188" s="228">
        <v>0</v>
      </c>
      <c r="T188" s="229">
        <f>S188*H188</f>
        <v>0</v>
      </c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R188" s="230" t="s">
        <v>303</v>
      </c>
      <c r="AT188" s="230" t="s">
        <v>164</v>
      </c>
      <c r="AU188" s="230" t="s">
        <v>90</v>
      </c>
      <c r="AY188" s="18" t="s">
        <v>161</v>
      </c>
      <c r="BE188" s="231">
        <f>IF(N188="základní",J188,0)</f>
        <v>0</v>
      </c>
      <c r="BF188" s="231">
        <f>IF(N188="snížená",J188,0)</f>
        <v>0</v>
      </c>
      <c r="BG188" s="231">
        <f>IF(N188="zákl. přenesená",J188,0)</f>
        <v>0</v>
      </c>
      <c r="BH188" s="231">
        <f>IF(N188="sníž. přenesená",J188,0)</f>
        <v>0</v>
      </c>
      <c r="BI188" s="231">
        <f>IF(N188="nulová",J188,0)</f>
        <v>0</v>
      </c>
      <c r="BJ188" s="18" t="s">
        <v>88</v>
      </c>
      <c r="BK188" s="231">
        <f>ROUND(I188*H188,2)</f>
        <v>0</v>
      </c>
      <c r="BL188" s="18" t="s">
        <v>303</v>
      </c>
      <c r="BM188" s="230" t="s">
        <v>2164</v>
      </c>
    </row>
    <row r="189" s="2" customFormat="1" ht="16.5" customHeight="1">
      <c r="A189" s="39"/>
      <c r="B189" s="40"/>
      <c r="C189" s="263" t="s">
        <v>403</v>
      </c>
      <c r="D189" s="263" t="s">
        <v>261</v>
      </c>
      <c r="E189" s="264" t="s">
        <v>913</v>
      </c>
      <c r="F189" s="265" t="s">
        <v>914</v>
      </c>
      <c r="G189" s="266" t="s">
        <v>441</v>
      </c>
      <c r="H189" s="267">
        <v>15.449999999999999</v>
      </c>
      <c r="I189" s="268"/>
      <c r="J189" s="269">
        <f>ROUND(I189*H189,2)</f>
        <v>0</v>
      </c>
      <c r="K189" s="265" t="s">
        <v>168</v>
      </c>
      <c r="L189" s="270"/>
      <c r="M189" s="271" t="s">
        <v>1</v>
      </c>
      <c r="N189" s="272" t="s">
        <v>45</v>
      </c>
      <c r="O189" s="92"/>
      <c r="P189" s="228">
        <f>O189*H189</f>
        <v>0</v>
      </c>
      <c r="Q189" s="228">
        <v>0.00055999999999999995</v>
      </c>
      <c r="R189" s="228">
        <f>Q189*H189</f>
        <v>0.0086519999999999982</v>
      </c>
      <c r="S189" s="228">
        <v>0</v>
      </c>
      <c r="T189" s="229">
        <f>S189*H189</f>
        <v>0</v>
      </c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R189" s="230" t="s">
        <v>309</v>
      </c>
      <c r="AT189" s="230" t="s">
        <v>261</v>
      </c>
      <c r="AU189" s="230" t="s">
        <v>90</v>
      </c>
      <c r="AY189" s="18" t="s">
        <v>161</v>
      </c>
      <c r="BE189" s="231">
        <f>IF(N189="základní",J189,0)</f>
        <v>0</v>
      </c>
      <c r="BF189" s="231">
        <f>IF(N189="snížená",J189,0)</f>
        <v>0</v>
      </c>
      <c r="BG189" s="231">
        <f>IF(N189="zákl. přenesená",J189,0)</f>
        <v>0</v>
      </c>
      <c r="BH189" s="231">
        <f>IF(N189="sníž. přenesená",J189,0)</f>
        <v>0</v>
      </c>
      <c r="BI189" s="231">
        <f>IF(N189="nulová",J189,0)</f>
        <v>0</v>
      </c>
      <c r="BJ189" s="18" t="s">
        <v>88</v>
      </c>
      <c r="BK189" s="231">
        <f>ROUND(I189*H189,2)</f>
        <v>0</v>
      </c>
      <c r="BL189" s="18" t="s">
        <v>303</v>
      </c>
      <c r="BM189" s="230" t="s">
        <v>2165</v>
      </c>
    </row>
    <row r="190" s="13" customFormat="1">
      <c r="A190" s="13"/>
      <c r="B190" s="241"/>
      <c r="C190" s="242"/>
      <c r="D190" s="232" t="s">
        <v>250</v>
      </c>
      <c r="E190" s="242"/>
      <c r="F190" s="244" t="s">
        <v>2166</v>
      </c>
      <c r="G190" s="242"/>
      <c r="H190" s="245">
        <v>15.449999999999999</v>
      </c>
      <c r="I190" s="246"/>
      <c r="J190" s="242"/>
      <c r="K190" s="242"/>
      <c r="L190" s="247"/>
      <c r="M190" s="248"/>
      <c r="N190" s="249"/>
      <c r="O190" s="249"/>
      <c r="P190" s="249"/>
      <c r="Q190" s="249"/>
      <c r="R190" s="249"/>
      <c r="S190" s="249"/>
      <c r="T190" s="250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251" t="s">
        <v>250</v>
      </c>
      <c r="AU190" s="251" t="s">
        <v>90</v>
      </c>
      <c r="AV190" s="13" t="s">
        <v>90</v>
      </c>
      <c r="AW190" s="13" t="s">
        <v>4</v>
      </c>
      <c r="AX190" s="13" t="s">
        <v>88</v>
      </c>
      <c r="AY190" s="251" t="s">
        <v>161</v>
      </c>
    </row>
    <row r="191" s="2" customFormat="1" ht="37.8" customHeight="1">
      <c r="A191" s="39"/>
      <c r="B191" s="40"/>
      <c r="C191" s="219" t="s">
        <v>561</v>
      </c>
      <c r="D191" s="219" t="s">
        <v>164</v>
      </c>
      <c r="E191" s="220" t="s">
        <v>917</v>
      </c>
      <c r="F191" s="221" t="s">
        <v>918</v>
      </c>
      <c r="G191" s="222" t="s">
        <v>441</v>
      </c>
      <c r="H191" s="223">
        <v>15</v>
      </c>
      <c r="I191" s="224"/>
      <c r="J191" s="225">
        <f>ROUND(I191*H191,2)</f>
        <v>0</v>
      </c>
      <c r="K191" s="221" t="s">
        <v>168</v>
      </c>
      <c r="L191" s="45"/>
      <c r="M191" s="226" t="s">
        <v>1</v>
      </c>
      <c r="N191" s="227" t="s">
        <v>45</v>
      </c>
      <c r="O191" s="92"/>
      <c r="P191" s="228">
        <f>O191*H191</f>
        <v>0</v>
      </c>
      <c r="Q191" s="228">
        <v>0.00010000000000000001</v>
      </c>
      <c r="R191" s="228">
        <f>Q191*H191</f>
        <v>0.0015</v>
      </c>
      <c r="S191" s="228">
        <v>0</v>
      </c>
      <c r="T191" s="229">
        <f>S191*H191</f>
        <v>0</v>
      </c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R191" s="230" t="s">
        <v>303</v>
      </c>
      <c r="AT191" s="230" t="s">
        <v>164</v>
      </c>
      <c r="AU191" s="230" t="s">
        <v>90</v>
      </c>
      <c r="AY191" s="18" t="s">
        <v>161</v>
      </c>
      <c r="BE191" s="231">
        <f>IF(N191="základní",J191,0)</f>
        <v>0</v>
      </c>
      <c r="BF191" s="231">
        <f>IF(N191="snížená",J191,0)</f>
        <v>0</v>
      </c>
      <c r="BG191" s="231">
        <f>IF(N191="zákl. přenesená",J191,0)</f>
        <v>0</v>
      </c>
      <c r="BH191" s="231">
        <f>IF(N191="sníž. přenesená",J191,0)</f>
        <v>0</v>
      </c>
      <c r="BI191" s="231">
        <f>IF(N191="nulová",J191,0)</f>
        <v>0</v>
      </c>
      <c r="BJ191" s="18" t="s">
        <v>88</v>
      </c>
      <c r="BK191" s="231">
        <f>ROUND(I191*H191,2)</f>
        <v>0</v>
      </c>
      <c r="BL191" s="18" t="s">
        <v>303</v>
      </c>
      <c r="BM191" s="230" t="s">
        <v>2167</v>
      </c>
    </row>
    <row r="192" s="2" customFormat="1" ht="21.75" customHeight="1">
      <c r="A192" s="39"/>
      <c r="B192" s="40"/>
      <c r="C192" s="219" t="s">
        <v>566</v>
      </c>
      <c r="D192" s="219" t="s">
        <v>164</v>
      </c>
      <c r="E192" s="220" t="s">
        <v>2168</v>
      </c>
      <c r="F192" s="221" t="s">
        <v>2169</v>
      </c>
      <c r="G192" s="222" t="s">
        <v>441</v>
      </c>
      <c r="H192" s="223">
        <v>15</v>
      </c>
      <c r="I192" s="224"/>
      <c r="J192" s="225">
        <f>ROUND(I192*H192,2)</f>
        <v>0</v>
      </c>
      <c r="K192" s="221" t="s">
        <v>168</v>
      </c>
      <c r="L192" s="45"/>
      <c r="M192" s="226" t="s">
        <v>1</v>
      </c>
      <c r="N192" s="227" t="s">
        <v>45</v>
      </c>
      <c r="O192" s="92"/>
      <c r="P192" s="228">
        <f>O192*H192</f>
        <v>0</v>
      </c>
      <c r="Q192" s="228">
        <v>1.0000000000000001E-05</v>
      </c>
      <c r="R192" s="228">
        <f>Q192*H192</f>
        <v>0.00015000000000000001</v>
      </c>
      <c r="S192" s="228">
        <v>0</v>
      </c>
      <c r="T192" s="229">
        <f>S192*H192</f>
        <v>0</v>
      </c>
      <c r="U192" s="39"/>
      <c r="V192" s="39"/>
      <c r="W192" s="39"/>
      <c r="X192" s="39"/>
      <c r="Y192" s="39"/>
      <c r="Z192" s="39"/>
      <c r="AA192" s="39"/>
      <c r="AB192" s="39"/>
      <c r="AC192" s="39"/>
      <c r="AD192" s="39"/>
      <c r="AE192" s="39"/>
      <c r="AR192" s="230" t="s">
        <v>303</v>
      </c>
      <c r="AT192" s="230" t="s">
        <v>164</v>
      </c>
      <c r="AU192" s="230" t="s">
        <v>90</v>
      </c>
      <c r="AY192" s="18" t="s">
        <v>161</v>
      </c>
      <c r="BE192" s="231">
        <f>IF(N192="základní",J192,0)</f>
        <v>0</v>
      </c>
      <c r="BF192" s="231">
        <f>IF(N192="snížená",J192,0)</f>
        <v>0</v>
      </c>
      <c r="BG192" s="231">
        <f>IF(N192="zákl. přenesená",J192,0)</f>
        <v>0</v>
      </c>
      <c r="BH192" s="231">
        <f>IF(N192="sníž. přenesená",J192,0)</f>
        <v>0</v>
      </c>
      <c r="BI192" s="231">
        <f>IF(N192="nulová",J192,0)</f>
        <v>0</v>
      </c>
      <c r="BJ192" s="18" t="s">
        <v>88</v>
      </c>
      <c r="BK192" s="231">
        <f>ROUND(I192*H192,2)</f>
        <v>0</v>
      </c>
      <c r="BL192" s="18" t="s">
        <v>303</v>
      </c>
      <c r="BM192" s="230" t="s">
        <v>2170</v>
      </c>
    </row>
    <row r="193" s="2" customFormat="1" ht="24.15" customHeight="1">
      <c r="A193" s="39"/>
      <c r="B193" s="40"/>
      <c r="C193" s="219" t="s">
        <v>572</v>
      </c>
      <c r="D193" s="219" t="s">
        <v>164</v>
      </c>
      <c r="E193" s="220" t="s">
        <v>2171</v>
      </c>
      <c r="F193" s="221" t="s">
        <v>2172</v>
      </c>
      <c r="G193" s="222" t="s">
        <v>441</v>
      </c>
      <c r="H193" s="223">
        <v>15</v>
      </c>
      <c r="I193" s="224"/>
      <c r="J193" s="225">
        <f>ROUND(I193*H193,2)</f>
        <v>0</v>
      </c>
      <c r="K193" s="221" t="s">
        <v>168</v>
      </c>
      <c r="L193" s="45"/>
      <c r="M193" s="226" t="s">
        <v>1</v>
      </c>
      <c r="N193" s="227" t="s">
        <v>45</v>
      </c>
      <c r="O193" s="92"/>
      <c r="P193" s="228">
        <f>O193*H193</f>
        <v>0</v>
      </c>
      <c r="Q193" s="228">
        <v>2.0000000000000002E-05</v>
      </c>
      <c r="R193" s="228">
        <f>Q193*H193</f>
        <v>0.00030000000000000003</v>
      </c>
      <c r="S193" s="228">
        <v>0</v>
      </c>
      <c r="T193" s="229">
        <f>S193*H193</f>
        <v>0</v>
      </c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R193" s="230" t="s">
        <v>303</v>
      </c>
      <c r="AT193" s="230" t="s">
        <v>164</v>
      </c>
      <c r="AU193" s="230" t="s">
        <v>90</v>
      </c>
      <c r="AY193" s="18" t="s">
        <v>161</v>
      </c>
      <c r="BE193" s="231">
        <f>IF(N193="základní",J193,0)</f>
        <v>0</v>
      </c>
      <c r="BF193" s="231">
        <f>IF(N193="snížená",J193,0)</f>
        <v>0</v>
      </c>
      <c r="BG193" s="231">
        <f>IF(N193="zákl. přenesená",J193,0)</f>
        <v>0</v>
      </c>
      <c r="BH193" s="231">
        <f>IF(N193="sníž. přenesená",J193,0)</f>
        <v>0</v>
      </c>
      <c r="BI193" s="231">
        <f>IF(N193="nulová",J193,0)</f>
        <v>0</v>
      </c>
      <c r="BJ193" s="18" t="s">
        <v>88</v>
      </c>
      <c r="BK193" s="231">
        <f>ROUND(I193*H193,2)</f>
        <v>0</v>
      </c>
      <c r="BL193" s="18" t="s">
        <v>303</v>
      </c>
      <c r="BM193" s="230" t="s">
        <v>2173</v>
      </c>
    </row>
    <row r="194" s="2" customFormat="1" ht="24.15" customHeight="1">
      <c r="A194" s="39"/>
      <c r="B194" s="40"/>
      <c r="C194" s="219" t="s">
        <v>577</v>
      </c>
      <c r="D194" s="219" t="s">
        <v>164</v>
      </c>
      <c r="E194" s="220" t="s">
        <v>923</v>
      </c>
      <c r="F194" s="221" t="s">
        <v>924</v>
      </c>
      <c r="G194" s="222" t="s">
        <v>362</v>
      </c>
      <c r="H194" s="283"/>
      <c r="I194" s="224"/>
      <c r="J194" s="225">
        <f>ROUND(I194*H194,2)</f>
        <v>0</v>
      </c>
      <c r="K194" s="221" t="s">
        <v>168</v>
      </c>
      <c r="L194" s="45"/>
      <c r="M194" s="226" t="s">
        <v>1</v>
      </c>
      <c r="N194" s="227" t="s">
        <v>45</v>
      </c>
      <c r="O194" s="92"/>
      <c r="P194" s="228">
        <f>O194*H194</f>
        <v>0</v>
      </c>
      <c r="Q194" s="228">
        <v>0</v>
      </c>
      <c r="R194" s="228">
        <f>Q194*H194</f>
        <v>0</v>
      </c>
      <c r="S194" s="228">
        <v>0</v>
      </c>
      <c r="T194" s="229">
        <f>S194*H194</f>
        <v>0</v>
      </c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R194" s="230" t="s">
        <v>303</v>
      </c>
      <c r="AT194" s="230" t="s">
        <v>164</v>
      </c>
      <c r="AU194" s="230" t="s">
        <v>90</v>
      </c>
      <c r="AY194" s="18" t="s">
        <v>161</v>
      </c>
      <c r="BE194" s="231">
        <f>IF(N194="základní",J194,0)</f>
        <v>0</v>
      </c>
      <c r="BF194" s="231">
        <f>IF(N194="snížená",J194,0)</f>
        <v>0</v>
      </c>
      <c r="BG194" s="231">
        <f>IF(N194="zákl. přenesená",J194,0)</f>
        <v>0</v>
      </c>
      <c r="BH194" s="231">
        <f>IF(N194="sníž. přenesená",J194,0)</f>
        <v>0</v>
      </c>
      <c r="BI194" s="231">
        <f>IF(N194="nulová",J194,0)</f>
        <v>0</v>
      </c>
      <c r="BJ194" s="18" t="s">
        <v>88</v>
      </c>
      <c r="BK194" s="231">
        <f>ROUND(I194*H194,2)</f>
        <v>0</v>
      </c>
      <c r="BL194" s="18" t="s">
        <v>303</v>
      </c>
      <c r="BM194" s="230" t="s">
        <v>2174</v>
      </c>
    </row>
    <row r="195" s="2" customFormat="1" ht="33" customHeight="1">
      <c r="A195" s="39"/>
      <c r="B195" s="40"/>
      <c r="C195" s="219" t="s">
        <v>581</v>
      </c>
      <c r="D195" s="219" t="s">
        <v>164</v>
      </c>
      <c r="E195" s="220" t="s">
        <v>926</v>
      </c>
      <c r="F195" s="221" t="s">
        <v>927</v>
      </c>
      <c r="G195" s="222" t="s">
        <v>362</v>
      </c>
      <c r="H195" s="283"/>
      <c r="I195" s="224"/>
      <c r="J195" s="225">
        <f>ROUND(I195*H195,2)</f>
        <v>0</v>
      </c>
      <c r="K195" s="221" t="s">
        <v>168</v>
      </c>
      <c r="L195" s="45"/>
      <c r="M195" s="226" t="s">
        <v>1</v>
      </c>
      <c r="N195" s="227" t="s">
        <v>45</v>
      </c>
      <c r="O195" s="92"/>
      <c r="P195" s="228">
        <f>O195*H195</f>
        <v>0</v>
      </c>
      <c r="Q195" s="228">
        <v>0</v>
      </c>
      <c r="R195" s="228">
        <f>Q195*H195</f>
        <v>0</v>
      </c>
      <c r="S195" s="228">
        <v>0</v>
      </c>
      <c r="T195" s="229">
        <f>S195*H195</f>
        <v>0</v>
      </c>
      <c r="U195" s="39"/>
      <c r="V195" s="39"/>
      <c r="W195" s="39"/>
      <c r="X195" s="39"/>
      <c r="Y195" s="39"/>
      <c r="Z195" s="39"/>
      <c r="AA195" s="39"/>
      <c r="AB195" s="39"/>
      <c r="AC195" s="39"/>
      <c r="AD195" s="39"/>
      <c r="AE195" s="39"/>
      <c r="AR195" s="230" t="s">
        <v>303</v>
      </c>
      <c r="AT195" s="230" t="s">
        <v>164</v>
      </c>
      <c r="AU195" s="230" t="s">
        <v>90</v>
      </c>
      <c r="AY195" s="18" t="s">
        <v>161</v>
      </c>
      <c r="BE195" s="231">
        <f>IF(N195="základní",J195,0)</f>
        <v>0</v>
      </c>
      <c r="BF195" s="231">
        <f>IF(N195="snížená",J195,0)</f>
        <v>0</v>
      </c>
      <c r="BG195" s="231">
        <f>IF(N195="zákl. přenesená",J195,0)</f>
        <v>0</v>
      </c>
      <c r="BH195" s="231">
        <f>IF(N195="sníž. přenesená",J195,0)</f>
        <v>0</v>
      </c>
      <c r="BI195" s="231">
        <f>IF(N195="nulová",J195,0)</f>
        <v>0</v>
      </c>
      <c r="BJ195" s="18" t="s">
        <v>88</v>
      </c>
      <c r="BK195" s="231">
        <f>ROUND(I195*H195,2)</f>
        <v>0</v>
      </c>
      <c r="BL195" s="18" t="s">
        <v>303</v>
      </c>
      <c r="BM195" s="230" t="s">
        <v>2175</v>
      </c>
    </row>
    <row r="196" s="13" customFormat="1">
      <c r="A196" s="13"/>
      <c r="B196" s="241"/>
      <c r="C196" s="242"/>
      <c r="D196" s="232" t="s">
        <v>250</v>
      </c>
      <c r="E196" s="242"/>
      <c r="F196" s="244" t="s">
        <v>2176</v>
      </c>
      <c r="G196" s="242"/>
      <c r="H196" s="245">
        <v>170.90000000000001</v>
      </c>
      <c r="I196" s="246"/>
      <c r="J196" s="242"/>
      <c r="K196" s="242"/>
      <c r="L196" s="247"/>
      <c r="M196" s="248"/>
      <c r="N196" s="249"/>
      <c r="O196" s="249"/>
      <c r="P196" s="249"/>
      <c r="Q196" s="249"/>
      <c r="R196" s="249"/>
      <c r="S196" s="249"/>
      <c r="T196" s="250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251" t="s">
        <v>250</v>
      </c>
      <c r="AU196" s="251" t="s">
        <v>90</v>
      </c>
      <c r="AV196" s="13" t="s">
        <v>90</v>
      </c>
      <c r="AW196" s="13" t="s">
        <v>4</v>
      </c>
      <c r="AX196" s="13" t="s">
        <v>88</v>
      </c>
      <c r="AY196" s="251" t="s">
        <v>161</v>
      </c>
    </row>
    <row r="197" s="12" customFormat="1" ht="22.8" customHeight="1">
      <c r="A197" s="12"/>
      <c r="B197" s="203"/>
      <c r="C197" s="204"/>
      <c r="D197" s="205" t="s">
        <v>79</v>
      </c>
      <c r="E197" s="217" t="s">
        <v>930</v>
      </c>
      <c r="F197" s="217" t="s">
        <v>931</v>
      </c>
      <c r="G197" s="204"/>
      <c r="H197" s="204"/>
      <c r="I197" s="207"/>
      <c r="J197" s="218">
        <f>BK197</f>
        <v>0</v>
      </c>
      <c r="K197" s="204"/>
      <c r="L197" s="209"/>
      <c r="M197" s="210"/>
      <c r="N197" s="211"/>
      <c r="O197" s="211"/>
      <c r="P197" s="212">
        <f>SUM(P198:P209)</f>
        <v>0</v>
      </c>
      <c r="Q197" s="211"/>
      <c r="R197" s="212">
        <f>SUM(R198:R209)</f>
        <v>0.03023</v>
      </c>
      <c r="S197" s="211"/>
      <c r="T197" s="213">
        <f>SUM(T198:T209)</f>
        <v>0</v>
      </c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R197" s="214" t="s">
        <v>90</v>
      </c>
      <c r="AT197" s="215" t="s">
        <v>79</v>
      </c>
      <c r="AU197" s="215" t="s">
        <v>88</v>
      </c>
      <c r="AY197" s="214" t="s">
        <v>161</v>
      </c>
      <c r="BK197" s="216">
        <f>SUM(BK198:BK209)</f>
        <v>0</v>
      </c>
    </row>
    <row r="198" s="2" customFormat="1" ht="24.15" customHeight="1">
      <c r="A198" s="39"/>
      <c r="B198" s="40"/>
      <c r="C198" s="219" t="s">
        <v>585</v>
      </c>
      <c r="D198" s="219" t="s">
        <v>164</v>
      </c>
      <c r="E198" s="220" t="s">
        <v>936</v>
      </c>
      <c r="F198" s="221" t="s">
        <v>937</v>
      </c>
      <c r="G198" s="222" t="s">
        <v>934</v>
      </c>
      <c r="H198" s="223">
        <v>1</v>
      </c>
      <c r="I198" s="224"/>
      <c r="J198" s="225">
        <f>ROUND(I198*H198,2)</f>
        <v>0</v>
      </c>
      <c r="K198" s="221" t="s">
        <v>168</v>
      </c>
      <c r="L198" s="45"/>
      <c r="M198" s="226" t="s">
        <v>1</v>
      </c>
      <c r="N198" s="227" t="s">
        <v>45</v>
      </c>
      <c r="O198" s="92"/>
      <c r="P198" s="228">
        <f>O198*H198</f>
        <v>0</v>
      </c>
      <c r="Q198" s="228">
        <v>0.02273</v>
      </c>
      <c r="R198" s="228">
        <f>Q198*H198</f>
        <v>0.02273</v>
      </c>
      <c r="S198" s="228">
        <v>0</v>
      </c>
      <c r="T198" s="229">
        <f>S198*H198</f>
        <v>0</v>
      </c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R198" s="230" t="s">
        <v>303</v>
      </c>
      <c r="AT198" s="230" t="s">
        <v>164</v>
      </c>
      <c r="AU198" s="230" t="s">
        <v>90</v>
      </c>
      <c r="AY198" s="18" t="s">
        <v>161</v>
      </c>
      <c r="BE198" s="231">
        <f>IF(N198="základní",J198,0)</f>
        <v>0</v>
      </c>
      <c r="BF198" s="231">
        <f>IF(N198="snížená",J198,0)</f>
        <v>0</v>
      </c>
      <c r="BG198" s="231">
        <f>IF(N198="zákl. přenesená",J198,0)</f>
        <v>0</v>
      </c>
      <c r="BH198" s="231">
        <f>IF(N198="sníž. přenesená",J198,0)</f>
        <v>0</v>
      </c>
      <c r="BI198" s="231">
        <f>IF(N198="nulová",J198,0)</f>
        <v>0</v>
      </c>
      <c r="BJ198" s="18" t="s">
        <v>88</v>
      </c>
      <c r="BK198" s="231">
        <f>ROUND(I198*H198,2)</f>
        <v>0</v>
      </c>
      <c r="BL198" s="18" t="s">
        <v>303</v>
      </c>
      <c r="BM198" s="230" t="s">
        <v>2177</v>
      </c>
    </row>
    <row r="199" s="2" customFormat="1" ht="24.15" customHeight="1">
      <c r="A199" s="39"/>
      <c r="B199" s="40"/>
      <c r="C199" s="219" t="s">
        <v>590</v>
      </c>
      <c r="D199" s="219" t="s">
        <v>164</v>
      </c>
      <c r="E199" s="220" t="s">
        <v>942</v>
      </c>
      <c r="F199" s="221" t="s">
        <v>943</v>
      </c>
      <c r="G199" s="222" t="s">
        <v>934</v>
      </c>
      <c r="H199" s="223">
        <v>1</v>
      </c>
      <c r="I199" s="224"/>
      <c r="J199" s="225">
        <f>ROUND(I199*H199,2)</f>
        <v>0</v>
      </c>
      <c r="K199" s="221" t="s">
        <v>168</v>
      </c>
      <c r="L199" s="45"/>
      <c r="M199" s="226" t="s">
        <v>1</v>
      </c>
      <c r="N199" s="227" t="s">
        <v>45</v>
      </c>
      <c r="O199" s="92"/>
      <c r="P199" s="228">
        <f>O199*H199</f>
        <v>0</v>
      </c>
      <c r="Q199" s="228">
        <v>0.00024000000000000001</v>
      </c>
      <c r="R199" s="228">
        <f>Q199*H199</f>
        <v>0.00024000000000000001</v>
      </c>
      <c r="S199" s="228">
        <v>0</v>
      </c>
      <c r="T199" s="229">
        <f>S199*H199</f>
        <v>0</v>
      </c>
      <c r="U199" s="39"/>
      <c r="V199" s="39"/>
      <c r="W199" s="39"/>
      <c r="X199" s="39"/>
      <c r="Y199" s="39"/>
      <c r="Z199" s="39"/>
      <c r="AA199" s="39"/>
      <c r="AB199" s="39"/>
      <c r="AC199" s="39"/>
      <c r="AD199" s="39"/>
      <c r="AE199" s="39"/>
      <c r="AR199" s="230" t="s">
        <v>303</v>
      </c>
      <c r="AT199" s="230" t="s">
        <v>164</v>
      </c>
      <c r="AU199" s="230" t="s">
        <v>90</v>
      </c>
      <c r="AY199" s="18" t="s">
        <v>161</v>
      </c>
      <c r="BE199" s="231">
        <f>IF(N199="základní",J199,0)</f>
        <v>0</v>
      </c>
      <c r="BF199" s="231">
        <f>IF(N199="snížená",J199,0)</f>
        <v>0</v>
      </c>
      <c r="BG199" s="231">
        <f>IF(N199="zákl. přenesená",J199,0)</f>
        <v>0</v>
      </c>
      <c r="BH199" s="231">
        <f>IF(N199="sníž. přenesená",J199,0)</f>
        <v>0</v>
      </c>
      <c r="BI199" s="231">
        <f>IF(N199="nulová",J199,0)</f>
        <v>0</v>
      </c>
      <c r="BJ199" s="18" t="s">
        <v>88</v>
      </c>
      <c r="BK199" s="231">
        <f>ROUND(I199*H199,2)</f>
        <v>0</v>
      </c>
      <c r="BL199" s="18" t="s">
        <v>303</v>
      </c>
      <c r="BM199" s="230" t="s">
        <v>2178</v>
      </c>
    </row>
    <row r="200" s="2" customFormat="1" ht="24.15" customHeight="1">
      <c r="A200" s="39"/>
      <c r="B200" s="40"/>
      <c r="C200" s="263" t="s">
        <v>596</v>
      </c>
      <c r="D200" s="263" t="s">
        <v>261</v>
      </c>
      <c r="E200" s="264" t="s">
        <v>945</v>
      </c>
      <c r="F200" s="265" t="s">
        <v>946</v>
      </c>
      <c r="G200" s="266" t="s">
        <v>191</v>
      </c>
      <c r="H200" s="267">
        <v>2</v>
      </c>
      <c r="I200" s="268"/>
      <c r="J200" s="269">
        <f>ROUND(I200*H200,2)</f>
        <v>0</v>
      </c>
      <c r="K200" s="265" t="s">
        <v>308</v>
      </c>
      <c r="L200" s="270"/>
      <c r="M200" s="271" t="s">
        <v>1</v>
      </c>
      <c r="N200" s="272" t="s">
        <v>45</v>
      </c>
      <c r="O200" s="92"/>
      <c r="P200" s="228">
        <f>O200*H200</f>
        <v>0</v>
      </c>
      <c r="Q200" s="228">
        <v>0.00012999999999999999</v>
      </c>
      <c r="R200" s="228">
        <f>Q200*H200</f>
        <v>0.00025999999999999998</v>
      </c>
      <c r="S200" s="228">
        <v>0</v>
      </c>
      <c r="T200" s="229">
        <f>S200*H200</f>
        <v>0</v>
      </c>
      <c r="U200" s="39"/>
      <c r="V200" s="39"/>
      <c r="W200" s="39"/>
      <c r="X200" s="39"/>
      <c r="Y200" s="39"/>
      <c r="Z200" s="39"/>
      <c r="AA200" s="39"/>
      <c r="AB200" s="39"/>
      <c r="AC200" s="39"/>
      <c r="AD200" s="39"/>
      <c r="AE200" s="39"/>
      <c r="AR200" s="230" t="s">
        <v>309</v>
      </c>
      <c r="AT200" s="230" t="s">
        <v>261</v>
      </c>
      <c r="AU200" s="230" t="s">
        <v>90</v>
      </c>
      <c r="AY200" s="18" t="s">
        <v>161</v>
      </c>
      <c r="BE200" s="231">
        <f>IF(N200="základní",J200,0)</f>
        <v>0</v>
      </c>
      <c r="BF200" s="231">
        <f>IF(N200="snížená",J200,0)</f>
        <v>0</v>
      </c>
      <c r="BG200" s="231">
        <f>IF(N200="zákl. přenesená",J200,0)</f>
        <v>0</v>
      </c>
      <c r="BH200" s="231">
        <f>IF(N200="sníž. přenesená",J200,0)</f>
        <v>0</v>
      </c>
      <c r="BI200" s="231">
        <f>IF(N200="nulová",J200,0)</f>
        <v>0</v>
      </c>
      <c r="BJ200" s="18" t="s">
        <v>88</v>
      </c>
      <c r="BK200" s="231">
        <f>ROUND(I200*H200,2)</f>
        <v>0</v>
      </c>
      <c r="BL200" s="18" t="s">
        <v>303</v>
      </c>
      <c r="BM200" s="230" t="s">
        <v>2179</v>
      </c>
    </row>
    <row r="201" s="13" customFormat="1">
      <c r="A201" s="13"/>
      <c r="B201" s="241"/>
      <c r="C201" s="242"/>
      <c r="D201" s="232" t="s">
        <v>250</v>
      </c>
      <c r="E201" s="242"/>
      <c r="F201" s="244" t="s">
        <v>948</v>
      </c>
      <c r="G201" s="242"/>
      <c r="H201" s="245">
        <v>2</v>
      </c>
      <c r="I201" s="246"/>
      <c r="J201" s="242"/>
      <c r="K201" s="242"/>
      <c r="L201" s="247"/>
      <c r="M201" s="248"/>
      <c r="N201" s="249"/>
      <c r="O201" s="249"/>
      <c r="P201" s="249"/>
      <c r="Q201" s="249"/>
      <c r="R201" s="249"/>
      <c r="S201" s="249"/>
      <c r="T201" s="250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T201" s="251" t="s">
        <v>250</v>
      </c>
      <c r="AU201" s="251" t="s">
        <v>90</v>
      </c>
      <c r="AV201" s="13" t="s">
        <v>90</v>
      </c>
      <c r="AW201" s="13" t="s">
        <v>4</v>
      </c>
      <c r="AX201" s="13" t="s">
        <v>88</v>
      </c>
      <c r="AY201" s="251" t="s">
        <v>161</v>
      </c>
    </row>
    <row r="202" s="2" customFormat="1" ht="16.5" customHeight="1">
      <c r="A202" s="39"/>
      <c r="B202" s="40"/>
      <c r="C202" s="219" t="s">
        <v>602</v>
      </c>
      <c r="D202" s="219" t="s">
        <v>164</v>
      </c>
      <c r="E202" s="220" t="s">
        <v>949</v>
      </c>
      <c r="F202" s="221" t="s">
        <v>950</v>
      </c>
      <c r="G202" s="222" t="s">
        <v>934</v>
      </c>
      <c r="H202" s="223">
        <v>2</v>
      </c>
      <c r="I202" s="224"/>
      <c r="J202" s="225">
        <f>ROUND(I202*H202,2)</f>
        <v>0</v>
      </c>
      <c r="K202" s="221" t="s">
        <v>168</v>
      </c>
      <c r="L202" s="45"/>
      <c r="M202" s="226" t="s">
        <v>1</v>
      </c>
      <c r="N202" s="227" t="s">
        <v>45</v>
      </c>
      <c r="O202" s="92"/>
      <c r="P202" s="228">
        <f>O202*H202</f>
        <v>0</v>
      </c>
      <c r="Q202" s="228">
        <v>9.0000000000000006E-05</v>
      </c>
      <c r="R202" s="228">
        <f>Q202*H202</f>
        <v>0.00018000000000000001</v>
      </c>
      <c r="S202" s="228">
        <v>0</v>
      </c>
      <c r="T202" s="229">
        <f>S202*H202</f>
        <v>0</v>
      </c>
      <c r="U202" s="39"/>
      <c r="V202" s="39"/>
      <c r="W202" s="39"/>
      <c r="X202" s="39"/>
      <c r="Y202" s="39"/>
      <c r="Z202" s="39"/>
      <c r="AA202" s="39"/>
      <c r="AB202" s="39"/>
      <c r="AC202" s="39"/>
      <c r="AD202" s="39"/>
      <c r="AE202" s="39"/>
      <c r="AR202" s="230" t="s">
        <v>303</v>
      </c>
      <c r="AT202" s="230" t="s">
        <v>164</v>
      </c>
      <c r="AU202" s="230" t="s">
        <v>90</v>
      </c>
      <c r="AY202" s="18" t="s">
        <v>161</v>
      </c>
      <c r="BE202" s="231">
        <f>IF(N202="základní",J202,0)</f>
        <v>0</v>
      </c>
      <c r="BF202" s="231">
        <f>IF(N202="snížená",J202,0)</f>
        <v>0</v>
      </c>
      <c r="BG202" s="231">
        <f>IF(N202="zákl. přenesená",J202,0)</f>
        <v>0</v>
      </c>
      <c r="BH202" s="231">
        <f>IF(N202="sníž. přenesená",J202,0)</f>
        <v>0</v>
      </c>
      <c r="BI202" s="231">
        <f>IF(N202="nulová",J202,0)</f>
        <v>0</v>
      </c>
      <c r="BJ202" s="18" t="s">
        <v>88</v>
      </c>
      <c r="BK202" s="231">
        <f>ROUND(I202*H202,2)</f>
        <v>0</v>
      </c>
      <c r="BL202" s="18" t="s">
        <v>303</v>
      </c>
      <c r="BM202" s="230" t="s">
        <v>2180</v>
      </c>
    </row>
    <row r="203" s="2" customFormat="1" ht="24.15" customHeight="1">
      <c r="A203" s="39"/>
      <c r="B203" s="40"/>
      <c r="C203" s="263" t="s">
        <v>606</v>
      </c>
      <c r="D203" s="263" t="s">
        <v>261</v>
      </c>
      <c r="E203" s="264" t="s">
        <v>952</v>
      </c>
      <c r="F203" s="265" t="s">
        <v>953</v>
      </c>
      <c r="G203" s="266" t="s">
        <v>256</v>
      </c>
      <c r="H203" s="267">
        <v>2</v>
      </c>
      <c r="I203" s="268"/>
      <c r="J203" s="269">
        <f>ROUND(I203*H203,2)</f>
        <v>0</v>
      </c>
      <c r="K203" s="265" t="s">
        <v>168</v>
      </c>
      <c r="L203" s="270"/>
      <c r="M203" s="271" t="s">
        <v>1</v>
      </c>
      <c r="N203" s="272" t="s">
        <v>45</v>
      </c>
      <c r="O203" s="92"/>
      <c r="P203" s="228">
        <f>O203*H203</f>
        <v>0</v>
      </c>
      <c r="Q203" s="228">
        <v>0.0018</v>
      </c>
      <c r="R203" s="228">
        <f>Q203*H203</f>
        <v>0.0035999999999999999</v>
      </c>
      <c r="S203" s="228">
        <v>0</v>
      </c>
      <c r="T203" s="229">
        <f>S203*H203</f>
        <v>0</v>
      </c>
      <c r="U203" s="39"/>
      <c r="V203" s="39"/>
      <c r="W203" s="39"/>
      <c r="X203" s="39"/>
      <c r="Y203" s="39"/>
      <c r="Z203" s="39"/>
      <c r="AA203" s="39"/>
      <c r="AB203" s="39"/>
      <c r="AC203" s="39"/>
      <c r="AD203" s="39"/>
      <c r="AE203" s="39"/>
      <c r="AR203" s="230" t="s">
        <v>309</v>
      </c>
      <c r="AT203" s="230" t="s">
        <v>261</v>
      </c>
      <c r="AU203" s="230" t="s">
        <v>90</v>
      </c>
      <c r="AY203" s="18" t="s">
        <v>161</v>
      </c>
      <c r="BE203" s="231">
        <f>IF(N203="základní",J203,0)</f>
        <v>0</v>
      </c>
      <c r="BF203" s="231">
        <f>IF(N203="snížená",J203,0)</f>
        <v>0</v>
      </c>
      <c r="BG203" s="231">
        <f>IF(N203="zákl. přenesená",J203,0)</f>
        <v>0</v>
      </c>
      <c r="BH203" s="231">
        <f>IF(N203="sníž. přenesená",J203,0)</f>
        <v>0</v>
      </c>
      <c r="BI203" s="231">
        <f>IF(N203="nulová",J203,0)</f>
        <v>0</v>
      </c>
      <c r="BJ203" s="18" t="s">
        <v>88</v>
      </c>
      <c r="BK203" s="231">
        <f>ROUND(I203*H203,2)</f>
        <v>0</v>
      </c>
      <c r="BL203" s="18" t="s">
        <v>303</v>
      </c>
      <c r="BM203" s="230" t="s">
        <v>2181</v>
      </c>
    </row>
    <row r="204" s="2" customFormat="1" ht="16.5" customHeight="1">
      <c r="A204" s="39"/>
      <c r="B204" s="40"/>
      <c r="C204" s="219" t="s">
        <v>610</v>
      </c>
      <c r="D204" s="219" t="s">
        <v>164</v>
      </c>
      <c r="E204" s="220" t="s">
        <v>958</v>
      </c>
      <c r="F204" s="221" t="s">
        <v>959</v>
      </c>
      <c r="G204" s="222" t="s">
        <v>934</v>
      </c>
      <c r="H204" s="223">
        <v>1</v>
      </c>
      <c r="I204" s="224"/>
      <c r="J204" s="225">
        <f>ROUND(I204*H204,2)</f>
        <v>0</v>
      </c>
      <c r="K204" s="221" t="s">
        <v>168</v>
      </c>
      <c r="L204" s="45"/>
      <c r="M204" s="226" t="s">
        <v>1</v>
      </c>
      <c r="N204" s="227" t="s">
        <v>45</v>
      </c>
      <c r="O204" s="92"/>
      <c r="P204" s="228">
        <f>O204*H204</f>
        <v>0</v>
      </c>
      <c r="Q204" s="228">
        <v>0.0028400000000000001</v>
      </c>
      <c r="R204" s="228">
        <f>Q204*H204</f>
        <v>0.0028400000000000001</v>
      </c>
      <c r="S204" s="228">
        <v>0</v>
      </c>
      <c r="T204" s="229">
        <f>S204*H204</f>
        <v>0</v>
      </c>
      <c r="U204" s="39"/>
      <c r="V204" s="39"/>
      <c r="W204" s="39"/>
      <c r="X204" s="39"/>
      <c r="Y204" s="39"/>
      <c r="Z204" s="39"/>
      <c r="AA204" s="39"/>
      <c r="AB204" s="39"/>
      <c r="AC204" s="39"/>
      <c r="AD204" s="39"/>
      <c r="AE204" s="39"/>
      <c r="AR204" s="230" t="s">
        <v>303</v>
      </c>
      <c r="AT204" s="230" t="s">
        <v>164</v>
      </c>
      <c r="AU204" s="230" t="s">
        <v>90</v>
      </c>
      <c r="AY204" s="18" t="s">
        <v>161</v>
      </c>
      <c r="BE204" s="231">
        <f>IF(N204="základní",J204,0)</f>
        <v>0</v>
      </c>
      <c r="BF204" s="231">
        <f>IF(N204="snížená",J204,0)</f>
        <v>0</v>
      </c>
      <c r="BG204" s="231">
        <f>IF(N204="zákl. přenesená",J204,0)</f>
        <v>0</v>
      </c>
      <c r="BH204" s="231">
        <f>IF(N204="sníž. přenesená",J204,0)</f>
        <v>0</v>
      </c>
      <c r="BI204" s="231">
        <f>IF(N204="nulová",J204,0)</f>
        <v>0</v>
      </c>
      <c r="BJ204" s="18" t="s">
        <v>88</v>
      </c>
      <c r="BK204" s="231">
        <f>ROUND(I204*H204,2)</f>
        <v>0</v>
      </c>
      <c r="BL204" s="18" t="s">
        <v>303</v>
      </c>
      <c r="BM204" s="230" t="s">
        <v>2182</v>
      </c>
    </row>
    <row r="205" s="2" customFormat="1" ht="16.5" customHeight="1">
      <c r="A205" s="39"/>
      <c r="B205" s="40"/>
      <c r="C205" s="219" t="s">
        <v>614</v>
      </c>
      <c r="D205" s="219" t="s">
        <v>164</v>
      </c>
      <c r="E205" s="220" t="s">
        <v>964</v>
      </c>
      <c r="F205" s="221" t="s">
        <v>965</v>
      </c>
      <c r="G205" s="222" t="s">
        <v>256</v>
      </c>
      <c r="H205" s="223">
        <v>1</v>
      </c>
      <c r="I205" s="224"/>
      <c r="J205" s="225">
        <f>ROUND(I205*H205,2)</f>
        <v>0</v>
      </c>
      <c r="K205" s="221" t="s">
        <v>168</v>
      </c>
      <c r="L205" s="45"/>
      <c r="M205" s="226" t="s">
        <v>1</v>
      </c>
      <c r="N205" s="227" t="s">
        <v>45</v>
      </c>
      <c r="O205" s="92"/>
      <c r="P205" s="228">
        <f>O205*H205</f>
        <v>0</v>
      </c>
      <c r="Q205" s="228">
        <v>0.00013999999999999999</v>
      </c>
      <c r="R205" s="228">
        <f>Q205*H205</f>
        <v>0.00013999999999999999</v>
      </c>
      <c r="S205" s="228">
        <v>0</v>
      </c>
      <c r="T205" s="229">
        <f>S205*H205</f>
        <v>0</v>
      </c>
      <c r="U205" s="39"/>
      <c r="V205" s="39"/>
      <c r="W205" s="39"/>
      <c r="X205" s="39"/>
      <c r="Y205" s="39"/>
      <c r="Z205" s="39"/>
      <c r="AA205" s="39"/>
      <c r="AB205" s="39"/>
      <c r="AC205" s="39"/>
      <c r="AD205" s="39"/>
      <c r="AE205" s="39"/>
      <c r="AR205" s="230" t="s">
        <v>303</v>
      </c>
      <c r="AT205" s="230" t="s">
        <v>164</v>
      </c>
      <c r="AU205" s="230" t="s">
        <v>90</v>
      </c>
      <c r="AY205" s="18" t="s">
        <v>161</v>
      </c>
      <c r="BE205" s="231">
        <f>IF(N205="základní",J205,0)</f>
        <v>0</v>
      </c>
      <c r="BF205" s="231">
        <f>IF(N205="snížená",J205,0)</f>
        <v>0</v>
      </c>
      <c r="BG205" s="231">
        <f>IF(N205="zákl. přenesená",J205,0)</f>
        <v>0</v>
      </c>
      <c r="BH205" s="231">
        <f>IF(N205="sníž. přenesená",J205,0)</f>
        <v>0</v>
      </c>
      <c r="BI205" s="231">
        <f>IF(N205="nulová",J205,0)</f>
        <v>0</v>
      </c>
      <c r="BJ205" s="18" t="s">
        <v>88</v>
      </c>
      <c r="BK205" s="231">
        <f>ROUND(I205*H205,2)</f>
        <v>0</v>
      </c>
      <c r="BL205" s="18" t="s">
        <v>303</v>
      </c>
      <c r="BM205" s="230" t="s">
        <v>2183</v>
      </c>
    </row>
    <row r="206" s="2" customFormat="1" ht="16.5" customHeight="1">
      <c r="A206" s="39"/>
      <c r="B206" s="40"/>
      <c r="C206" s="219" t="s">
        <v>618</v>
      </c>
      <c r="D206" s="219" t="s">
        <v>164</v>
      </c>
      <c r="E206" s="220" t="s">
        <v>967</v>
      </c>
      <c r="F206" s="221" t="s">
        <v>968</v>
      </c>
      <c r="G206" s="222" t="s">
        <v>256</v>
      </c>
      <c r="H206" s="223">
        <v>1</v>
      </c>
      <c r="I206" s="224"/>
      <c r="J206" s="225">
        <f>ROUND(I206*H206,2)</f>
        <v>0</v>
      </c>
      <c r="K206" s="221" t="s">
        <v>168</v>
      </c>
      <c r="L206" s="45"/>
      <c r="M206" s="226" t="s">
        <v>1</v>
      </c>
      <c r="N206" s="227" t="s">
        <v>45</v>
      </c>
      <c r="O206" s="92"/>
      <c r="P206" s="228">
        <f>O206*H206</f>
        <v>0</v>
      </c>
      <c r="Q206" s="228">
        <v>0.00024000000000000001</v>
      </c>
      <c r="R206" s="228">
        <f>Q206*H206</f>
        <v>0.00024000000000000001</v>
      </c>
      <c r="S206" s="228">
        <v>0</v>
      </c>
      <c r="T206" s="229">
        <f>S206*H206</f>
        <v>0</v>
      </c>
      <c r="U206" s="39"/>
      <c r="V206" s="39"/>
      <c r="W206" s="39"/>
      <c r="X206" s="39"/>
      <c r="Y206" s="39"/>
      <c r="Z206" s="39"/>
      <c r="AA206" s="39"/>
      <c r="AB206" s="39"/>
      <c r="AC206" s="39"/>
      <c r="AD206" s="39"/>
      <c r="AE206" s="39"/>
      <c r="AR206" s="230" t="s">
        <v>303</v>
      </c>
      <c r="AT206" s="230" t="s">
        <v>164</v>
      </c>
      <c r="AU206" s="230" t="s">
        <v>90</v>
      </c>
      <c r="AY206" s="18" t="s">
        <v>161</v>
      </c>
      <c r="BE206" s="231">
        <f>IF(N206="základní",J206,0)</f>
        <v>0</v>
      </c>
      <c r="BF206" s="231">
        <f>IF(N206="snížená",J206,0)</f>
        <v>0</v>
      </c>
      <c r="BG206" s="231">
        <f>IF(N206="zákl. přenesená",J206,0)</f>
        <v>0</v>
      </c>
      <c r="BH206" s="231">
        <f>IF(N206="sníž. přenesená",J206,0)</f>
        <v>0</v>
      </c>
      <c r="BI206" s="231">
        <f>IF(N206="nulová",J206,0)</f>
        <v>0</v>
      </c>
      <c r="BJ206" s="18" t="s">
        <v>88</v>
      </c>
      <c r="BK206" s="231">
        <f>ROUND(I206*H206,2)</f>
        <v>0</v>
      </c>
      <c r="BL206" s="18" t="s">
        <v>303</v>
      </c>
      <c r="BM206" s="230" t="s">
        <v>2184</v>
      </c>
    </row>
    <row r="207" s="2" customFormat="1" ht="24.15" customHeight="1">
      <c r="A207" s="39"/>
      <c r="B207" s="40"/>
      <c r="C207" s="219" t="s">
        <v>622</v>
      </c>
      <c r="D207" s="219" t="s">
        <v>164</v>
      </c>
      <c r="E207" s="220" t="s">
        <v>970</v>
      </c>
      <c r="F207" s="221" t="s">
        <v>971</v>
      </c>
      <c r="G207" s="222" t="s">
        <v>362</v>
      </c>
      <c r="H207" s="283"/>
      <c r="I207" s="224"/>
      <c r="J207" s="225">
        <f>ROUND(I207*H207,2)</f>
        <v>0</v>
      </c>
      <c r="K207" s="221" t="s">
        <v>168</v>
      </c>
      <c r="L207" s="45"/>
      <c r="M207" s="226" t="s">
        <v>1</v>
      </c>
      <c r="N207" s="227" t="s">
        <v>45</v>
      </c>
      <c r="O207" s="92"/>
      <c r="P207" s="228">
        <f>O207*H207</f>
        <v>0</v>
      </c>
      <c r="Q207" s="228">
        <v>0</v>
      </c>
      <c r="R207" s="228">
        <f>Q207*H207</f>
        <v>0</v>
      </c>
      <c r="S207" s="228">
        <v>0</v>
      </c>
      <c r="T207" s="229">
        <f>S207*H207</f>
        <v>0</v>
      </c>
      <c r="U207" s="39"/>
      <c r="V207" s="39"/>
      <c r="W207" s="39"/>
      <c r="X207" s="39"/>
      <c r="Y207" s="39"/>
      <c r="Z207" s="39"/>
      <c r="AA207" s="39"/>
      <c r="AB207" s="39"/>
      <c r="AC207" s="39"/>
      <c r="AD207" s="39"/>
      <c r="AE207" s="39"/>
      <c r="AR207" s="230" t="s">
        <v>303</v>
      </c>
      <c r="AT207" s="230" t="s">
        <v>164</v>
      </c>
      <c r="AU207" s="230" t="s">
        <v>90</v>
      </c>
      <c r="AY207" s="18" t="s">
        <v>161</v>
      </c>
      <c r="BE207" s="231">
        <f>IF(N207="základní",J207,0)</f>
        <v>0</v>
      </c>
      <c r="BF207" s="231">
        <f>IF(N207="snížená",J207,0)</f>
        <v>0</v>
      </c>
      <c r="BG207" s="231">
        <f>IF(N207="zákl. přenesená",J207,0)</f>
        <v>0</v>
      </c>
      <c r="BH207" s="231">
        <f>IF(N207="sníž. přenesená",J207,0)</f>
        <v>0</v>
      </c>
      <c r="BI207" s="231">
        <f>IF(N207="nulová",J207,0)</f>
        <v>0</v>
      </c>
      <c r="BJ207" s="18" t="s">
        <v>88</v>
      </c>
      <c r="BK207" s="231">
        <f>ROUND(I207*H207,2)</f>
        <v>0</v>
      </c>
      <c r="BL207" s="18" t="s">
        <v>303</v>
      </c>
      <c r="BM207" s="230" t="s">
        <v>2185</v>
      </c>
    </row>
    <row r="208" s="2" customFormat="1" ht="33" customHeight="1">
      <c r="A208" s="39"/>
      <c r="B208" s="40"/>
      <c r="C208" s="219" t="s">
        <v>629</v>
      </c>
      <c r="D208" s="219" t="s">
        <v>164</v>
      </c>
      <c r="E208" s="220" t="s">
        <v>973</v>
      </c>
      <c r="F208" s="221" t="s">
        <v>974</v>
      </c>
      <c r="G208" s="222" t="s">
        <v>362</v>
      </c>
      <c r="H208" s="283"/>
      <c r="I208" s="224"/>
      <c r="J208" s="225">
        <f>ROUND(I208*H208,2)</f>
        <v>0</v>
      </c>
      <c r="K208" s="221" t="s">
        <v>168</v>
      </c>
      <c r="L208" s="45"/>
      <c r="M208" s="226" t="s">
        <v>1</v>
      </c>
      <c r="N208" s="227" t="s">
        <v>45</v>
      </c>
      <c r="O208" s="92"/>
      <c r="P208" s="228">
        <f>O208*H208</f>
        <v>0</v>
      </c>
      <c r="Q208" s="228">
        <v>0</v>
      </c>
      <c r="R208" s="228">
        <f>Q208*H208</f>
        <v>0</v>
      </c>
      <c r="S208" s="228">
        <v>0</v>
      </c>
      <c r="T208" s="229">
        <f>S208*H208</f>
        <v>0</v>
      </c>
      <c r="U208" s="39"/>
      <c r="V208" s="39"/>
      <c r="W208" s="39"/>
      <c r="X208" s="39"/>
      <c r="Y208" s="39"/>
      <c r="Z208" s="39"/>
      <c r="AA208" s="39"/>
      <c r="AB208" s="39"/>
      <c r="AC208" s="39"/>
      <c r="AD208" s="39"/>
      <c r="AE208" s="39"/>
      <c r="AR208" s="230" t="s">
        <v>303</v>
      </c>
      <c r="AT208" s="230" t="s">
        <v>164</v>
      </c>
      <c r="AU208" s="230" t="s">
        <v>90</v>
      </c>
      <c r="AY208" s="18" t="s">
        <v>161</v>
      </c>
      <c r="BE208" s="231">
        <f>IF(N208="základní",J208,0)</f>
        <v>0</v>
      </c>
      <c r="BF208" s="231">
        <f>IF(N208="snížená",J208,0)</f>
        <v>0</v>
      </c>
      <c r="BG208" s="231">
        <f>IF(N208="zákl. přenesená",J208,0)</f>
        <v>0</v>
      </c>
      <c r="BH208" s="231">
        <f>IF(N208="sníž. přenesená",J208,0)</f>
        <v>0</v>
      </c>
      <c r="BI208" s="231">
        <f>IF(N208="nulová",J208,0)</f>
        <v>0</v>
      </c>
      <c r="BJ208" s="18" t="s">
        <v>88</v>
      </c>
      <c r="BK208" s="231">
        <f>ROUND(I208*H208,2)</f>
        <v>0</v>
      </c>
      <c r="BL208" s="18" t="s">
        <v>303</v>
      </c>
      <c r="BM208" s="230" t="s">
        <v>2186</v>
      </c>
    </row>
    <row r="209" s="13" customFormat="1">
      <c r="A209" s="13"/>
      <c r="B209" s="241"/>
      <c r="C209" s="242"/>
      <c r="D209" s="232" t="s">
        <v>250</v>
      </c>
      <c r="E209" s="242"/>
      <c r="F209" s="244" t="s">
        <v>2187</v>
      </c>
      <c r="G209" s="242"/>
      <c r="H209" s="245">
        <v>367.60000000000002</v>
      </c>
      <c r="I209" s="246"/>
      <c r="J209" s="242"/>
      <c r="K209" s="242"/>
      <c r="L209" s="247"/>
      <c r="M209" s="248"/>
      <c r="N209" s="249"/>
      <c r="O209" s="249"/>
      <c r="P209" s="249"/>
      <c r="Q209" s="249"/>
      <c r="R209" s="249"/>
      <c r="S209" s="249"/>
      <c r="T209" s="250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T209" s="251" t="s">
        <v>250</v>
      </c>
      <c r="AU209" s="251" t="s">
        <v>90</v>
      </c>
      <c r="AV209" s="13" t="s">
        <v>90</v>
      </c>
      <c r="AW209" s="13" t="s">
        <v>4</v>
      </c>
      <c r="AX209" s="13" t="s">
        <v>88</v>
      </c>
      <c r="AY209" s="251" t="s">
        <v>161</v>
      </c>
    </row>
    <row r="210" s="12" customFormat="1" ht="22.8" customHeight="1">
      <c r="A210" s="12"/>
      <c r="B210" s="203"/>
      <c r="C210" s="204"/>
      <c r="D210" s="205" t="s">
        <v>79</v>
      </c>
      <c r="E210" s="217" t="s">
        <v>977</v>
      </c>
      <c r="F210" s="217" t="s">
        <v>978</v>
      </c>
      <c r="G210" s="204"/>
      <c r="H210" s="204"/>
      <c r="I210" s="207"/>
      <c r="J210" s="218">
        <f>BK210</f>
        <v>0</v>
      </c>
      <c r="K210" s="204"/>
      <c r="L210" s="209"/>
      <c r="M210" s="210"/>
      <c r="N210" s="211"/>
      <c r="O210" s="211"/>
      <c r="P210" s="212">
        <f>SUM(P211:P215)</f>
        <v>0</v>
      </c>
      <c r="Q210" s="211"/>
      <c r="R210" s="212">
        <f>SUM(R211:R215)</f>
        <v>0.00063999999999999994</v>
      </c>
      <c r="S210" s="211"/>
      <c r="T210" s="213">
        <f>SUM(T211:T215)</f>
        <v>0</v>
      </c>
      <c r="U210" s="12"/>
      <c r="V210" s="12"/>
      <c r="W210" s="12"/>
      <c r="X210" s="12"/>
      <c r="Y210" s="12"/>
      <c r="Z210" s="12"/>
      <c r="AA210" s="12"/>
      <c r="AB210" s="12"/>
      <c r="AC210" s="12"/>
      <c r="AD210" s="12"/>
      <c r="AE210" s="12"/>
      <c r="AR210" s="214" t="s">
        <v>90</v>
      </c>
      <c r="AT210" s="215" t="s">
        <v>79</v>
      </c>
      <c r="AU210" s="215" t="s">
        <v>88</v>
      </c>
      <c r="AY210" s="214" t="s">
        <v>161</v>
      </c>
      <c r="BK210" s="216">
        <f>SUM(BK211:BK215)</f>
        <v>0</v>
      </c>
    </row>
    <row r="211" s="2" customFormat="1" ht="33" customHeight="1">
      <c r="A211" s="39"/>
      <c r="B211" s="40"/>
      <c r="C211" s="219" t="s">
        <v>631</v>
      </c>
      <c r="D211" s="219" t="s">
        <v>164</v>
      </c>
      <c r="E211" s="220" t="s">
        <v>979</v>
      </c>
      <c r="F211" s="221" t="s">
        <v>980</v>
      </c>
      <c r="G211" s="222" t="s">
        <v>256</v>
      </c>
      <c r="H211" s="223">
        <v>2</v>
      </c>
      <c r="I211" s="224"/>
      <c r="J211" s="225">
        <f>ROUND(I211*H211,2)</f>
        <v>0</v>
      </c>
      <c r="K211" s="221" t="s">
        <v>168</v>
      </c>
      <c r="L211" s="45"/>
      <c r="M211" s="226" t="s">
        <v>1</v>
      </c>
      <c r="N211" s="227" t="s">
        <v>45</v>
      </c>
      <c r="O211" s="92"/>
      <c r="P211" s="228">
        <f>O211*H211</f>
        <v>0</v>
      </c>
      <c r="Q211" s="228">
        <v>0.00025000000000000001</v>
      </c>
      <c r="R211" s="228">
        <f>Q211*H211</f>
        <v>0.00050000000000000001</v>
      </c>
      <c r="S211" s="228">
        <v>0</v>
      </c>
      <c r="T211" s="229">
        <f>S211*H211</f>
        <v>0</v>
      </c>
      <c r="U211" s="39"/>
      <c r="V211" s="39"/>
      <c r="W211" s="39"/>
      <c r="X211" s="39"/>
      <c r="Y211" s="39"/>
      <c r="Z211" s="39"/>
      <c r="AA211" s="39"/>
      <c r="AB211" s="39"/>
      <c r="AC211" s="39"/>
      <c r="AD211" s="39"/>
      <c r="AE211" s="39"/>
      <c r="AR211" s="230" t="s">
        <v>303</v>
      </c>
      <c r="AT211" s="230" t="s">
        <v>164</v>
      </c>
      <c r="AU211" s="230" t="s">
        <v>90</v>
      </c>
      <c r="AY211" s="18" t="s">
        <v>161</v>
      </c>
      <c r="BE211" s="231">
        <f>IF(N211="základní",J211,0)</f>
        <v>0</v>
      </c>
      <c r="BF211" s="231">
        <f>IF(N211="snížená",J211,0)</f>
        <v>0</v>
      </c>
      <c r="BG211" s="231">
        <f>IF(N211="zákl. přenesená",J211,0)</f>
        <v>0</v>
      </c>
      <c r="BH211" s="231">
        <f>IF(N211="sníž. přenesená",J211,0)</f>
        <v>0</v>
      </c>
      <c r="BI211" s="231">
        <f>IF(N211="nulová",J211,0)</f>
        <v>0</v>
      </c>
      <c r="BJ211" s="18" t="s">
        <v>88</v>
      </c>
      <c r="BK211" s="231">
        <f>ROUND(I211*H211,2)</f>
        <v>0</v>
      </c>
      <c r="BL211" s="18" t="s">
        <v>303</v>
      </c>
      <c r="BM211" s="230" t="s">
        <v>2188</v>
      </c>
    </row>
    <row r="212" s="2" customFormat="1" ht="33" customHeight="1">
      <c r="A212" s="39"/>
      <c r="B212" s="40"/>
      <c r="C212" s="219" t="s">
        <v>636</v>
      </c>
      <c r="D212" s="219" t="s">
        <v>164</v>
      </c>
      <c r="E212" s="220" t="s">
        <v>982</v>
      </c>
      <c r="F212" s="221" t="s">
        <v>983</v>
      </c>
      <c r="G212" s="222" t="s">
        <v>256</v>
      </c>
      <c r="H212" s="223">
        <v>1</v>
      </c>
      <c r="I212" s="224"/>
      <c r="J212" s="225">
        <f>ROUND(I212*H212,2)</f>
        <v>0</v>
      </c>
      <c r="K212" s="221" t="s">
        <v>168</v>
      </c>
      <c r="L212" s="45"/>
      <c r="M212" s="226" t="s">
        <v>1</v>
      </c>
      <c r="N212" s="227" t="s">
        <v>45</v>
      </c>
      <c r="O212" s="92"/>
      <c r="P212" s="228">
        <f>O212*H212</f>
        <v>0</v>
      </c>
      <c r="Q212" s="228">
        <v>0.00013999999999999999</v>
      </c>
      <c r="R212" s="228">
        <f>Q212*H212</f>
        <v>0.00013999999999999999</v>
      </c>
      <c r="S212" s="228">
        <v>0</v>
      </c>
      <c r="T212" s="229">
        <f>S212*H212</f>
        <v>0</v>
      </c>
      <c r="U212" s="39"/>
      <c r="V212" s="39"/>
      <c r="W212" s="39"/>
      <c r="X212" s="39"/>
      <c r="Y212" s="39"/>
      <c r="Z212" s="39"/>
      <c r="AA212" s="39"/>
      <c r="AB212" s="39"/>
      <c r="AC212" s="39"/>
      <c r="AD212" s="39"/>
      <c r="AE212" s="39"/>
      <c r="AR212" s="230" t="s">
        <v>303</v>
      </c>
      <c r="AT212" s="230" t="s">
        <v>164</v>
      </c>
      <c r="AU212" s="230" t="s">
        <v>90</v>
      </c>
      <c r="AY212" s="18" t="s">
        <v>161</v>
      </c>
      <c r="BE212" s="231">
        <f>IF(N212="základní",J212,0)</f>
        <v>0</v>
      </c>
      <c r="BF212" s="231">
        <f>IF(N212="snížená",J212,0)</f>
        <v>0</v>
      </c>
      <c r="BG212" s="231">
        <f>IF(N212="zákl. přenesená",J212,0)</f>
        <v>0</v>
      </c>
      <c r="BH212" s="231">
        <f>IF(N212="sníž. přenesená",J212,0)</f>
        <v>0</v>
      </c>
      <c r="BI212" s="231">
        <f>IF(N212="nulová",J212,0)</f>
        <v>0</v>
      </c>
      <c r="BJ212" s="18" t="s">
        <v>88</v>
      </c>
      <c r="BK212" s="231">
        <f>ROUND(I212*H212,2)</f>
        <v>0</v>
      </c>
      <c r="BL212" s="18" t="s">
        <v>303</v>
      </c>
      <c r="BM212" s="230" t="s">
        <v>2189</v>
      </c>
    </row>
    <row r="213" s="2" customFormat="1" ht="24.15" customHeight="1">
      <c r="A213" s="39"/>
      <c r="B213" s="40"/>
      <c r="C213" s="219" t="s">
        <v>640</v>
      </c>
      <c r="D213" s="219" t="s">
        <v>164</v>
      </c>
      <c r="E213" s="220" t="s">
        <v>985</v>
      </c>
      <c r="F213" s="221" t="s">
        <v>986</v>
      </c>
      <c r="G213" s="222" t="s">
        <v>362</v>
      </c>
      <c r="H213" s="283"/>
      <c r="I213" s="224"/>
      <c r="J213" s="225">
        <f>ROUND(I213*H213,2)</f>
        <v>0</v>
      </c>
      <c r="K213" s="221" t="s">
        <v>168</v>
      </c>
      <c r="L213" s="45"/>
      <c r="M213" s="226" t="s">
        <v>1</v>
      </c>
      <c r="N213" s="227" t="s">
        <v>45</v>
      </c>
      <c r="O213" s="92"/>
      <c r="P213" s="228">
        <f>O213*H213</f>
        <v>0</v>
      </c>
      <c r="Q213" s="228">
        <v>0</v>
      </c>
      <c r="R213" s="228">
        <f>Q213*H213</f>
        <v>0</v>
      </c>
      <c r="S213" s="228">
        <v>0</v>
      </c>
      <c r="T213" s="229">
        <f>S213*H213</f>
        <v>0</v>
      </c>
      <c r="U213" s="39"/>
      <c r="V213" s="39"/>
      <c r="W213" s="39"/>
      <c r="X213" s="39"/>
      <c r="Y213" s="39"/>
      <c r="Z213" s="39"/>
      <c r="AA213" s="39"/>
      <c r="AB213" s="39"/>
      <c r="AC213" s="39"/>
      <c r="AD213" s="39"/>
      <c r="AE213" s="39"/>
      <c r="AR213" s="230" t="s">
        <v>303</v>
      </c>
      <c r="AT213" s="230" t="s">
        <v>164</v>
      </c>
      <c r="AU213" s="230" t="s">
        <v>90</v>
      </c>
      <c r="AY213" s="18" t="s">
        <v>161</v>
      </c>
      <c r="BE213" s="231">
        <f>IF(N213="základní",J213,0)</f>
        <v>0</v>
      </c>
      <c r="BF213" s="231">
        <f>IF(N213="snížená",J213,0)</f>
        <v>0</v>
      </c>
      <c r="BG213" s="231">
        <f>IF(N213="zákl. přenesená",J213,0)</f>
        <v>0</v>
      </c>
      <c r="BH213" s="231">
        <f>IF(N213="sníž. přenesená",J213,0)</f>
        <v>0</v>
      </c>
      <c r="BI213" s="231">
        <f>IF(N213="nulová",J213,0)</f>
        <v>0</v>
      </c>
      <c r="BJ213" s="18" t="s">
        <v>88</v>
      </c>
      <c r="BK213" s="231">
        <f>ROUND(I213*H213,2)</f>
        <v>0</v>
      </c>
      <c r="BL213" s="18" t="s">
        <v>303</v>
      </c>
      <c r="BM213" s="230" t="s">
        <v>2190</v>
      </c>
    </row>
    <row r="214" s="2" customFormat="1" ht="33" customHeight="1">
      <c r="A214" s="39"/>
      <c r="B214" s="40"/>
      <c r="C214" s="219" t="s">
        <v>644</v>
      </c>
      <c r="D214" s="219" t="s">
        <v>164</v>
      </c>
      <c r="E214" s="220" t="s">
        <v>988</v>
      </c>
      <c r="F214" s="221" t="s">
        <v>989</v>
      </c>
      <c r="G214" s="222" t="s">
        <v>362</v>
      </c>
      <c r="H214" s="283"/>
      <c r="I214" s="224"/>
      <c r="J214" s="225">
        <f>ROUND(I214*H214,2)</f>
        <v>0</v>
      </c>
      <c r="K214" s="221" t="s">
        <v>168</v>
      </c>
      <c r="L214" s="45"/>
      <c r="M214" s="226" t="s">
        <v>1</v>
      </c>
      <c r="N214" s="227" t="s">
        <v>45</v>
      </c>
      <c r="O214" s="92"/>
      <c r="P214" s="228">
        <f>O214*H214</f>
        <v>0</v>
      </c>
      <c r="Q214" s="228">
        <v>0</v>
      </c>
      <c r="R214" s="228">
        <f>Q214*H214</f>
        <v>0</v>
      </c>
      <c r="S214" s="228">
        <v>0</v>
      </c>
      <c r="T214" s="229">
        <f>S214*H214</f>
        <v>0</v>
      </c>
      <c r="U214" s="39"/>
      <c r="V214" s="39"/>
      <c r="W214" s="39"/>
      <c r="X214" s="39"/>
      <c r="Y214" s="39"/>
      <c r="Z214" s="39"/>
      <c r="AA214" s="39"/>
      <c r="AB214" s="39"/>
      <c r="AC214" s="39"/>
      <c r="AD214" s="39"/>
      <c r="AE214" s="39"/>
      <c r="AR214" s="230" t="s">
        <v>303</v>
      </c>
      <c r="AT214" s="230" t="s">
        <v>164</v>
      </c>
      <c r="AU214" s="230" t="s">
        <v>90</v>
      </c>
      <c r="AY214" s="18" t="s">
        <v>161</v>
      </c>
      <c r="BE214" s="231">
        <f>IF(N214="základní",J214,0)</f>
        <v>0</v>
      </c>
      <c r="BF214" s="231">
        <f>IF(N214="snížená",J214,0)</f>
        <v>0</v>
      </c>
      <c r="BG214" s="231">
        <f>IF(N214="zákl. přenesená",J214,0)</f>
        <v>0</v>
      </c>
      <c r="BH214" s="231">
        <f>IF(N214="sníž. přenesená",J214,0)</f>
        <v>0</v>
      </c>
      <c r="BI214" s="231">
        <f>IF(N214="nulová",J214,0)</f>
        <v>0</v>
      </c>
      <c r="BJ214" s="18" t="s">
        <v>88</v>
      </c>
      <c r="BK214" s="231">
        <f>ROUND(I214*H214,2)</f>
        <v>0</v>
      </c>
      <c r="BL214" s="18" t="s">
        <v>303</v>
      </c>
      <c r="BM214" s="230" t="s">
        <v>2191</v>
      </c>
    </row>
    <row r="215" s="13" customFormat="1">
      <c r="A215" s="13"/>
      <c r="B215" s="241"/>
      <c r="C215" s="242"/>
      <c r="D215" s="232" t="s">
        <v>250</v>
      </c>
      <c r="E215" s="242"/>
      <c r="F215" s="244" t="s">
        <v>991</v>
      </c>
      <c r="G215" s="242"/>
      <c r="H215" s="245">
        <v>67.799999999999997</v>
      </c>
      <c r="I215" s="246"/>
      <c r="J215" s="242"/>
      <c r="K215" s="242"/>
      <c r="L215" s="247"/>
      <c r="M215" s="248"/>
      <c r="N215" s="249"/>
      <c r="O215" s="249"/>
      <c r="P215" s="249"/>
      <c r="Q215" s="249"/>
      <c r="R215" s="249"/>
      <c r="S215" s="249"/>
      <c r="T215" s="250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T215" s="251" t="s">
        <v>250</v>
      </c>
      <c r="AU215" s="251" t="s">
        <v>90</v>
      </c>
      <c r="AV215" s="13" t="s">
        <v>90</v>
      </c>
      <c r="AW215" s="13" t="s">
        <v>4</v>
      </c>
      <c r="AX215" s="13" t="s">
        <v>88</v>
      </c>
      <c r="AY215" s="251" t="s">
        <v>161</v>
      </c>
    </row>
    <row r="216" s="12" customFormat="1" ht="22.8" customHeight="1">
      <c r="A216" s="12"/>
      <c r="B216" s="203"/>
      <c r="C216" s="204"/>
      <c r="D216" s="205" t="s">
        <v>79</v>
      </c>
      <c r="E216" s="217" t="s">
        <v>1354</v>
      </c>
      <c r="F216" s="217" t="s">
        <v>1355</v>
      </c>
      <c r="G216" s="204"/>
      <c r="H216" s="204"/>
      <c r="I216" s="207"/>
      <c r="J216" s="218">
        <f>BK216</f>
        <v>0</v>
      </c>
      <c r="K216" s="204"/>
      <c r="L216" s="209"/>
      <c r="M216" s="210"/>
      <c r="N216" s="211"/>
      <c r="O216" s="211"/>
      <c r="P216" s="212">
        <f>SUM(P217:P220)</f>
        <v>0</v>
      </c>
      <c r="Q216" s="211"/>
      <c r="R216" s="212">
        <f>SUM(R217:R220)</f>
        <v>0</v>
      </c>
      <c r="S216" s="211"/>
      <c r="T216" s="213">
        <f>SUM(T217:T220)</f>
        <v>0.34000000000000002</v>
      </c>
      <c r="U216" s="12"/>
      <c r="V216" s="12"/>
      <c r="W216" s="12"/>
      <c r="X216" s="12"/>
      <c r="Y216" s="12"/>
      <c r="Z216" s="12"/>
      <c r="AA216" s="12"/>
      <c r="AB216" s="12"/>
      <c r="AC216" s="12"/>
      <c r="AD216" s="12"/>
      <c r="AE216" s="12"/>
      <c r="AR216" s="214" t="s">
        <v>90</v>
      </c>
      <c r="AT216" s="215" t="s">
        <v>79</v>
      </c>
      <c r="AU216" s="215" t="s">
        <v>88</v>
      </c>
      <c r="AY216" s="214" t="s">
        <v>161</v>
      </c>
      <c r="BK216" s="216">
        <f>SUM(BK217:BK220)</f>
        <v>0</v>
      </c>
    </row>
    <row r="217" s="2" customFormat="1" ht="24.15" customHeight="1">
      <c r="A217" s="39"/>
      <c r="B217" s="40"/>
      <c r="C217" s="219" t="s">
        <v>648</v>
      </c>
      <c r="D217" s="219" t="s">
        <v>164</v>
      </c>
      <c r="E217" s="220" t="s">
        <v>2192</v>
      </c>
      <c r="F217" s="221" t="s">
        <v>2193</v>
      </c>
      <c r="G217" s="222" t="s">
        <v>248</v>
      </c>
      <c r="H217" s="223">
        <v>8.1750000000000007</v>
      </c>
      <c r="I217" s="224"/>
      <c r="J217" s="225">
        <f>ROUND(I217*H217,2)</f>
        <v>0</v>
      </c>
      <c r="K217" s="221" t="s">
        <v>168</v>
      </c>
      <c r="L217" s="45"/>
      <c r="M217" s="226" t="s">
        <v>1</v>
      </c>
      <c r="N217" s="227" t="s">
        <v>45</v>
      </c>
      <c r="O217" s="92"/>
      <c r="P217" s="228">
        <f>O217*H217</f>
        <v>0</v>
      </c>
      <c r="Q217" s="228">
        <v>0</v>
      </c>
      <c r="R217" s="228">
        <f>Q217*H217</f>
        <v>0</v>
      </c>
      <c r="S217" s="228">
        <v>0.040000000000000001</v>
      </c>
      <c r="T217" s="229">
        <f>S217*H217</f>
        <v>0.32700000000000001</v>
      </c>
      <c r="U217" s="39"/>
      <c r="V217" s="39"/>
      <c r="W217" s="39"/>
      <c r="X217" s="39"/>
      <c r="Y217" s="39"/>
      <c r="Z217" s="39"/>
      <c r="AA217" s="39"/>
      <c r="AB217" s="39"/>
      <c r="AC217" s="39"/>
      <c r="AD217" s="39"/>
      <c r="AE217" s="39"/>
      <c r="AR217" s="230" t="s">
        <v>303</v>
      </c>
      <c r="AT217" s="230" t="s">
        <v>164</v>
      </c>
      <c r="AU217" s="230" t="s">
        <v>90</v>
      </c>
      <c r="AY217" s="18" t="s">
        <v>161</v>
      </c>
      <c r="BE217" s="231">
        <f>IF(N217="základní",J217,0)</f>
        <v>0</v>
      </c>
      <c r="BF217" s="231">
        <f>IF(N217="snížená",J217,0)</f>
        <v>0</v>
      </c>
      <c r="BG217" s="231">
        <f>IF(N217="zákl. přenesená",J217,0)</f>
        <v>0</v>
      </c>
      <c r="BH217" s="231">
        <f>IF(N217="sníž. přenesená",J217,0)</f>
        <v>0</v>
      </c>
      <c r="BI217" s="231">
        <f>IF(N217="nulová",J217,0)</f>
        <v>0</v>
      </c>
      <c r="BJ217" s="18" t="s">
        <v>88</v>
      </c>
      <c r="BK217" s="231">
        <f>ROUND(I217*H217,2)</f>
        <v>0</v>
      </c>
      <c r="BL217" s="18" t="s">
        <v>303</v>
      </c>
      <c r="BM217" s="230" t="s">
        <v>2194</v>
      </c>
    </row>
    <row r="218" s="13" customFormat="1">
      <c r="A218" s="13"/>
      <c r="B218" s="241"/>
      <c r="C218" s="242"/>
      <c r="D218" s="232" t="s">
        <v>250</v>
      </c>
      <c r="E218" s="243" t="s">
        <v>1</v>
      </c>
      <c r="F218" s="244" t="s">
        <v>2195</v>
      </c>
      <c r="G218" s="242"/>
      <c r="H218" s="245">
        <v>8.1750000000000007</v>
      </c>
      <c r="I218" s="246"/>
      <c r="J218" s="242"/>
      <c r="K218" s="242"/>
      <c r="L218" s="247"/>
      <c r="M218" s="248"/>
      <c r="N218" s="249"/>
      <c r="O218" s="249"/>
      <c r="P218" s="249"/>
      <c r="Q218" s="249"/>
      <c r="R218" s="249"/>
      <c r="S218" s="249"/>
      <c r="T218" s="250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T218" s="251" t="s">
        <v>250</v>
      </c>
      <c r="AU218" s="251" t="s">
        <v>90</v>
      </c>
      <c r="AV218" s="13" t="s">
        <v>90</v>
      </c>
      <c r="AW218" s="13" t="s">
        <v>36</v>
      </c>
      <c r="AX218" s="13" t="s">
        <v>80</v>
      </c>
      <c r="AY218" s="251" t="s">
        <v>161</v>
      </c>
    </row>
    <row r="219" s="14" customFormat="1">
      <c r="A219" s="14"/>
      <c r="B219" s="252"/>
      <c r="C219" s="253"/>
      <c r="D219" s="232" t="s">
        <v>250</v>
      </c>
      <c r="E219" s="254" t="s">
        <v>1</v>
      </c>
      <c r="F219" s="255" t="s">
        <v>253</v>
      </c>
      <c r="G219" s="253"/>
      <c r="H219" s="256">
        <v>8.1750000000000007</v>
      </c>
      <c r="I219" s="257"/>
      <c r="J219" s="253"/>
      <c r="K219" s="253"/>
      <c r="L219" s="258"/>
      <c r="M219" s="259"/>
      <c r="N219" s="260"/>
      <c r="O219" s="260"/>
      <c r="P219" s="260"/>
      <c r="Q219" s="260"/>
      <c r="R219" s="260"/>
      <c r="S219" s="260"/>
      <c r="T219" s="261"/>
      <c r="U219" s="14"/>
      <c r="V219" s="14"/>
      <c r="W219" s="14"/>
      <c r="X219" s="14"/>
      <c r="Y219" s="14"/>
      <c r="Z219" s="14"/>
      <c r="AA219" s="14"/>
      <c r="AB219" s="14"/>
      <c r="AC219" s="14"/>
      <c r="AD219" s="14"/>
      <c r="AE219" s="14"/>
      <c r="AT219" s="262" t="s">
        <v>250</v>
      </c>
      <c r="AU219" s="262" t="s">
        <v>90</v>
      </c>
      <c r="AV219" s="14" t="s">
        <v>184</v>
      </c>
      <c r="AW219" s="14" t="s">
        <v>36</v>
      </c>
      <c r="AX219" s="14" t="s">
        <v>88</v>
      </c>
      <c r="AY219" s="262" t="s">
        <v>161</v>
      </c>
    </row>
    <row r="220" s="2" customFormat="1" ht="21.75" customHeight="1">
      <c r="A220" s="39"/>
      <c r="B220" s="40"/>
      <c r="C220" s="219" t="s">
        <v>655</v>
      </c>
      <c r="D220" s="219" t="s">
        <v>164</v>
      </c>
      <c r="E220" s="220" t="s">
        <v>2196</v>
      </c>
      <c r="F220" s="221" t="s">
        <v>2197</v>
      </c>
      <c r="G220" s="222" t="s">
        <v>256</v>
      </c>
      <c r="H220" s="223">
        <v>1</v>
      </c>
      <c r="I220" s="224"/>
      <c r="J220" s="225">
        <f>ROUND(I220*H220,2)</f>
        <v>0</v>
      </c>
      <c r="K220" s="221" t="s">
        <v>168</v>
      </c>
      <c r="L220" s="45"/>
      <c r="M220" s="226" t="s">
        <v>1</v>
      </c>
      <c r="N220" s="227" t="s">
        <v>45</v>
      </c>
      <c r="O220" s="92"/>
      <c r="P220" s="228">
        <f>O220*H220</f>
        <v>0</v>
      </c>
      <c r="Q220" s="228">
        <v>0</v>
      </c>
      <c r="R220" s="228">
        <f>Q220*H220</f>
        <v>0</v>
      </c>
      <c r="S220" s="228">
        <v>0.012999999999999999</v>
      </c>
      <c r="T220" s="229">
        <f>S220*H220</f>
        <v>0.012999999999999999</v>
      </c>
      <c r="U220" s="39"/>
      <c r="V220" s="39"/>
      <c r="W220" s="39"/>
      <c r="X220" s="39"/>
      <c r="Y220" s="39"/>
      <c r="Z220" s="39"/>
      <c r="AA220" s="39"/>
      <c r="AB220" s="39"/>
      <c r="AC220" s="39"/>
      <c r="AD220" s="39"/>
      <c r="AE220" s="39"/>
      <c r="AR220" s="230" t="s">
        <v>303</v>
      </c>
      <c r="AT220" s="230" t="s">
        <v>164</v>
      </c>
      <c r="AU220" s="230" t="s">
        <v>90</v>
      </c>
      <c r="AY220" s="18" t="s">
        <v>161</v>
      </c>
      <c r="BE220" s="231">
        <f>IF(N220="základní",J220,0)</f>
        <v>0</v>
      </c>
      <c r="BF220" s="231">
        <f>IF(N220="snížená",J220,0)</f>
        <v>0</v>
      </c>
      <c r="BG220" s="231">
        <f>IF(N220="zákl. přenesená",J220,0)</f>
        <v>0</v>
      </c>
      <c r="BH220" s="231">
        <f>IF(N220="sníž. přenesená",J220,0)</f>
        <v>0</v>
      </c>
      <c r="BI220" s="231">
        <f>IF(N220="nulová",J220,0)</f>
        <v>0</v>
      </c>
      <c r="BJ220" s="18" t="s">
        <v>88</v>
      </c>
      <c r="BK220" s="231">
        <f>ROUND(I220*H220,2)</f>
        <v>0</v>
      </c>
      <c r="BL220" s="18" t="s">
        <v>303</v>
      </c>
      <c r="BM220" s="230" t="s">
        <v>2198</v>
      </c>
    </row>
    <row r="221" s="12" customFormat="1" ht="22.8" customHeight="1">
      <c r="A221" s="12"/>
      <c r="B221" s="203"/>
      <c r="C221" s="204"/>
      <c r="D221" s="205" t="s">
        <v>79</v>
      </c>
      <c r="E221" s="217" t="s">
        <v>1035</v>
      </c>
      <c r="F221" s="217" t="s">
        <v>1036</v>
      </c>
      <c r="G221" s="204"/>
      <c r="H221" s="204"/>
      <c r="I221" s="207"/>
      <c r="J221" s="218">
        <f>BK221</f>
        <v>0</v>
      </c>
      <c r="K221" s="204"/>
      <c r="L221" s="209"/>
      <c r="M221" s="210"/>
      <c r="N221" s="211"/>
      <c r="O221" s="211"/>
      <c r="P221" s="212">
        <f>SUM(P222:P255)</f>
        <v>0</v>
      </c>
      <c r="Q221" s="211"/>
      <c r="R221" s="212">
        <f>SUM(R222:R255)</f>
        <v>0.67556709999999998</v>
      </c>
      <c r="S221" s="211"/>
      <c r="T221" s="213">
        <f>SUM(T222:T255)</f>
        <v>0.049791000000000002</v>
      </c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R221" s="214" t="s">
        <v>90</v>
      </c>
      <c r="AT221" s="215" t="s">
        <v>79</v>
      </c>
      <c r="AU221" s="215" t="s">
        <v>88</v>
      </c>
      <c r="AY221" s="214" t="s">
        <v>161</v>
      </c>
      <c r="BK221" s="216">
        <f>SUM(BK222:BK255)</f>
        <v>0</v>
      </c>
    </row>
    <row r="222" s="2" customFormat="1" ht="24.15" customHeight="1">
      <c r="A222" s="39"/>
      <c r="B222" s="40"/>
      <c r="C222" s="219" t="s">
        <v>660</v>
      </c>
      <c r="D222" s="219" t="s">
        <v>164</v>
      </c>
      <c r="E222" s="220" t="s">
        <v>1043</v>
      </c>
      <c r="F222" s="221" t="s">
        <v>1044</v>
      </c>
      <c r="G222" s="222" t="s">
        <v>248</v>
      </c>
      <c r="H222" s="223">
        <v>18.030000000000001</v>
      </c>
      <c r="I222" s="224"/>
      <c r="J222" s="225">
        <f>ROUND(I222*H222,2)</f>
        <v>0</v>
      </c>
      <c r="K222" s="221" t="s">
        <v>168</v>
      </c>
      <c r="L222" s="45"/>
      <c r="M222" s="226" t="s">
        <v>1</v>
      </c>
      <c r="N222" s="227" t="s">
        <v>45</v>
      </c>
      <c r="O222" s="92"/>
      <c r="P222" s="228">
        <f>O222*H222</f>
        <v>0</v>
      </c>
      <c r="Q222" s="228">
        <v>0</v>
      </c>
      <c r="R222" s="228">
        <f>Q222*H222</f>
        <v>0</v>
      </c>
      <c r="S222" s="228">
        <v>0</v>
      </c>
      <c r="T222" s="229">
        <f>S222*H222</f>
        <v>0</v>
      </c>
      <c r="U222" s="39"/>
      <c r="V222" s="39"/>
      <c r="W222" s="39"/>
      <c r="X222" s="39"/>
      <c r="Y222" s="39"/>
      <c r="Z222" s="39"/>
      <c r="AA222" s="39"/>
      <c r="AB222" s="39"/>
      <c r="AC222" s="39"/>
      <c r="AD222" s="39"/>
      <c r="AE222" s="39"/>
      <c r="AR222" s="230" t="s">
        <v>303</v>
      </c>
      <c r="AT222" s="230" t="s">
        <v>164</v>
      </c>
      <c r="AU222" s="230" t="s">
        <v>90</v>
      </c>
      <c r="AY222" s="18" t="s">
        <v>161</v>
      </c>
      <c r="BE222" s="231">
        <f>IF(N222="základní",J222,0)</f>
        <v>0</v>
      </c>
      <c r="BF222" s="231">
        <f>IF(N222="snížená",J222,0)</f>
        <v>0</v>
      </c>
      <c r="BG222" s="231">
        <f>IF(N222="zákl. přenesená",J222,0)</f>
        <v>0</v>
      </c>
      <c r="BH222" s="231">
        <f>IF(N222="sníž. přenesená",J222,0)</f>
        <v>0</v>
      </c>
      <c r="BI222" s="231">
        <f>IF(N222="nulová",J222,0)</f>
        <v>0</v>
      </c>
      <c r="BJ222" s="18" t="s">
        <v>88</v>
      </c>
      <c r="BK222" s="231">
        <f>ROUND(I222*H222,2)</f>
        <v>0</v>
      </c>
      <c r="BL222" s="18" t="s">
        <v>303</v>
      </c>
      <c r="BM222" s="230" t="s">
        <v>2199</v>
      </c>
    </row>
    <row r="223" s="2" customFormat="1" ht="24.15" customHeight="1">
      <c r="A223" s="39"/>
      <c r="B223" s="40"/>
      <c r="C223" s="219" t="s">
        <v>664</v>
      </c>
      <c r="D223" s="219" t="s">
        <v>164</v>
      </c>
      <c r="E223" s="220" t="s">
        <v>1046</v>
      </c>
      <c r="F223" s="221" t="s">
        <v>1047</v>
      </c>
      <c r="G223" s="222" t="s">
        <v>248</v>
      </c>
      <c r="H223" s="223">
        <v>18.030000000000001</v>
      </c>
      <c r="I223" s="224"/>
      <c r="J223" s="225">
        <f>ROUND(I223*H223,2)</f>
        <v>0</v>
      </c>
      <c r="K223" s="221" t="s">
        <v>168</v>
      </c>
      <c r="L223" s="45"/>
      <c r="M223" s="226" t="s">
        <v>1</v>
      </c>
      <c r="N223" s="227" t="s">
        <v>45</v>
      </c>
      <c r="O223" s="92"/>
      <c r="P223" s="228">
        <f>O223*H223</f>
        <v>0</v>
      </c>
      <c r="Q223" s="228">
        <v>0</v>
      </c>
      <c r="R223" s="228">
        <f>Q223*H223</f>
        <v>0</v>
      </c>
      <c r="S223" s="228">
        <v>0</v>
      </c>
      <c r="T223" s="229">
        <f>S223*H223</f>
        <v>0</v>
      </c>
      <c r="U223" s="39"/>
      <c r="V223" s="39"/>
      <c r="W223" s="39"/>
      <c r="X223" s="39"/>
      <c r="Y223" s="39"/>
      <c r="Z223" s="39"/>
      <c r="AA223" s="39"/>
      <c r="AB223" s="39"/>
      <c r="AC223" s="39"/>
      <c r="AD223" s="39"/>
      <c r="AE223" s="39"/>
      <c r="AR223" s="230" t="s">
        <v>303</v>
      </c>
      <c r="AT223" s="230" t="s">
        <v>164</v>
      </c>
      <c r="AU223" s="230" t="s">
        <v>90</v>
      </c>
      <c r="AY223" s="18" t="s">
        <v>161</v>
      </c>
      <c r="BE223" s="231">
        <f>IF(N223="základní",J223,0)</f>
        <v>0</v>
      </c>
      <c r="BF223" s="231">
        <f>IF(N223="snížená",J223,0)</f>
        <v>0</v>
      </c>
      <c r="BG223" s="231">
        <f>IF(N223="zákl. přenesená",J223,0)</f>
        <v>0</v>
      </c>
      <c r="BH223" s="231">
        <f>IF(N223="sníž. přenesená",J223,0)</f>
        <v>0</v>
      </c>
      <c r="BI223" s="231">
        <f>IF(N223="nulová",J223,0)</f>
        <v>0</v>
      </c>
      <c r="BJ223" s="18" t="s">
        <v>88</v>
      </c>
      <c r="BK223" s="231">
        <f>ROUND(I223*H223,2)</f>
        <v>0</v>
      </c>
      <c r="BL223" s="18" t="s">
        <v>303</v>
      </c>
      <c r="BM223" s="230" t="s">
        <v>2200</v>
      </c>
    </row>
    <row r="224" s="2" customFormat="1">
      <c r="A224" s="39"/>
      <c r="B224" s="40"/>
      <c r="C224" s="41"/>
      <c r="D224" s="232" t="s">
        <v>171</v>
      </c>
      <c r="E224" s="41"/>
      <c r="F224" s="233" t="s">
        <v>1049</v>
      </c>
      <c r="G224" s="41"/>
      <c r="H224" s="41"/>
      <c r="I224" s="234"/>
      <c r="J224" s="41"/>
      <c r="K224" s="41"/>
      <c r="L224" s="45"/>
      <c r="M224" s="235"/>
      <c r="N224" s="236"/>
      <c r="O224" s="92"/>
      <c r="P224" s="92"/>
      <c r="Q224" s="92"/>
      <c r="R224" s="92"/>
      <c r="S224" s="92"/>
      <c r="T224" s="93"/>
      <c r="U224" s="39"/>
      <c r="V224" s="39"/>
      <c r="W224" s="39"/>
      <c r="X224" s="39"/>
      <c r="Y224" s="39"/>
      <c r="Z224" s="39"/>
      <c r="AA224" s="39"/>
      <c r="AB224" s="39"/>
      <c r="AC224" s="39"/>
      <c r="AD224" s="39"/>
      <c r="AE224" s="39"/>
      <c r="AT224" s="18" t="s">
        <v>171</v>
      </c>
      <c r="AU224" s="18" t="s">
        <v>90</v>
      </c>
    </row>
    <row r="225" s="2" customFormat="1" ht="24.15" customHeight="1">
      <c r="A225" s="39"/>
      <c r="B225" s="40"/>
      <c r="C225" s="219" t="s">
        <v>668</v>
      </c>
      <c r="D225" s="219" t="s">
        <v>164</v>
      </c>
      <c r="E225" s="220" t="s">
        <v>1050</v>
      </c>
      <c r="F225" s="221" t="s">
        <v>1051</v>
      </c>
      <c r="G225" s="222" t="s">
        <v>248</v>
      </c>
      <c r="H225" s="223">
        <v>68.513999999999996</v>
      </c>
      <c r="I225" s="224"/>
      <c r="J225" s="225">
        <f>ROUND(I225*H225,2)</f>
        <v>0</v>
      </c>
      <c r="K225" s="221" t="s">
        <v>168</v>
      </c>
      <c r="L225" s="45"/>
      <c r="M225" s="226" t="s">
        <v>1</v>
      </c>
      <c r="N225" s="227" t="s">
        <v>45</v>
      </c>
      <c r="O225" s="92"/>
      <c r="P225" s="228">
        <f>O225*H225</f>
        <v>0</v>
      </c>
      <c r="Q225" s="228">
        <v>0</v>
      </c>
      <c r="R225" s="228">
        <f>Q225*H225</f>
        <v>0</v>
      </c>
      <c r="S225" s="228">
        <v>0</v>
      </c>
      <c r="T225" s="229">
        <f>S225*H225</f>
        <v>0</v>
      </c>
      <c r="U225" s="39"/>
      <c r="V225" s="39"/>
      <c r="W225" s="39"/>
      <c r="X225" s="39"/>
      <c r="Y225" s="39"/>
      <c r="Z225" s="39"/>
      <c r="AA225" s="39"/>
      <c r="AB225" s="39"/>
      <c r="AC225" s="39"/>
      <c r="AD225" s="39"/>
      <c r="AE225" s="39"/>
      <c r="AR225" s="230" t="s">
        <v>303</v>
      </c>
      <c r="AT225" s="230" t="s">
        <v>164</v>
      </c>
      <c r="AU225" s="230" t="s">
        <v>90</v>
      </c>
      <c r="AY225" s="18" t="s">
        <v>161</v>
      </c>
      <c r="BE225" s="231">
        <f>IF(N225="základní",J225,0)</f>
        <v>0</v>
      </c>
      <c r="BF225" s="231">
        <f>IF(N225="snížená",J225,0)</f>
        <v>0</v>
      </c>
      <c r="BG225" s="231">
        <f>IF(N225="zákl. přenesená",J225,0)</f>
        <v>0</v>
      </c>
      <c r="BH225" s="231">
        <f>IF(N225="sníž. přenesená",J225,0)</f>
        <v>0</v>
      </c>
      <c r="BI225" s="231">
        <f>IF(N225="nulová",J225,0)</f>
        <v>0</v>
      </c>
      <c r="BJ225" s="18" t="s">
        <v>88</v>
      </c>
      <c r="BK225" s="231">
        <f>ROUND(I225*H225,2)</f>
        <v>0</v>
      </c>
      <c r="BL225" s="18" t="s">
        <v>303</v>
      </c>
      <c r="BM225" s="230" t="s">
        <v>2201</v>
      </c>
    </row>
    <row r="226" s="2" customFormat="1">
      <c r="A226" s="39"/>
      <c r="B226" s="40"/>
      <c r="C226" s="41"/>
      <c r="D226" s="232" t="s">
        <v>171</v>
      </c>
      <c r="E226" s="41"/>
      <c r="F226" s="233" t="s">
        <v>1367</v>
      </c>
      <c r="G226" s="41"/>
      <c r="H226" s="41"/>
      <c r="I226" s="234"/>
      <c r="J226" s="41"/>
      <c r="K226" s="41"/>
      <c r="L226" s="45"/>
      <c r="M226" s="235"/>
      <c r="N226" s="236"/>
      <c r="O226" s="92"/>
      <c r="P226" s="92"/>
      <c r="Q226" s="92"/>
      <c r="R226" s="92"/>
      <c r="S226" s="92"/>
      <c r="T226" s="93"/>
      <c r="U226" s="39"/>
      <c r="V226" s="39"/>
      <c r="W226" s="39"/>
      <c r="X226" s="39"/>
      <c r="Y226" s="39"/>
      <c r="Z226" s="39"/>
      <c r="AA226" s="39"/>
      <c r="AB226" s="39"/>
      <c r="AC226" s="39"/>
      <c r="AD226" s="39"/>
      <c r="AE226" s="39"/>
      <c r="AT226" s="18" t="s">
        <v>171</v>
      </c>
      <c r="AU226" s="18" t="s">
        <v>90</v>
      </c>
    </row>
    <row r="227" s="13" customFormat="1">
      <c r="A227" s="13"/>
      <c r="B227" s="241"/>
      <c r="C227" s="242"/>
      <c r="D227" s="232" t="s">
        <v>250</v>
      </c>
      <c r="E227" s="242"/>
      <c r="F227" s="244" t="s">
        <v>2202</v>
      </c>
      <c r="G227" s="242"/>
      <c r="H227" s="245">
        <v>68.513999999999996</v>
      </c>
      <c r="I227" s="246"/>
      <c r="J227" s="242"/>
      <c r="K227" s="242"/>
      <c r="L227" s="247"/>
      <c r="M227" s="248"/>
      <c r="N227" s="249"/>
      <c r="O227" s="249"/>
      <c r="P227" s="249"/>
      <c r="Q227" s="249"/>
      <c r="R227" s="249"/>
      <c r="S227" s="249"/>
      <c r="T227" s="250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T227" s="251" t="s">
        <v>250</v>
      </c>
      <c r="AU227" s="251" t="s">
        <v>90</v>
      </c>
      <c r="AV227" s="13" t="s">
        <v>90</v>
      </c>
      <c r="AW227" s="13" t="s">
        <v>4</v>
      </c>
      <c r="AX227" s="13" t="s">
        <v>88</v>
      </c>
      <c r="AY227" s="251" t="s">
        <v>161</v>
      </c>
    </row>
    <row r="228" s="2" customFormat="1" ht="16.5" customHeight="1">
      <c r="A228" s="39"/>
      <c r="B228" s="40"/>
      <c r="C228" s="219" t="s">
        <v>672</v>
      </c>
      <c r="D228" s="219" t="s">
        <v>164</v>
      </c>
      <c r="E228" s="220" t="s">
        <v>1056</v>
      </c>
      <c r="F228" s="221" t="s">
        <v>1057</v>
      </c>
      <c r="G228" s="222" t="s">
        <v>248</v>
      </c>
      <c r="H228" s="223">
        <v>36.060000000000002</v>
      </c>
      <c r="I228" s="224"/>
      <c r="J228" s="225">
        <f>ROUND(I228*H228,2)</f>
        <v>0</v>
      </c>
      <c r="K228" s="221" t="s">
        <v>168</v>
      </c>
      <c r="L228" s="45"/>
      <c r="M228" s="226" t="s">
        <v>1</v>
      </c>
      <c r="N228" s="227" t="s">
        <v>45</v>
      </c>
      <c r="O228" s="92"/>
      <c r="P228" s="228">
        <f>O228*H228</f>
        <v>0</v>
      </c>
      <c r="Q228" s="228">
        <v>0</v>
      </c>
      <c r="R228" s="228">
        <f>Q228*H228</f>
        <v>0</v>
      </c>
      <c r="S228" s="228">
        <v>0</v>
      </c>
      <c r="T228" s="229">
        <f>S228*H228</f>
        <v>0</v>
      </c>
      <c r="U228" s="39"/>
      <c r="V228" s="39"/>
      <c r="W228" s="39"/>
      <c r="X228" s="39"/>
      <c r="Y228" s="39"/>
      <c r="Z228" s="39"/>
      <c r="AA228" s="39"/>
      <c r="AB228" s="39"/>
      <c r="AC228" s="39"/>
      <c r="AD228" s="39"/>
      <c r="AE228" s="39"/>
      <c r="AR228" s="230" t="s">
        <v>303</v>
      </c>
      <c r="AT228" s="230" t="s">
        <v>164</v>
      </c>
      <c r="AU228" s="230" t="s">
        <v>90</v>
      </c>
      <c r="AY228" s="18" t="s">
        <v>161</v>
      </c>
      <c r="BE228" s="231">
        <f>IF(N228="základní",J228,0)</f>
        <v>0</v>
      </c>
      <c r="BF228" s="231">
        <f>IF(N228="snížená",J228,0)</f>
        <v>0</v>
      </c>
      <c r="BG228" s="231">
        <f>IF(N228="zákl. přenesená",J228,0)</f>
        <v>0</v>
      </c>
      <c r="BH228" s="231">
        <f>IF(N228="sníž. přenesená",J228,0)</f>
        <v>0</v>
      </c>
      <c r="BI228" s="231">
        <f>IF(N228="nulová",J228,0)</f>
        <v>0</v>
      </c>
      <c r="BJ228" s="18" t="s">
        <v>88</v>
      </c>
      <c r="BK228" s="231">
        <f>ROUND(I228*H228,2)</f>
        <v>0</v>
      </c>
      <c r="BL228" s="18" t="s">
        <v>303</v>
      </c>
      <c r="BM228" s="230" t="s">
        <v>2203</v>
      </c>
    </row>
    <row r="229" s="2" customFormat="1">
      <c r="A229" s="39"/>
      <c r="B229" s="40"/>
      <c r="C229" s="41"/>
      <c r="D229" s="232" t="s">
        <v>171</v>
      </c>
      <c r="E229" s="41"/>
      <c r="F229" s="233" t="s">
        <v>1059</v>
      </c>
      <c r="G229" s="41"/>
      <c r="H229" s="41"/>
      <c r="I229" s="234"/>
      <c r="J229" s="41"/>
      <c r="K229" s="41"/>
      <c r="L229" s="45"/>
      <c r="M229" s="235"/>
      <c r="N229" s="236"/>
      <c r="O229" s="92"/>
      <c r="P229" s="92"/>
      <c r="Q229" s="92"/>
      <c r="R229" s="92"/>
      <c r="S229" s="92"/>
      <c r="T229" s="93"/>
      <c r="U229" s="39"/>
      <c r="V229" s="39"/>
      <c r="W229" s="39"/>
      <c r="X229" s="39"/>
      <c r="Y229" s="39"/>
      <c r="Z229" s="39"/>
      <c r="AA229" s="39"/>
      <c r="AB229" s="39"/>
      <c r="AC229" s="39"/>
      <c r="AD229" s="39"/>
      <c r="AE229" s="39"/>
      <c r="AT229" s="18" t="s">
        <v>171</v>
      </c>
      <c r="AU229" s="18" t="s">
        <v>90</v>
      </c>
    </row>
    <row r="230" s="13" customFormat="1">
      <c r="A230" s="13"/>
      <c r="B230" s="241"/>
      <c r="C230" s="242"/>
      <c r="D230" s="232" t="s">
        <v>250</v>
      </c>
      <c r="E230" s="242"/>
      <c r="F230" s="244" t="s">
        <v>2204</v>
      </c>
      <c r="G230" s="242"/>
      <c r="H230" s="245">
        <v>36.060000000000002</v>
      </c>
      <c r="I230" s="246"/>
      <c r="J230" s="242"/>
      <c r="K230" s="242"/>
      <c r="L230" s="247"/>
      <c r="M230" s="248"/>
      <c r="N230" s="249"/>
      <c r="O230" s="249"/>
      <c r="P230" s="249"/>
      <c r="Q230" s="249"/>
      <c r="R230" s="249"/>
      <c r="S230" s="249"/>
      <c r="T230" s="250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T230" s="251" t="s">
        <v>250</v>
      </c>
      <c r="AU230" s="251" t="s">
        <v>90</v>
      </c>
      <c r="AV230" s="13" t="s">
        <v>90</v>
      </c>
      <c r="AW230" s="13" t="s">
        <v>4</v>
      </c>
      <c r="AX230" s="13" t="s">
        <v>88</v>
      </c>
      <c r="AY230" s="251" t="s">
        <v>161</v>
      </c>
    </row>
    <row r="231" s="2" customFormat="1" ht="24.15" customHeight="1">
      <c r="A231" s="39"/>
      <c r="B231" s="40"/>
      <c r="C231" s="219" t="s">
        <v>691</v>
      </c>
      <c r="D231" s="219" t="s">
        <v>164</v>
      </c>
      <c r="E231" s="220" t="s">
        <v>1061</v>
      </c>
      <c r="F231" s="221" t="s">
        <v>1062</v>
      </c>
      <c r="G231" s="222" t="s">
        <v>248</v>
      </c>
      <c r="H231" s="223">
        <v>18.030000000000001</v>
      </c>
      <c r="I231" s="224"/>
      <c r="J231" s="225">
        <f>ROUND(I231*H231,2)</f>
        <v>0</v>
      </c>
      <c r="K231" s="221" t="s">
        <v>168</v>
      </c>
      <c r="L231" s="45"/>
      <c r="M231" s="226" t="s">
        <v>1</v>
      </c>
      <c r="N231" s="227" t="s">
        <v>45</v>
      </c>
      <c r="O231" s="92"/>
      <c r="P231" s="228">
        <f>O231*H231</f>
        <v>0</v>
      </c>
      <c r="Q231" s="228">
        <v>0.00315</v>
      </c>
      <c r="R231" s="228">
        <f>Q231*H231</f>
        <v>0.056794500000000005</v>
      </c>
      <c r="S231" s="228">
        <v>0</v>
      </c>
      <c r="T231" s="229">
        <f>S231*H231</f>
        <v>0</v>
      </c>
      <c r="U231" s="39"/>
      <c r="V231" s="39"/>
      <c r="W231" s="39"/>
      <c r="X231" s="39"/>
      <c r="Y231" s="39"/>
      <c r="Z231" s="39"/>
      <c r="AA231" s="39"/>
      <c r="AB231" s="39"/>
      <c r="AC231" s="39"/>
      <c r="AD231" s="39"/>
      <c r="AE231" s="39"/>
      <c r="AR231" s="230" t="s">
        <v>303</v>
      </c>
      <c r="AT231" s="230" t="s">
        <v>164</v>
      </c>
      <c r="AU231" s="230" t="s">
        <v>90</v>
      </c>
      <c r="AY231" s="18" t="s">
        <v>161</v>
      </c>
      <c r="BE231" s="231">
        <f>IF(N231="základní",J231,0)</f>
        <v>0</v>
      </c>
      <c r="BF231" s="231">
        <f>IF(N231="snížená",J231,0)</f>
        <v>0</v>
      </c>
      <c r="BG231" s="231">
        <f>IF(N231="zákl. přenesená",J231,0)</f>
        <v>0</v>
      </c>
      <c r="BH231" s="231">
        <f>IF(N231="sníž. přenesená",J231,0)</f>
        <v>0</v>
      </c>
      <c r="BI231" s="231">
        <f>IF(N231="nulová",J231,0)</f>
        <v>0</v>
      </c>
      <c r="BJ231" s="18" t="s">
        <v>88</v>
      </c>
      <c r="BK231" s="231">
        <f>ROUND(I231*H231,2)</f>
        <v>0</v>
      </c>
      <c r="BL231" s="18" t="s">
        <v>303</v>
      </c>
      <c r="BM231" s="230" t="s">
        <v>2205</v>
      </c>
    </row>
    <row r="232" s="2" customFormat="1" ht="37.8" customHeight="1">
      <c r="A232" s="39"/>
      <c r="B232" s="40"/>
      <c r="C232" s="219" t="s">
        <v>696</v>
      </c>
      <c r="D232" s="219" t="s">
        <v>164</v>
      </c>
      <c r="E232" s="220" t="s">
        <v>1064</v>
      </c>
      <c r="F232" s="221" t="s">
        <v>1065</v>
      </c>
      <c r="G232" s="222" t="s">
        <v>248</v>
      </c>
      <c r="H232" s="223">
        <v>18.030000000000001</v>
      </c>
      <c r="I232" s="224"/>
      <c r="J232" s="225">
        <f>ROUND(I232*H232,2)</f>
        <v>0</v>
      </c>
      <c r="K232" s="221" t="s">
        <v>168</v>
      </c>
      <c r="L232" s="45"/>
      <c r="M232" s="226" t="s">
        <v>1</v>
      </c>
      <c r="N232" s="227" t="s">
        <v>45</v>
      </c>
      <c r="O232" s="92"/>
      <c r="P232" s="228">
        <f>O232*H232</f>
        <v>0</v>
      </c>
      <c r="Q232" s="228">
        <v>0.028799999999999999</v>
      </c>
      <c r="R232" s="228">
        <f>Q232*H232</f>
        <v>0.51926400000000006</v>
      </c>
      <c r="S232" s="228">
        <v>0</v>
      </c>
      <c r="T232" s="229">
        <f>S232*H232</f>
        <v>0</v>
      </c>
      <c r="U232" s="39"/>
      <c r="V232" s="39"/>
      <c r="W232" s="39"/>
      <c r="X232" s="39"/>
      <c r="Y232" s="39"/>
      <c r="Z232" s="39"/>
      <c r="AA232" s="39"/>
      <c r="AB232" s="39"/>
      <c r="AC232" s="39"/>
      <c r="AD232" s="39"/>
      <c r="AE232" s="39"/>
      <c r="AR232" s="230" t="s">
        <v>303</v>
      </c>
      <c r="AT232" s="230" t="s">
        <v>164</v>
      </c>
      <c r="AU232" s="230" t="s">
        <v>90</v>
      </c>
      <c r="AY232" s="18" t="s">
        <v>161</v>
      </c>
      <c r="BE232" s="231">
        <f>IF(N232="základní",J232,0)</f>
        <v>0</v>
      </c>
      <c r="BF232" s="231">
        <f>IF(N232="snížená",J232,0)</f>
        <v>0</v>
      </c>
      <c r="BG232" s="231">
        <f>IF(N232="zákl. přenesená",J232,0)</f>
        <v>0</v>
      </c>
      <c r="BH232" s="231">
        <f>IF(N232="sníž. přenesená",J232,0)</f>
        <v>0</v>
      </c>
      <c r="BI232" s="231">
        <f>IF(N232="nulová",J232,0)</f>
        <v>0</v>
      </c>
      <c r="BJ232" s="18" t="s">
        <v>88</v>
      </c>
      <c r="BK232" s="231">
        <f>ROUND(I232*H232,2)</f>
        <v>0</v>
      </c>
      <c r="BL232" s="18" t="s">
        <v>303</v>
      </c>
      <c r="BM232" s="230" t="s">
        <v>2206</v>
      </c>
    </row>
    <row r="233" s="2" customFormat="1" ht="24.15" customHeight="1">
      <c r="A233" s="39"/>
      <c r="B233" s="40"/>
      <c r="C233" s="219" t="s">
        <v>708</v>
      </c>
      <c r="D233" s="219" t="s">
        <v>164</v>
      </c>
      <c r="E233" s="220" t="s">
        <v>1037</v>
      </c>
      <c r="F233" s="221" t="s">
        <v>1038</v>
      </c>
      <c r="G233" s="222" t="s">
        <v>248</v>
      </c>
      <c r="H233" s="223">
        <v>18.030000000000001</v>
      </c>
      <c r="I233" s="224"/>
      <c r="J233" s="225">
        <f>ROUND(I233*H233,2)</f>
        <v>0</v>
      </c>
      <c r="K233" s="221" t="s">
        <v>168</v>
      </c>
      <c r="L233" s="45"/>
      <c r="M233" s="226" t="s">
        <v>1</v>
      </c>
      <c r="N233" s="227" t="s">
        <v>45</v>
      </c>
      <c r="O233" s="92"/>
      <c r="P233" s="228">
        <f>O233*H233</f>
        <v>0</v>
      </c>
      <c r="Q233" s="228">
        <v>0</v>
      </c>
      <c r="R233" s="228">
        <f>Q233*H233</f>
        <v>0</v>
      </c>
      <c r="S233" s="228">
        <v>0.0025000000000000001</v>
      </c>
      <c r="T233" s="229">
        <f>S233*H233</f>
        <v>0.045075000000000004</v>
      </c>
      <c r="U233" s="39"/>
      <c r="V233" s="39"/>
      <c r="W233" s="39"/>
      <c r="X233" s="39"/>
      <c r="Y233" s="39"/>
      <c r="Z233" s="39"/>
      <c r="AA233" s="39"/>
      <c r="AB233" s="39"/>
      <c r="AC233" s="39"/>
      <c r="AD233" s="39"/>
      <c r="AE233" s="39"/>
      <c r="AR233" s="230" t="s">
        <v>303</v>
      </c>
      <c r="AT233" s="230" t="s">
        <v>164</v>
      </c>
      <c r="AU233" s="230" t="s">
        <v>90</v>
      </c>
      <c r="AY233" s="18" t="s">
        <v>161</v>
      </c>
      <c r="BE233" s="231">
        <f>IF(N233="základní",J233,0)</f>
        <v>0</v>
      </c>
      <c r="BF233" s="231">
        <f>IF(N233="snížená",J233,0)</f>
        <v>0</v>
      </c>
      <c r="BG233" s="231">
        <f>IF(N233="zákl. přenesená",J233,0)</f>
        <v>0</v>
      </c>
      <c r="BH233" s="231">
        <f>IF(N233="sníž. přenesená",J233,0)</f>
        <v>0</v>
      </c>
      <c r="BI233" s="231">
        <f>IF(N233="nulová",J233,0)</f>
        <v>0</v>
      </c>
      <c r="BJ233" s="18" t="s">
        <v>88</v>
      </c>
      <c r="BK233" s="231">
        <f>ROUND(I233*H233,2)</f>
        <v>0</v>
      </c>
      <c r="BL233" s="18" t="s">
        <v>303</v>
      </c>
      <c r="BM233" s="230" t="s">
        <v>2207</v>
      </c>
    </row>
    <row r="234" s="13" customFormat="1">
      <c r="A234" s="13"/>
      <c r="B234" s="241"/>
      <c r="C234" s="242"/>
      <c r="D234" s="232" t="s">
        <v>250</v>
      </c>
      <c r="E234" s="243" t="s">
        <v>1</v>
      </c>
      <c r="F234" s="244" t="s">
        <v>2208</v>
      </c>
      <c r="G234" s="242"/>
      <c r="H234" s="245">
        <v>18.030000000000001</v>
      </c>
      <c r="I234" s="246"/>
      <c r="J234" s="242"/>
      <c r="K234" s="242"/>
      <c r="L234" s="247"/>
      <c r="M234" s="248"/>
      <c r="N234" s="249"/>
      <c r="O234" s="249"/>
      <c r="P234" s="249"/>
      <c r="Q234" s="249"/>
      <c r="R234" s="249"/>
      <c r="S234" s="249"/>
      <c r="T234" s="250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T234" s="251" t="s">
        <v>250</v>
      </c>
      <c r="AU234" s="251" t="s">
        <v>90</v>
      </c>
      <c r="AV234" s="13" t="s">
        <v>90</v>
      </c>
      <c r="AW234" s="13" t="s">
        <v>36</v>
      </c>
      <c r="AX234" s="13" t="s">
        <v>80</v>
      </c>
      <c r="AY234" s="251" t="s">
        <v>161</v>
      </c>
    </row>
    <row r="235" s="14" customFormat="1">
      <c r="A235" s="14"/>
      <c r="B235" s="252"/>
      <c r="C235" s="253"/>
      <c r="D235" s="232" t="s">
        <v>250</v>
      </c>
      <c r="E235" s="254" t="s">
        <v>1</v>
      </c>
      <c r="F235" s="255" t="s">
        <v>253</v>
      </c>
      <c r="G235" s="253"/>
      <c r="H235" s="256">
        <v>18.030000000000001</v>
      </c>
      <c r="I235" s="257"/>
      <c r="J235" s="253"/>
      <c r="K235" s="253"/>
      <c r="L235" s="258"/>
      <c r="M235" s="259"/>
      <c r="N235" s="260"/>
      <c r="O235" s="260"/>
      <c r="P235" s="260"/>
      <c r="Q235" s="260"/>
      <c r="R235" s="260"/>
      <c r="S235" s="260"/>
      <c r="T235" s="261"/>
      <c r="U235" s="14"/>
      <c r="V235" s="14"/>
      <c r="W235" s="14"/>
      <c r="X235" s="14"/>
      <c r="Y235" s="14"/>
      <c r="Z235" s="14"/>
      <c r="AA235" s="14"/>
      <c r="AB235" s="14"/>
      <c r="AC235" s="14"/>
      <c r="AD235" s="14"/>
      <c r="AE235" s="14"/>
      <c r="AT235" s="262" t="s">
        <v>250</v>
      </c>
      <c r="AU235" s="262" t="s">
        <v>90</v>
      </c>
      <c r="AV235" s="14" t="s">
        <v>184</v>
      </c>
      <c r="AW235" s="14" t="s">
        <v>36</v>
      </c>
      <c r="AX235" s="14" t="s">
        <v>88</v>
      </c>
      <c r="AY235" s="262" t="s">
        <v>161</v>
      </c>
    </row>
    <row r="236" s="2" customFormat="1" ht="16.5" customHeight="1">
      <c r="A236" s="39"/>
      <c r="B236" s="40"/>
      <c r="C236" s="219" t="s">
        <v>712</v>
      </c>
      <c r="D236" s="219" t="s">
        <v>164</v>
      </c>
      <c r="E236" s="220" t="s">
        <v>1067</v>
      </c>
      <c r="F236" s="221" t="s">
        <v>1068</v>
      </c>
      <c r="G236" s="222" t="s">
        <v>248</v>
      </c>
      <c r="H236" s="223">
        <v>18.030000000000001</v>
      </c>
      <c r="I236" s="224"/>
      <c r="J236" s="225">
        <f>ROUND(I236*H236,2)</f>
        <v>0</v>
      </c>
      <c r="K236" s="221" t="s">
        <v>168</v>
      </c>
      <c r="L236" s="45"/>
      <c r="M236" s="226" t="s">
        <v>1</v>
      </c>
      <c r="N236" s="227" t="s">
        <v>45</v>
      </c>
      <c r="O236" s="92"/>
      <c r="P236" s="228">
        <f>O236*H236</f>
        <v>0</v>
      </c>
      <c r="Q236" s="228">
        <v>0.00069999999999999999</v>
      </c>
      <c r="R236" s="228">
        <f>Q236*H236</f>
        <v>0.012621</v>
      </c>
      <c r="S236" s="228">
        <v>0</v>
      </c>
      <c r="T236" s="229">
        <f>S236*H236</f>
        <v>0</v>
      </c>
      <c r="U236" s="39"/>
      <c r="V236" s="39"/>
      <c r="W236" s="39"/>
      <c r="X236" s="39"/>
      <c r="Y236" s="39"/>
      <c r="Z236" s="39"/>
      <c r="AA236" s="39"/>
      <c r="AB236" s="39"/>
      <c r="AC236" s="39"/>
      <c r="AD236" s="39"/>
      <c r="AE236" s="39"/>
      <c r="AR236" s="230" t="s">
        <v>303</v>
      </c>
      <c r="AT236" s="230" t="s">
        <v>164</v>
      </c>
      <c r="AU236" s="230" t="s">
        <v>90</v>
      </c>
      <c r="AY236" s="18" t="s">
        <v>161</v>
      </c>
      <c r="BE236" s="231">
        <f>IF(N236="základní",J236,0)</f>
        <v>0</v>
      </c>
      <c r="BF236" s="231">
        <f>IF(N236="snížená",J236,0)</f>
        <v>0</v>
      </c>
      <c r="BG236" s="231">
        <f>IF(N236="zákl. přenesená",J236,0)</f>
        <v>0</v>
      </c>
      <c r="BH236" s="231">
        <f>IF(N236="sníž. přenesená",J236,0)</f>
        <v>0</v>
      </c>
      <c r="BI236" s="231">
        <f>IF(N236="nulová",J236,0)</f>
        <v>0</v>
      </c>
      <c r="BJ236" s="18" t="s">
        <v>88</v>
      </c>
      <c r="BK236" s="231">
        <f>ROUND(I236*H236,2)</f>
        <v>0</v>
      </c>
      <c r="BL236" s="18" t="s">
        <v>303</v>
      </c>
      <c r="BM236" s="230" t="s">
        <v>2209</v>
      </c>
    </row>
    <row r="237" s="2" customFormat="1" ht="16.5" customHeight="1">
      <c r="A237" s="39"/>
      <c r="B237" s="40"/>
      <c r="C237" s="263" t="s">
        <v>716</v>
      </c>
      <c r="D237" s="263" t="s">
        <v>261</v>
      </c>
      <c r="E237" s="264" t="s">
        <v>1070</v>
      </c>
      <c r="F237" s="265" t="s">
        <v>1071</v>
      </c>
      <c r="G237" s="266" t="s">
        <v>1072</v>
      </c>
      <c r="H237" s="267">
        <v>19.832999999999998</v>
      </c>
      <c r="I237" s="268"/>
      <c r="J237" s="269">
        <f>ROUND(I237*H237,2)</f>
        <v>0</v>
      </c>
      <c r="K237" s="265" t="s">
        <v>168</v>
      </c>
      <c r="L237" s="270"/>
      <c r="M237" s="271" t="s">
        <v>1</v>
      </c>
      <c r="N237" s="272" t="s">
        <v>45</v>
      </c>
      <c r="O237" s="92"/>
      <c r="P237" s="228">
        <f>O237*H237</f>
        <v>0</v>
      </c>
      <c r="Q237" s="228">
        <v>0.001</v>
      </c>
      <c r="R237" s="228">
        <f>Q237*H237</f>
        <v>0.019833</v>
      </c>
      <c r="S237" s="228">
        <v>0</v>
      </c>
      <c r="T237" s="229">
        <f>S237*H237</f>
        <v>0</v>
      </c>
      <c r="U237" s="39"/>
      <c r="V237" s="39"/>
      <c r="W237" s="39"/>
      <c r="X237" s="39"/>
      <c r="Y237" s="39"/>
      <c r="Z237" s="39"/>
      <c r="AA237" s="39"/>
      <c r="AB237" s="39"/>
      <c r="AC237" s="39"/>
      <c r="AD237" s="39"/>
      <c r="AE237" s="39"/>
      <c r="AR237" s="230" t="s">
        <v>309</v>
      </c>
      <c r="AT237" s="230" t="s">
        <v>261</v>
      </c>
      <c r="AU237" s="230" t="s">
        <v>90</v>
      </c>
      <c r="AY237" s="18" t="s">
        <v>161</v>
      </c>
      <c r="BE237" s="231">
        <f>IF(N237="základní",J237,0)</f>
        <v>0</v>
      </c>
      <c r="BF237" s="231">
        <f>IF(N237="snížená",J237,0)</f>
        <v>0</v>
      </c>
      <c r="BG237" s="231">
        <f>IF(N237="zákl. přenesená",J237,0)</f>
        <v>0</v>
      </c>
      <c r="BH237" s="231">
        <f>IF(N237="sníž. přenesená",J237,0)</f>
        <v>0</v>
      </c>
      <c r="BI237" s="231">
        <f>IF(N237="nulová",J237,0)</f>
        <v>0</v>
      </c>
      <c r="BJ237" s="18" t="s">
        <v>88</v>
      </c>
      <c r="BK237" s="231">
        <f>ROUND(I237*H237,2)</f>
        <v>0</v>
      </c>
      <c r="BL237" s="18" t="s">
        <v>303</v>
      </c>
      <c r="BM237" s="230" t="s">
        <v>2210</v>
      </c>
    </row>
    <row r="238" s="13" customFormat="1">
      <c r="A238" s="13"/>
      <c r="B238" s="241"/>
      <c r="C238" s="242"/>
      <c r="D238" s="232" t="s">
        <v>250</v>
      </c>
      <c r="E238" s="242"/>
      <c r="F238" s="244" t="s">
        <v>2211</v>
      </c>
      <c r="G238" s="242"/>
      <c r="H238" s="245">
        <v>19.832999999999998</v>
      </c>
      <c r="I238" s="246"/>
      <c r="J238" s="242"/>
      <c r="K238" s="242"/>
      <c r="L238" s="247"/>
      <c r="M238" s="248"/>
      <c r="N238" s="249"/>
      <c r="O238" s="249"/>
      <c r="P238" s="249"/>
      <c r="Q238" s="249"/>
      <c r="R238" s="249"/>
      <c r="S238" s="249"/>
      <c r="T238" s="250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T238" s="251" t="s">
        <v>250</v>
      </c>
      <c r="AU238" s="251" t="s">
        <v>90</v>
      </c>
      <c r="AV238" s="13" t="s">
        <v>90</v>
      </c>
      <c r="AW238" s="13" t="s">
        <v>4</v>
      </c>
      <c r="AX238" s="13" t="s">
        <v>88</v>
      </c>
      <c r="AY238" s="251" t="s">
        <v>161</v>
      </c>
    </row>
    <row r="239" s="2" customFormat="1" ht="21.75" customHeight="1">
      <c r="A239" s="39"/>
      <c r="B239" s="40"/>
      <c r="C239" s="219" t="s">
        <v>720</v>
      </c>
      <c r="D239" s="219" t="s">
        <v>164</v>
      </c>
      <c r="E239" s="220" t="s">
        <v>1040</v>
      </c>
      <c r="F239" s="221" t="s">
        <v>1041</v>
      </c>
      <c r="G239" s="222" t="s">
        <v>441</v>
      </c>
      <c r="H239" s="223">
        <v>15.720000000000001</v>
      </c>
      <c r="I239" s="224"/>
      <c r="J239" s="225">
        <f>ROUND(I239*H239,2)</f>
        <v>0</v>
      </c>
      <c r="K239" s="221" t="s">
        <v>168</v>
      </c>
      <c r="L239" s="45"/>
      <c r="M239" s="226" t="s">
        <v>1</v>
      </c>
      <c r="N239" s="227" t="s">
        <v>45</v>
      </c>
      <c r="O239" s="92"/>
      <c r="P239" s="228">
        <f>O239*H239</f>
        <v>0</v>
      </c>
      <c r="Q239" s="228">
        <v>0</v>
      </c>
      <c r="R239" s="228">
        <f>Q239*H239</f>
        <v>0</v>
      </c>
      <c r="S239" s="228">
        <v>0.00029999999999999997</v>
      </c>
      <c r="T239" s="229">
        <f>S239*H239</f>
        <v>0.0047159999999999997</v>
      </c>
      <c r="U239" s="39"/>
      <c r="V239" s="39"/>
      <c r="W239" s="39"/>
      <c r="X239" s="39"/>
      <c r="Y239" s="39"/>
      <c r="Z239" s="39"/>
      <c r="AA239" s="39"/>
      <c r="AB239" s="39"/>
      <c r="AC239" s="39"/>
      <c r="AD239" s="39"/>
      <c r="AE239" s="39"/>
      <c r="AR239" s="230" t="s">
        <v>303</v>
      </c>
      <c r="AT239" s="230" t="s">
        <v>164</v>
      </c>
      <c r="AU239" s="230" t="s">
        <v>90</v>
      </c>
      <c r="AY239" s="18" t="s">
        <v>161</v>
      </c>
      <c r="BE239" s="231">
        <f>IF(N239="základní",J239,0)</f>
        <v>0</v>
      </c>
      <c r="BF239" s="231">
        <f>IF(N239="snížená",J239,0)</f>
        <v>0</v>
      </c>
      <c r="BG239" s="231">
        <f>IF(N239="zákl. přenesená",J239,0)</f>
        <v>0</v>
      </c>
      <c r="BH239" s="231">
        <f>IF(N239="sníž. přenesená",J239,0)</f>
        <v>0</v>
      </c>
      <c r="BI239" s="231">
        <f>IF(N239="nulová",J239,0)</f>
        <v>0</v>
      </c>
      <c r="BJ239" s="18" t="s">
        <v>88</v>
      </c>
      <c r="BK239" s="231">
        <f>ROUND(I239*H239,2)</f>
        <v>0</v>
      </c>
      <c r="BL239" s="18" t="s">
        <v>303</v>
      </c>
      <c r="BM239" s="230" t="s">
        <v>2212</v>
      </c>
    </row>
    <row r="240" s="13" customFormat="1">
      <c r="A240" s="13"/>
      <c r="B240" s="241"/>
      <c r="C240" s="242"/>
      <c r="D240" s="232" t="s">
        <v>250</v>
      </c>
      <c r="E240" s="243" t="s">
        <v>1</v>
      </c>
      <c r="F240" s="244" t="s">
        <v>2213</v>
      </c>
      <c r="G240" s="242"/>
      <c r="H240" s="245">
        <v>15.720000000000001</v>
      </c>
      <c r="I240" s="246"/>
      <c r="J240" s="242"/>
      <c r="K240" s="242"/>
      <c r="L240" s="247"/>
      <c r="M240" s="248"/>
      <c r="N240" s="249"/>
      <c r="O240" s="249"/>
      <c r="P240" s="249"/>
      <c r="Q240" s="249"/>
      <c r="R240" s="249"/>
      <c r="S240" s="249"/>
      <c r="T240" s="250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T240" s="251" t="s">
        <v>250</v>
      </c>
      <c r="AU240" s="251" t="s">
        <v>90</v>
      </c>
      <c r="AV240" s="13" t="s">
        <v>90</v>
      </c>
      <c r="AW240" s="13" t="s">
        <v>36</v>
      </c>
      <c r="AX240" s="13" t="s">
        <v>80</v>
      </c>
      <c r="AY240" s="251" t="s">
        <v>161</v>
      </c>
    </row>
    <row r="241" s="14" customFormat="1">
      <c r="A241" s="14"/>
      <c r="B241" s="252"/>
      <c r="C241" s="253"/>
      <c r="D241" s="232" t="s">
        <v>250</v>
      </c>
      <c r="E241" s="254" t="s">
        <v>1</v>
      </c>
      <c r="F241" s="255" t="s">
        <v>253</v>
      </c>
      <c r="G241" s="253"/>
      <c r="H241" s="256">
        <v>15.720000000000001</v>
      </c>
      <c r="I241" s="257"/>
      <c r="J241" s="253"/>
      <c r="K241" s="253"/>
      <c r="L241" s="258"/>
      <c r="M241" s="259"/>
      <c r="N241" s="260"/>
      <c r="O241" s="260"/>
      <c r="P241" s="260"/>
      <c r="Q241" s="260"/>
      <c r="R241" s="260"/>
      <c r="S241" s="260"/>
      <c r="T241" s="261"/>
      <c r="U241" s="14"/>
      <c r="V241" s="14"/>
      <c r="W241" s="14"/>
      <c r="X241" s="14"/>
      <c r="Y241" s="14"/>
      <c r="Z241" s="14"/>
      <c r="AA241" s="14"/>
      <c r="AB241" s="14"/>
      <c r="AC241" s="14"/>
      <c r="AD241" s="14"/>
      <c r="AE241" s="14"/>
      <c r="AT241" s="262" t="s">
        <v>250</v>
      </c>
      <c r="AU241" s="262" t="s">
        <v>90</v>
      </c>
      <c r="AV241" s="14" t="s">
        <v>184</v>
      </c>
      <c r="AW241" s="14" t="s">
        <v>36</v>
      </c>
      <c r="AX241" s="14" t="s">
        <v>88</v>
      </c>
      <c r="AY241" s="262" t="s">
        <v>161</v>
      </c>
    </row>
    <row r="242" s="2" customFormat="1" ht="24.15" customHeight="1">
      <c r="A242" s="39"/>
      <c r="B242" s="40"/>
      <c r="C242" s="219" t="s">
        <v>724</v>
      </c>
      <c r="D242" s="219" t="s">
        <v>164</v>
      </c>
      <c r="E242" s="220" t="s">
        <v>1078</v>
      </c>
      <c r="F242" s="221" t="s">
        <v>1079</v>
      </c>
      <c r="G242" s="222" t="s">
        <v>441</v>
      </c>
      <c r="H242" s="223">
        <v>17.170000000000002</v>
      </c>
      <c r="I242" s="224"/>
      <c r="J242" s="225">
        <f>ROUND(I242*H242,2)</f>
        <v>0</v>
      </c>
      <c r="K242" s="221" t="s">
        <v>168</v>
      </c>
      <c r="L242" s="45"/>
      <c r="M242" s="226" t="s">
        <v>1</v>
      </c>
      <c r="N242" s="227" t="s">
        <v>45</v>
      </c>
      <c r="O242" s="92"/>
      <c r="P242" s="228">
        <f>O242*H242</f>
        <v>0</v>
      </c>
      <c r="Q242" s="228">
        <v>5.0000000000000002E-05</v>
      </c>
      <c r="R242" s="228">
        <f>Q242*H242</f>
        <v>0.00085850000000000011</v>
      </c>
      <c r="S242" s="228">
        <v>0</v>
      </c>
      <c r="T242" s="229">
        <f>S242*H242</f>
        <v>0</v>
      </c>
      <c r="U242" s="39"/>
      <c r="V242" s="39"/>
      <c r="W242" s="39"/>
      <c r="X242" s="39"/>
      <c r="Y242" s="39"/>
      <c r="Z242" s="39"/>
      <c r="AA242" s="39"/>
      <c r="AB242" s="39"/>
      <c r="AC242" s="39"/>
      <c r="AD242" s="39"/>
      <c r="AE242" s="39"/>
      <c r="AR242" s="230" t="s">
        <v>303</v>
      </c>
      <c r="AT242" s="230" t="s">
        <v>164</v>
      </c>
      <c r="AU242" s="230" t="s">
        <v>90</v>
      </c>
      <c r="AY242" s="18" t="s">
        <v>161</v>
      </c>
      <c r="BE242" s="231">
        <f>IF(N242="základní",J242,0)</f>
        <v>0</v>
      </c>
      <c r="BF242" s="231">
        <f>IF(N242="snížená",J242,0)</f>
        <v>0</v>
      </c>
      <c r="BG242" s="231">
        <f>IF(N242="zákl. přenesená",J242,0)</f>
        <v>0</v>
      </c>
      <c r="BH242" s="231">
        <f>IF(N242="sníž. přenesená",J242,0)</f>
        <v>0</v>
      </c>
      <c r="BI242" s="231">
        <f>IF(N242="nulová",J242,0)</f>
        <v>0</v>
      </c>
      <c r="BJ242" s="18" t="s">
        <v>88</v>
      </c>
      <c r="BK242" s="231">
        <f>ROUND(I242*H242,2)</f>
        <v>0</v>
      </c>
      <c r="BL242" s="18" t="s">
        <v>303</v>
      </c>
      <c r="BM242" s="230" t="s">
        <v>2214</v>
      </c>
    </row>
    <row r="243" s="13" customFormat="1">
      <c r="A243" s="13"/>
      <c r="B243" s="241"/>
      <c r="C243" s="242"/>
      <c r="D243" s="232" t="s">
        <v>250</v>
      </c>
      <c r="E243" s="243" t="s">
        <v>1</v>
      </c>
      <c r="F243" s="244" t="s">
        <v>2215</v>
      </c>
      <c r="G243" s="242"/>
      <c r="H243" s="245">
        <v>17.170000000000002</v>
      </c>
      <c r="I243" s="246"/>
      <c r="J243" s="242"/>
      <c r="K243" s="242"/>
      <c r="L243" s="247"/>
      <c r="M243" s="248"/>
      <c r="N243" s="249"/>
      <c r="O243" s="249"/>
      <c r="P243" s="249"/>
      <c r="Q243" s="249"/>
      <c r="R243" s="249"/>
      <c r="S243" s="249"/>
      <c r="T243" s="250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T243" s="251" t="s">
        <v>250</v>
      </c>
      <c r="AU243" s="251" t="s">
        <v>90</v>
      </c>
      <c r="AV243" s="13" t="s">
        <v>90</v>
      </c>
      <c r="AW243" s="13" t="s">
        <v>36</v>
      </c>
      <c r="AX243" s="13" t="s">
        <v>80</v>
      </c>
      <c r="AY243" s="251" t="s">
        <v>161</v>
      </c>
    </row>
    <row r="244" s="14" customFormat="1">
      <c r="A244" s="14"/>
      <c r="B244" s="252"/>
      <c r="C244" s="253"/>
      <c r="D244" s="232" t="s">
        <v>250</v>
      </c>
      <c r="E244" s="254" t="s">
        <v>1</v>
      </c>
      <c r="F244" s="255" t="s">
        <v>253</v>
      </c>
      <c r="G244" s="253"/>
      <c r="H244" s="256">
        <v>17.170000000000002</v>
      </c>
      <c r="I244" s="257"/>
      <c r="J244" s="253"/>
      <c r="K244" s="253"/>
      <c r="L244" s="258"/>
      <c r="M244" s="259"/>
      <c r="N244" s="260"/>
      <c r="O244" s="260"/>
      <c r="P244" s="260"/>
      <c r="Q244" s="260"/>
      <c r="R244" s="260"/>
      <c r="S244" s="260"/>
      <c r="T244" s="261"/>
      <c r="U244" s="14"/>
      <c r="V244" s="14"/>
      <c r="W244" s="14"/>
      <c r="X244" s="14"/>
      <c r="Y244" s="14"/>
      <c r="Z244" s="14"/>
      <c r="AA244" s="14"/>
      <c r="AB244" s="14"/>
      <c r="AC244" s="14"/>
      <c r="AD244" s="14"/>
      <c r="AE244" s="14"/>
      <c r="AT244" s="262" t="s">
        <v>250</v>
      </c>
      <c r="AU244" s="262" t="s">
        <v>90</v>
      </c>
      <c r="AV244" s="14" t="s">
        <v>184</v>
      </c>
      <c r="AW244" s="14" t="s">
        <v>36</v>
      </c>
      <c r="AX244" s="14" t="s">
        <v>88</v>
      </c>
      <c r="AY244" s="262" t="s">
        <v>161</v>
      </c>
    </row>
    <row r="245" s="2" customFormat="1" ht="37.8" customHeight="1">
      <c r="A245" s="39"/>
      <c r="B245" s="40"/>
      <c r="C245" s="263" t="s">
        <v>728</v>
      </c>
      <c r="D245" s="263" t="s">
        <v>261</v>
      </c>
      <c r="E245" s="264" t="s">
        <v>1378</v>
      </c>
      <c r="F245" s="265" t="s">
        <v>1379</v>
      </c>
      <c r="G245" s="266" t="s">
        <v>248</v>
      </c>
      <c r="H245" s="267">
        <v>22.018000000000001</v>
      </c>
      <c r="I245" s="268"/>
      <c r="J245" s="269">
        <f>ROUND(I245*H245,2)</f>
        <v>0</v>
      </c>
      <c r="K245" s="265" t="s">
        <v>168</v>
      </c>
      <c r="L245" s="270"/>
      <c r="M245" s="271" t="s">
        <v>1</v>
      </c>
      <c r="N245" s="272" t="s">
        <v>45</v>
      </c>
      <c r="O245" s="92"/>
      <c r="P245" s="228">
        <f>O245*H245</f>
        <v>0</v>
      </c>
      <c r="Q245" s="228">
        <v>0.0028999999999999998</v>
      </c>
      <c r="R245" s="228">
        <f>Q245*H245</f>
        <v>0.063852199999999998</v>
      </c>
      <c r="S245" s="228">
        <v>0</v>
      </c>
      <c r="T245" s="229">
        <f>S245*H245</f>
        <v>0</v>
      </c>
      <c r="U245" s="39"/>
      <c r="V245" s="39"/>
      <c r="W245" s="39"/>
      <c r="X245" s="39"/>
      <c r="Y245" s="39"/>
      <c r="Z245" s="39"/>
      <c r="AA245" s="39"/>
      <c r="AB245" s="39"/>
      <c r="AC245" s="39"/>
      <c r="AD245" s="39"/>
      <c r="AE245" s="39"/>
      <c r="AR245" s="230" t="s">
        <v>309</v>
      </c>
      <c r="AT245" s="230" t="s">
        <v>261</v>
      </c>
      <c r="AU245" s="230" t="s">
        <v>90</v>
      </c>
      <c r="AY245" s="18" t="s">
        <v>161</v>
      </c>
      <c r="BE245" s="231">
        <f>IF(N245="základní",J245,0)</f>
        <v>0</v>
      </c>
      <c r="BF245" s="231">
        <f>IF(N245="snížená",J245,0)</f>
        <v>0</v>
      </c>
      <c r="BG245" s="231">
        <f>IF(N245="zákl. přenesená",J245,0)</f>
        <v>0</v>
      </c>
      <c r="BH245" s="231">
        <f>IF(N245="sníž. přenesená",J245,0)</f>
        <v>0</v>
      </c>
      <c r="BI245" s="231">
        <f>IF(N245="nulová",J245,0)</f>
        <v>0</v>
      </c>
      <c r="BJ245" s="18" t="s">
        <v>88</v>
      </c>
      <c r="BK245" s="231">
        <f>ROUND(I245*H245,2)</f>
        <v>0</v>
      </c>
      <c r="BL245" s="18" t="s">
        <v>303</v>
      </c>
      <c r="BM245" s="230" t="s">
        <v>2216</v>
      </c>
    </row>
    <row r="246" s="13" customFormat="1">
      <c r="A246" s="13"/>
      <c r="B246" s="241"/>
      <c r="C246" s="242"/>
      <c r="D246" s="232" t="s">
        <v>250</v>
      </c>
      <c r="E246" s="243" t="s">
        <v>1</v>
      </c>
      <c r="F246" s="244" t="s">
        <v>2217</v>
      </c>
      <c r="G246" s="242"/>
      <c r="H246" s="245">
        <v>18.030000000000001</v>
      </c>
      <c r="I246" s="246"/>
      <c r="J246" s="242"/>
      <c r="K246" s="242"/>
      <c r="L246" s="247"/>
      <c r="M246" s="248"/>
      <c r="N246" s="249"/>
      <c r="O246" s="249"/>
      <c r="P246" s="249"/>
      <c r="Q246" s="249"/>
      <c r="R246" s="249"/>
      <c r="S246" s="249"/>
      <c r="T246" s="250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T246" s="251" t="s">
        <v>250</v>
      </c>
      <c r="AU246" s="251" t="s">
        <v>90</v>
      </c>
      <c r="AV246" s="13" t="s">
        <v>90</v>
      </c>
      <c r="AW246" s="13" t="s">
        <v>36</v>
      </c>
      <c r="AX246" s="13" t="s">
        <v>80</v>
      </c>
      <c r="AY246" s="251" t="s">
        <v>161</v>
      </c>
    </row>
    <row r="247" s="13" customFormat="1">
      <c r="A247" s="13"/>
      <c r="B247" s="241"/>
      <c r="C247" s="242"/>
      <c r="D247" s="232" t="s">
        <v>250</v>
      </c>
      <c r="E247" s="243" t="s">
        <v>1</v>
      </c>
      <c r="F247" s="244" t="s">
        <v>2218</v>
      </c>
      <c r="G247" s="242"/>
      <c r="H247" s="245">
        <v>1.7170000000000001</v>
      </c>
      <c r="I247" s="246"/>
      <c r="J247" s="242"/>
      <c r="K247" s="242"/>
      <c r="L247" s="247"/>
      <c r="M247" s="248"/>
      <c r="N247" s="249"/>
      <c r="O247" s="249"/>
      <c r="P247" s="249"/>
      <c r="Q247" s="249"/>
      <c r="R247" s="249"/>
      <c r="S247" s="249"/>
      <c r="T247" s="250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T247" s="251" t="s">
        <v>250</v>
      </c>
      <c r="AU247" s="251" t="s">
        <v>90</v>
      </c>
      <c r="AV247" s="13" t="s">
        <v>90</v>
      </c>
      <c r="AW247" s="13" t="s">
        <v>36</v>
      </c>
      <c r="AX247" s="13" t="s">
        <v>80</v>
      </c>
      <c r="AY247" s="251" t="s">
        <v>161</v>
      </c>
    </row>
    <row r="248" s="14" customFormat="1">
      <c r="A248" s="14"/>
      <c r="B248" s="252"/>
      <c r="C248" s="253"/>
      <c r="D248" s="232" t="s">
        <v>250</v>
      </c>
      <c r="E248" s="254" t="s">
        <v>1</v>
      </c>
      <c r="F248" s="255" t="s">
        <v>253</v>
      </c>
      <c r="G248" s="253"/>
      <c r="H248" s="256">
        <v>19.747</v>
      </c>
      <c r="I248" s="257"/>
      <c r="J248" s="253"/>
      <c r="K248" s="253"/>
      <c r="L248" s="258"/>
      <c r="M248" s="259"/>
      <c r="N248" s="260"/>
      <c r="O248" s="260"/>
      <c r="P248" s="260"/>
      <c r="Q248" s="260"/>
      <c r="R248" s="260"/>
      <c r="S248" s="260"/>
      <c r="T248" s="261"/>
      <c r="U248" s="14"/>
      <c r="V248" s="14"/>
      <c r="W248" s="14"/>
      <c r="X248" s="14"/>
      <c r="Y248" s="14"/>
      <c r="Z248" s="14"/>
      <c r="AA248" s="14"/>
      <c r="AB248" s="14"/>
      <c r="AC248" s="14"/>
      <c r="AD248" s="14"/>
      <c r="AE248" s="14"/>
      <c r="AT248" s="262" t="s">
        <v>250</v>
      </c>
      <c r="AU248" s="262" t="s">
        <v>90</v>
      </c>
      <c r="AV248" s="14" t="s">
        <v>184</v>
      </c>
      <c r="AW248" s="14" t="s">
        <v>36</v>
      </c>
      <c r="AX248" s="14" t="s">
        <v>88</v>
      </c>
      <c r="AY248" s="262" t="s">
        <v>161</v>
      </c>
    </row>
    <row r="249" s="13" customFormat="1">
      <c r="A249" s="13"/>
      <c r="B249" s="241"/>
      <c r="C249" s="242"/>
      <c r="D249" s="232" t="s">
        <v>250</v>
      </c>
      <c r="E249" s="242"/>
      <c r="F249" s="244" t="s">
        <v>2219</v>
      </c>
      <c r="G249" s="242"/>
      <c r="H249" s="245">
        <v>22.018000000000001</v>
      </c>
      <c r="I249" s="246"/>
      <c r="J249" s="242"/>
      <c r="K249" s="242"/>
      <c r="L249" s="247"/>
      <c r="M249" s="248"/>
      <c r="N249" s="249"/>
      <c r="O249" s="249"/>
      <c r="P249" s="249"/>
      <c r="Q249" s="249"/>
      <c r="R249" s="249"/>
      <c r="S249" s="249"/>
      <c r="T249" s="250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T249" s="251" t="s">
        <v>250</v>
      </c>
      <c r="AU249" s="251" t="s">
        <v>90</v>
      </c>
      <c r="AV249" s="13" t="s">
        <v>90</v>
      </c>
      <c r="AW249" s="13" t="s">
        <v>4</v>
      </c>
      <c r="AX249" s="13" t="s">
        <v>88</v>
      </c>
      <c r="AY249" s="251" t="s">
        <v>161</v>
      </c>
    </row>
    <row r="250" s="2" customFormat="1" ht="24.15" customHeight="1">
      <c r="A250" s="39"/>
      <c r="B250" s="40"/>
      <c r="C250" s="219" t="s">
        <v>1216</v>
      </c>
      <c r="D250" s="219" t="s">
        <v>164</v>
      </c>
      <c r="E250" s="220" t="s">
        <v>1088</v>
      </c>
      <c r="F250" s="221" t="s">
        <v>1089</v>
      </c>
      <c r="G250" s="222" t="s">
        <v>248</v>
      </c>
      <c r="H250" s="223">
        <v>18.030000000000001</v>
      </c>
      <c r="I250" s="224"/>
      <c r="J250" s="225">
        <f>ROUND(I250*H250,2)</f>
        <v>0</v>
      </c>
      <c r="K250" s="221" t="s">
        <v>168</v>
      </c>
      <c r="L250" s="45"/>
      <c r="M250" s="226" t="s">
        <v>1</v>
      </c>
      <c r="N250" s="227" t="s">
        <v>45</v>
      </c>
      <c r="O250" s="92"/>
      <c r="P250" s="228">
        <f>O250*H250</f>
        <v>0</v>
      </c>
      <c r="Q250" s="228">
        <v>0</v>
      </c>
      <c r="R250" s="228">
        <f>Q250*H250</f>
        <v>0</v>
      </c>
      <c r="S250" s="228">
        <v>0</v>
      </c>
      <c r="T250" s="229">
        <f>S250*H250</f>
        <v>0</v>
      </c>
      <c r="U250" s="39"/>
      <c r="V250" s="39"/>
      <c r="W250" s="39"/>
      <c r="X250" s="39"/>
      <c r="Y250" s="39"/>
      <c r="Z250" s="39"/>
      <c r="AA250" s="39"/>
      <c r="AB250" s="39"/>
      <c r="AC250" s="39"/>
      <c r="AD250" s="39"/>
      <c r="AE250" s="39"/>
      <c r="AR250" s="230" t="s">
        <v>303</v>
      </c>
      <c r="AT250" s="230" t="s">
        <v>164</v>
      </c>
      <c r="AU250" s="230" t="s">
        <v>90</v>
      </c>
      <c r="AY250" s="18" t="s">
        <v>161</v>
      </c>
      <c r="BE250" s="231">
        <f>IF(N250="základní",J250,0)</f>
        <v>0</v>
      </c>
      <c r="BF250" s="231">
        <f>IF(N250="snížená",J250,0)</f>
        <v>0</v>
      </c>
      <c r="BG250" s="231">
        <f>IF(N250="zákl. přenesená",J250,0)</f>
        <v>0</v>
      </c>
      <c r="BH250" s="231">
        <f>IF(N250="sníž. přenesená",J250,0)</f>
        <v>0</v>
      </c>
      <c r="BI250" s="231">
        <f>IF(N250="nulová",J250,0)</f>
        <v>0</v>
      </c>
      <c r="BJ250" s="18" t="s">
        <v>88</v>
      </c>
      <c r="BK250" s="231">
        <f>ROUND(I250*H250,2)</f>
        <v>0</v>
      </c>
      <c r="BL250" s="18" t="s">
        <v>303</v>
      </c>
      <c r="BM250" s="230" t="s">
        <v>2220</v>
      </c>
    </row>
    <row r="251" s="2" customFormat="1" ht="33" customHeight="1">
      <c r="A251" s="39"/>
      <c r="B251" s="40"/>
      <c r="C251" s="219" t="s">
        <v>1220</v>
      </c>
      <c r="D251" s="219" t="s">
        <v>164</v>
      </c>
      <c r="E251" s="220" t="s">
        <v>1091</v>
      </c>
      <c r="F251" s="221" t="s">
        <v>1092</v>
      </c>
      <c r="G251" s="222" t="s">
        <v>248</v>
      </c>
      <c r="H251" s="223">
        <v>18.030000000000001</v>
      </c>
      <c r="I251" s="224"/>
      <c r="J251" s="225">
        <f>ROUND(I251*H251,2)</f>
        <v>0</v>
      </c>
      <c r="K251" s="221" t="s">
        <v>168</v>
      </c>
      <c r="L251" s="45"/>
      <c r="M251" s="226" t="s">
        <v>1</v>
      </c>
      <c r="N251" s="227" t="s">
        <v>45</v>
      </c>
      <c r="O251" s="92"/>
      <c r="P251" s="228">
        <f>O251*H251</f>
        <v>0</v>
      </c>
      <c r="Q251" s="228">
        <v>0.00010000000000000001</v>
      </c>
      <c r="R251" s="228">
        <f>Q251*H251</f>
        <v>0.0018030000000000001</v>
      </c>
      <c r="S251" s="228">
        <v>0</v>
      </c>
      <c r="T251" s="229">
        <f>S251*H251</f>
        <v>0</v>
      </c>
      <c r="U251" s="39"/>
      <c r="V251" s="39"/>
      <c r="W251" s="39"/>
      <c r="X251" s="39"/>
      <c r="Y251" s="39"/>
      <c r="Z251" s="39"/>
      <c r="AA251" s="39"/>
      <c r="AB251" s="39"/>
      <c r="AC251" s="39"/>
      <c r="AD251" s="39"/>
      <c r="AE251" s="39"/>
      <c r="AR251" s="230" t="s">
        <v>303</v>
      </c>
      <c r="AT251" s="230" t="s">
        <v>164</v>
      </c>
      <c r="AU251" s="230" t="s">
        <v>90</v>
      </c>
      <c r="AY251" s="18" t="s">
        <v>161</v>
      </c>
      <c r="BE251" s="231">
        <f>IF(N251="základní",J251,0)</f>
        <v>0</v>
      </c>
      <c r="BF251" s="231">
        <f>IF(N251="snížená",J251,0)</f>
        <v>0</v>
      </c>
      <c r="BG251" s="231">
        <f>IF(N251="zákl. přenesená",J251,0)</f>
        <v>0</v>
      </c>
      <c r="BH251" s="231">
        <f>IF(N251="sníž. přenesená",J251,0)</f>
        <v>0</v>
      </c>
      <c r="BI251" s="231">
        <f>IF(N251="nulová",J251,0)</f>
        <v>0</v>
      </c>
      <c r="BJ251" s="18" t="s">
        <v>88</v>
      </c>
      <c r="BK251" s="231">
        <f>ROUND(I251*H251,2)</f>
        <v>0</v>
      </c>
      <c r="BL251" s="18" t="s">
        <v>303</v>
      </c>
      <c r="BM251" s="230" t="s">
        <v>2221</v>
      </c>
    </row>
    <row r="252" s="2" customFormat="1" ht="16.5" customHeight="1">
      <c r="A252" s="39"/>
      <c r="B252" s="40"/>
      <c r="C252" s="219" t="s">
        <v>115</v>
      </c>
      <c r="D252" s="219" t="s">
        <v>164</v>
      </c>
      <c r="E252" s="220" t="s">
        <v>1094</v>
      </c>
      <c r="F252" s="221" t="s">
        <v>1095</v>
      </c>
      <c r="G252" s="222" t="s">
        <v>248</v>
      </c>
      <c r="H252" s="223">
        <v>18.030000000000001</v>
      </c>
      <c r="I252" s="224"/>
      <c r="J252" s="225">
        <f>ROUND(I252*H252,2)</f>
        <v>0</v>
      </c>
      <c r="K252" s="221" t="s">
        <v>168</v>
      </c>
      <c r="L252" s="45"/>
      <c r="M252" s="226" t="s">
        <v>1</v>
      </c>
      <c r="N252" s="227" t="s">
        <v>45</v>
      </c>
      <c r="O252" s="92"/>
      <c r="P252" s="228">
        <f>O252*H252</f>
        <v>0</v>
      </c>
      <c r="Q252" s="228">
        <v>3.0000000000000001E-05</v>
      </c>
      <c r="R252" s="228">
        <f>Q252*H252</f>
        <v>0.00054090000000000008</v>
      </c>
      <c r="S252" s="228">
        <v>0</v>
      </c>
      <c r="T252" s="229">
        <f>S252*H252</f>
        <v>0</v>
      </c>
      <c r="U252" s="39"/>
      <c r="V252" s="39"/>
      <c r="W252" s="39"/>
      <c r="X252" s="39"/>
      <c r="Y252" s="39"/>
      <c r="Z252" s="39"/>
      <c r="AA252" s="39"/>
      <c r="AB252" s="39"/>
      <c r="AC252" s="39"/>
      <c r="AD252" s="39"/>
      <c r="AE252" s="39"/>
      <c r="AR252" s="230" t="s">
        <v>303</v>
      </c>
      <c r="AT252" s="230" t="s">
        <v>164</v>
      </c>
      <c r="AU252" s="230" t="s">
        <v>90</v>
      </c>
      <c r="AY252" s="18" t="s">
        <v>161</v>
      </c>
      <c r="BE252" s="231">
        <f>IF(N252="základní",J252,0)</f>
        <v>0</v>
      </c>
      <c r="BF252" s="231">
        <f>IF(N252="snížená",J252,0)</f>
        <v>0</v>
      </c>
      <c r="BG252" s="231">
        <f>IF(N252="zákl. přenesená",J252,0)</f>
        <v>0</v>
      </c>
      <c r="BH252" s="231">
        <f>IF(N252="sníž. přenesená",J252,0)</f>
        <v>0</v>
      </c>
      <c r="BI252" s="231">
        <f>IF(N252="nulová",J252,0)</f>
        <v>0</v>
      </c>
      <c r="BJ252" s="18" t="s">
        <v>88</v>
      </c>
      <c r="BK252" s="231">
        <f>ROUND(I252*H252,2)</f>
        <v>0</v>
      </c>
      <c r="BL252" s="18" t="s">
        <v>303</v>
      </c>
      <c r="BM252" s="230" t="s">
        <v>2222</v>
      </c>
    </row>
    <row r="253" s="2" customFormat="1" ht="24.15" customHeight="1">
      <c r="A253" s="39"/>
      <c r="B253" s="40"/>
      <c r="C253" s="219" t="s">
        <v>732</v>
      </c>
      <c r="D253" s="219" t="s">
        <v>164</v>
      </c>
      <c r="E253" s="220" t="s">
        <v>1097</v>
      </c>
      <c r="F253" s="221" t="s">
        <v>1098</v>
      </c>
      <c r="G253" s="222" t="s">
        <v>362</v>
      </c>
      <c r="H253" s="283"/>
      <c r="I253" s="224"/>
      <c r="J253" s="225">
        <f>ROUND(I253*H253,2)</f>
        <v>0</v>
      </c>
      <c r="K253" s="221" t="s">
        <v>168</v>
      </c>
      <c r="L253" s="45"/>
      <c r="M253" s="226" t="s">
        <v>1</v>
      </c>
      <c r="N253" s="227" t="s">
        <v>45</v>
      </c>
      <c r="O253" s="92"/>
      <c r="P253" s="228">
        <f>O253*H253</f>
        <v>0</v>
      </c>
      <c r="Q253" s="228">
        <v>0</v>
      </c>
      <c r="R253" s="228">
        <f>Q253*H253</f>
        <v>0</v>
      </c>
      <c r="S253" s="228">
        <v>0</v>
      </c>
      <c r="T253" s="229">
        <f>S253*H253</f>
        <v>0</v>
      </c>
      <c r="U253" s="39"/>
      <c r="V253" s="39"/>
      <c r="W253" s="39"/>
      <c r="X253" s="39"/>
      <c r="Y253" s="39"/>
      <c r="Z253" s="39"/>
      <c r="AA253" s="39"/>
      <c r="AB253" s="39"/>
      <c r="AC253" s="39"/>
      <c r="AD253" s="39"/>
      <c r="AE253" s="39"/>
      <c r="AR253" s="230" t="s">
        <v>303</v>
      </c>
      <c r="AT253" s="230" t="s">
        <v>164</v>
      </c>
      <c r="AU253" s="230" t="s">
        <v>90</v>
      </c>
      <c r="AY253" s="18" t="s">
        <v>161</v>
      </c>
      <c r="BE253" s="231">
        <f>IF(N253="základní",J253,0)</f>
        <v>0</v>
      </c>
      <c r="BF253" s="231">
        <f>IF(N253="snížená",J253,0)</f>
        <v>0</v>
      </c>
      <c r="BG253" s="231">
        <f>IF(N253="zákl. přenesená",J253,0)</f>
        <v>0</v>
      </c>
      <c r="BH253" s="231">
        <f>IF(N253="sníž. přenesená",J253,0)</f>
        <v>0</v>
      </c>
      <c r="BI253" s="231">
        <f>IF(N253="nulová",J253,0)</f>
        <v>0</v>
      </c>
      <c r="BJ253" s="18" t="s">
        <v>88</v>
      </c>
      <c r="BK253" s="231">
        <f>ROUND(I253*H253,2)</f>
        <v>0</v>
      </c>
      <c r="BL253" s="18" t="s">
        <v>303</v>
      </c>
      <c r="BM253" s="230" t="s">
        <v>2223</v>
      </c>
    </row>
    <row r="254" s="2" customFormat="1" ht="33" customHeight="1">
      <c r="A254" s="39"/>
      <c r="B254" s="40"/>
      <c r="C254" s="219" t="s">
        <v>737</v>
      </c>
      <c r="D254" s="219" t="s">
        <v>164</v>
      </c>
      <c r="E254" s="220" t="s">
        <v>1100</v>
      </c>
      <c r="F254" s="221" t="s">
        <v>1101</v>
      </c>
      <c r="G254" s="222" t="s">
        <v>362</v>
      </c>
      <c r="H254" s="283"/>
      <c r="I254" s="224"/>
      <c r="J254" s="225">
        <f>ROUND(I254*H254,2)</f>
        <v>0</v>
      </c>
      <c r="K254" s="221" t="s">
        <v>168</v>
      </c>
      <c r="L254" s="45"/>
      <c r="M254" s="226" t="s">
        <v>1</v>
      </c>
      <c r="N254" s="227" t="s">
        <v>45</v>
      </c>
      <c r="O254" s="92"/>
      <c r="P254" s="228">
        <f>O254*H254</f>
        <v>0</v>
      </c>
      <c r="Q254" s="228">
        <v>0</v>
      </c>
      <c r="R254" s="228">
        <f>Q254*H254</f>
        <v>0</v>
      </c>
      <c r="S254" s="228">
        <v>0</v>
      </c>
      <c r="T254" s="229">
        <f>S254*H254</f>
        <v>0</v>
      </c>
      <c r="U254" s="39"/>
      <c r="V254" s="39"/>
      <c r="W254" s="39"/>
      <c r="X254" s="39"/>
      <c r="Y254" s="39"/>
      <c r="Z254" s="39"/>
      <c r="AA254" s="39"/>
      <c r="AB254" s="39"/>
      <c r="AC254" s="39"/>
      <c r="AD254" s="39"/>
      <c r="AE254" s="39"/>
      <c r="AR254" s="230" t="s">
        <v>303</v>
      </c>
      <c r="AT254" s="230" t="s">
        <v>164</v>
      </c>
      <c r="AU254" s="230" t="s">
        <v>90</v>
      </c>
      <c r="AY254" s="18" t="s">
        <v>161</v>
      </c>
      <c r="BE254" s="231">
        <f>IF(N254="základní",J254,0)</f>
        <v>0</v>
      </c>
      <c r="BF254" s="231">
        <f>IF(N254="snížená",J254,0)</f>
        <v>0</v>
      </c>
      <c r="BG254" s="231">
        <f>IF(N254="zákl. přenesená",J254,0)</f>
        <v>0</v>
      </c>
      <c r="BH254" s="231">
        <f>IF(N254="sníž. přenesená",J254,0)</f>
        <v>0</v>
      </c>
      <c r="BI254" s="231">
        <f>IF(N254="nulová",J254,0)</f>
        <v>0</v>
      </c>
      <c r="BJ254" s="18" t="s">
        <v>88</v>
      </c>
      <c r="BK254" s="231">
        <f>ROUND(I254*H254,2)</f>
        <v>0</v>
      </c>
      <c r="BL254" s="18" t="s">
        <v>303</v>
      </c>
      <c r="BM254" s="230" t="s">
        <v>2224</v>
      </c>
    </row>
    <row r="255" s="13" customFormat="1">
      <c r="A255" s="13"/>
      <c r="B255" s="241"/>
      <c r="C255" s="242"/>
      <c r="D255" s="232" t="s">
        <v>250</v>
      </c>
      <c r="E255" s="242"/>
      <c r="F255" s="244" t="s">
        <v>2225</v>
      </c>
      <c r="G255" s="242"/>
      <c r="H255" s="245">
        <v>2217.3240000000001</v>
      </c>
      <c r="I255" s="246"/>
      <c r="J255" s="242"/>
      <c r="K255" s="242"/>
      <c r="L255" s="247"/>
      <c r="M255" s="248"/>
      <c r="N255" s="249"/>
      <c r="O255" s="249"/>
      <c r="P255" s="249"/>
      <c r="Q255" s="249"/>
      <c r="R255" s="249"/>
      <c r="S255" s="249"/>
      <c r="T255" s="250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  <c r="AE255" s="13"/>
      <c r="AT255" s="251" t="s">
        <v>250</v>
      </c>
      <c r="AU255" s="251" t="s">
        <v>90</v>
      </c>
      <c r="AV255" s="13" t="s">
        <v>90</v>
      </c>
      <c r="AW255" s="13" t="s">
        <v>4</v>
      </c>
      <c r="AX255" s="13" t="s">
        <v>88</v>
      </c>
      <c r="AY255" s="251" t="s">
        <v>161</v>
      </c>
    </row>
    <row r="256" s="12" customFormat="1" ht="22.8" customHeight="1">
      <c r="A256" s="12"/>
      <c r="B256" s="203"/>
      <c r="C256" s="204"/>
      <c r="D256" s="205" t="s">
        <v>79</v>
      </c>
      <c r="E256" s="217" t="s">
        <v>1104</v>
      </c>
      <c r="F256" s="217" t="s">
        <v>1105</v>
      </c>
      <c r="G256" s="204"/>
      <c r="H256" s="204"/>
      <c r="I256" s="207"/>
      <c r="J256" s="218">
        <f>BK256</f>
        <v>0</v>
      </c>
      <c r="K256" s="204"/>
      <c r="L256" s="209"/>
      <c r="M256" s="210"/>
      <c r="N256" s="211"/>
      <c r="O256" s="211"/>
      <c r="P256" s="212">
        <f>SUM(P257:P283)</f>
        <v>0</v>
      </c>
      <c r="Q256" s="211"/>
      <c r="R256" s="212">
        <f>SUM(R257:R283)</f>
        <v>0.15655356000000001</v>
      </c>
      <c r="S256" s="211"/>
      <c r="T256" s="213">
        <f>SUM(T257:T283)</f>
        <v>0</v>
      </c>
      <c r="U256" s="12"/>
      <c r="V256" s="12"/>
      <c r="W256" s="12"/>
      <c r="X256" s="12"/>
      <c r="Y256" s="12"/>
      <c r="Z256" s="12"/>
      <c r="AA256" s="12"/>
      <c r="AB256" s="12"/>
      <c r="AC256" s="12"/>
      <c r="AD256" s="12"/>
      <c r="AE256" s="12"/>
      <c r="AR256" s="214" t="s">
        <v>90</v>
      </c>
      <c r="AT256" s="215" t="s">
        <v>79</v>
      </c>
      <c r="AU256" s="215" t="s">
        <v>88</v>
      </c>
      <c r="AY256" s="214" t="s">
        <v>161</v>
      </c>
      <c r="BK256" s="216">
        <f>SUM(BK257:BK283)</f>
        <v>0</v>
      </c>
    </row>
    <row r="257" s="2" customFormat="1" ht="16.5" customHeight="1">
      <c r="A257" s="39"/>
      <c r="B257" s="40"/>
      <c r="C257" s="219" t="s">
        <v>741</v>
      </c>
      <c r="D257" s="219" t="s">
        <v>164</v>
      </c>
      <c r="E257" s="220" t="s">
        <v>1107</v>
      </c>
      <c r="F257" s="221" t="s">
        <v>1108</v>
      </c>
      <c r="G257" s="222" t="s">
        <v>248</v>
      </c>
      <c r="H257" s="223">
        <v>3.6970000000000001</v>
      </c>
      <c r="I257" s="224"/>
      <c r="J257" s="225">
        <f>ROUND(I257*H257,2)</f>
        <v>0</v>
      </c>
      <c r="K257" s="221" t="s">
        <v>168</v>
      </c>
      <c r="L257" s="45"/>
      <c r="M257" s="226" t="s">
        <v>1</v>
      </c>
      <c r="N257" s="227" t="s">
        <v>45</v>
      </c>
      <c r="O257" s="92"/>
      <c r="P257" s="228">
        <f>O257*H257</f>
        <v>0</v>
      </c>
      <c r="Q257" s="228">
        <v>0</v>
      </c>
      <c r="R257" s="228">
        <f>Q257*H257</f>
        <v>0</v>
      </c>
      <c r="S257" s="228">
        <v>0</v>
      </c>
      <c r="T257" s="229">
        <f>S257*H257</f>
        <v>0</v>
      </c>
      <c r="U257" s="39"/>
      <c r="V257" s="39"/>
      <c r="W257" s="39"/>
      <c r="X257" s="39"/>
      <c r="Y257" s="39"/>
      <c r="Z257" s="39"/>
      <c r="AA257" s="39"/>
      <c r="AB257" s="39"/>
      <c r="AC257" s="39"/>
      <c r="AD257" s="39"/>
      <c r="AE257" s="39"/>
      <c r="AR257" s="230" t="s">
        <v>303</v>
      </c>
      <c r="AT257" s="230" t="s">
        <v>164</v>
      </c>
      <c r="AU257" s="230" t="s">
        <v>90</v>
      </c>
      <c r="AY257" s="18" t="s">
        <v>161</v>
      </c>
      <c r="BE257" s="231">
        <f>IF(N257="základní",J257,0)</f>
        <v>0</v>
      </c>
      <c r="BF257" s="231">
        <f>IF(N257="snížená",J257,0)</f>
        <v>0</v>
      </c>
      <c r="BG257" s="231">
        <f>IF(N257="zákl. přenesená",J257,0)</f>
        <v>0</v>
      </c>
      <c r="BH257" s="231">
        <f>IF(N257="sníž. přenesená",J257,0)</f>
        <v>0</v>
      </c>
      <c r="BI257" s="231">
        <f>IF(N257="nulová",J257,0)</f>
        <v>0</v>
      </c>
      <c r="BJ257" s="18" t="s">
        <v>88</v>
      </c>
      <c r="BK257" s="231">
        <f>ROUND(I257*H257,2)</f>
        <v>0</v>
      </c>
      <c r="BL257" s="18" t="s">
        <v>303</v>
      </c>
      <c r="BM257" s="230" t="s">
        <v>2226</v>
      </c>
    </row>
    <row r="258" s="13" customFormat="1">
      <c r="A258" s="13"/>
      <c r="B258" s="241"/>
      <c r="C258" s="242"/>
      <c r="D258" s="232" t="s">
        <v>250</v>
      </c>
      <c r="E258" s="243" t="s">
        <v>1</v>
      </c>
      <c r="F258" s="244" t="s">
        <v>2227</v>
      </c>
      <c r="G258" s="242"/>
      <c r="H258" s="245">
        <v>3.6970000000000001</v>
      </c>
      <c r="I258" s="246"/>
      <c r="J258" s="242"/>
      <c r="K258" s="242"/>
      <c r="L258" s="247"/>
      <c r="M258" s="248"/>
      <c r="N258" s="249"/>
      <c r="O258" s="249"/>
      <c r="P258" s="249"/>
      <c r="Q258" s="249"/>
      <c r="R258" s="249"/>
      <c r="S258" s="249"/>
      <c r="T258" s="250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T258" s="251" t="s">
        <v>250</v>
      </c>
      <c r="AU258" s="251" t="s">
        <v>90</v>
      </c>
      <c r="AV258" s="13" t="s">
        <v>90</v>
      </c>
      <c r="AW258" s="13" t="s">
        <v>36</v>
      </c>
      <c r="AX258" s="13" t="s">
        <v>80</v>
      </c>
      <c r="AY258" s="251" t="s">
        <v>161</v>
      </c>
    </row>
    <row r="259" s="14" customFormat="1">
      <c r="A259" s="14"/>
      <c r="B259" s="252"/>
      <c r="C259" s="253"/>
      <c r="D259" s="232" t="s">
        <v>250</v>
      </c>
      <c r="E259" s="254" t="s">
        <v>1</v>
      </c>
      <c r="F259" s="255" t="s">
        <v>253</v>
      </c>
      <c r="G259" s="253"/>
      <c r="H259" s="256">
        <v>3.6970000000000001</v>
      </c>
      <c r="I259" s="257"/>
      <c r="J259" s="253"/>
      <c r="K259" s="253"/>
      <c r="L259" s="258"/>
      <c r="M259" s="259"/>
      <c r="N259" s="260"/>
      <c r="O259" s="260"/>
      <c r="P259" s="260"/>
      <c r="Q259" s="260"/>
      <c r="R259" s="260"/>
      <c r="S259" s="260"/>
      <c r="T259" s="261"/>
      <c r="U259" s="14"/>
      <c r="V259" s="14"/>
      <c r="W259" s="14"/>
      <c r="X259" s="14"/>
      <c r="Y259" s="14"/>
      <c r="Z259" s="14"/>
      <c r="AA259" s="14"/>
      <c r="AB259" s="14"/>
      <c r="AC259" s="14"/>
      <c r="AD259" s="14"/>
      <c r="AE259" s="14"/>
      <c r="AT259" s="262" t="s">
        <v>250</v>
      </c>
      <c r="AU259" s="262" t="s">
        <v>90</v>
      </c>
      <c r="AV259" s="14" t="s">
        <v>184</v>
      </c>
      <c r="AW259" s="14" t="s">
        <v>36</v>
      </c>
      <c r="AX259" s="14" t="s">
        <v>88</v>
      </c>
      <c r="AY259" s="262" t="s">
        <v>161</v>
      </c>
    </row>
    <row r="260" s="2" customFormat="1" ht="16.5" customHeight="1">
      <c r="A260" s="39"/>
      <c r="B260" s="40"/>
      <c r="C260" s="219" t="s">
        <v>745</v>
      </c>
      <c r="D260" s="219" t="s">
        <v>164</v>
      </c>
      <c r="E260" s="220" t="s">
        <v>1111</v>
      </c>
      <c r="F260" s="221" t="s">
        <v>1112</v>
      </c>
      <c r="G260" s="222" t="s">
        <v>248</v>
      </c>
      <c r="H260" s="223">
        <v>3.6970000000000001</v>
      </c>
      <c r="I260" s="224"/>
      <c r="J260" s="225">
        <f>ROUND(I260*H260,2)</f>
        <v>0</v>
      </c>
      <c r="K260" s="221" t="s">
        <v>168</v>
      </c>
      <c r="L260" s="45"/>
      <c r="M260" s="226" t="s">
        <v>1</v>
      </c>
      <c r="N260" s="227" t="s">
        <v>45</v>
      </c>
      <c r="O260" s="92"/>
      <c r="P260" s="228">
        <f>O260*H260</f>
        <v>0</v>
      </c>
      <c r="Q260" s="228">
        <v>0.00029999999999999997</v>
      </c>
      <c r="R260" s="228">
        <f>Q260*H260</f>
        <v>0.0011091</v>
      </c>
      <c r="S260" s="228">
        <v>0</v>
      </c>
      <c r="T260" s="229">
        <f>S260*H260</f>
        <v>0</v>
      </c>
      <c r="U260" s="39"/>
      <c r="V260" s="39"/>
      <c r="W260" s="39"/>
      <c r="X260" s="39"/>
      <c r="Y260" s="39"/>
      <c r="Z260" s="39"/>
      <c r="AA260" s="39"/>
      <c r="AB260" s="39"/>
      <c r="AC260" s="39"/>
      <c r="AD260" s="39"/>
      <c r="AE260" s="39"/>
      <c r="AR260" s="230" t="s">
        <v>303</v>
      </c>
      <c r="AT260" s="230" t="s">
        <v>164</v>
      </c>
      <c r="AU260" s="230" t="s">
        <v>90</v>
      </c>
      <c r="AY260" s="18" t="s">
        <v>161</v>
      </c>
      <c r="BE260" s="231">
        <f>IF(N260="základní",J260,0)</f>
        <v>0</v>
      </c>
      <c r="BF260" s="231">
        <f>IF(N260="snížená",J260,0)</f>
        <v>0</v>
      </c>
      <c r="BG260" s="231">
        <f>IF(N260="zákl. přenesená",J260,0)</f>
        <v>0</v>
      </c>
      <c r="BH260" s="231">
        <f>IF(N260="sníž. přenesená",J260,0)</f>
        <v>0</v>
      </c>
      <c r="BI260" s="231">
        <f>IF(N260="nulová",J260,0)</f>
        <v>0</v>
      </c>
      <c r="BJ260" s="18" t="s">
        <v>88</v>
      </c>
      <c r="BK260" s="231">
        <f>ROUND(I260*H260,2)</f>
        <v>0</v>
      </c>
      <c r="BL260" s="18" t="s">
        <v>303</v>
      </c>
      <c r="BM260" s="230" t="s">
        <v>2228</v>
      </c>
    </row>
    <row r="261" s="2" customFormat="1" ht="24.15" customHeight="1">
      <c r="A261" s="39"/>
      <c r="B261" s="40"/>
      <c r="C261" s="219" t="s">
        <v>752</v>
      </c>
      <c r="D261" s="219" t="s">
        <v>164</v>
      </c>
      <c r="E261" s="220" t="s">
        <v>1115</v>
      </c>
      <c r="F261" s="221" t="s">
        <v>1116</v>
      </c>
      <c r="G261" s="222" t="s">
        <v>248</v>
      </c>
      <c r="H261" s="223">
        <v>3.6970000000000001</v>
      </c>
      <c r="I261" s="224"/>
      <c r="J261" s="225">
        <f>ROUND(I261*H261,2)</f>
        <v>0</v>
      </c>
      <c r="K261" s="221" t="s">
        <v>168</v>
      </c>
      <c r="L261" s="45"/>
      <c r="M261" s="226" t="s">
        <v>1</v>
      </c>
      <c r="N261" s="227" t="s">
        <v>45</v>
      </c>
      <c r="O261" s="92"/>
      <c r="P261" s="228">
        <f>O261*H261</f>
        <v>0</v>
      </c>
      <c r="Q261" s="228">
        <v>0.0015</v>
      </c>
      <c r="R261" s="228">
        <f>Q261*H261</f>
        <v>0.0055455000000000001</v>
      </c>
      <c r="S261" s="228">
        <v>0</v>
      </c>
      <c r="T261" s="229">
        <f>S261*H261</f>
        <v>0</v>
      </c>
      <c r="U261" s="39"/>
      <c r="V261" s="39"/>
      <c r="W261" s="39"/>
      <c r="X261" s="39"/>
      <c r="Y261" s="39"/>
      <c r="Z261" s="39"/>
      <c r="AA261" s="39"/>
      <c r="AB261" s="39"/>
      <c r="AC261" s="39"/>
      <c r="AD261" s="39"/>
      <c r="AE261" s="39"/>
      <c r="AR261" s="230" t="s">
        <v>303</v>
      </c>
      <c r="AT261" s="230" t="s">
        <v>164</v>
      </c>
      <c r="AU261" s="230" t="s">
        <v>90</v>
      </c>
      <c r="AY261" s="18" t="s">
        <v>161</v>
      </c>
      <c r="BE261" s="231">
        <f>IF(N261="základní",J261,0)</f>
        <v>0</v>
      </c>
      <c r="BF261" s="231">
        <f>IF(N261="snížená",J261,0)</f>
        <v>0</v>
      </c>
      <c r="BG261" s="231">
        <f>IF(N261="zákl. přenesená",J261,0)</f>
        <v>0</v>
      </c>
      <c r="BH261" s="231">
        <f>IF(N261="sníž. přenesená",J261,0)</f>
        <v>0</v>
      </c>
      <c r="BI261" s="231">
        <f>IF(N261="nulová",J261,0)</f>
        <v>0</v>
      </c>
      <c r="BJ261" s="18" t="s">
        <v>88</v>
      </c>
      <c r="BK261" s="231">
        <f>ROUND(I261*H261,2)</f>
        <v>0</v>
      </c>
      <c r="BL261" s="18" t="s">
        <v>303</v>
      </c>
      <c r="BM261" s="230" t="s">
        <v>2229</v>
      </c>
    </row>
    <row r="262" s="2" customFormat="1" ht="16.5" customHeight="1">
      <c r="A262" s="39"/>
      <c r="B262" s="40"/>
      <c r="C262" s="219" t="s">
        <v>757</v>
      </c>
      <c r="D262" s="219" t="s">
        <v>164</v>
      </c>
      <c r="E262" s="220" t="s">
        <v>1119</v>
      </c>
      <c r="F262" s="221" t="s">
        <v>1120</v>
      </c>
      <c r="G262" s="222" t="s">
        <v>256</v>
      </c>
      <c r="H262" s="223">
        <v>1</v>
      </c>
      <c r="I262" s="224"/>
      <c r="J262" s="225">
        <f>ROUND(I262*H262,2)</f>
        <v>0</v>
      </c>
      <c r="K262" s="221" t="s">
        <v>168</v>
      </c>
      <c r="L262" s="45"/>
      <c r="M262" s="226" t="s">
        <v>1</v>
      </c>
      <c r="N262" s="227" t="s">
        <v>45</v>
      </c>
      <c r="O262" s="92"/>
      <c r="P262" s="228">
        <f>O262*H262</f>
        <v>0</v>
      </c>
      <c r="Q262" s="228">
        <v>0.00021000000000000001</v>
      </c>
      <c r="R262" s="228">
        <f>Q262*H262</f>
        <v>0.00021000000000000001</v>
      </c>
      <c r="S262" s="228">
        <v>0</v>
      </c>
      <c r="T262" s="229">
        <f>S262*H262</f>
        <v>0</v>
      </c>
      <c r="U262" s="39"/>
      <c r="V262" s="39"/>
      <c r="W262" s="39"/>
      <c r="X262" s="39"/>
      <c r="Y262" s="39"/>
      <c r="Z262" s="39"/>
      <c r="AA262" s="39"/>
      <c r="AB262" s="39"/>
      <c r="AC262" s="39"/>
      <c r="AD262" s="39"/>
      <c r="AE262" s="39"/>
      <c r="AR262" s="230" t="s">
        <v>303</v>
      </c>
      <c r="AT262" s="230" t="s">
        <v>164</v>
      </c>
      <c r="AU262" s="230" t="s">
        <v>90</v>
      </c>
      <c r="AY262" s="18" t="s">
        <v>161</v>
      </c>
      <c r="BE262" s="231">
        <f>IF(N262="základní",J262,0)</f>
        <v>0</v>
      </c>
      <c r="BF262" s="231">
        <f>IF(N262="snížená",J262,0)</f>
        <v>0</v>
      </c>
      <c r="BG262" s="231">
        <f>IF(N262="zákl. přenesená",J262,0)</f>
        <v>0</v>
      </c>
      <c r="BH262" s="231">
        <f>IF(N262="sníž. přenesená",J262,0)</f>
        <v>0</v>
      </c>
      <c r="BI262" s="231">
        <f>IF(N262="nulová",J262,0)</f>
        <v>0</v>
      </c>
      <c r="BJ262" s="18" t="s">
        <v>88</v>
      </c>
      <c r="BK262" s="231">
        <f>ROUND(I262*H262,2)</f>
        <v>0</v>
      </c>
      <c r="BL262" s="18" t="s">
        <v>303</v>
      </c>
      <c r="BM262" s="230" t="s">
        <v>2230</v>
      </c>
    </row>
    <row r="263" s="2" customFormat="1" ht="24.15" customHeight="1">
      <c r="A263" s="39"/>
      <c r="B263" s="40"/>
      <c r="C263" s="219" t="s">
        <v>761</v>
      </c>
      <c r="D263" s="219" t="s">
        <v>164</v>
      </c>
      <c r="E263" s="220" t="s">
        <v>1123</v>
      </c>
      <c r="F263" s="221" t="s">
        <v>1124</v>
      </c>
      <c r="G263" s="222" t="s">
        <v>256</v>
      </c>
      <c r="H263" s="223">
        <v>3</v>
      </c>
      <c r="I263" s="224"/>
      <c r="J263" s="225">
        <f>ROUND(I263*H263,2)</f>
        <v>0</v>
      </c>
      <c r="K263" s="221" t="s">
        <v>168</v>
      </c>
      <c r="L263" s="45"/>
      <c r="M263" s="226" t="s">
        <v>1</v>
      </c>
      <c r="N263" s="227" t="s">
        <v>45</v>
      </c>
      <c r="O263" s="92"/>
      <c r="P263" s="228">
        <f>O263*H263</f>
        <v>0</v>
      </c>
      <c r="Q263" s="228">
        <v>0.00021000000000000001</v>
      </c>
      <c r="R263" s="228">
        <f>Q263*H263</f>
        <v>0.00063000000000000003</v>
      </c>
      <c r="S263" s="228">
        <v>0</v>
      </c>
      <c r="T263" s="229">
        <f>S263*H263</f>
        <v>0</v>
      </c>
      <c r="U263" s="39"/>
      <c r="V263" s="39"/>
      <c r="W263" s="39"/>
      <c r="X263" s="39"/>
      <c r="Y263" s="39"/>
      <c r="Z263" s="39"/>
      <c r="AA263" s="39"/>
      <c r="AB263" s="39"/>
      <c r="AC263" s="39"/>
      <c r="AD263" s="39"/>
      <c r="AE263" s="39"/>
      <c r="AR263" s="230" t="s">
        <v>303</v>
      </c>
      <c r="AT263" s="230" t="s">
        <v>164</v>
      </c>
      <c r="AU263" s="230" t="s">
        <v>90</v>
      </c>
      <c r="AY263" s="18" t="s">
        <v>161</v>
      </c>
      <c r="BE263" s="231">
        <f>IF(N263="základní",J263,0)</f>
        <v>0</v>
      </c>
      <c r="BF263" s="231">
        <f>IF(N263="snížená",J263,0)</f>
        <v>0</v>
      </c>
      <c r="BG263" s="231">
        <f>IF(N263="zákl. přenesená",J263,0)</f>
        <v>0</v>
      </c>
      <c r="BH263" s="231">
        <f>IF(N263="sníž. přenesená",J263,0)</f>
        <v>0</v>
      </c>
      <c r="BI263" s="231">
        <f>IF(N263="nulová",J263,0)</f>
        <v>0</v>
      </c>
      <c r="BJ263" s="18" t="s">
        <v>88</v>
      </c>
      <c r="BK263" s="231">
        <f>ROUND(I263*H263,2)</f>
        <v>0</v>
      </c>
      <c r="BL263" s="18" t="s">
        <v>303</v>
      </c>
      <c r="BM263" s="230" t="s">
        <v>2231</v>
      </c>
    </row>
    <row r="264" s="2" customFormat="1" ht="24.15" customHeight="1">
      <c r="A264" s="39"/>
      <c r="B264" s="40"/>
      <c r="C264" s="219" t="s">
        <v>767</v>
      </c>
      <c r="D264" s="219" t="s">
        <v>164</v>
      </c>
      <c r="E264" s="220" t="s">
        <v>1127</v>
      </c>
      <c r="F264" s="221" t="s">
        <v>1128</v>
      </c>
      <c r="G264" s="222" t="s">
        <v>441</v>
      </c>
      <c r="H264" s="223">
        <v>1.8300000000000001</v>
      </c>
      <c r="I264" s="224"/>
      <c r="J264" s="225">
        <f>ROUND(I264*H264,2)</f>
        <v>0</v>
      </c>
      <c r="K264" s="221" t="s">
        <v>168</v>
      </c>
      <c r="L264" s="45"/>
      <c r="M264" s="226" t="s">
        <v>1</v>
      </c>
      <c r="N264" s="227" t="s">
        <v>45</v>
      </c>
      <c r="O264" s="92"/>
      <c r="P264" s="228">
        <f>O264*H264</f>
        <v>0</v>
      </c>
      <c r="Q264" s="228">
        <v>0.00142</v>
      </c>
      <c r="R264" s="228">
        <f>Q264*H264</f>
        <v>0.0025986</v>
      </c>
      <c r="S264" s="228">
        <v>0</v>
      </c>
      <c r="T264" s="229">
        <f>S264*H264</f>
        <v>0</v>
      </c>
      <c r="U264" s="39"/>
      <c r="V264" s="39"/>
      <c r="W264" s="39"/>
      <c r="X264" s="39"/>
      <c r="Y264" s="39"/>
      <c r="Z264" s="39"/>
      <c r="AA264" s="39"/>
      <c r="AB264" s="39"/>
      <c r="AC264" s="39"/>
      <c r="AD264" s="39"/>
      <c r="AE264" s="39"/>
      <c r="AR264" s="230" t="s">
        <v>303</v>
      </c>
      <c r="AT264" s="230" t="s">
        <v>164</v>
      </c>
      <c r="AU264" s="230" t="s">
        <v>90</v>
      </c>
      <c r="AY264" s="18" t="s">
        <v>161</v>
      </c>
      <c r="BE264" s="231">
        <f>IF(N264="základní",J264,0)</f>
        <v>0</v>
      </c>
      <c r="BF264" s="231">
        <f>IF(N264="snížená",J264,0)</f>
        <v>0</v>
      </c>
      <c r="BG264" s="231">
        <f>IF(N264="zákl. přenesená",J264,0)</f>
        <v>0</v>
      </c>
      <c r="BH264" s="231">
        <f>IF(N264="sníž. přenesená",J264,0)</f>
        <v>0</v>
      </c>
      <c r="BI264" s="231">
        <f>IF(N264="nulová",J264,0)</f>
        <v>0</v>
      </c>
      <c r="BJ264" s="18" t="s">
        <v>88</v>
      </c>
      <c r="BK264" s="231">
        <f>ROUND(I264*H264,2)</f>
        <v>0</v>
      </c>
      <c r="BL264" s="18" t="s">
        <v>303</v>
      </c>
      <c r="BM264" s="230" t="s">
        <v>2232</v>
      </c>
    </row>
    <row r="265" s="2" customFormat="1" ht="16.5" customHeight="1">
      <c r="A265" s="39"/>
      <c r="B265" s="40"/>
      <c r="C265" s="219" t="s">
        <v>772</v>
      </c>
      <c r="D265" s="219" t="s">
        <v>164</v>
      </c>
      <c r="E265" s="220" t="s">
        <v>1131</v>
      </c>
      <c r="F265" s="221" t="s">
        <v>1132</v>
      </c>
      <c r="G265" s="222" t="s">
        <v>248</v>
      </c>
      <c r="H265" s="223">
        <v>3.6970000000000001</v>
      </c>
      <c r="I265" s="224"/>
      <c r="J265" s="225">
        <f>ROUND(I265*H265,2)</f>
        <v>0</v>
      </c>
      <c r="K265" s="221" t="s">
        <v>168</v>
      </c>
      <c r="L265" s="45"/>
      <c r="M265" s="226" t="s">
        <v>1</v>
      </c>
      <c r="N265" s="227" t="s">
        <v>45</v>
      </c>
      <c r="O265" s="92"/>
      <c r="P265" s="228">
        <f>O265*H265</f>
        <v>0</v>
      </c>
      <c r="Q265" s="228">
        <v>0.0044999999999999997</v>
      </c>
      <c r="R265" s="228">
        <f>Q265*H265</f>
        <v>0.016636499999999999</v>
      </c>
      <c r="S265" s="228">
        <v>0</v>
      </c>
      <c r="T265" s="229">
        <f>S265*H265</f>
        <v>0</v>
      </c>
      <c r="U265" s="39"/>
      <c r="V265" s="39"/>
      <c r="W265" s="39"/>
      <c r="X265" s="39"/>
      <c r="Y265" s="39"/>
      <c r="Z265" s="39"/>
      <c r="AA265" s="39"/>
      <c r="AB265" s="39"/>
      <c r="AC265" s="39"/>
      <c r="AD265" s="39"/>
      <c r="AE265" s="39"/>
      <c r="AR265" s="230" t="s">
        <v>303</v>
      </c>
      <c r="AT265" s="230" t="s">
        <v>164</v>
      </c>
      <c r="AU265" s="230" t="s">
        <v>90</v>
      </c>
      <c r="AY265" s="18" t="s">
        <v>161</v>
      </c>
      <c r="BE265" s="231">
        <f>IF(N265="základní",J265,0)</f>
        <v>0</v>
      </c>
      <c r="BF265" s="231">
        <f>IF(N265="snížená",J265,0)</f>
        <v>0</v>
      </c>
      <c r="BG265" s="231">
        <f>IF(N265="zákl. přenesená",J265,0)</f>
        <v>0</v>
      </c>
      <c r="BH265" s="231">
        <f>IF(N265="sníž. přenesená",J265,0)</f>
        <v>0</v>
      </c>
      <c r="BI265" s="231">
        <f>IF(N265="nulová",J265,0)</f>
        <v>0</v>
      </c>
      <c r="BJ265" s="18" t="s">
        <v>88</v>
      </c>
      <c r="BK265" s="231">
        <f>ROUND(I265*H265,2)</f>
        <v>0</v>
      </c>
      <c r="BL265" s="18" t="s">
        <v>303</v>
      </c>
      <c r="BM265" s="230" t="s">
        <v>2233</v>
      </c>
    </row>
    <row r="266" s="2" customFormat="1" ht="24.15" customHeight="1">
      <c r="A266" s="39"/>
      <c r="B266" s="40"/>
      <c r="C266" s="219" t="s">
        <v>777</v>
      </c>
      <c r="D266" s="219" t="s">
        <v>164</v>
      </c>
      <c r="E266" s="220" t="s">
        <v>1135</v>
      </c>
      <c r="F266" s="221" t="s">
        <v>1136</v>
      </c>
      <c r="G266" s="222" t="s">
        <v>248</v>
      </c>
      <c r="H266" s="223">
        <v>25.879000000000001</v>
      </c>
      <c r="I266" s="224"/>
      <c r="J266" s="225">
        <f>ROUND(I266*H266,2)</f>
        <v>0</v>
      </c>
      <c r="K266" s="221" t="s">
        <v>168</v>
      </c>
      <c r="L266" s="45"/>
      <c r="M266" s="226" t="s">
        <v>1</v>
      </c>
      <c r="N266" s="227" t="s">
        <v>45</v>
      </c>
      <c r="O266" s="92"/>
      <c r="P266" s="228">
        <f>O266*H266</f>
        <v>0</v>
      </c>
      <c r="Q266" s="228">
        <v>0.0014499999999999999</v>
      </c>
      <c r="R266" s="228">
        <f>Q266*H266</f>
        <v>0.037524549999999997</v>
      </c>
      <c r="S266" s="228">
        <v>0</v>
      </c>
      <c r="T266" s="229">
        <f>S266*H266</f>
        <v>0</v>
      </c>
      <c r="U266" s="39"/>
      <c r="V266" s="39"/>
      <c r="W266" s="39"/>
      <c r="X266" s="39"/>
      <c r="Y266" s="39"/>
      <c r="Z266" s="39"/>
      <c r="AA266" s="39"/>
      <c r="AB266" s="39"/>
      <c r="AC266" s="39"/>
      <c r="AD266" s="39"/>
      <c r="AE266" s="39"/>
      <c r="AR266" s="230" t="s">
        <v>303</v>
      </c>
      <c r="AT266" s="230" t="s">
        <v>164</v>
      </c>
      <c r="AU266" s="230" t="s">
        <v>90</v>
      </c>
      <c r="AY266" s="18" t="s">
        <v>161</v>
      </c>
      <c r="BE266" s="231">
        <f>IF(N266="základní",J266,0)</f>
        <v>0</v>
      </c>
      <c r="BF266" s="231">
        <f>IF(N266="snížená",J266,0)</f>
        <v>0</v>
      </c>
      <c r="BG266" s="231">
        <f>IF(N266="zákl. přenesená",J266,0)</f>
        <v>0</v>
      </c>
      <c r="BH266" s="231">
        <f>IF(N266="sníž. přenesená",J266,0)</f>
        <v>0</v>
      </c>
      <c r="BI266" s="231">
        <f>IF(N266="nulová",J266,0)</f>
        <v>0</v>
      </c>
      <c r="BJ266" s="18" t="s">
        <v>88</v>
      </c>
      <c r="BK266" s="231">
        <f>ROUND(I266*H266,2)</f>
        <v>0</v>
      </c>
      <c r="BL266" s="18" t="s">
        <v>303</v>
      </c>
      <c r="BM266" s="230" t="s">
        <v>2234</v>
      </c>
    </row>
    <row r="267" s="2" customFormat="1">
      <c r="A267" s="39"/>
      <c r="B267" s="40"/>
      <c r="C267" s="41"/>
      <c r="D267" s="232" t="s">
        <v>171</v>
      </c>
      <c r="E267" s="41"/>
      <c r="F267" s="233" t="s">
        <v>1138</v>
      </c>
      <c r="G267" s="41"/>
      <c r="H267" s="41"/>
      <c r="I267" s="234"/>
      <c r="J267" s="41"/>
      <c r="K267" s="41"/>
      <c r="L267" s="45"/>
      <c r="M267" s="235"/>
      <c r="N267" s="236"/>
      <c r="O267" s="92"/>
      <c r="P267" s="92"/>
      <c r="Q267" s="92"/>
      <c r="R267" s="92"/>
      <c r="S267" s="92"/>
      <c r="T267" s="93"/>
      <c r="U267" s="39"/>
      <c r="V267" s="39"/>
      <c r="W267" s="39"/>
      <c r="X267" s="39"/>
      <c r="Y267" s="39"/>
      <c r="Z267" s="39"/>
      <c r="AA267" s="39"/>
      <c r="AB267" s="39"/>
      <c r="AC267" s="39"/>
      <c r="AD267" s="39"/>
      <c r="AE267" s="39"/>
      <c r="AT267" s="18" t="s">
        <v>171</v>
      </c>
      <c r="AU267" s="18" t="s">
        <v>90</v>
      </c>
    </row>
    <row r="268" s="13" customFormat="1">
      <c r="A268" s="13"/>
      <c r="B268" s="241"/>
      <c r="C268" s="242"/>
      <c r="D268" s="232" t="s">
        <v>250</v>
      </c>
      <c r="E268" s="242"/>
      <c r="F268" s="244" t="s">
        <v>2235</v>
      </c>
      <c r="G268" s="242"/>
      <c r="H268" s="245">
        <v>25.879000000000001</v>
      </c>
      <c r="I268" s="246"/>
      <c r="J268" s="242"/>
      <c r="K268" s="242"/>
      <c r="L268" s="247"/>
      <c r="M268" s="248"/>
      <c r="N268" s="249"/>
      <c r="O268" s="249"/>
      <c r="P268" s="249"/>
      <c r="Q268" s="249"/>
      <c r="R268" s="249"/>
      <c r="S268" s="249"/>
      <c r="T268" s="250"/>
      <c r="U268" s="13"/>
      <c r="V268" s="13"/>
      <c r="W268" s="13"/>
      <c r="X268" s="13"/>
      <c r="Y268" s="13"/>
      <c r="Z268" s="13"/>
      <c r="AA268" s="13"/>
      <c r="AB268" s="13"/>
      <c r="AC268" s="13"/>
      <c r="AD268" s="13"/>
      <c r="AE268" s="13"/>
      <c r="AT268" s="251" t="s">
        <v>250</v>
      </c>
      <c r="AU268" s="251" t="s">
        <v>90</v>
      </c>
      <c r="AV268" s="13" t="s">
        <v>90</v>
      </c>
      <c r="AW268" s="13" t="s">
        <v>4</v>
      </c>
      <c r="AX268" s="13" t="s">
        <v>88</v>
      </c>
      <c r="AY268" s="251" t="s">
        <v>161</v>
      </c>
    </row>
    <row r="269" s="2" customFormat="1" ht="33" customHeight="1">
      <c r="A269" s="39"/>
      <c r="B269" s="40"/>
      <c r="C269" s="219" t="s">
        <v>783</v>
      </c>
      <c r="D269" s="219" t="s">
        <v>164</v>
      </c>
      <c r="E269" s="220" t="s">
        <v>1146</v>
      </c>
      <c r="F269" s="221" t="s">
        <v>1147</v>
      </c>
      <c r="G269" s="222" t="s">
        <v>248</v>
      </c>
      <c r="H269" s="223">
        <v>3.6970000000000001</v>
      </c>
      <c r="I269" s="224"/>
      <c r="J269" s="225">
        <f>ROUND(I269*H269,2)</f>
        <v>0</v>
      </c>
      <c r="K269" s="221" t="s">
        <v>168</v>
      </c>
      <c r="L269" s="45"/>
      <c r="M269" s="226" t="s">
        <v>1</v>
      </c>
      <c r="N269" s="227" t="s">
        <v>45</v>
      </c>
      <c r="O269" s="92"/>
      <c r="P269" s="228">
        <f>O269*H269</f>
        <v>0</v>
      </c>
      <c r="Q269" s="228">
        <v>0.0053800000000000002</v>
      </c>
      <c r="R269" s="228">
        <f>Q269*H269</f>
        <v>0.019889860000000002</v>
      </c>
      <c r="S269" s="228">
        <v>0</v>
      </c>
      <c r="T269" s="229">
        <f>S269*H269</f>
        <v>0</v>
      </c>
      <c r="U269" s="39"/>
      <c r="V269" s="39"/>
      <c r="W269" s="39"/>
      <c r="X269" s="39"/>
      <c r="Y269" s="39"/>
      <c r="Z269" s="39"/>
      <c r="AA269" s="39"/>
      <c r="AB269" s="39"/>
      <c r="AC269" s="39"/>
      <c r="AD269" s="39"/>
      <c r="AE269" s="39"/>
      <c r="AR269" s="230" t="s">
        <v>303</v>
      </c>
      <c r="AT269" s="230" t="s">
        <v>164</v>
      </c>
      <c r="AU269" s="230" t="s">
        <v>90</v>
      </c>
      <c r="AY269" s="18" t="s">
        <v>161</v>
      </c>
      <c r="BE269" s="231">
        <f>IF(N269="základní",J269,0)</f>
        <v>0</v>
      </c>
      <c r="BF269" s="231">
        <f>IF(N269="snížená",J269,0)</f>
        <v>0</v>
      </c>
      <c r="BG269" s="231">
        <f>IF(N269="zákl. přenesená",J269,0)</f>
        <v>0</v>
      </c>
      <c r="BH269" s="231">
        <f>IF(N269="sníž. přenesená",J269,0)</f>
        <v>0</v>
      </c>
      <c r="BI269" s="231">
        <f>IF(N269="nulová",J269,0)</f>
        <v>0</v>
      </c>
      <c r="BJ269" s="18" t="s">
        <v>88</v>
      </c>
      <c r="BK269" s="231">
        <f>ROUND(I269*H269,2)</f>
        <v>0</v>
      </c>
      <c r="BL269" s="18" t="s">
        <v>303</v>
      </c>
      <c r="BM269" s="230" t="s">
        <v>2236</v>
      </c>
    </row>
    <row r="270" s="2" customFormat="1" ht="24.15" customHeight="1">
      <c r="A270" s="39"/>
      <c r="B270" s="40"/>
      <c r="C270" s="263" t="s">
        <v>791</v>
      </c>
      <c r="D270" s="263" t="s">
        <v>261</v>
      </c>
      <c r="E270" s="264" t="s">
        <v>1150</v>
      </c>
      <c r="F270" s="265" t="s">
        <v>1151</v>
      </c>
      <c r="G270" s="266" t="s">
        <v>248</v>
      </c>
      <c r="H270" s="267">
        <v>4.2519999999999998</v>
      </c>
      <c r="I270" s="268"/>
      <c r="J270" s="269">
        <f>ROUND(I270*H270,2)</f>
        <v>0</v>
      </c>
      <c r="K270" s="265" t="s">
        <v>168</v>
      </c>
      <c r="L270" s="270"/>
      <c r="M270" s="271" t="s">
        <v>1</v>
      </c>
      <c r="N270" s="272" t="s">
        <v>45</v>
      </c>
      <c r="O270" s="92"/>
      <c r="P270" s="228">
        <f>O270*H270</f>
        <v>0</v>
      </c>
      <c r="Q270" s="228">
        <v>0.016</v>
      </c>
      <c r="R270" s="228">
        <f>Q270*H270</f>
        <v>0.068031999999999995</v>
      </c>
      <c r="S270" s="228">
        <v>0</v>
      </c>
      <c r="T270" s="229">
        <f>S270*H270</f>
        <v>0</v>
      </c>
      <c r="U270" s="39"/>
      <c r="V270" s="39"/>
      <c r="W270" s="39"/>
      <c r="X270" s="39"/>
      <c r="Y270" s="39"/>
      <c r="Z270" s="39"/>
      <c r="AA270" s="39"/>
      <c r="AB270" s="39"/>
      <c r="AC270" s="39"/>
      <c r="AD270" s="39"/>
      <c r="AE270" s="39"/>
      <c r="AR270" s="230" t="s">
        <v>309</v>
      </c>
      <c r="AT270" s="230" t="s">
        <v>261</v>
      </c>
      <c r="AU270" s="230" t="s">
        <v>90</v>
      </c>
      <c r="AY270" s="18" t="s">
        <v>161</v>
      </c>
      <c r="BE270" s="231">
        <f>IF(N270="základní",J270,0)</f>
        <v>0</v>
      </c>
      <c r="BF270" s="231">
        <f>IF(N270="snížená",J270,0)</f>
        <v>0</v>
      </c>
      <c r="BG270" s="231">
        <f>IF(N270="zákl. přenesená",J270,0)</f>
        <v>0</v>
      </c>
      <c r="BH270" s="231">
        <f>IF(N270="sníž. přenesená",J270,0)</f>
        <v>0</v>
      </c>
      <c r="BI270" s="231">
        <f>IF(N270="nulová",J270,0)</f>
        <v>0</v>
      </c>
      <c r="BJ270" s="18" t="s">
        <v>88</v>
      </c>
      <c r="BK270" s="231">
        <f>ROUND(I270*H270,2)</f>
        <v>0</v>
      </c>
      <c r="BL270" s="18" t="s">
        <v>303</v>
      </c>
      <c r="BM270" s="230" t="s">
        <v>2237</v>
      </c>
    </row>
    <row r="271" s="13" customFormat="1">
      <c r="A271" s="13"/>
      <c r="B271" s="241"/>
      <c r="C271" s="242"/>
      <c r="D271" s="232" t="s">
        <v>250</v>
      </c>
      <c r="E271" s="242"/>
      <c r="F271" s="244" t="s">
        <v>2238</v>
      </c>
      <c r="G271" s="242"/>
      <c r="H271" s="245">
        <v>4.2519999999999998</v>
      </c>
      <c r="I271" s="246"/>
      <c r="J271" s="242"/>
      <c r="K271" s="242"/>
      <c r="L271" s="247"/>
      <c r="M271" s="248"/>
      <c r="N271" s="249"/>
      <c r="O271" s="249"/>
      <c r="P271" s="249"/>
      <c r="Q271" s="249"/>
      <c r="R271" s="249"/>
      <c r="S271" s="249"/>
      <c r="T271" s="250"/>
      <c r="U271" s="13"/>
      <c r="V271" s="13"/>
      <c r="W271" s="13"/>
      <c r="X271" s="13"/>
      <c r="Y271" s="13"/>
      <c r="Z271" s="13"/>
      <c r="AA271" s="13"/>
      <c r="AB271" s="13"/>
      <c r="AC271" s="13"/>
      <c r="AD271" s="13"/>
      <c r="AE271" s="13"/>
      <c r="AT271" s="251" t="s">
        <v>250</v>
      </c>
      <c r="AU271" s="251" t="s">
        <v>90</v>
      </c>
      <c r="AV271" s="13" t="s">
        <v>90</v>
      </c>
      <c r="AW271" s="13" t="s">
        <v>4</v>
      </c>
      <c r="AX271" s="13" t="s">
        <v>88</v>
      </c>
      <c r="AY271" s="251" t="s">
        <v>161</v>
      </c>
    </row>
    <row r="272" s="2" customFormat="1" ht="33" customHeight="1">
      <c r="A272" s="39"/>
      <c r="B272" s="40"/>
      <c r="C272" s="219" t="s">
        <v>796</v>
      </c>
      <c r="D272" s="219" t="s">
        <v>164</v>
      </c>
      <c r="E272" s="220" t="s">
        <v>1155</v>
      </c>
      <c r="F272" s="221" t="s">
        <v>1156</v>
      </c>
      <c r="G272" s="222" t="s">
        <v>248</v>
      </c>
      <c r="H272" s="223">
        <v>3.6970000000000001</v>
      </c>
      <c r="I272" s="224"/>
      <c r="J272" s="225">
        <f>ROUND(I272*H272,2)</f>
        <v>0</v>
      </c>
      <c r="K272" s="221" t="s">
        <v>168</v>
      </c>
      <c r="L272" s="45"/>
      <c r="M272" s="226" t="s">
        <v>1</v>
      </c>
      <c r="N272" s="227" t="s">
        <v>45</v>
      </c>
      <c r="O272" s="92"/>
      <c r="P272" s="228">
        <f>O272*H272</f>
        <v>0</v>
      </c>
      <c r="Q272" s="228">
        <v>0</v>
      </c>
      <c r="R272" s="228">
        <f>Q272*H272</f>
        <v>0</v>
      </c>
      <c r="S272" s="228">
        <v>0</v>
      </c>
      <c r="T272" s="229">
        <f>S272*H272</f>
        <v>0</v>
      </c>
      <c r="U272" s="39"/>
      <c r="V272" s="39"/>
      <c r="W272" s="39"/>
      <c r="X272" s="39"/>
      <c r="Y272" s="39"/>
      <c r="Z272" s="39"/>
      <c r="AA272" s="39"/>
      <c r="AB272" s="39"/>
      <c r="AC272" s="39"/>
      <c r="AD272" s="39"/>
      <c r="AE272" s="39"/>
      <c r="AR272" s="230" t="s">
        <v>303</v>
      </c>
      <c r="AT272" s="230" t="s">
        <v>164</v>
      </c>
      <c r="AU272" s="230" t="s">
        <v>90</v>
      </c>
      <c r="AY272" s="18" t="s">
        <v>161</v>
      </c>
      <c r="BE272" s="231">
        <f>IF(N272="základní",J272,0)</f>
        <v>0</v>
      </c>
      <c r="BF272" s="231">
        <f>IF(N272="snížená",J272,0)</f>
        <v>0</v>
      </c>
      <c r="BG272" s="231">
        <f>IF(N272="zákl. přenesená",J272,0)</f>
        <v>0</v>
      </c>
      <c r="BH272" s="231">
        <f>IF(N272="sníž. přenesená",J272,0)</f>
        <v>0</v>
      </c>
      <c r="BI272" s="231">
        <f>IF(N272="nulová",J272,0)</f>
        <v>0</v>
      </c>
      <c r="BJ272" s="18" t="s">
        <v>88</v>
      </c>
      <c r="BK272" s="231">
        <f>ROUND(I272*H272,2)</f>
        <v>0</v>
      </c>
      <c r="BL272" s="18" t="s">
        <v>303</v>
      </c>
      <c r="BM272" s="230" t="s">
        <v>2239</v>
      </c>
    </row>
    <row r="273" s="2" customFormat="1" ht="33" customHeight="1">
      <c r="A273" s="39"/>
      <c r="B273" s="40"/>
      <c r="C273" s="219" t="s">
        <v>800</v>
      </c>
      <c r="D273" s="219" t="s">
        <v>164</v>
      </c>
      <c r="E273" s="220" t="s">
        <v>1159</v>
      </c>
      <c r="F273" s="221" t="s">
        <v>1160</v>
      </c>
      <c r="G273" s="222" t="s">
        <v>248</v>
      </c>
      <c r="H273" s="223">
        <v>3.6970000000000001</v>
      </c>
      <c r="I273" s="224"/>
      <c r="J273" s="225">
        <f>ROUND(I273*H273,2)</f>
        <v>0</v>
      </c>
      <c r="K273" s="221" t="s">
        <v>168</v>
      </c>
      <c r="L273" s="45"/>
      <c r="M273" s="226" t="s">
        <v>1</v>
      </c>
      <c r="N273" s="227" t="s">
        <v>45</v>
      </c>
      <c r="O273" s="92"/>
      <c r="P273" s="228">
        <f>O273*H273</f>
        <v>0</v>
      </c>
      <c r="Q273" s="228">
        <v>0</v>
      </c>
      <c r="R273" s="228">
        <f>Q273*H273</f>
        <v>0</v>
      </c>
      <c r="S273" s="228">
        <v>0</v>
      </c>
      <c r="T273" s="229">
        <f>S273*H273</f>
        <v>0</v>
      </c>
      <c r="U273" s="39"/>
      <c r="V273" s="39"/>
      <c r="W273" s="39"/>
      <c r="X273" s="39"/>
      <c r="Y273" s="39"/>
      <c r="Z273" s="39"/>
      <c r="AA273" s="39"/>
      <c r="AB273" s="39"/>
      <c r="AC273" s="39"/>
      <c r="AD273" s="39"/>
      <c r="AE273" s="39"/>
      <c r="AR273" s="230" t="s">
        <v>303</v>
      </c>
      <c r="AT273" s="230" t="s">
        <v>164</v>
      </c>
      <c r="AU273" s="230" t="s">
        <v>90</v>
      </c>
      <c r="AY273" s="18" t="s">
        <v>161</v>
      </c>
      <c r="BE273" s="231">
        <f>IF(N273="základní",J273,0)</f>
        <v>0</v>
      </c>
      <c r="BF273" s="231">
        <f>IF(N273="snížená",J273,0)</f>
        <v>0</v>
      </c>
      <c r="BG273" s="231">
        <f>IF(N273="zákl. přenesená",J273,0)</f>
        <v>0</v>
      </c>
      <c r="BH273" s="231">
        <f>IF(N273="sníž. přenesená",J273,0)</f>
        <v>0</v>
      </c>
      <c r="BI273" s="231">
        <f>IF(N273="nulová",J273,0)</f>
        <v>0</v>
      </c>
      <c r="BJ273" s="18" t="s">
        <v>88</v>
      </c>
      <c r="BK273" s="231">
        <f>ROUND(I273*H273,2)</f>
        <v>0</v>
      </c>
      <c r="BL273" s="18" t="s">
        <v>303</v>
      </c>
      <c r="BM273" s="230" t="s">
        <v>2240</v>
      </c>
    </row>
    <row r="274" s="2" customFormat="1" ht="24.15" customHeight="1">
      <c r="A274" s="39"/>
      <c r="B274" s="40"/>
      <c r="C274" s="219" t="s">
        <v>804</v>
      </c>
      <c r="D274" s="219" t="s">
        <v>164</v>
      </c>
      <c r="E274" s="220" t="s">
        <v>1163</v>
      </c>
      <c r="F274" s="221" t="s">
        <v>1164</v>
      </c>
      <c r="G274" s="222" t="s">
        <v>441</v>
      </c>
      <c r="H274" s="223">
        <v>6.0599999999999996</v>
      </c>
      <c r="I274" s="224"/>
      <c r="J274" s="225">
        <f>ROUND(I274*H274,2)</f>
        <v>0</v>
      </c>
      <c r="K274" s="221" t="s">
        <v>168</v>
      </c>
      <c r="L274" s="45"/>
      <c r="M274" s="226" t="s">
        <v>1</v>
      </c>
      <c r="N274" s="227" t="s">
        <v>45</v>
      </c>
      <c r="O274" s="92"/>
      <c r="P274" s="228">
        <f>O274*H274</f>
        <v>0</v>
      </c>
      <c r="Q274" s="228">
        <v>0.00020000000000000001</v>
      </c>
      <c r="R274" s="228">
        <f>Q274*H274</f>
        <v>0.001212</v>
      </c>
      <c r="S274" s="228">
        <v>0</v>
      </c>
      <c r="T274" s="229">
        <f>S274*H274</f>
        <v>0</v>
      </c>
      <c r="U274" s="39"/>
      <c r="V274" s="39"/>
      <c r="W274" s="39"/>
      <c r="X274" s="39"/>
      <c r="Y274" s="39"/>
      <c r="Z274" s="39"/>
      <c r="AA274" s="39"/>
      <c r="AB274" s="39"/>
      <c r="AC274" s="39"/>
      <c r="AD274" s="39"/>
      <c r="AE274" s="39"/>
      <c r="AR274" s="230" t="s">
        <v>303</v>
      </c>
      <c r="AT274" s="230" t="s">
        <v>164</v>
      </c>
      <c r="AU274" s="230" t="s">
        <v>90</v>
      </c>
      <c r="AY274" s="18" t="s">
        <v>161</v>
      </c>
      <c r="BE274" s="231">
        <f>IF(N274="základní",J274,0)</f>
        <v>0</v>
      </c>
      <c r="BF274" s="231">
        <f>IF(N274="snížená",J274,0)</f>
        <v>0</v>
      </c>
      <c r="BG274" s="231">
        <f>IF(N274="zákl. přenesená",J274,0)</f>
        <v>0</v>
      </c>
      <c r="BH274" s="231">
        <f>IF(N274="sníž. přenesená",J274,0)</f>
        <v>0</v>
      </c>
      <c r="BI274" s="231">
        <f>IF(N274="nulová",J274,0)</f>
        <v>0</v>
      </c>
      <c r="BJ274" s="18" t="s">
        <v>88</v>
      </c>
      <c r="BK274" s="231">
        <f>ROUND(I274*H274,2)</f>
        <v>0</v>
      </c>
      <c r="BL274" s="18" t="s">
        <v>303</v>
      </c>
      <c r="BM274" s="230" t="s">
        <v>2241</v>
      </c>
    </row>
    <row r="275" s="2" customFormat="1" ht="16.5" customHeight="1">
      <c r="A275" s="39"/>
      <c r="B275" s="40"/>
      <c r="C275" s="263" t="s">
        <v>808</v>
      </c>
      <c r="D275" s="263" t="s">
        <v>261</v>
      </c>
      <c r="E275" s="264" t="s">
        <v>1168</v>
      </c>
      <c r="F275" s="265" t="s">
        <v>1169</v>
      </c>
      <c r="G275" s="266" t="s">
        <v>441</v>
      </c>
      <c r="H275" s="267">
        <v>6.3630000000000004</v>
      </c>
      <c r="I275" s="268"/>
      <c r="J275" s="269">
        <f>ROUND(I275*H275,2)</f>
        <v>0</v>
      </c>
      <c r="K275" s="265" t="s">
        <v>168</v>
      </c>
      <c r="L275" s="270"/>
      <c r="M275" s="271" t="s">
        <v>1</v>
      </c>
      <c r="N275" s="272" t="s">
        <v>45</v>
      </c>
      <c r="O275" s="92"/>
      <c r="P275" s="228">
        <f>O275*H275</f>
        <v>0</v>
      </c>
      <c r="Q275" s="228">
        <v>0.00032000000000000003</v>
      </c>
      <c r="R275" s="228">
        <f>Q275*H275</f>
        <v>0.0020361600000000004</v>
      </c>
      <c r="S275" s="228">
        <v>0</v>
      </c>
      <c r="T275" s="229">
        <f>S275*H275</f>
        <v>0</v>
      </c>
      <c r="U275" s="39"/>
      <c r="V275" s="39"/>
      <c r="W275" s="39"/>
      <c r="X275" s="39"/>
      <c r="Y275" s="39"/>
      <c r="Z275" s="39"/>
      <c r="AA275" s="39"/>
      <c r="AB275" s="39"/>
      <c r="AC275" s="39"/>
      <c r="AD275" s="39"/>
      <c r="AE275" s="39"/>
      <c r="AR275" s="230" t="s">
        <v>309</v>
      </c>
      <c r="AT275" s="230" t="s">
        <v>261</v>
      </c>
      <c r="AU275" s="230" t="s">
        <v>90</v>
      </c>
      <c r="AY275" s="18" t="s">
        <v>161</v>
      </c>
      <c r="BE275" s="231">
        <f>IF(N275="základní",J275,0)</f>
        <v>0</v>
      </c>
      <c r="BF275" s="231">
        <f>IF(N275="snížená",J275,0)</f>
        <v>0</v>
      </c>
      <c r="BG275" s="231">
        <f>IF(N275="zákl. přenesená",J275,0)</f>
        <v>0</v>
      </c>
      <c r="BH275" s="231">
        <f>IF(N275="sníž. přenesená",J275,0)</f>
        <v>0</v>
      </c>
      <c r="BI275" s="231">
        <f>IF(N275="nulová",J275,0)</f>
        <v>0</v>
      </c>
      <c r="BJ275" s="18" t="s">
        <v>88</v>
      </c>
      <c r="BK275" s="231">
        <f>ROUND(I275*H275,2)</f>
        <v>0</v>
      </c>
      <c r="BL275" s="18" t="s">
        <v>303</v>
      </c>
      <c r="BM275" s="230" t="s">
        <v>2242</v>
      </c>
    </row>
    <row r="276" s="13" customFormat="1">
      <c r="A276" s="13"/>
      <c r="B276" s="241"/>
      <c r="C276" s="242"/>
      <c r="D276" s="232" t="s">
        <v>250</v>
      </c>
      <c r="E276" s="242"/>
      <c r="F276" s="244" t="s">
        <v>1171</v>
      </c>
      <c r="G276" s="242"/>
      <c r="H276" s="245">
        <v>6.3630000000000004</v>
      </c>
      <c r="I276" s="246"/>
      <c r="J276" s="242"/>
      <c r="K276" s="242"/>
      <c r="L276" s="247"/>
      <c r="M276" s="248"/>
      <c r="N276" s="249"/>
      <c r="O276" s="249"/>
      <c r="P276" s="249"/>
      <c r="Q276" s="249"/>
      <c r="R276" s="249"/>
      <c r="S276" s="249"/>
      <c r="T276" s="250"/>
      <c r="U276" s="13"/>
      <c r="V276" s="13"/>
      <c r="W276" s="13"/>
      <c r="X276" s="13"/>
      <c r="Y276" s="13"/>
      <c r="Z276" s="13"/>
      <c r="AA276" s="13"/>
      <c r="AB276" s="13"/>
      <c r="AC276" s="13"/>
      <c r="AD276" s="13"/>
      <c r="AE276" s="13"/>
      <c r="AT276" s="251" t="s">
        <v>250</v>
      </c>
      <c r="AU276" s="251" t="s">
        <v>90</v>
      </c>
      <c r="AV276" s="13" t="s">
        <v>90</v>
      </c>
      <c r="AW276" s="13" t="s">
        <v>4</v>
      </c>
      <c r="AX276" s="13" t="s">
        <v>88</v>
      </c>
      <c r="AY276" s="251" t="s">
        <v>161</v>
      </c>
    </row>
    <row r="277" s="2" customFormat="1" ht="24.15" customHeight="1">
      <c r="A277" s="39"/>
      <c r="B277" s="40"/>
      <c r="C277" s="219" t="s">
        <v>815</v>
      </c>
      <c r="D277" s="219" t="s">
        <v>164</v>
      </c>
      <c r="E277" s="220" t="s">
        <v>1172</v>
      </c>
      <c r="F277" s="221" t="s">
        <v>1173</v>
      </c>
      <c r="G277" s="222" t="s">
        <v>441</v>
      </c>
      <c r="H277" s="223">
        <v>1.8300000000000001</v>
      </c>
      <c r="I277" s="224"/>
      <c r="J277" s="225">
        <f>ROUND(I277*H277,2)</f>
        <v>0</v>
      </c>
      <c r="K277" s="221" t="s">
        <v>168</v>
      </c>
      <c r="L277" s="45"/>
      <c r="M277" s="226" t="s">
        <v>1</v>
      </c>
      <c r="N277" s="227" t="s">
        <v>45</v>
      </c>
      <c r="O277" s="92"/>
      <c r="P277" s="228">
        <f>O277*H277</f>
        <v>0</v>
      </c>
      <c r="Q277" s="228">
        <v>0.00018000000000000001</v>
      </c>
      <c r="R277" s="228">
        <f>Q277*H277</f>
        <v>0.00032940000000000004</v>
      </c>
      <c r="S277" s="228">
        <v>0</v>
      </c>
      <c r="T277" s="229">
        <f>S277*H277</f>
        <v>0</v>
      </c>
      <c r="U277" s="39"/>
      <c r="V277" s="39"/>
      <c r="W277" s="39"/>
      <c r="X277" s="39"/>
      <c r="Y277" s="39"/>
      <c r="Z277" s="39"/>
      <c r="AA277" s="39"/>
      <c r="AB277" s="39"/>
      <c r="AC277" s="39"/>
      <c r="AD277" s="39"/>
      <c r="AE277" s="39"/>
      <c r="AR277" s="230" t="s">
        <v>303</v>
      </c>
      <c r="AT277" s="230" t="s">
        <v>164</v>
      </c>
      <c r="AU277" s="230" t="s">
        <v>90</v>
      </c>
      <c r="AY277" s="18" t="s">
        <v>161</v>
      </c>
      <c r="BE277" s="231">
        <f>IF(N277="základní",J277,0)</f>
        <v>0</v>
      </c>
      <c r="BF277" s="231">
        <f>IF(N277="snížená",J277,0)</f>
        <v>0</v>
      </c>
      <c r="BG277" s="231">
        <f>IF(N277="zákl. přenesená",J277,0)</f>
        <v>0</v>
      </c>
      <c r="BH277" s="231">
        <f>IF(N277="sníž. přenesená",J277,0)</f>
        <v>0</v>
      </c>
      <c r="BI277" s="231">
        <f>IF(N277="nulová",J277,0)</f>
        <v>0</v>
      </c>
      <c r="BJ277" s="18" t="s">
        <v>88</v>
      </c>
      <c r="BK277" s="231">
        <f>ROUND(I277*H277,2)</f>
        <v>0</v>
      </c>
      <c r="BL277" s="18" t="s">
        <v>303</v>
      </c>
      <c r="BM277" s="230" t="s">
        <v>2243</v>
      </c>
    </row>
    <row r="278" s="2" customFormat="1" ht="16.5" customHeight="1">
      <c r="A278" s="39"/>
      <c r="B278" s="40"/>
      <c r="C278" s="263" t="s">
        <v>1106</v>
      </c>
      <c r="D278" s="263" t="s">
        <v>261</v>
      </c>
      <c r="E278" s="264" t="s">
        <v>1168</v>
      </c>
      <c r="F278" s="265" t="s">
        <v>1169</v>
      </c>
      <c r="G278" s="266" t="s">
        <v>441</v>
      </c>
      <c r="H278" s="267">
        <v>1.9219999999999999</v>
      </c>
      <c r="I278" s="268"/>
      <c r="J278" s="269">
        <f>ROUND(I278*H278,2)</f>
        <v>0</v>
      </c>
      <c r="K278" s="265" t="s">
        <v>168</v>
      </c>
      <c r="L278" s="270"/>
      <c r="M278" s="271" t="s">
        <v>1</v>
      </c>
      <c r="N278" s="272" t="s">
        <v>45</v>
      </c>
      <c r="O278" s="92"/>
      <c r="P278" s="228">
        <f>O278*H278</f>
        <v>0</v>
      </c>
      <c r="Q278" s="228">
        <v>0.00032000000000000003</v>
      </c>
      <c r="R278" s="228">
        <f>Q278*H278</f>
        <v>0.00061504000000000007</v>
      </c>
      <c r="S278" s="228">
        <v>0</v>
      </c>
      <c r="T278" s="229">
        <f>S278*H278</f>
        <v>0</v>
      </c>
      <c r="U278" s="39"/>
      <c r="V278" s="39"/>
      <c r="W278" s="39"/>
      <c r="X278" s="39"/>
      <c r="Y278" s="39"/>
      <c r="Z278" s="39"/>
      <c r="AA278" s="39"/>
      <c r="AB278" s="39"/>
      <c r="AC278" s="39"/>
      <c r="AD278" s="39"/>
      <c r="AE278" s="39"/>
      <c r="AR278" s="230" t="s">
        <v>309</v>
      </c>
      <c r="AT278" s="230" t="s">
        <v>261</v>
      </c>
      <c r="AU278" s="230" t="s">
        <v>90</v>
      </c>
      <c r="AY278" s="18" t="s">
        <v>161</v>
      </c>
      <c r="BE278" s="231">
        <f>IF(N278="základní",J278,0)</f>
        <v>0</v>
      </c>
      <c r="BF278" s="231">
        <f>IF(N278="snížená",J278,0)</f>
        <v>0</v>
      </c>
      <c r="BG278" s="231">
        <f>IF(N278="zákl. přenesená",J278,0)</f>
        <v>0</v>
      </c>
      <c r="BH278" s="231">
        <f>IF(N278="sníž. přenesená",J278,0)</f>
        <v>0</v>
      </c>
      <c r="BI278" s="231">
        <f>IF(N278="nulová",J278,0)</f>
        <v>0</v>
      </c>
      <c r="BJ278" s="18" t="s">
        <v>88</v>
      </c>
      <c r="BK278" s="231">
        <f>ROUND(I278*H278,2)</f>
        <v>0</v>
      </c>
      <c r="BL278" s="18" t="s">
        <v>303</v>
      </c>
      <c r="BM278" s="230" t="s">
        <v>2244</v>
      </c>
    </row>
    <row r="279" s="13" customFormat="1">
      <c r="A279" s="13"/>
      <c r="B279" s="241"/>
      <c r="C279" s="242"/>
      <c r="D279" s="232" t="s">
        <v>250</v>
      </c>
      <c r="E279" s="242"/>
      <c r="F279" s="244" t="s">
        <v>2245</v>
      </c>
      <c r="G279" s="242"/>
      <c r="H279" s="245">
        <v>1.9219999999999999</v>
      </c>
      <c r="I279" s="246"/>
      <c r="J279" s="242"/>
      <c r="K279" s="242"/>
      <c r="L279" s="247"/>
      <c r="M279" s="248"/>
      <c r="N279" s="249"/>
      <c r="O279" s="249"/>
      <c r="P279" s="249"/>
      <c r="Q279" s="249"/>
      <c r="R279" s="249"/>
      <c r="S279" s="249"/>
      <c r="T279" s="250"/>
      <c r="U279" s="13"/>
      <c r="V279" s="13"/>
      <c r="W279" s="13"/>
      <c r="X279" s="13"/>
      <c r="Y279" s="13"/>
      <c r="Z279" s="13"/>
      <c r="AA279" s="13"/>
      <c r="AB279" s="13"/>
      <c r="AC279" s="13"/>
      <c r="AD279" s="13"/>
      <c r="AE279" s="13"/>
      <c r="AT279" s="251" t="s">
        <v>250</v>
      </c>
      <c r="AU279" s="251" t="s">
        <v>90</v>
      </c>
      <c r="AV279" s="13" t="s">
        <v>90</v>
      </c>
      <c r="AW279" s="13" t="s">
        <v>4</v>
      </c>
      <c r="AX279" s="13" t="s">
        <v>88</v>
      </c>
      <c r="AY279" s="251" t="s">
        <v>161</v>
      </c>
    </row>
    <row r="280" s="2" customFormat="1" ht="24.15" customHeight="1">
      <c r="A280" s="39"/>
      <c r="B280" s="40"/>
      <c r="C280" s="219" t="s">
        <v>1110</v>
      </c>
      <c r="D280" s="219" t="s">
        <v>164</v>
      </c>
      <c r="E280" s="220" t="s">
        <v>1178</v>
      </c>
      <c r="F280" s="221" t="s">
        <v>1179</v>
      </c>
      <c r="G280" s="222" t="s">
        <v>248</v>
      </c>
      <c r="H280" s="223">
        <v>3.6970000000000001</v>
      </c>
      <c r="I280" s="224"/>
      <c r="J280" s="225">
        <f>ROUND(I280*H280,2)</f>
        <v>0</v>
      </c>
      <c r="K280" s="221" t="s">
        <v>168</v>
      </c>
      <c r="L280" s="45"/>
      <c r="M280" s="226" t="s">
        <v>1</v>
      </c>
      <c r="N280" s="227" t="s">
        <v>45</v>
      </c>
      <c r="O280" s="92"/>
      <c r="P280" s="228">
        <f>O280*H280</f>
        <v>0</v>
      </c>
      <c r="Q280" s="228">
        <v>5.0000000000000002E-05</v>
      </c>
      <c r="R280" s="228">
        <f>Q280*H280</f>
        <v>0.00018485000000000002</v>
      </c>
      <c r="S280" s="228">
        <v>0</v>
      </c>
      <c r="T280" s="229">
        <f>S280*H280</f>
        <v>0</v>
      </c>
      <c r="U280" s="39"/>
      <c r="V280" s="39"/>
      <c r="W280" s="39"/>
      <c r="X280" s="39"/>
      <c r="Y280" s="39"/>
      <c r="Z280" s="39"/>
      <c r="AA280" s="39"/>
      <c r="AB280" s="39"/>
      <c r="AC280" s="39"/>
      <c r="AD280" s="39"/>
      <c r="AE280" s="39"/>
      <c r="AR280" s="230" t="s">
        <v>303</v>
      </c>
      <c r="AT280" s="230" t="s">
        <v>164</v>
      </c>
      <c r="AU280" s="230" t="s">
        <v>90</v>
      </c>
      <c r="AY280" s="18" t="s">
        <v>161</v>
      </c>
      <c r="BE280" s="231">
        <f>IF(N280="základní",J280,0)</f>
        <v>0</v>
      </c>
      <c r="BF280" s="231">
        <f>IF(N280="snížená",J280,0)</f>
        <v>0</v>
      </c>
      <c r="BG280" s="231">
        <f>IF(N280="zákl. přenesená",J280,0)</f>
        <v>0</v>
      </c>
      <c r="BH280" s="231">
        <f>IF(N280="sníž. přenesená",J280,0)</f>
        <v>0</v>
      </c>
      <c r="BI280" s="231">
        <f>IF(N280="nulová",J280,0)</f>
        <v>0</v>
      </c>
      <c r="BJ280" s="18" t="s">
        <v>88</v>
      </c>
      <c r="BK280" s="231">
        <f>ROUND(I280*H280,2)</f>
        <v>0</v>
      </c>
      <c r="BL280" s="18" t="s">
        <v>303</v>
      </c>
      <c r="BM280" s="230" t="s">
        <v>2246</v>
      </c>
    </row>
    <row r="281" s="2" customFormat="1" ht="24.15" customHeight="1">
      <c r="A281" s="39"/>
      <c r="B281" s="40"/>
      <c r="C281" s="219" t="s">
        <v>1114</v>
      </c>
      <c r="D281" s="219" t="s">
        <v>164</v>
      </c>
      <c r="E281" s="220" t="s">
        <v>1181</v>
      </c>
      <c r="F281" s="221" t="s">
        <v>1182</v>
      </c>
      <c r="G281" s="222" t="s">
        <v>362</v>
      </c>
      <c r="H281" s="283"/>
      <c r="I281" s="224"/>
      <c r="J281" s="225">
        <f>ROUND(I281*H281,2)</f>
        <v>0</v>
      </c>
      <c r="K281" s="221" t="s">
        <v>168</v>
      </c>
      <c r="L281" s="45"/>
      <c r="M281" s="226" t="s">
        <v>1</v>
      </c>
      <c r="N281" s="227" t="s">
        <v>45</v>
      </c>
      <c r="O281" s="92"/>
      <c r="P281" s="228">
        <f>O281*H281</f>
        <v>0</v>
      </c>
      <c r="Q281" s="228">
        <v>0</v>
      </c>
      <c r="R281" s="228">
        <f>Q281*H281</f>
        <v>0</v>
      </c>
      <c r="S281" s="228">
        <v>0</v>
      </c>
      <c r="T281" s="229">
        <f>S281*H281</f>
        <v>0</v>
      </c>
      <c r="U281" s="39"/>
      <c r="V281" s="39"/>
      <c r="W281" s="39"/>
      <c r="X281" s="39"/>
      <c r="Y281" s="39"/>
      <c r="Z281" s="39"/>
      <c r="AA281" s="39"/>
      <c r="AB281" s="39"/>
      <c r="AC281" s="39"/>
      <c r="AD281" s="39"/>
      <c r="AE281" s="39"/>
      <c r="AR281" s="230" t="s">
        <v>303</v>
      </c>
      <c r="AT281" s="230" t="s">
        <v>164</v>
      </c>
      <c r="AU281" s="230" t="s">
        <v>90</v>
      </c>
      <c r="AY281" s="18" t="s">
        <v>161</v>
      </c>
      <c r="BE281" s="231">
        <f>IF(N281="základní",J281,0)</f>
        <v>0</v>
      </c>
      <c r="BF281" s="231">
        <f>IF(N281="snížená",J281,0)</f>
        <v>0</v>
      </c>
      <c r="BG281" s="231">
        <f>IF(N281="zákl. přenesená",J281,0)</f>
        <v>0</v>
      </c>
      <c r="BH281" s="231">
        <f>IF(N281="sníž. přenesená",J281,0)</f>
        <v>0</v>
      </c>
      <c r="BI281" s="231">
        <f>IF(N281="nulová",J281,0)</f>
        <v>0</v>
      </c>
      <c r="BJ281" s="18" t="s">
        <v>88</v>
      </c>
      <c r="BK281" s="231">
        <f>ROUND(I281*H281,2)</f>
        <v>0</v>
      </c>
      <c r="BL281" s="18" t="s">
        <v>303</v>
      </c>
      <c r="BM281" s="230" t="s">
        <v>2247</v>
      </c>
    </row>
    <row r="282" s="2" customFormat="1" ht="33" customHeight="1">
      <c r="A282" s="39"/>
      <c r="B282" s="40"/>
      <c r="C282" s="219" t="s">
        <v>1118</v>
      </c>
      <c r="D282" s="219" t="s">
        <v>164</v>
      </c>
      <c r="E282" s="220" t="s">
        <v>1184</v>
      </c>
      <c r="F282" s="221" t="s">
        <v>1185</v>
      </c>
      <c r="G282" s="222" t="s">
        <v>362</v>
      </c>
      <c r="H282" s="283"/>
      <c r="I282" s="224"/>
      <c r="J282" s="225">
        <f>ROUND(I282*H282,2)</f>
        <v>0</v>
      </c>
      <c r="K282" s="221" t="s">
        <v>168</v>
      </c>
      <c r="L282" s="45"/>
      <c r="M282" s="226" t="s">
        <v>1</v>
      </c>
      <c r="N282" s="227" t="s">
        <v>45</v>
      </c>
      <c r="O282" s="92"/>
      <c r="P282" s="228">
        <f>O282*H282</f>
        <v>0</v>
      </c>
      <c r="Q282" s="228">
        <v>0</v>
      </c>
      <c r="R282" s="228">
        <f>Q282*H282</f>
        <v>0</v>
      </c>
      <c r="S282" s="228">
        <v>0</v>
      </c>
      <c r="T282" s="229">
        <f>S282*H282</f>
        <v>0</v>
      </c>
      <c r="U282" s="39"/>
      <c r="V282" s="39"/>
      <c r="W282" s="39"/>
      <c r="X282" s="39"/>
      <c r="Y282" s="39"/>
      <c r="Z282" s="39"/>
      <c r="AA282" s="39"/>
      <c r="AB282" s="39"/>
      <c r="AC282" s="39"/>
      <c r="AD282" s="39"/>
      <c r="AE282" s="39"/>
      <c r="AR282" s="230" t="s">
        <v>303</v>
      </c>
      <c r="AT282" s="230" t="s">
        <v>164</v>
      </c>
      <c r="AU282" s="230" t="s">
        <v>90</v>
      </c>
      <c r="AY282" s="18" t="s">
        <v>161</v>
      </c>
      <c r="BE282" s="231">
        <f>IF(N282="základní",J282,0)</f>
        <v>0</v>
      </c>
      <c r="BF282" s="231">
        <f>IF(N282="snížená",J282,0)</f>
        <v>0</v>
      </c>
      <c r="BG282" s="231">
        <f>IF(N282="zákl. přenesená",J282,0)</f>
        <v>0</v>
      </c>
      <c r="BH282" s="231">
        <f>IF(N282="sníž. přenesená",J282,0)</f>
        <v>0</v>
      </c>
      <c r="BI282" s="231">
        <f>IF(N282="nulová",J282,0)</f>
        <v>0</v>
      </c>
      <c r="BJ282" s="18" t="s">
        <v>88</v>
      </c>
      <c r="BK282" s="231">
        <f>ROUND(I282*H282,2)</f>
        <v>0</v>
      </c>
      <c r="BL282" s="18" t="s">
        <v>303</v>
      </c>
      <c r="BM282" s="230" t="s">
        <v>2248</v>
      </c>
    </row>
    <row r="283" s="13" customFormat="1">
      <c r="A283" s="13"/>
      <c r="B283" s="241"/>
      <c r="C283" s="242"/>
      <c r="D283" s="232" t="s">
        <v>250</v>
      </c>
      <c r="E283" s="242"/>
      <c r="F283" s="244" t="s">
        <v>2249</v>
      </c>
      <c r="G283" s="242"/>
      <c r="H283" s="245">
        <v>319.834</v>
      </c>
      <c r="I283" s="246"/>
      <c r="J283" s="242"/>
      <c r="K283" s="242"/>
      <c r="L283" s="247"/>
      <c r="M283" s="248"/>
      <c r="N283" s="249"/>
      <c r="O283" s="249"/>
      <c r="P283" s="249"/>
      <c r="Q283" s="249"/>
      <c r="R283" s="249"/>
      <c r="S283" s="249"/>
      <c r="T283" s="250"/>
      <c r="U283" s="13"/>
      <c r="V283" s="13"/>
      <c r="W283" s="13"/>
      <c r="X283" s="13"/>
      <c r="Y283" s="13"/>
      <c r="Z283" s="13"/>
      <c r="AA283" s="13"/>
      <c r="AB283" s="13"/>
      <c r="AC283" s="13"/>
      <c r="AD283" s="13"/>
      <c r="AE283" s="13"/>
      <c r="AT283" s="251" t="s">
        <v>250</v>
      </c>
      <c r="AU283" s="251" t="s">
        <v>90</v>
      </c>
      <c r="AV283" s="13" t="s">
        <v>90</v>
      </c>
      <c r="AW283" s="13" t="s">
        <v>4</v>
      </c>
      <c r="AX283" s="13" t="s">
        <v>88</v>
      </c>
      <c r="AY283" s="251" t="s">
        <v>161</v>
      </c>
    </row>
    <row r="284" s="12" customFormat="1" ht="22.8" customHeight="1">
      <c r="A284" s="12"/>
      <c r="B284" s="203"/>
      <c r="C284" s="204"/>
      <c r="D284" s="205" t="s">
        <v>79</v>
      </c>
      <c r="E284" s="217" t="s">
        <v>369</v>
      </c>
      <c r="F284" s="217" t="s">
        <v>370</v>
      </c>
      <c r="G284" s="204"/>
      <c r="H284" s="204"/>
      <c r="I284" s="207"/>
      <c r="J284" s="218">
        <f>BK284</f>
        <v>0</v>
      </c>
      <c r="K284" s="204"/>
      <c r="L284" s="209"/>
      <c r="M284" s="210"/>
      <c r="N284" s="211"/>
      <c r="O284" s="211"/>
      <c r="P284" s="212">
        <f>SUM(P285:P291)</f>
        <v>0</v>
      </c>
      <c r="Q284" s="211"/>
      <c r="R284" s="212">
        <f>SUM(R285:R291)</f>
        <v>0.0034269999999999999</v>
      </c>
      <c r="S284" s="211"/>
      <c r="T284" s="213">
        <f>SUM(T285:T291)</f>
        <v>0</v>
      </c>
      <c r="U284" s="12"/>
      <c r="V284" s="12"/>
      <c r="W284" s="12"/>
      <c r="X284" s="12"/>
      <c r="Y284" s="12"/>
      <c r="Z284" s="12"/>
      <c r="AA284" s="12"/>
      <c r="AB284" s="12"/>
      <c r="AC284" s="12"/>
      <c r="AD284" s="12"/>
      <c r="AE284" s="12"/>
      <c r="AR284" s="214" t="s">
        <v>90</v>
      </c>
      <c r="AT284" s="215" t="s">
        <v>79</v>
      </c>
      <c r="AU284" s="215" t="s">
        <v>88</v>
      </c>
      <c r="AY284" s="214" t="s">
        <v>161</v>
      </c>
      <c r="BK284" s="216">
        <f>SUM(BK285:BK291)</f>
        <v>0</v>
      </c>
    </row>
    <row r="285" s="2" customFormat="1" ht="24.15" customHeight="1">
      <c r="A285" s="39"/>
      <c r="B285" s="40"/>
      <c r="C285" s="219" t="s">
        <v>1122</v>
      </c>
      <c r="D285" s="219" t="s">
        <v>164</v>
      </c>
      <c r="E285" s="220" t="s">
        <v>1189</v>
      </c>
      <c r="F285" s="221" t="s">
        <v>1190</v>
      </c>
      <c r="G285" s="222" t="s">
        <v>441</v>
      </c>
      <c r="H285" s="223">
        <v>34.270000000000003</v>
      </c>
      <c r="I285" s="224"/>
      <c r="J285" s="225">
        <f>ROUND(I285*H285,2)</f>
        <v>0</v>
      </c>
      <c r="K285" s="221" t="s">
        <v>168</v>
      </c>
      <c r="L285" s="45"/>
      <c r="M285" s="226" t="s">
        <v>1</v>
      </c>
      <c r="N285" s="227" t="s">
        <v>45</v>
      </c>
      <c r="O285" s="92"/>
      <c r="P285" s="228">
        <f>O285*H285</f>
        <v>0</v>
      </c>
      <c r="Q285" s="228">
        <v>0</v>
      </c>
      <c r="R285" s="228">
        <f>Q285*H285</f>
        <v>0</v>
      </c>
      <c r="S285" s="228">
        <v>0</v>
      </c>
      <c r="T285" s="229">
        <f>S285*H285</f>
        <v>0</v>
      </c>
      <c r="U285" s="39"/>
      <c r="V285" s="39"/>
      <c r="W285" s="39"/>
      <c r="X285" s="39"/>
      <c r="Y285" s="39"/>
      <c r="Z285" s="39"/>
      <c r="AA285" s="39"/>
      <c r="AB285" s="39"/>
      <c r="AC285" s="39"/>
      <c r="AD285" s="39"/>
      <c r="AE285" s="39"/>
      <c r="AR285" s="230" t="s">
        <v>303</v>
      </c>
      <c r="AT285" s="230" t="s">
        <v>164</v>
      </c>
      <c r="AU285" s="230" t="s">
        <v>90</v>
      </c>
      <c r="AY285" s="18" t="s">
        <v>161</v>
      </c>
      <c r="BE285" s="231">
        <f>IF(N285="základní",J285,0)</f>
        <v>0</v>
      </c>
      <c r="BF285" s="231">
        <f>IF(N285="snížená",J285,0)</f>
        <v>0</v>
      </c>
      <c r="BG285" s="231">
        <f>IF(N285="zákl. přenesená",J285,0)</f>
        <v>0</v>
      </c>
      <c r="BH285" s="231">
        <f>IF(N285="sníž. přenesená",J285,0)</f>
        <v>0</v>
      </c>
      <c r="BI285" s="231">
        <f>IF(N285="nulová",J285,0)</f>
        <v>0</v>
      </c>
      <c r="BJ285" s="18" t="s">
        <v>88</v>
      </c>
      <c r="BK285" s="231">
        <f>ROUND(I285*H285,2)</f>
        <v>0</v>
      </c>
      <c r="BL285" s="18" t="s">
        <v>303</v>
      </c>
      <c r="BM285" s="230" t="s">
        <v>2250</v>
      </c>
    </row>
    <row r="286" s="2" customFormat="1">
      <c r="A286" s="39"/>
      <c r="B286" s="40"/>
      <c r="C286" s="41"/>
      <c r="D286" s="232" t="s">
        <v>171</v>
      </c>
      <c r="E286" s="41"/>
      <c r="F286" s="233" t="s">
        <v>1192</v>
      </c>
      <c r="G286" s="41"/>
      <c r="H286" s="41"/>
      <c r="I286" s="234"/>
      <c r="J286" s="41"/>
      <c r="K286" s="41"/>
      <c r="L286" s="45"/>
      <c r="M286" s="235"/>
      <c r="N286" s="236"/>
      <c r="O286" s="92"/>
      <c r="P286" s="92"/>
      <c r="Q286" s="92"/>
      <c r="R286" s="92"/>
      <c r="S286" s="92"/>
      <c r="T286" s="93"/>
      <c r="U286" s="39"/>
      <c r="V286" s="39"/>
      <c r="W286" s="39"/>
      <c r="X286" s="39"/>
      <c r="Y286" s="39"/>
      <c r="Z286" s="39"/>
      <c r="AA286" s="39"/>
      <c r="AB286" s="39"/>
      <c r="AC286" s="39"/>
      <c r="AD286" s="39"/>
      <c r="AE286" s="39"/>
      <c r="AT286" s="18" t="s">
        <v>171</v>
      </c>
      <c r="AU286" s="18" t="s">
        <v>90</v>
      </c>
    </row>
    <row r="287" s="13" customFormat="1">
      <c r="A287" s="13"/>
      <c r="B287" s="241"/>
      <c r="C287" s="242"/>
      <c r="D287" s="232" t="s">
        <v>250</v>
      </c>
      <c r="E287" s="243" t="s">
        <v>1</v>
      </c>
      <c r="F287" s="244" t="s">
        <v>2251</v>
      </c>
      <c r="G287" s="242"/>
      <c r="H287" s="245">
        <v>18.27</v>
      </c>
      <c r="I287" s="246"/>
      <c r="J287" s="242"/>
      <c r="K287" s="242"/>
      <c r="L287" s="247"/>
      <c r="M287" s="248"/>
      <c r="N287" s="249"/>
      <c r="O287" s="249"/>
      <c r="P287" s="249"/>
      <c r="Q287" s="249"/>
      <c r="R287" s="249"/>
      <c r="S287" s="249"/>
      <c r="T287" s="250"/>
      <c r="U287" s="13"/>
      <c r="V287" s="13"/>
      <c r="W287" s="13"/>
      <c r="X287" s="13"/>
      <c r="Y287" s="13"/>
      <c r="Z287" s="13"/>
      <c r="AA287" s="13"/>
      <c r="AB287" s="13"/>
      <c r="AC287" s="13"/>
      <c r="AD287" s="13"/>
      <c r="AE287" s="13"/>
      <c r="AT287" s="251" t="s">
        <v>250</v>
      </c>
      <c r="AU287" s="251" t="s">
        <v>90</v>
      </c>
      <c r="AV287" s="13" t="s">
        <v>90</v>
      </c>
      <c r="AW287" s="13" t="s">
        <v>36</v>
      </c>
      <c r="AX287" s="13" t="s">
        <v>80</v>
      </c>
      <c r="AY287" s="251" t="s">
        <v>161</v>
      </c>
    </row>
    <row r="288" s="13" customFormat="1">
      <c r="A288" s="13"/>
      <c r="B288" s="241"/>
      <c r="C288" s="242"/>
      <c r="D288" s="232" t="s">
        <v>250</v>
      </c>
      <c r="E288" s="243" t="s">
        <v>1</v>
      </c>
      <c r="F288" s="244" t="s">
        <v>1722</v>
      </c>
      <c r="G288" s="242"/>
      <c r="H288" s="245">
        <v>16</v>
      </c>
      <c r="I288" s="246"/>
      <c r="J288" s="242"/>
      <c r="K288" s="242"/>
      <c r="L288" s="247"/>
      <c r="M288" s="248"/>
      <c r="N288" s="249"/>
      <c r="O288" s="249"/>
      <c r="P288" s="249"/>
      <c r="Q288" s="249"/>
      <c r="R288" s="249"/>
      <c r="S288" s="249"/>
      <c r="T288" s="250"/>
      <c r="U288" s="13"/>
      <c r="V288" s="13"/>
      <c r="W288" s="13"/>
      <c r="X288" s="13"/>
      <c r="Y288" s="13"/>
      <c r="Z288" s="13"/>
      <c r="AA288" s="13"/>
      <c r="AB288" s="13"/>
      <c r="AC288" s="13"/>
      <c r="AD288" s="13"/>
      <c r="AE288" s="13"/>
      <c r="AT288" s="251" t="s">
        <v>250</v>
      </c>
      <c r="AU288" s="251" t="s">
        <v>90</v>
      </c>
      <c r="AV288" s="13" t="s">
        <v>90</v>
      </c>
      <c r="AW288" s="13" t="s">
        <v>36</v>
      </c>
      <c r="AX288" s="13" t="s">
        <v>80</v>
      </c>
      <c r="AY288" s="251" t="s">
        <v>161</v>
      </c>
    </row>
    <row r="289" s="14" customFormat="1">
      <c r="A289" s="14"/>
      <c r="B289" s="252"/>
      <c r="C289" s="253"/>
      <c r="D289" s="232" t="s">
        <v>250</v>
      </c>
      <c r="E289" s="254" t="s">
        <v>1</v>
      </c>
      <c r="F289" s="255" t="s">
        <v>253</v>
      </c>
      <c r="G289" s="253"/>
      <c r="H289" s="256">
        <v>34.269999999999996</v>
      </c>
      <c r="I289" s="257"/>
      <c r="J289" s="253"/>
      <c r="K289" s="253"/>
      <c r="L289" s="258"/>
      <c r="M289" s="259"/>
      <c r="N289" s="260"/>
      <c r="O289" s="260"/>
      <c r="P289" s="260"/>
      <c r="Q289" s="260"/>
      <c r="R289" s="260"/>
      <c r="S289" s="260"/>
      <c r="T289" s="261"/>
      <c r="U289" s="14"/>
      <c r="V289" s="14"/>
      <c r="W289" s="14"/>
      <c r="X289" s="14"/>
      <c r="Y289" s="14"/>
      <c r="Z289" s="14"/>
      <c r="AA289" s="14"/>
      <c r="AB289" s="14"/>
      <c r="AC289" s="14"/>
      <c r="AD289" s="14"/>
      <c r="AE289" s="14"/>
      <c r="AT289" s="262" t="s">
        <v>250</v>
      </c>
      <c r="AU289" s="262" t="s">
        <v>90</v>
      </c>
      <c r="AV289" s="14" t="s">
        <v>184</v>
      </c>
      <c r="AW289" s="14" t="s">
        <v>36</v>
      </c>
      <c r="AX289" s="14" t="s">
        <v>88</v>
      </c>
      <c r="AY289" s="262" t="s">
        <v>161</v>
      </c>
    </row>
    <row r="290" s="2" customFormat="1" ht="16.5" customHeight="1">
      <c r="A290" s="39"/>
      <c r="B290" s="40"/>
      <c r="C290" s="263" t="s">
        <v>1126</v>
      </c>
      <c r="D290" s="263" t="s">
        <v>261</v>
      </c>
      <c r="E290" s="264" t="s">
        <v>1196</v>
      </c>
      <c r="F290" s="265" t="s">
        <v>1197</v>
      </c>
      <c r="G290" s="266" t="s">
        <v>1072</v>
      </c>
      <c r="H290" s="267">
        <v>3.427</v>
      </c>
      <c r="I290" s="268"/>
      <c r="J290" s="269">
        <f>ROUND(I290*H290,2)</f>
        <v>0</v>
      </c>
      <c r="K290" s="265" t="s">
        <v>168</v>
      </c>
      <c r="L290" s="270"/>
      <c r="M290" s="271" t="s">
        <v>1</v>
      </c>
      <c r="N290" s="272" t="s">
        <v>45</v>
      </c>
      <c r="O290" s="92"/>
      <c r="P290" s="228">
        <f>O290*H290</f>
        <v>0</v>
      </c>
      <c r="Q290" s="228">
        <v>0.001</v>
      </c>
      <c r="R290" s="228">
        <f>Q290*H290</f>
        <v>0.0034269999999999999</v>
      </c>
      <c r="S290" s="228">
        <v>0</v>
      </c>
      <c r="T290" s="229">
        <f>S290*H290</f>
        <v>0</v>
      </c>
      <c r="U290" s="39"/>
      <c r="V290" s="39"/>
      <c r="W290" s="39"/>
      <c r="X290" s="39"/>
      <c r="Y290" s="39"/>
      <c r="Z290" s="39"/>
      <c r="AA290" s="39"/>
      <c r="AB290" s="39"/>
      <c r="AC290" s="39"/>
      <c r="AD290" s="39"/>
      <c r="AE290" s="39"/>
      <c r="AR290" s="230" t="s">
        <v>309</v>
      </c>
      <c r="AT290" s="230" t="s">
        <v>261</v>
      </c>
      <c r="AU290" s="230" t="s">
        <v>90</v>
      </c>
      <c r="AY290" s="18" t="s">
        <v>161</v>
      </c>
      <c r="BE290" s="231">
        <f>IF(N290="základní",J290,0)</f>
        <v>0</v>
      </c>
      <c r="BF290" s="231">
        <f>IF(N290="snížená",J290,0)</f>
        <v>0</v>
      </c>
      <c r="BG290" s="231">
        <f>IF(N290="zákl. přenesená",J290,0)</f>
        <v>0</v>
      </c>
      <c r="BH290" s="231">
        <f>IF(N290="sníž. přenesená",J290,0)</f>
        <v>0</v>
      </c>
      <c r="BI290" s="231">
        <f>IF(N290="nulová",J290,0)</f>
        <v>0</v>
      </c>
      <c r="BJ290" s="18" t="s">
        <v>88</v>
      </c>
      <c r="BK290" s="231">
        <f>ROUND(I290*H290,2)</f>
        <v>0</v>
      </c>
      <c r="BL290" s="18" t="s">
        <v>303</v>
      </c>
      <c r="BM290" s="230" t="s">
        <v>2252</v>
      </c>
    </row>
    <row r="291" s="13" customFormat="1">
      <c r="A291" s="13"/>
      <c r="B291" s="241"/>
      <c r="C291" s="242"/>
      <c r="D291" s="232" t="s">
        <v>250</v>
      </c>
      <c r="E291" s="242"/>
      <c r="F291" s="244" t="s">
        <v>2253</v>
      </c>
      <c r="G291" s="242"/>
      <c r="H291" s="245">
        <v>3.427</v>
      </c>
      <c r="I291" s="246"/>
      <c r="J291" s="242"/>
      <c r="K291" s="242"/>
      <c r="L291" s="247"/>
      <c r="M291" s="248"/>
      <c r="N291" s="249"/>
      <c r="O291" s="249"/>
      <c r="P291" s="249"/>
      <c r="Q291" s="249"/>
      <c r="R291" s="249"/>
      <c r="S291" s="249"/>
      <c r="T291" s="250"/>
      <c r="U291" s="13"/>
      <c r="V291" s="13"/>
      <c r="W291" s="13"/>
      <c r="X291" s="13"/>
      <c r="Y291" s="13"/>
      <c r="Z291" s="13"/>
      <c r="AA291" s="13"/>
      <c r="AB291" s="13"/>
      <c r="AC291" s="13"/>
      <c r="AD291" s="13"/>
      <c r="AE291" s="13"/>
      <c r="AT291" s="251" t="s">
        <v>250</v>
      </c>
      <c r="AU291" s="251" t="s">
        <v>90</v>
      </c>
      <c r="AV291" s="13" t="s">
        <v>90</v>
      </c>
      <c r="AW291" s="13" t="s">
        <v>4</v>
      </c>
      <c r="AX291" s="13" t="s">
        <v>88</v>
      </c>
      <c r="AY291" s="251" t="s">
        <v>161</v>
      </c>
    </row>
    <row r="292" s="12" customFormat="1" ht="22.8" customHeight="1">
      <c r="A292" s="12"/>
      <c r="B292" s="203"/>
      <c r="C292" s="204"/>
      <c r="D292" s="205" t="s">
        <v>79</v>
      </c>
      <c r="E292" s="217" t="s">
        <v>1200</v>
      </c>
      <c r="F292" s="217" t="s">
        <v>1201</v>
      </c>
      <c r="G292" s="204"/>
      <c r="H292" s="204"/>
      <c r="I292" s="207"/>
      <c r="J292" s="218">
        <f>BK292</f>
        <v>0</v>
      </c>
      <c r="K292" s="204"/>
      <c r="L292" s="209"/>
      <c r="M292" s="210"/>
      <c r="N292" s="211"/>
      <c r="O292" s="211"/>
      <c r="P292" s="212">
        <f>SUM(P293:P323)</f>
        <v>0</v>
      </c>
      <c r="Q292" s="211"/>
      <c r="R292" s="212">
        <f>SUM(R293:R323)</f>
        <v>0.30687010000000003</v>
      </c>
      <c r="S292" s="211"/>
      <c r="T292" s="213">
        <f>SUM(T293:T323)</f>
        <v>0.019309710000000001</v>
      </c>
      <c r="U292" s="12"/>
      <c r="V292" s="12"/>
      <c r="W292" s="12"/>
      <c r="X292" s="12"/>
      <c r="Y292" s="12"/>
      <c r="Z292" s="12"/>
      <c r="AA292" s="12"/>
      <c r="AB292" s="12"/>
      <c r="AC292" s="12"/>
      <c r="AD292" s="12"/>
      <c r="AE292" s="12"/>
      <c r="AR292" s="214" t="s">
        <v>90</v>
      </c>
      <c r="AT292" s="215" t="s">
        <v>79</v>
      </c>
      <c r="AU292" s="215" t="s">
        <v>88</v>
      </c>
      <c r="AY292" s="214" t="s">
        <v>161</v>
      </c>
      <c r="BK292" s="216">
        <f>SUM(BK293:BK323)</f>
        <v>0</v>
      </c>
    </row>
    <row r="293" s="2" customFormat="1" ht="16.5" customHeight="1">
      <c r="A293" s="39"/>
      <c r="B293" s="40"/>
      <c r="C293" s="219" t="s">
        <v>1130</v>
      </c>
      <c r="D293" s="219" t="s">
        <v>164</v>
      </c>
      <c r="E293" s="220" t="s">
        <v>1203</v>
      </c>
      <c r="F293" s="221" t="s">
        <v>1204</v>
      </c>
      <c r="G293" s="222" t="s">
        <v>248</v>
      </c>
      <c r="H293" s="223">
        <v>59.865000000000002</v>
      </c>
      <c r="I293" s="224"/>
      <c r="J293" s="225">
        <f>ROUND(I293*H293,2)</f>
        <v>0</v>
      </c>
      <c r="K293" s="221" t="s">
        <v>168</v>
      </c>
      <c r="L293" s="45"/>
      <c r="M293" s="226" t="s">
        <v>1</v>
      </c>
      <c r="N293" s="227" t="s">
        <v>45</v>
      </c>
      <c r="O293" s="92"/>
      <c r="P293" s="228">
        <f>O293*H293</f>
        <v>0</v>
      </c>
      <c r="Q293" s="228">
        <v>0.001</v>
      </c>
      <c r="R293" s="228">
        <f>Q293*H293</f>
        <v>0.059865000000000002</v>
      </c>
      <c r="S293" s="228">
        <v>0.00031</v>
      </c>
      <c r="T293" s="229">
        <f>S293*H293</f>
        <v>0.018558149999999999</v>
      </c>
      <c r="U293" s="39"/>
      <c r="V293" s="39"/>
      <c r="W293" s="39"/>
      <c r="X293" s="39"/>
      <c r="Y293" s="39"/>
      <c r="Z293" s="39"/>
      <c r="AA293" s="39"/>
      <c r="AB293" s="39"/>
      <c r="AC293" s="39"/>
      <c r="AD293" s="39"/>
      <c r="AE293" s="39"/>
      <c r="AR293" s="230" t="s">
        <v>303</v>
      </c>
      <c r="AT293" s="230" t="s">
        <v>164</v>
      </c>
      <c r="AU293" s="230" t="s">
        <v>90</v>
      </c>
      <c r="AY293" s="18" t="s">
        <v>161</v>
      </c>
      <c r="BE293" s="231">
        <f>IF(N293="základní",J293,0)</f>
        <v>0</v>
      </c>
      <c r="BF293" s="231">
        <f>IF(N293="snížená",J293,0)</f>
        <v>0</v>
      </c>
      <c r="BG293" s="231">
        <f>IF(N293="zákl. přenesená",J293,0)</f>
        <v>0</v>
      </c>
      <c r="BH293" s="231">
        <f>IF(N293="sníž. přenesená",J293,0)</f>
        <v>0</v>
      </c>
      <c r="BI293" s="231">
        <f>IF(N293="nulová",J293,0)</f>
        <v>0</v>
      </c>
      <c r="BJ293" s="18" t="s">
        <v>88</v>
      </c>
      <c r="BK293" s="231">
        <f>ROUND(I293*H293,2)</f>
        <v>0</v>
      </c>
      <c r="BL293" s="18" t="s">
        <v>303</v>
      </c>
      <c r="BM293" s="230" t="s">
        <v>2254</v>
      </c>
    </row>
    <row r="294" s="13" customFormat="1">
      <c r="A294" s="13"/>
      <c r="B294" s="241"/>
      <c r="C294" s="242"/>
      <c r="D294" s="232" t="s">
        <v>250</v>
      </c>
      <c r="E294" s="243" t="s">
        <v>1</v>
      </c>
      <c r="F294" s="244" t="s">
        <v>2255</v>
      </c>
      <c r="G294" s="242"/>
      <c r="H294" s="245">
        <v>50.009999999999998</v>
      </c>
      <c r="I294" s="246"/>
      <c r="J294" s="242"/>
      <c r="K294" s="242"/>
      <c r="L294" s="247"/>
      <c r="M294" s="248"/>
      <c r="N294" s="249"/>
      <c r="O294" s="249"/>
      <c r="P294" s="249"/>
      <c r="Q294" s="249"/>
      <c r="R294" s="249"/>
      <c r="S294" s="249"/>
      <c r="T294" s="250"/>
      <c r="U294" s="13"/>
      <c r="V294" s="13"/>
      <c r="W294" s="13"/>
      <c r="X294" s="13"/>
      <c r="Y294" s="13"/>
      <c r="Z294" s="13"/>
      <c r="AA294" s="13"/>
      <c r="AB294" s="13"/>
      <c r="AC294" s="13"/>
      <c r="AD294" s="13"/>
      <c r="AE294" s="13"/>
      <c r="AT294" s="251" t="s">
        <v>250</v>
      </c>
      <c r="AU294" s="251" t="s">
        <v>90</v>
      </c>
      <c r="AV294" s="13" t="s">
        <v>90</v>
      </c>
      <c r="AW294" s="13" t="s">
        <v>36</v>
      </c>
      <c r="AX294" s="13" t="s">
        <v>80</v>
      </c>
      <c r="AY294" s="251" t="s">
        <v>161</v>
      </c>
    </row>
    <row r="295" s="13" customFormat="1">
      <c r="A295" s="13"/>
      <c r="B295" s="241"/>
      <c r="C295" s="242"/>
      <c r="D295" s="232" t="s">
        <v>250</v>
      </c>
      <c r="E295" s="243" t="s">
        <v>1</v>
      </c>
      <c r="F295" s="244" t="s">
        <v>2256</v>
      </c>
      <c r="G295" s="242"/>
      <c r="H295" s="245">
        <v>-8.1750000000000007</v>
      </c>
      <c r="I295" s="246"/>
      <c r="J295" s="242"/>
      <c r="K295" s="242"/>
      <c r="L295" s="247"/>
      <c r="M295" s="248"/>
      <c r="N295" s="249"/>
      <c r="O295" s="249"/>
      <c r="P295" s="249"/>
      <c r="Q295" s="249"/>
      <c r="R295" s="249"/>
      <c r="S295" s="249"/>
      <c r="T295" s="250"/>
      <c r="U295" s="13"/>
      <c r="V295" s="13"/>
      <c r="W295" s="13"/>
      <c r="X295" s="13"/>
      <c r="Y295" s="13"/>
      <c r="Z295" s="13"/>
      <c r="AA295" s="13"/>
      <c r="AB295" s="13"/>
      <c r="AC295" s="13"/>
      <c r="AD295" s="13"/>
      <c r="AE295" s="13"/>
      <c r="AT295" s="251" t="s">
        <v>250</v>
      </c>
      <c r="AU295" s="251" t="s">
        <v>90</v>
      </c>
      <c r="AV295" s="13" t="s">
        <v>90</v>
      </c>
      <c r="AW295" s="13" t="s">
        <v>36</v>
      </c>
      <c r="AX295" s="13" t="s">
        <v>80</v>
      </c>
      <c r="AY295" s="251" t="s">
        <v>161</v>
      </c>
    </row>
    <row r="296" s="13" customFormat="1">
      <c r="A296" s="13"/>
      <c r="B296" s="241"/>
      <c r="C296" s="242"/>
      <c r="D296" s="232" t="s">
        <v>250</v>
      </c>
      <c r="E296" s="243" t="s">
        <v>1</v>
      </c>
      <c r="F296" s="244" t="s">
        <v>2257</v>
      </c>
      <c r="G296" s="242"/>
      <c r="H296" s="245">
        <v>18.030000000000001</v>
      </c>
      <c r="I296" s="246"/>
      <c r="J296" s="242"/>
      <c r="K296" s="242"/>
      <c r="L296" s="247"/>
      <c r="M296" s="248"/>
      <c r="N296" s="249"/>
      <c r="O296" s="249"/>
      <c r="P296" s="249"/>
      <c r="Q296" s="249"/>
      <c r="R296" s="249"/>
      <c r="S296" s="249"/>
      <c r="T296" s="250"/>
      <c r="U296" s="13"/>
      <c r="V296" s="13"/>
      <c r="W296" s="13"/>
      <c r="X296" s="13"/>
      <c r="Y296" s="13"/>
      <c r="Z296" s="13"/>
      <c r="AA296" s="13"/>
      <c r="AB296" s="13"/>
      <c r="AC296" s="13"/>
      <c r="AD296" s="13"/>
      <c r="AE296" s="13"/>
      <c r="AT296" s="251" t="s">
        <v>250</v>
      </c>
      <c r="AU296" s="251" t="s">
        <v>90</v>
      </c>
      <c r="AV296" s="13" t="s">
        <v>90</v>
      </c>
      <c r="AW296" s="13" t="s">
        <v>36</v>
      </c>
      <c r="AX296" s="13" t="s">
        <v>80</v>
      </c>
      <c r="AY296" s="251" t="s">
        <v>161</v>
      </c>
    </row>
    <row r="297" s="14" customFormat="1">
      <c r="A297" s="14"/>
      <c r="B297" s="252"/>
      <c r="C297" s="253"/>
      <c r="D297" s="232" t="s">
        <v>250</v>
      </c>
      <c r="E297" s="254" t="s">
        <v>1</v>
      </c>
      <c r="F297" s="255" t="s">
        <v>253</v>
      </c>
      <c r="G297" s="253"/>
      <c r="H297" s="256">
        <v>59.864999999999995</v>
      </c>
      <c r="I297" s="257"/>
      <c r="J297" s="253"/>
      <c r="K297" s="253"/>
      <c r="L297" s="258"/>
      <c r="M297" s="259"/>
      <c r="N297" s="260"/>
      <c r="O297" s="260"/>
      <c r="P297" s="260"/>
      <c r="Q297" s="260"/>
      <c r="R297" s="260"/>
      <c r="S297" s="260"/>
      <c r="T297" s="261"/>
      <c r="U297" s="14"/>
      <c r="V297" s="14"/>
      <c r="W297" s="14"/>
      <c r="X297" s="14"/>
      <c r="Y297" s="14"/>
      <c r="Z297" s="14"/>
      <c r="AA297" s="14"/>
      <c r="AB297" s="14"/>
      <c r="AC297" s="14"/>
      <c r="AD297" s="14"/>
      <c r="AE297" s="14"/>
      <c r="AT297" s="262" t="s">
        <v>250</v>
      </c>
      <c r="AU297" s="262" t="s">
        <v>90</v>
      </c>
      <c r="AV297" s="14" t="s">
        <v>184</v>
      </c>
      <c r="AW297" s="14" t="s">
        <v>36</v>
      </c>
      <c r="AX297" s="14" t="s">
        <v>88</v>
      </c>
      <c r="AY297" s="262" t="s">
        <v>161</v>
      </c>
    </row>
    <row r="298" s="2" customFormat="1" ht="24.15" customHeight="1">
      <c r="A298" s="39"/>
      <c r="B298" s="40"/>
      <c r="C298" s="219" t="s">
        <v>1134</v>
      </c>
      <c r="D298" s="219" t="s">
        <v>164</v>
      </c>
      <c r="E298" s="220" t="s">
        <v>1210</v>
      </c>
      <c r="F298" s="221" t="s">
        <v>1211</v>
      </c>
      <c r="G298" s="222" t="s">
        <v>248</v>
      </c>
      <c r="H298" s="223">
        <v>59.865000000000002</v>
      </c>
      <c r="I298" s="224"/>
      <c r="J298" s="225">
        <f>ROUND(I298*H298,2)</f>
        <v>0</v>
      </c>
      <c r="K298" s="221" t="s">
        <v>168</v>
      </c>
      <c r="L298" s="45"/>
      <c r="M298" s="226" t="s">
        <v>1</v>
      </c>
      <c r="N298" s="227" t="s">
        <v>45</v>
      </c>
      <c r="O298" s="92"/>
      <c r="P298" s="228">
        <f>O298*H298</f>
        <v>0</v>
      </c>
      <c r="Q298" s="228">
        <v>0</v>
      </c>
      <c r="R298" s="228">
        <f>Q298*H298</f>
        <v>0</v>
      </c>
      <c r="S298" s="228">
        <v>0</v>
      </c>
      <c r="T298" s="229">
        <f>S298*H298</f>
        <v>0</v>
      </c>
      <c r="U298" s="39"/>
      <c r="V298" s="39"/>
      <c r="W298" s="39"/>
      <c r="X298" s="39"/>
      <c r="Y298" s="39"/>
      <c r="Z298" s="39"/>
      <c r="AA298" s="39"/>
      <c r="AB298" s="39"/>
      <c r="AC298" s="39"/>
      <c r="AD298" s="39"/>
      <c r="AE298" s="39"/>
      <c r="AR298" s="230" t="s">
        <v>303</v>
      </c>
      <c r="AT298" s="230" t="s">
        <v>164</v>
      </c>
      <c r="AU298" s="230" t="s">
        <v>90</v>
      </c>
      <c r="AY298" s="18" t="s">
        <v>161</v>
      </c>
      <c r="BE298" s="231">
        <f>IF(N298="základní",J298,0)</f>
        <v>0</v>
      </c>
      <c r="BF298" s="231">
        <f>IF(N298="snížená",J298,0)</f>
        <v>0</v>
      </c>
      <c r="BG298" s="231">
        <f>IF(N298="zákl. přenesená",J298,0)</f>
        <v>0</v>
      </c>
      <c r="BH298" s="231">
        <f>IF(N298="sníž. přenesená",J298,0)</f>
        <v>0</v>
      </c>
      <c r="BI298" s="231">
        <f>IF(N298="nulová",J298,0)</f>
        <v>0</v>
      </c>
      <c r="BJ298" s="18" t="s">
        <v>88</v>
      </c>
      <c r="BK298" s="231">
        <f>ROUND(I298*H298,2)</f>
        <v>0</v>
      </c>
      <c r="BL298" s="18" t="s">
        <v>303</v>
      </c>
      <c r="BM298" s="230" t="s">
        <v>2258</v>
      </c>
    </row>
    <row r="299" s="2" customFormat="1" ht="24.15" customHeight="1">
      <c r="A299" s="39"/>
      <c r="B299" s="40"/>
      <c r="C299" s="219" t="s">
        <v>1140</v>
      </c>
      <c r="D299" s="219" t="s">
        <v>164</v>
      </c>
      <c r="E299" s="220" t="s">
        <v>1213</v>
      </c>
      <c r="F299" s="221" t="s">
        <v>1214</v>
      </c>
      <c r="G299" s="222" t="s">
        <v>441</v>
      </c>
      <c r="H299" s="223">
        <v>34.270000000000003</v>
      </c>
      <c r="I299" s="224"/>
      <c r="J299" s="225">
        <f>ROUND(I299*H299,2)</f>
        <v>0</v>
      </c>
      <c r="K299" s="221" t="s">
        <v>168</v>
      </c>
      <c r="L299" s="45"/>
      <c r="M299" s="226" t="s">
        <v>1</v>
      </c>
      <c r="N299" s="227" t="s">
        <v>45</v>
      </c>
      <c r="O299" s="92"/>
      <c r="P299" s="228">
        <f>O299*H299</f>
        <v>0</v>
      </c>
      <c r="Q299" s="228">
        <v>1.0000000000000001E-05</v>
      </c>
      <c r="R299" s="228">
        <f>Q299*H299</f>
        <v>0.00034270000000000004</v>
      </c>
      <c r="S299" s="228">
        <v>0</v>
      </c>
      <c r="T299" s="229">
        <f>S299*H299</f>
        <v>0</v>
      </c>
      <c r="U299" s="39"/>
      <c r="V299" s="39"/>
      <c r="W299" s="39"/>
      <c r="X299" s="39"/>
      <c r="Y299" s="39"/>
      <c r="Z299" s="39"/>
      <c r="AA299" s="39"/>
      <c r="AB299" s="39"/>
      <c r="AC299" s="39"/>
      <c r="AD299" s="39"/>
      <c r="AE299" s="39"/>
      <c r="AR299" s="230" t="s">
        <v>303</v>
      </c>
      <c r="AT299" s="230" t="s">
        <v>164</v>
      </c>
      <c r="AU299" s="230" t="s">
        <v>90</v>
      </c>
      <c r="AY299" s="18" t="s">
        <v>161</v>
      </c>
      <c r="BE299" s="231">
        <f>IF(N299="základní",J299,0)</f>
        <v>0</v>
      </c>
      <c r="BF299" s="231">
        <f>IF(N299="snížená",J299,0)</f>
        <v>0</v>
      </c>
      <c r="BG299" s="231">
        <f>IF(N299="zákl. přenesená",J299,0)</f>
        <v>0</v>
      </c>
      <c r="BH299" s="231">
        <f>IF(N299="sníž. přenesená",J299,0)</f>
        <v>0</v>
      </c>
      <c r="BI299" s="231">
        <f>IF(N299="nulová",J299,0)</f>
        <v>0</v>
      </c>
      <c r="BJ299" s="18" t="s">
        <v>88</v>
      </c>
      <c r="BK299" s="231">
        <f>ROUND(I299*H299,2)</f>
        <v>0</v>
      </c>
      <c r="BL299" s="18" t="s">
        <v>303</v>
      </c>
      <c r="BM299" s="230" t="s">
        <v>2259</v>
      </c>
    </row>
    <row r="300" s="2" customFormat="1" ht="21.75" customHeight="1">
      <c r="A300" s="39"/>
      <c r="B300" s="40"/>
      <c r="C300" s="219" t="s">
        <v>1145</v>
      </c>
      <c r="D300" s="219" t="s">
        <v>164</v>
      </c>
      <c r="E300" s="220" t="s">
        <v>1217</v>
      </c>
      <c r="F300" s="221" t="s">
        <v>1218</v>
      </c>
      <c r="G300" s="222" t="s">
        <v>441</v>
      </c>
      <c r="H300" s="223">
        <v>34.270000000000003</v>
      </c>
      <c r="I300" s="224"/>
      <c r="J300" s="225">
        <f>ROUND(I300*H300,2)</f>
        <v>0</v>
      </c>
      <c r="K300" s="221" t="s">
        <v>168</v>
      </c>
      <c r="L300" s="45"/>
      <c r="M300" s="226" t="s">
        <v>1</v>
      </c>
      <c r="N300" s="227" t="s">
        <v>45</v>
      </c>
      <c r="O300" s="92"/>
      <c r="P300" s="228">
        <f>O300*H300</f>
        <v>0</v>
      </c>
      <c r="Q300" s="228">
        <v>8.0000000000000007E-05</v>
      </c>
      <c r="R300" s="228">
        <f>Q300*H300</f>
        <v>0.0027416000000000003</v>
      </c>
      <c r="S300" s="228">
        <v>0</v>
      </c>
      <c r="T300" s="229">
        <f>S300*H300</f>
        <v>0</v>
      </c>
      <c r="U300" s="39"/>
      <c r="V300" s="39"/>
      <c r="W300" s="39"/>
      <c r="X300" s="39"/>
      <c r="Y300" s="39"/>
      <c r="Z300" s="39"/>
      <c r="AA300" s="39"/>
      <c r="AB300" s="39"/>
      <c r="AC300" s="39"/>
      <c r="AD300" s="39"/>
      <c r="AE300" s="39"/>
      <c r="AR300" s="230" t="s">
        <v>303</v>
      </c>
      <c r="AT300" s="230" t="s">
        <v>164</v>
      </c>
      <c r="AU300" s="230" t="s">
        <v>90</v>
      </c>
      <c r="AY300" s="18" t="s">
        <v>161</v>
      </c>
      <c r="BE300" s="231">
        <f>IF(N300="základní",J300,0)</f>
        <v>0</v>
      </c>
      <c r="BF300" s="231">
        <f>IF(N300="snížená",J300,0)</f>
        <v>0</v>
      </c>
      <c r="BG300" s="231">
        <f>IF(N300="zákl. přenesená",J300,0)</f>
        <v>0</v>
      </c>
      <c r="BH300" s="231">
        <f>IF(N300="sníž. přenesená",J300,0)</f>
        <v>0</v>
      </c>
      <c r="BI300" s="231">
        <f>IF(N300="nulová",J300,0)</f>
        <v>0</v>
      </c>
      <c r="BJ300" s="18" t="s">
        <v>88</v>
      </c>
      <c r="BK300" s="231">
        <f>ROUND(I300*H300,2)</f>
        <v>0</v>
      </c>
      <c r="BL300" s="18" t="s">
        <v>303</v>
      </c>
      <c r="BM300" s="230" t="s">
        <v>2260</v>
      </c>
    </row>
    <row r="301" s="2" customFormat="1" ht="16.5" customHeight="1">
      <c r="A301" s="39"/>
      <c r="B301" s="40"/>
      <c r="C301" s="263" t="s">
        <v>1149</v>
      </c>
      <c r="D301" s="263" t="s">
        <v>261</v>
      </c>
      <c r="E301" s="264" t="s">
        <v>1221</v>
      </c>
      <c r="F301" s="265" t="s">
        <v>1222</v>
      </c>
      <c r="G301" s="266" t="s">
        <v>441</v>
      </c>
      <c r="H301" s="267">
        <v>35.984000000000002</v>
      </c>
      <c r="I301" s="268"/>
      <c r="J301" s="269">
        <f>ROUND(I301*H301,2)</f>
        <v>0</v>
      </c>
      <c r="K301" s="265" t="s">
        <v>168</v>
      </c>
      <c r="L301" s="270"/>
      <c r="M301" s="271" t="s">
        <v>1</v>
      </c>
      <c r="N301" s="272" t="s">
        <v>45</v>
      </c>
      <c r="O301" s="92"/>
      <c r="P301" s="228">
        <f>O301*H301</f>
        <v>0</v>
      </c>
      <c r="Q301" s="228">
        <v>1.0000000000000001E-05</v>
      </c>
      <c r="R301" s="228">
        <f>Q301*H301</f>
        <v>0.00035984000000000005</v>
      </c>
      <c r="S301" s="228">
        <v>0</v>
      </c>
      <c r="T301" s="229">
        <f>S301*H301</f>
        <v>0</v>
      </c>
      <c r="U301" s="39"/>
      <c r="V301" s="39"/>
      <c r="W301" s="39"/>
      <c r="X301" s="39"/>
      <c r="Y301" s="39"/>
      <c r="Z301" s="39"/>
      <c r="AA301" s="39"/>
      <c r="AB301" s="39"/>
      <c r="AC301" s="39"/>
      <c r="AD301" s="39"/>
      <c r="AE301" s="39"/>
      <c r="AR301" s="230" t="s">
        <v>309</v>
      </c>
      <c r="AT301" s="230" t="s">
        <v>261</v>
      </c>
      <c r="AU301" s="230" t="s">
        <v>90</v>
      </c>
      <c r="AY301" s="18" t="s">
        <v>161</v>
      </c>
      <c r="BE301" s="231">
        <f>IF(N301="základní",J301,0)</f>
        <v>0</v>
      </c>
      <c r="BF301" s="231">
        <f>IF(N301="snížená",J301,0)</f>
        <v>0</v>
      </c>
      <c r="BG301" s="231">
        <f>IF(N301="zákl. přenesená",J301,0)</f>
        <v>0</v>
      </c>
      <c r="BH301" s="231">
        <f>IF(N301="sníž. přenesená",J301,0)</f>
        <v>0</v>
      </c>
      <c r="BI301" s="231">
        <f>IF(N301="nulová",J301,0)</f>
        <v>0</v>
      </c>
      <c r="BJ301" s="18" t="s">
        <v>88</v>
      </c>
      <c r="BK301" s="231">
        <f>ROUND(I301*H301,2)</f>
        <v>0</v>
      </c>
      <c r="BL301" s="18" t="s">
        <v>303</v>
      </c>
      <c r="BM301" s="230" t="s">
        <v>2261</v>
      </c>
    </row>
    <row r="302" s="13" customFormat="1">
      <c r="A302" s="13"/>
      <c r="B302" s="241"/>
      <c r="C302" s="242"/>
      <c r="D302" s="232" t="s">
        <v>250</v>
      </c>
      <c r="E302" s="242"/>
      <c r="F302" s="244" t="s">
        <v>2262</v>
      </c>
      <c r="G302" s="242"/>
      <c r="H302" s="245">
        <v>35.984000000000002</v>
      </c>
      <c r="I302" s="246"/>
      <c r="J302" s="242"/>
      <c r="K302" s="242"/>
      <c r="L302" s="247"/>
      <c r="M302" s="248"/>
      <c r="N302" s="249"/>
      <c r="O302" s="249"/>
      <c r="P302" s="249"/>
      <c r="Q302" s="249"/>
      <c r="R302" s="249"/>
      <c r="S302" s="249"/>
      <c r="T302" s="250"/>
      <c r="U302" s="13"/>
      <c r="V302" s="13"/>
      <c r="W302" s="13"/>
      <c r="X302" s="13"/>
      <c r="Y302" s="13"/>
      <c r="Z302" s="13"/>
      <c r="AA302" s="13"/>
      <c r="AB302" s="13"/>
      <c r="AC302" s="13"/>
      <c r="AD302" s="13"/>
      <c r="AE302" s="13"/>
      <c r="AT302" s="251" t="s">
        <v>250</v>
      </c>
      <c r="AU302" s="251" t="s">
        <v>90</v>
      </c>
      <c r="AV302" s="13" t="s">
        <v>90</v>
      </c>
      <c r="AW302" s="13" t="s">
        <v>4</v>
      </c>
      <c r="AX302" s="13" t="s">
        <v>88</v>
      </c>
      <c r="AY302" s="251" t="s">
        <v>161</v>
      </c>
    </row>
    <row r="303" s="2" customFormat="1" ht="24.15" customHeight="1">
      <c r="A303" s="39"/>
      <c r="B303" s="40"/>
      <c r="C303" s="219" t="s">
        <v>1154</v>
      </c>
      <c r="D303" s="219" t="s">
        <v>164</v>
      </c>
      <c r="E303" s="220" t="s">
        <v>1225</v>
      </c>
      <c r="F303" s="221" t="s">
        <v>1226</v>
      </c>
      <c r="G303" s="222" t="s">
        <v>248</v>
      </c>
      <c r="H303" s="223">
        <v>65.817999999999998</v>
      </c>
      <c r="I303" s="224"/>
      <c r="J303" s="225">
        <f>ROUND(I303*H303,2)</f>
        <v>0</v>
      </c>
      <c r="K303" s="221" t="s">
        <v>168</v>
      </c>
      <c r="L303" s="45"/>
      <c r="M303" s="226" t="s">
        <v>1</v>
      </c>
      <c r="N303" s="227" t="s">
        <v>45</v>
      </c>
      <c r="O303" s="92"/>
      <c r="P303" s="228">
        <f>O303*H303</f>
        <v>0</v>
      </c>
      <c r="Q303" s="228">
        <v>0.0031800000000000001</v>
      </c>
      <c r="R303" s="228">
        <f>Q303*H303</f>
        <v>0.20930124</v>
      </c>
      <c r="S303" s="228">
        <v>0</v>
      </c>
      <c r="T303" s="229">
        <f>S303*H303</f>
        <v>0</v>
      </c>
      <c r="U303" s="39"/>
      <c r="V303" s="39"/>
      <c r="W303" s="39"/>
      <c r="X303" s="39"/>
      <c r="Y303" s="39"/>
      <c r="Z303" s="39"/>
      <c r="AA303" s="39"/>
      <c r="AB303" s="39"/>
      <c r="AC303" s="39"/>
      <c r="AD303" s="39"/>
      <c r="AE303" s="39"/>
      <c r="AR303" s="230" t="s">
        <v>303</v>
      </c>
      <c r="AT303" s="230" t="s">
        <v>164</v>
      </c>
      <c r="AU303" s="230" t="s">
        <v>90</v>
      </c>
      <c r="AY303" s="18" t="s">
        <v>161</v>
      </c>
      <c r="BE303" s="231">
        <f>IF(N303="základní",J303,0)</f>
        <v>0</v>
      </c>
      <c r="BF303" s="231">
        <f>IF(N303="snížená",J303,0)</f>
        <v>0</v>
      </c>
      <c r="BG303" s="231">
        <f>IF(N303="zákl. přenesená",J303,0)</f>
        <v>0</v>
      </c>
      <c r="BH303" s="231">
        <f>IF(N303="sníž. přenesená",J303,0)</f>
        <v>0</v>
      </c>
      <c r="BI303" s="231">
        <f>IF(N303="nulová",J303,0)</f>
        <v>0</v>
      </c>
      <c r="BJ303" s="18" t="s">
        <v>88</v>
      </c>
      <c r="BK303" s="231">
        <f>ROUND(I303*H303,2)</f>
        <v>0</v>
      </c>
      <c r="BL303" s="18" t="s">
        <v>303</v>
      </c>
      <c r="BM303" s="230" t="s">
        <v>2263</v>
      </c>
    </row>
    <row r="304" s="13" customFormat="1">
      <c r="A304" s="13"/>
      <c r="B304" s="241"/>
      <c r="C304" s="242"/>
      <c r="D304" s="232" t="s">
        <v>250</v>
      </c>
      <c r="E304" s="243" t="s">
        <v>1</v>
      </c>
      <c r="F304" s="244" t="s">
        <v>2264</v>
      </c>
      <c r="G304" s="242"/>
      <c r="H304" s="245">
        <v>47.787999999999997</v>
      </c>
      <c r="I304" s="246"/>
      <c r="J304" s="242"/>
      <c r="K304" s="242"/>
      <c r="L304" s="247"/>
      <c r="M304" s="248"/>
      <c r="N304" s="249"/>
      <c r="O304" s="249"/>
      <c r="P304" s="249"/>
      <c r="Q304" s="249"/>
      <c r="R304" s="249"/>
      <c r="S304" s="249"/>
      <c r="T304" s="250"/>
      <c r="U304" s="13"/>
      <c r="V304" s="13"/>
      <c r="W304" s="13"/>
      <c r="X304" s="13"/>
      <c r="Y304" s="13"/>
      <c r="Z304" s="13"/>
      <c r="AA304" s="13"/>
      <c r="AB304" s="13"/>
      <c r="AC304" s="13"/>
      <c r="AD304" s="13"/>
      <c r="AE304" s="13"/>
      <c r="AT304" s="251" t="s">
        <v>250</v>
      </c>
      <c r="AU304" s="251" t="s">
        <v>90</v>
      </c>
      <c r="AV304" s="13" t="s">
        <v>90</v>
      </c>
      <c r="AW304" s="13" t="s">
        <v>36</v>
      </c>
      <c r="AX304" s="13" t="s">
        <v>80</v>
      </c>
      <c r="AY304" s="251" t="s">
        <v>161</v>
      </c>
    </row>
    <row r="305" s="13" customFormat="1">
      <c r="A305" s="13"/>
      <c r="B305" s="241"/>
      <c r="C305" s="242"/>
      <c r="D305" s="232" t="s">
        <v>250</v>
      </c>
      <c r="E305" s="243" t="s">
        <v>1</v>
      </c>
      <c r="F305" s="244" t="s">
        <v>2217</v>
      </c>
      <c r="G305" s="242"/>
      <c r="H305" s="245">
        <v>18.030000000000001</v>
      </c>
      <c r="I305" s="246"/>
      <c r="J305" s="242"/>
      <c r="K305" s="242"/>
      <c r="L305" s="247"/>
      <c r="M305" s="248"/>
      <c r="N305" s="249"/>
      <c r="O305" s="249"/>
      <c r="P305" s="249"/>
      <c r="Q305" s="249"/>
      <c r="R305" s="249"/>
      <c r="S305" s="249"/>
      <c r="T305" s="250"/>
      <c r="U305" s="13"/>
      <c r="V305" s="13"/>
      <c r="W305" s="13"/>
      <c r="X305" s="13"/>
      <c r="Y305" s="13"/>
      <c r="Z305" s="13"/>
      <c r="AA305" s="13"/>
      <c r="AB305" s="13"/>
      <c r="AC305" s="13"/>
      <c r="AD305" s="13"/>
      <c r="AE305" s="13"/>
      <c r="AT305" s="251" t="s">
        <v>250</v>
      </c>
      <c r="AU305" s="251" t="s">
        <v>90</v>
      </c>
      <c r="AV305" s="13" t="s">
        <v>90</v>
      </c>
      <c r="AW305" s="13" t="s">
        <v>36</v>
      </c>
      <c r="AX305" s="13" t="s">
        <v>80</v>
      </c>
      <c r="AY305" s="251" t="s">
        <v>161</v>
      </c>
    </row>
    <row r="306" s="14" customFormat="1">
      <c r="A306" s="14"/>
      <c r="B306" s="252"/>
      <c r="C306" s="253"/>
      <c r="D306" s="232" t="s">
        <v>250</v>
      </c>
      <c r="E306" s="254" t="s">
        <v>1</v>
      </c>
      <c r="F306" s="255" t="s">
        <v>253</v>
      </c>
      <c r="G306" s="253"/>
      <c r="H306" s="256">
        <v>65.817999999999998</v>
      </c>
      <c r="I306" s="257"/>
      <c r="J306" s="253"/>
      <c r="K306" s="253"/>
      <c r="L306" s="258"/>
      <c r="M306" s="259"/>
      <c r="N306" s="260"/>
      <c r="O306" s="260"/>
      <c r="P306" s="260"/>
      <c r="Q306" s="260"/>
      <c r="R306" s="260"/>
      <c r="S306" s="260"/>
      <c r="T306" s="261"/>
      <c r="U306" s="14"/>
      <c r="V306" s="14"/>
      <c r="W306" s="14"/>
      <c r="X306" s="14"/>
      <c r="Y306" s="14"/>
      <c r="Z306" s="14"/>
      <c r="AA306" s="14"/>
      <c r="AB306" s="14"/>
      <c r="AC306" s="14"/>
      <c r="AD306" s="14"/>
      <c r="AE306" s="14"/>
      <c r="AT306" s="262" t="s">
        <v>250</v>
      </c>
      <c r="AU306" s="262" t="s">
        <v>90</v>
      </c>
      <c r="AV306" s="14" t="s">
        <v>184</v>
      </c>
      <c r="AW306" s="14" t="s">
        <v>36</v>
      </c>
      <c r="AX306" s="14" t="s">
        <v>88</v>
      </c>
      <c r="AY306" s="262" t="s">
        <v>161</v>
      </c>
    </row>
    <row r="307" s="2" customFormat="1" ht="16.5" customHeight="1">
      <c r="A307" s="39"/>
      <c r="B307" s="40"/>
      <c r="C307" s="219" t="s">
        <v>1158</v>
      </c>
      <c r="D307" s="219" t="s">
        <v>164</v>
      </c>
      <c r="E307" s="220" t="s">
        <v>1229</v>
      </c>
      <c r="F307" s="221" t="s">
        <v>1230</v>
      </c>
      <c r="G307" s="222" t="s">
        <v>248</v>
      </c>
      <c r="H307" s="223">
        <v>18.030000000000001</v>
      </c>
      <c r="I307" s="224"/>
      <c r="J307" s="225">
        <f>ROUND(I307*H307,2)</f>
        <v>0</v>
      </c>
      <c r="K307" s="221" t="s">
        <v>168</v>
      </c>
      <c r="L307" s="45"/>
      <c r="M307" s="226" t="s">
        <v>1</v>
      </c>
      <c r="N307" s="227" t="s">
        <v>45</v>
      </c>
      <c r="O307" s="92"/>
      <c r="P307" s="228">
        <f>O307*H307</f>
        <v>0</v>
      </c>
      <c r="Q307" s="228">
        <v>0</v>
      </c>
      <c r="R307" s="228">
        <f>Q307*H307</f>
        <v>0</v>
      </c>
      <c r="S307" s="228">
        <v>3.0000000000000001E-05</v>
      </c>
      <c r="T307" s="229">
        <f>S307*H307</f>
        <v>0.00054090000000000008</v>
      </c>
      <c r="U307" s="39"/>
      <c r="V307" s="39"/>
      <c r="W307" s="39"/>
      <c r="X307" s="39"/>
      <c r="Y307" s="39"/>
      <c r="Z307" s="39"/>
      <c r="AA307" s="39"/>
      <c r="AB307" s="39"/>
      <c r="AC307" s="39"/>
      <c r="AD307" s="39"/>
      <c r="AE307" s="39"/>
      <c r="AR307" s="230" t="s">
        <v>303</v>
      </c>
      <c r="AT307" s="230" t="s">
        <v>164</v>
      </c>
      <c r="AU307" s="230" t="s">
        <v>90</v>
      </c>
      <c r="AY307" s="18" t="s">
        <v>161</v>
      </c>
      <c r="BE307" s="231">
        <f>IF(N307="základní",J307,0)</f>
        <v>0</v>
      </c>
      <c r="BF307" s="231">
        <f>IF(N307="snížená",J307,0)</f>
        <v>0</v>
      </c>
      <c r="BG307" s="231">
        <f>IF(N307="zákl. přenesená",J307,0)</f>
        <v>0</v>
      </c>
      <c r="BH307" s="231">
        <f>IF(N307="sníž. přenesená",J307,0)</f>
        <v>0</v>
      </c>
      <c r="BI307" s="231">
        <f>IF(N307="nulová",J307,0)</f>
        <v>0</v>
      </c>
      <c r="BJ307" s="18" t="s">
        <v>88</v>
      </c>
      <c r="BK307" s="231">
        <f>ROUND(I307*H307,2)</f>
        <v>0</v>
      </c>
      <c r="BL307" s="18" t="s">
        <v>303</v>
      </c>
      <c r="BM307" s="230" t="s">
        <v>2265</v>
      </c>
    </row>
    <row r="308" s="2" customFormat="1" ht="16.5" customHeight="1">
      <c r="A308" s="39"/>
      <c r="B308" s="40"/>
      <c r="C308" s="263" t="s">
        <v>1162</v>
      </c>
      <c r="D308" s="263" t="s">
        <v>261</v>
      </c>
      <c r="E308" s="264" t="s">
        <v>1233</v>
      </c>
      <c r="F308" s="265" t="s">
        <v>1234</v>
      </c>
      <c r="G308" s="266" t="s">
        <v>248</v>
      </c>
      <c r="H308" s="267">
        <v>18.931999999999999</v>
      </c>
      <c r="I308" s="268"/>
      <c r="J308" s="269">
        <f>ROUND(I308*H308,2)</f>
        <v>0</v>
      </c>
      <c r="K308" s="265" t="s">
        <v>168</v>
      </c>
      <c r="L308" s="270"/>
      <c r="M308" s="271" t="s">
        <v>1</v>
      </c>
      <c r="N308" s="272" t="s">
        <v>45</v>
      </c>
      <c r="O308" s="92"/>
      <c r="P308" s="228">
        <f>O308*H308</f>
        <v>0</v>
      </c>
      <c r="Q308" s="228">
        <v>4.0000000000000003E-05</v>
      </c>
      <c r="R308" s="228">
        <f>Q308*H308</f>
        <v>0.00075728000000000004</v>
      </c>
      <c r="S308" s="228">
        <v>0</v>
      </c>
      <c r="T308" s="229">
        <f>S308*H308</f>
        <v>0</v>
      </c>
      <c r="U308" s="39"/>
      <c r="V308" s="39"/>
      <c r="W308" s="39"/>
      <c r="X308" s="39"/>
      <c r="Y308" s="39"/>
      <c r="Z308" s="39"/>
      <c r="AA308" s="39"/>
      <c r="AB308" s="39"/>
      <c r="AC308" s="39"/>
      <c r="AD308" s="39"/>
      <c r="AE308" s="39"/>
      <c r="AR308" s="230" t="s">
        <v>309</v>
      </c>
      <c r="AT308" s="230" t="s">
        <v>261</v>
      </c>
      <c r="AU308" s="230" t="s">
        <v>90</v>
      </c>
      <c r="AY308" s="18" t="s">
        <v>161</v>
      </c>
      <c r="BE308" s="231">
        <f>IF(N308="základní",J308,0)</f>
        <v>0</v>
      </c>
      <c r="BF308" s="231">
        <f>IF(N308="snížená",J308,0)</f>
        <v>0</v>
      </c>
      <c r="BG308" s="231">
        <f>IF(N308="zákl. přenesená",J308,0)</f>
        <v>0</v>
      </c>
      <c r="BH308" s="231">
        <f>IF(N308="sníž. přenesená",J308,0)</f>
        <v>0</v>
      </c>
      <c r="BI308" s="231">
        <f>IF(N308="nulová",J308,0)</f>
        <v>0</v>
      </c>
      <c r="BJ308" s="18" t="s">
        <v>88</v>
      </c>
      <c r="BK308" s="231">
        <f>ROUND(I308*H308,2)</f>
        <v>0</v>
      </c>
      <c r="BL308" s="18" t="s">
        <v>303</v>
      </c>
      <c r="BM308" s="230" t="s">
        <v>2266</v>
      </c>
    </row>
    <row r="309" s="13" customFormat="1">
      <c r="A309" s="13"/>
      <c r="B309" s="241"/>
      <c r="C309" s="242"/>
      <c r="D309" s="232" t="s">
        <v>250</v>
      </c>
      <c r="E309" s="242"/>
      <c r="F309" s="244" t="s">
        <v>2267</v>
      </c>
      <c r="G309" s="242"/>
      <c r="H309" s="245">
        <v>18.931999999999999</v>
      </c>
      <c r="I309" s="246"/>
      <c r="J309" s="242"/>
      <c r="K309" s="242"/>
      <c r="L309" s="247"/>
      <c r="M309" s="248"/>
      <c r="N309" s="249"/>
      <c r="O309" s="249"/>
      <c r="P309" s="249"/>
      <c r="Q309" s="249"/>
      <c r="R309" s="249"/>
      <c r="S309" s="249"/>
      <c r="T309" s="250"/>
      <c r="U309" s="13"/>
      <c r="V309" s="13"/>
      <c r="W309" s="13"/>
      <c r="X309" s="13"/>
      <c r="Y309" s="13"/>
      <c r="Z309" s="13"/>
      <c r="AA309" s="13"/>
      <c r="AB309" s="13"/>
      <c r="AC309" s="13"/>
      <c r="AD309" s="13"/>
      <c r="AE309" s="13"/>
      <c r="AT309" s="251" t="s">
        <v>250</v>
      </c>
      <c r="AU309" s="251" t="s">
        <v>90</v>
      </c>
      <c r="AV309" s="13" t="s">
        <v>90</v>
      </c>
      <c r="AW309" s="13" t="s">
        <v>4</v>
      </c>
      <c r="AX309" s="13" t="s">
        <v>88</v>
      </c>
      <c r="AY309" s="251" t="s">
        <v>161</v>
      </c>
    </row>
    <row r="310" s="2" customFormat="1" ht="24.15" customHeight="1">
      <c r="A310" s="39"/>
      <c r="B310" s="40"/>
      <c r="C310" s="263" t="s">
        <v>1167</v>
      </c>
      <c r="D310" s="263" t="s">
        <v>261</v>
      </c>
      <c r="E310" s="264" t="s">
        <v>1238</v>
      </c>
      <c r="F310" s="265" t="s">
        <v>1239</v>
      </c>
      <c r="G310" s="266" t="s">
        <v>441</v>
      </c>
      <c r="H310" s="267">
        <v>18.931999999999999</v>
      </c>
      <c r="I310" s="268"/>
      <c r="J310" s="269">
        <f>ROUND(I310*H310,2)</f>
        <v>0</v>
      </c>
      <c r="K310" s="265" t="s">
        <v>168</v>
      </c>
      <c r="L310" s="270"/>
      <c r="M310" s="271" t="s">
        <v>1</v>
      </c>
      <c r="N310" s="272" t="s">
        <v>45</v>
      </c>
      <c r="O310" s="92"/>
      <c r="P310" s="228">
        <f>O310*H310</f>
        <v>0</v>
      </c>
      <c r="Q310" s="228">
        <v>0</v>
      </c>
      <c r="R310" s="228">
        <f>Q310*H310</f>
        <v>0</v>
      </c>
      <c r="S310" s="228">
        <v>0</v>
      </c>
      <c r="T310" s="229">
        <f>S310*H310</f>
        <v>0</v>
      </c>
      <c r="U310" s="39"/>
      <c r="V310" s="39"/>
      <c r="W310" s="39"/>
      <c r="X310" s="39"/>
      <c r="Y310" s="39"/>
      <c r="Z310" s="39"/>
      <c r="AA310" s="39"/>
      <c r="AB310" s="39"/>
      <c r="AC310" s="39"/>
      <c r="AD310" s="39"/>
      <c r="AE310" s="39"/>
      <c r="AR310" s="230" t="s">
        <v>309</v>
      </c>
      <c r="AT310" s="230" t="s">
        <v>261</v>
      </c>
      <c r="AU310" s="230" t="s">
        <v>90</v>
      </c>
      <c r="AY310" s="18" t="s">
        <v>161</v>
      </c>
      <c r="BE310" s="231">
        <f>IF(N310="základní",J310,0)</f>
        <v>0</v>
      </c>
      <c r="BF310" s="231">
        <f>IF(N310="snížená",J310,0)</f>
        <v>0</v>
      </c>
      <c r="BG310" s="231">
        <f>IF(N310="zákl. přenesená",J310,0)</f>
        <v>0</v>
      </c>
      <c r="BH310" s="231">
        <f>IF(N310="sníž. přenesená",J310,0)</f>
        <v>0</v>
      </c>
      <c r="BI310" s="231">
        <f>IF(N310="nulová",J310,0)</f>
        <v>0</v>
      </c>
      <c r="BJ310" s="18" t="s">
        <v>88</v>
      </c>
      <c r="BK310" s="231">
        <f>ROUND(I310*H310,2)</f>
        <v>0</v>
      </c>
      <c r="BL310" s="18" t="s">
        <v>303</v>
      </c>
      <c r="BM310" s="230" t="s">
        <v>2268</v>
      </c>
    </row>
    <row r="311" s="13" customFormat="1">
      <c r="A311" s="13"/>
      <c r="B311" s="241"/>
      <c r="C311" s="242"/>
      <c r="D311" s="232" t="s">
        <v>250</v>
      </c>
      <c r="E311" s="242"/>
      <c r="F311" s="244" t="s">
        <v>2267</v>
      </c>
      <c r="G311" s="242"/>
      <c r="H311" s="245">
        <v>18.931999999999999</v>
      </c>
      <c r="I311" s="246"/>
      <c r="J311" s="242"/>
      <c r="K311" s="242"/>
      <c r="L311" s="247"/>
      <c r="M311" s="248"/>
      <c r="N311" s="249"/>
      <c r="O311" s="249"/>
      <c r="P311" s="249"/>
      <c r="Q311" s="249"/>
      <c r="R311" s="249"/>
      <c r="S311" s="249"/>
      <c r="T311" s="250"/>
      <c r="U311" s="13"/>
      <c r="V311" s="13"/>
      <c r="W311" s="13"/>
      <c r="X311" s="13"/>
      <c r="Y311" s="13"/>
      <c r="Z311" s="13"/>
      <c r="AA311" s="13"/>
      <c r="AB311" s="13"/>
      <c r="AC311" s="13"/>
      <c r="AD311" s="13"/>
      <c r="AE311" s="13"/>
      <c r="AT311" s="251" t="s">
        <v>250</v>
      </c>
      <c r="AU311" s="251" t="s">
        <v>90</v>
      </c>
      <c r="AV311" s="13" t="s">
        <v>90</v>
      </c>
      <c r="AW311" s="13" t="s">
        <v>4</v>
      </c>
      <c r="AX311" s="13" t="s">
        <v>88</v>
      </c>
      <c r="AY311" s="251" t="s">
        <v>161</v>
      </c>
    </row>
    <row r="312" s="2" customFormat="1" ht="21.75" customHeight="1">
      <c r="A312" s="39"/>
      <c r="B312" s="40"/>
      <c r="C312" s="219" t="s">
        <v>97</v>
      </c>
      <c r="D312" s="219" t="s">
        <v>164</v>
      </c>
      <c r="E312" s="220" t="s">
        <v>1242</v>
      </c>
      <c r="F312" s="221" t="s">
        <v>1243</v>
      </c>
      <c r="G312" s="222" t="s">
        <v>248</v>
      </c>
      <c r="H312" s="223">
        <v>7.0220000000000002</v>
      </c>
      <c r="I312" s="224"/>
      <c r="J312" s="225">
        <f>ROUND(I312*H312,2)</f>
        <v>0</v>
      </c>
      <c r="K312" s="221" t="s">
        <v>168</v>
      </c>
      <c r="L312" s="45"/>
      <c r="M312" s="226" t="s">
        <v>1</v>
      </c>
      <c r="N312" s="227" t="s">
        <v>45</v>
      </c>
      <c r="O312" s="92"/>
      <c r="P312" s="228">
        <f>O312*H312</f>
        <v>0</v>
      </c>
      <c r="Q312" s="228">
        <v>0</v>
      </c>
      <c r="R312" s="228">
        <f>Q312*H312</f>
        <v>0</v>
      </c>
      <c r="S312" s="228">
        <v>3.0000000000000001E-05</v>
      </c>
      <c r="T312" s="229">
        <f>S312*H312</f>
        <v>0.00021066000000000002</v>
      </c>
      <c r="U312" s="39"/>
      <c r="V312" s="39"/>
      <c r="W312" s="39"/>
      <c r="X312" s="39"/>
      <c r="Y312" s="39"/>
      <c r="Z312" s="39"/>
      <c r="AA312" s="39"/>
      <c r="AB312" s="39"/>
      <c r="AC312" s="39"/>
      <c r="AD312" s="39"/>
      <c r="AE312" s="39"/>
      <c r="AR312" s="230" t="s">
        <v>303</v>
      </c>
      <c r="AT312" s="230" t="s">
        <v>164</v>
      </c>
      <c r="AU312" s="230" t="s">
        <v>90</v>
      </c>
      <c r="AY312" s="18" t="s">
        <v>161</v>
      </c>
      <c r="BE312" s="231">
        <f>IF(N312="základní",J312,0)</f>
        <v>0</v>
      </c>
      <c r="BF312" s="231">
        <f>IF(N312="snížená",J312,0)</f>
        <v>0</v>
      </c>
      <c r="BG312" s="231">
        <f>IF(N312="zákl. přenesená",J312,0)</f>
        <v>0</v>
      </c>
      <c r="BH312" s="231">
        <f>IF(N312="sníž. přenesená",J312,0)</f>
        <v>0</v>
      </c>
      <c r="BI312" s="231">
        <f>IF(N312="nulová",J312,0)</f>
        <v>0</v>
      </c>
      <c r="BJ312" s="18" t="s">
        <v>88</v>
      </c>
      <c r="BK312" s="231">
        <f>ROUND(I312*H312,2)</f>
        <v>0</v>
      </c>
      <c r="BL312" s="18" t="s">
        <v>303</v>
      </c>
      <c r="BM312" s="230" t="s">
        <v>2269</v>
      </c>
    </row>
    <row r="313" s="13" customFormat="1">
      <c r="A313" s="13"/>
      <c r="B313" s="241"/>
      <c r="C313" s="242"/>
      <c r="D313" s="232" t="s">
        <v>250</v>
      </c>
      <c r="E313" s="243" t="s">
        <v>1</v>
      </c>
      <c r="F313" s="244" t="s">
        <v>1740</v>
      </c>
      <c r="G313" s="242"/>
      <c r="H313" s="245">
        <v>7.0220000000000002</v>
      </c>
      <c r="I313" s="246"/>
      <c r="J313" s="242"/>
      <c r="K313" s="242"/>
      <c r="L313" s="247"/>
      <c r="M313" s="248"/>
      <c r="N313" s="249"/>
      <c r="O313" s="249"/>
      <c r="P313" s="249"/>
      <c r="Q313" s="249"/>
      <c r="R313" s="249"/>
      <c r="S313" s="249"/>
      <c r="T313" s="250"/>
      <c r="U313" s="13"/>
      <c r="V313" s="13"/>
      <c r="W313" s="13"/>
      <c r="X313" s="13"/>
      <c r="Y313" s="13"/>
      <c r="Z313" s="13"/>
      <c r="AA313" s="13"/>
      <c r="AB313" s="13"/>
      <c r="AC313" s="13"/>
      <c r="AD313" s="13"/>
      <c r="AE313" s="13"/>
      <c r="AT313" s="251" t="s">
        <v>250</v>
      </c>
      <c r="AU313" s="251" t="s">
        <v>90</v>
      </c>
      <c r="AV313" s="13" t="s">
        <v>90</v>
      </c>
      <c r="AW313" s="13" t="s">
        <v>36</v>
      </c>
      <c r="AX313" s="13" t="s">
        <v>80</v>
      </c>
      <c r="AY313" s="251" t="s">
        <v>161</v>
      </c>
    </row>
    <row r="314" s="14" customFormat="1">
      <c r="A314" s="14"/>
      <c r="B314" s="252"/>
      <c r="C314" s="253"/>
      <c r="D314" s="232" t="s">
        <v>250</v>
      </c>
      <c r="E314" s="254" t="s">
        <v>1</v>
      </c>
      <c r="F314" s="255" t="s">
        <v>253</v>
      </c>
      <c r="G314" s="253"/>
      <c r="H314" s="256">
        <v>7.0220000000000002</v>
      </c>
      <c r="I314" s="257"/>
      <c r="J314" s="253"/>
      <c r="K314" s="253"/>
      <c r="L314" s="258"/>
      <c r="M314" s="259"/>
      <c r="N314" s="260"/>
      <c r="O314" s="260"/>
      <c r="P314" s="260"/>
      <c r="Q314" s="260"/>
      <c r="R314" s="260"/>
      <c r="S314" s="260"/>
      <c r="T314" s="261"/>
      <c r="U314" s="14"/>
      <c r="V314" s="14"/>
      <c r="W314" s="14"/>
      <c r="X314" s="14"/>
      <c r="Y314" s="14"/>
      <c r="Z314" s="14"/>
      <c r="AA314" s="14"/>
      <c r="AB314" s="14"/>
      <c r="AC314" s="14"/>
      <c r="AD314" s="14"/>
      <c r="AE314" s="14"/>
      <c r="AT314" s="262" t="s">
        <v>250</v>
      </c>
      <c r="AU314" s="262" t="s">
        <v>90</v>
      </c>
      <c r="AV314" s="14" t="s">
        <v>184</v>
      </c>
      <c r="AW314" s="14" t="s">
        <v>36</v>
      </c>
      <c r="AX314" s="14" t="s">
        <v>88</v>
      </c>
      <c r="AY314" s="262" t="s">
        <v>161</v>
      </c>
    </row>
    <row r="315" s="2" customFormat="1" ht="16.5" customHeight="1">
      <c r="A315" s="39"/>
      <c r="B315" s="40"/>
      <c r="C315" s="263" t="s">
        <v>100</v>
      </c>
      <c r="D315" s="263" t="s">
        <v>261</v>
      </c>
      <c r="E315" s="264" t="s">
        <v>1233</v>
      </c>
      <c r="F315" s="265" t="s">
        <v>1234</v>
      </c>
      <c r="G315" s="266" t="s">
        <v>248</v>
      </c>
      <c r="H315" s="267">
        <v>7.3730000000000002</v>
      </c>
      <c r="I315" s="268"/>
      <c r="J315" s="269">
        <f>ROUND(I315*H315,2)</f>
        <v>0</v>
      </c>
      <c r="K315" s="265" t="s">
        <v>168</v>
      </c>
      <c r="L315" s="270"/>
      <c r="M315" s="271" t="s">
        <v>1</v>
      </c>
      <c r="N315" s="272" t="s">
        <v>45</v>
      </c>
      <c r="O315" s="92"/>
      <c r="P315" s="228">
        <f>O315*H315</f>
        <v>0</v>
      </c>
      <c r="Q315" s="228">
        <v>4.0000000000000003E-05</v>
      </c>
      <c r="R315" s="228">
        <f>Q315*H315</f>
        <v>0.00029492000000000006</v>
      </c>
      <c r="S315" s="228">
        <v>0</v>
      </c>
      <c r="T315" s="229">
        <f>S315*H315</f>
        <v>0</v>
      </c>
      <c r="U315" s="39"/>
      <c r="V315" s="39"/>
      <c r="W315" s="39"/>
      <c r="X315" s="39"/>
      <c r="Y315" s="39"/>
      <c r="Z315" s="39"/>
      <c r="AA315" s="39"/>
      <c r="AB315" s="39"/>
      <c r="AC315" s="39"/>
      <c r="AD315" s="39"/>
      <c r="AE315" s="39"/>
      <c r="AR315" s="230" t="s">
        <v>309</v>
      </c>
      <c r="AT315" s="230" t="s">
        <v>261</v>
      </c>
      <c r="AU315" s="230" t="s">
        <v>90</v>
      </c>
      <c r="AY315" s="18" t="s">
        <v>161</v>
      </c>
      <c r="BE315" s="231">
        <f>IF(N315="základní",J315,0)</f>
        <v>0</v>
      </c>
      <c r="BF315" s="231">
        <f>IF(N315="snížená",J315,0)</f>
        <v>0</v>
      </c>
      <c r="BG315" s="231">
        <f>IF(N315="zákl. přenesená",J315,0)</f>
        <v>0</v>
      </c>
      <c r="BH315" s="231">
        <f>IF(N315="sníž. přenesená",J315,0)</f>
        <v>0</v>
      </c>
      <c r="BI315" s="231">
        <f>IF(N315="nulová",J315,0)</f>
        <v>0</v>
      </c>
      <c r="BJ315" s="18" t="s">
        <v>88</v>
      </c>
      <c r="BK315" s="231">
        <f>ROUND(I315*H315,2)</f>
        <v>0</v>
      </c>
      <c r="BL315" s="18" t="s">
        <v>303</v>
      </c>
      <c r="BM315" s="230" t="s">
        <v>2270</v>
      </c>
    </row>
    <row r="316" s="13" customFormat="1">
      <c r="A316" s="13"/>
      <c r="B316" s="241"/>
      <c r="C316" s="242"/>
      <c r="D316" s="232" t="s">
        <v>250</v>
      </c>
      <c r="E316" s="242"/>
      <c r="F316" s="244" t="s">
        <v>1742</v>
      </c>
      <c r="G316" s="242"/>
      <c r="H316" s="245">
        <v>7.3730000000000002</v>
      </c>
      <c r="I316" s="246"/>
      <c r="J316" s="242"/>
      <c r="K316" s="242"/>
      <c r="L316" s="247"/>
      <c r="M316" s="248"/>
      <c r="N316" s="249"/>
      <c r="O316" s="249"/>
      <c r="P316" s="249"/>
      <c r="Q316" s="249"/>
      <c r="R316" s="249"/>
      <c r="S316" s="249"/>
      <c r="T316" s="250"/>
      <c r="U316" s="13"/>
      <c r="V316" s="13"/>
      <c r="W316" s="13"/>
      <c r="X316" s="13"/>
      <c r="Y316" s="13"/>
      <c r="Z316" s="13"/>
      <c r="AA316" s="13"/>
      <c r="AB316" s="13"/>
      <c r="AC316" s="13"/>
      <c r="AD316" s="13"/>
      <c r="AE316" s="13"/>
      <c r="AT316" s="251" t="s">
        <v>250</v>
      </c>
      <c r="AU316" s="251" t="s">
        <v>90</v>
      </c>
      <c r="AV316" s="13" t="s">
        <v>90</v>
      </c>
      <c r="AW316" s="13" t="s">
        <v>4</v>
      </c>
      <c r="AX316" s="13" t="s">
        <v>88</v>
      </c>
      <c r="AY316" s="251" t="s">
        <v>161</v>
      </c>
    </row>
    <row r="317" s="2" customFormat="1" ht="24.15" customHeight="1">
      <c r="A317" s="39"/>
      <c r="B317" s="40"/>
      <c r="C317" s="263" t="s">
        <v>103</v>
      </c>
      <c r="D317" s="263" t="s">
        <v>261</v>
      </c>
      <c r="E317" s="264" t="s">
        <v>1238</v>
      </c>
      <c r="F317" s="265" t="s">
        <v>1239</v>
      </c>
      <c r="G317" s="266" t="s">
        <v>441</v>
      </c>
      <c r="H317" s="267">
        <v>7.3730000000000002</v>
      </c>
      <c r="I317" s="268"/>
      <c r="J317" s="269">
        <f>ROUND(I317*H317,2)</f>
        <v>0</v>
      </c>
      <c r="K317" s="265" t="s">
        <v>168</v>
      </c>
      <c r="L317" s="270"/>
      <c r="M317" s="271" t="s">
        <v>1</v>
      </c>
      <c r="N317" s="272" t="s">
        <v>45</v>
      </c>
      <c r="O317" s="92"/>
      <c r="P317" s="228">
        <f>O317*H317</f>
        <v>0</v>
      </c>
      <c r="Q317" s="228">
        <v>0</v>
      </c>
      <c r="R317" s="228">
        <f>Q317*H317</f>
        <v>0</v>
      </c>
      <c r="S317" s="228">
        <v>0</v>
      </c>
      <c r="T317" s="229">
        <f>S317*H317</f>
        <v>0</v>
      </c>
      <c r="U317" s="39"/>
      <c r="V317" s="39"/>
      <c r="W317" s="39"/>
      <c r="X317" s="39"/>
      <c r="Y317" s="39"/>
      <c r="Z317" s="39"/>
      <c r="AA317" s="39"/>
      <c r="AB317" s="39"/>
      <c r="AC317" s="39"/>
      <c r="AD317" s="39"/>
      <c r="AE317" s="39"/>
      <c r="AR317" s="230" t="s">
        <v>309</v>
      </c>
      <c r="AT317" s="230" t="s">
        <v>261</v>
      </c>
      <c r="AU317" s="230" t="s">
        <v>90</v>
      </c>
      <c r="AY317" s="18" t="s">
        <v>161</v>
      </c>
      <c r="BE317" s="231">
        <f>IF(N317="základní",J317,0)</f>
        <v>0</v>
      </c>
      <c r="BF317" s="231">
        <f>IF(N317="snížená",J317,0)</f>
        <v>0</v>
      </c>
      <c r="BG317" s="231">
        <f>IF(N317="zákl. přenesená",J317,0)</f>
        <v>0</v>
      </c>
      <c r="BH317" s="231">
        <f>IF(N317="sníž. přenesená",J317,0)</f>
        <v>0</v>
      </c>
      <c r="BI317" s="231">
        <f>IF(N317="nulová",J317,0)</f>
        <v>0</v>
      </c>
      <c r="BJ317" s="18" t="s">
        <v>88</v>
      </c>
      <c r="BK317" s="231">
        <f>ROUND(I317*H317,2)</f>
        <v>0</v>
      </c>
      <c r="BL317" s="18" t="s">
        <v>303</v>
      </c>
      <c r="BM317" s="230" t="s">
        <v>2271</v>
      </c>
    </row>
    <row r="318" s="13" customFormat="1">
      <c r="A318" s="13"/>
      <c r="B318" s="241"/>
      <c r="C318" s="242"/>
      <c r="D318" s="232" t="s">
        <v>250</v>
      </c>
      <c r="E318" s="242"/>
      <c r="F318" s="244" t="s">
        <v>1742</v>
      </c>
      <c r="G318" s="242"/>
      <c r="H318" s="245">
        <v>7.3730000000000002</v>
      </c>
      <c r="I318" s="246"/>
      <c r="J318" s="242"/>
      <c r="K318" s="242"/>
      <c r="L318" s="247"/>
      <c r="M318" s="248"/>
      <c r="N318" s="249"/>
      <c r="O318" s="249"/>
      <c r="P318" s="249"/>
      <c r="Q318" s="249"/>
      <c r="R318" s="249"/>
      <c r="S318" s="249"/>
      <c r="T318" s="250"/>
      <c r="U318" s="13"/>
      <c r="V318" s="13"/>
      <c r="W318" s="13"/>
      <c r="X318" s="13"/>
      <c r="Y318" s="13"/>
      <c r="Z318" s="13"/>
      <c r="AA318" s="13"/>
      <c r="AB318" s="13"/>
      <c r="AC318" s="13"/>
      <c r="AD318" s="13"/>
      <c r="AE318" s="13"/>
      <c r="AT318" s="251" t="s">
        <v>250</v>
      </c>
      <c r="AU318" s="251" t="s">
        <v>90</v>
      </c>
      <c r="AV318" s="13" t="s">
        <v>90</v>
      </c>
      <c r="AW318" s="13" t="s">
        <v>4</v>
      </c>
      <c r="AX318" s="13" t="s">
        <v>88</v>
      </c>
      <c r="AY318" s="251" t="s">
        <v>161</v>
      </c>
    </row>
    <row r="319" s="2" customFormat="1" ht="24.15" customHeight="1">
      <c r="A319" s="39"/>
      <c r="B319" s="40"/>
      <c r="C319" s="219" t="s">
        <v>106</v>
      </c>
      <c r="D319" s="219" t="s">
        <v>164</v>
      </c>
      <c r="E319" s="220" t="s">
        <v>1252</v>
      </c>
      <c r="F319" s="221" t="s">
        <v>1253</v>
      </c>
      <c r="G319" s="222" t="s">
        <v>248</v>
      </c>
      <c r="H319" s="223">
        <v>65.817999999999998</v>
      </c>
      <c r="I319" s="224"/>
      <c r="J319" s="225">
        <f>ROUND(I319*H319,2)</f>
        <v>0</v>
      </c>
      <c r="K319" s="221" t="s">
        <v>168</v>
      </c>
      <c r="L319" s="45"/>
      <c r="M319" s="226" t="s">
        <v>1</v>
      </c>
      <c r="N319" s="227" t="s">
        <v>45</v>
      </c>
      <c r="O319" s="92"/>
      <c r="P319" s="228">
        <f>O319*H319</f>
        <v>0</v>
      </c>
      <c r="Q319" s="228">
        <v>0.00021000000000000001</v>
      </c>
      <c r="R319" s="228">
        <f>Q319*H319</f>
        <v>0.013821780000000001</v>
      </c>
      <c r="S319" s="228">
        <v>0</v>
      </c>
      <c r="T319" s="229">
        <f>S319*H319</f>
        <v>0</v>
      </c>
      <c r="U319" s="39"/>
      <c r="V319" s="39"/>
      <c r="W319" s="39"/>
      <c r="X319" s="39"/>
      <c r="Y319" s="39"/>
      <c r="Z319" s="39"/>
      <c r="AA319" s="39"/>
      <c r="AB319" s="39"/>
      <c r="AC319" s="39"/>
      <c r="AD319" s="39"/>
      <c r="AE319" s="39"/>
      <c r="AR319" s="230" t="s">
        <v>303</v>
      </c>
      <c r="AT319" s="230" t="s">
        <v>164</v>
      </c>
      <c r="AU319" s="230" t="s">
        <v>90</v>
      </c>
      <c r="AY319" s="18" t="s">
        <v>161</v>
      </c>
      <c r="BE319" s="231">
        <f>IF(N319="základní",J319,0)</f>
        <v>0</v>
      </c>
      <c r="BF319" s="231">
        <f>IF(N319="snížená",J319,0)</f>
        <v>0</v>
      </c>
      <c r="BG319" s="231">
        <f>IF(N319="zákl. přenesená",J319,0)</f>
        <v>0</v>
      </c>
      <c r="BH319" s="231">
        <f>IF(N319="sníž. přenesená",J319,0)</f>
        <v>0</v>
      </c>
      <c r="BI319" s="231">
        <f>IF(N319="nulová",J319,0)</f>
        <v>0</v>
      </c>
      <c r="BJ319" s="18" t="s">
        <v>88</v>
      </c>
      <c r="BK319" s="231">
        <f>ROUND(I319*H319,2)</f>
        <v>0</v>
      </c>
      <c r="BL319" s="18" t="s">
        <v>303</v>
      </c>
      <c r="BM319" s="230" t="s">
        <v>2272</v>
      </c>
    </row>
    <row r="320" s="2" customFormat="1" ht="24.15" customHeight="1">
      <c r="A320" s="39"/>
      <c r="B320" s="40"/>
      <c r="C320" s="219" t="s">
        <v>109</v>
      </c>
      <c r="D320" s="219" t="s">
        <v>164</v>
      </c>
      <c r="E320" s="220" t="s">
        <v>1256</v>
      </c>
      <c r="F320" s="221" t="s">
        <v>1257</v>
      </c>
      <c r="G320" s="222" t="s">
        <v>248</v>
      </c>
      <c r="H320" s="223">
        <v>4.7999999999999998</v>
      </c>
      <c r="I320" s="224"/>
      <c r="J320" s="225">
        <f>ROUND(I320*H320,2)</f>
        <v>0</v>
      </c>
      <c r="K320" s="221" t="s">
        <v>168</v>
      </c>
      <c r="L320" s="45"/>
      <c r="M320" s="226" t="s">
        <v>1</v>
      </c>
      <c r="N320" s="227" t="s">
        <v>45</v>
      </c>
      <c r="O320" s="92"/>
      <c r="P320" s="228">
        <f>O320*H320</f>
        <v>0</v>
      </c>
      <c r="Q320" s="228">
        <v>2.0000000000000002E-05</v>
      </c>
      <c r="R320" s="228">
        <f>Q320*H320</f>
        <v>9.6000000000000002E-05</v>
      </c>
      <c r="S320" s="228">
        <v>0</v>
      </c>
      <c r="T320" s="229">
        <f>S320*H320</f>
        <v>0</v>
      </c>
      <c r="U320" s="39"/>
      <c r="V320" s="39"/>
      <c r="W320" s="39"/>
      <c r="X320" s="39"/>
      <c r="Y320" s="39"/>
      <c r="Z320" s="39"/>
      <c r="AA320" s="39"/>
      <c r="AB320" s="39"/>
      <c r="AC320" s="39"/>
      <c r="AD320" s="39"/>
      <c r="AE320" s="39"/>
      <c r="AR320" s="230" t="s">
        <v>303</v>
      </c>
      <c r="AT320" s="230" t="s">
        <v>164</v>
      </c>
      <c r="AU320" s="230" t="s">
        <v>90</v>
      </c>
      <c r="AY320" s="18" t="s">
        <v>161</v>
      </c>
      <c r="BE320" s="231">
        <f>IF(N320="základní",J320,0)</f>
        <v>0</v>
      </c>
      <c r="BF320" s="231">
        <f>IF(N320="snížená",J320,0)</f>
        <v>0</v>
      </c>
      <c r="BG320" s="231">
        <f>IF(N320="zákl. přenesená",J320,0)</f>
        <v>0</v>
      </c>
      <c r="BH320" s="231">
        <f>IF(N320="sníž. přenesená",J320,0)</f>
        <v>0</v>
      </c>
      <c r="BI320" s="231">
        <f>IF(N320="nulová",J320,0)</f>
        <v>0</v>
      </c>
      <c r="BJ320" s="18" t="s">
        <v>88</v>
      </c>
      <c r="BK320" s="231">
        <f>ROUND(I320*H320,2)</f>
        <v>0</v>
      </c>
      <c r="BL320" s="18" t="s">
        <v>303</v>
      </c>
      <c r="BM320" s="230" t="s">
        <v>2273</v>
      </c>
    </row>
    <row r="321" s="2" customFormat="1" ht="24.15" customHeight="1">
      <c r="A321" s="39"/>
      <c r="B321" s="40"/>
      <c r="C321" s="219" t="s">
        <v>1188</v>
      </c>
      <c r="D321" s="219" t="s">
        <v>164</v>
      </c>
      <c r="E321" s="220" t="s">
        <v>1260</v>
      </c>
      <c r="F321" s="221" t="s">
        <v>1261</v>
      </c>
      <c r="G321" s="222" t="s">
        <v>248</v>
      </c>
      <c r="H321" s="223">
        <v>2.222</v>
      </c>
      <c r="I321" s="224"/>
      <c r="J321" s="225">
        <f>ROUND(I321*H321,2)</f>
        <v>0</v>
      </c>
      <c r="K321" s="221" t="s">
        <v>168</v>
      </c>
      <c r="L321" s="45"/>
      <c r="M321" s="226" t="s">
        <v>1</v>
      </c>
      <c r="N321" s="227" t="s">
        <v>45</v>
      </c>
      <c r="O321" s="92"/>
      <c r="P321" s="228">
        <f>O321*H321</f>
        <v>0</v>
      </c>
      <c r="Q321" s="228">
        <v>1.0000000000000001E-05</v>
      </c>
      <c r="R321" s="228">
        <f>Q321*H321</f>
        <v>2.2220000000000001E-05</v>
      </c>
      <c r="S321" s="228">
        <v>0</v>
      </c>
      <c r="T321" s="229">
        <f>S321*H321</f>
        <v>0</v>
      </c>
      <c r="U321" s="39"/>
      <c r="V321" s="39"/>
      <c r="W321" s="39"/>
      <c r="X321" s="39"/>
      <c r="Y321" s="39"/>
      <c r="Z321" s="39"/>
      <c r="AA321" s="39"/>
      <c r="AB321" s="39"/>
      <c r="AC321" s="39"/>
      <c r="AD321" s="39"/>
      <c r="AE321" s="39"/>
      <c r="AR321" s="230" t="s">
        <v>303</v>
      </c>
      <c r="AT321" s="230" t="s">
        <v>164</v>
      </c>
      <c r="AU321" s="230" t="s">
        <v>90</v>
      </c>
      <c r="AY321" s="18" t="s">
        <v>161</v>
      </c>
      <c r="BE321" s="231">
        <f>IF(N321="základní",J321,0)</f>
        <v>0</v>
      </c>
      <c r="BF321" s="231">
        <f>IF(N321="snížená",J321,0)</f>
        <v>0</v>
      </c>
      <c r="BG321" s="231">
        <f>IF(N321="zákl. přenesená",J321,0)</f>
        <v>0</v>
      </c>
      <c r="BH321" s="231">
        <f>IF(N321="sníž. přenesená",J321,0)</f>
        <v>0</v>
      </c>
      <c r="BI321" s="231">
        <f>IF(N321="nulová",J321,0)</f>
        <v>0</v>
      </c>
      <c r="BJ321" s="18" t="s">
        <v>88</v>
      </c>
      <c r="BK321" s="231">
        <f>ROUND(I321*H321,2)</f>
        <v>0</v>
      </c>
      <c r="BL321" s="18" t="s">
        <v>303</v>
      </c>
      <c r="BM321" s="230" t="s">
        <v>2274</v>
      </c>
    </row>
    <row r="322" s="2" customFormat="1" ht="24.15" customHeight="1">
      <c r="A322" s="39"/>
      <c r="B322" s="40"/>
      <c r="C322" s="219" t="s">
        <v>1195</v>
      </c>
      <c r="D322" s="219" t="s">
        <v>164</v>
      </c>
      <c r="E322" s="220" t="s">
        <v>1264</v>
      </c>
      <c r="F322" s="221" t="s">
        <v>1265</v>
      </c>
      <c r="G322" s="222" t="s">
        <v>248</v>
      </c>
      <c r="H322" s="223">
        <v>18.030000000000001</v>
      </c>
      <c r="I322" s="224"/>
      <c r="J322" s="225">
        <f>ROUND(I322*H322,2)</f>
        <v>0</v>
      </c>
      <c r="K322" s="221" t="s">
        <v>168</v>
      </c>
      <c r="L322" s="45"/>
      <c r="M322" s="226" t="s">
        <v>1</v>
      </c>
      <c r="N322" s="227" t="s">
        <v>45</v>
      </c>
      <c r="O322" s="92"/>
      <c r="P322" s="228">
        <f>O322*H322</f>
        <v>0</v>
      </c>
      <c r="Q322" s="228">
        <v>1.0000000000000001E-05</v>
      </c>
      <c r="R322" s="228">
        <f>Q322*H322</f>
        <v>0.00018030000000000002</v>
      </c>
      <c r="S322" s="228">
        <v>0</v>
      </c>
      <c r="T322" s="229">
        <f>S322*H322</f>
        <v>0</v>
      </c>
      <c r="U322" s="39"/>
      <c r="V322" s="39"/>
      <c r="W322" s="39"/>
      <c r="X322" s="39"/>
      <c r="Y322" s="39"/>
      <c r="Z322" s="39"/>
      <c r="AA322" s="39"/>
      <c r="AB322" s="39"/>
      <c r="AC322" s="39"/>
      <c r="AD322" s="39"/>
      <c r="AE322" s="39"/>
      <c r="AR322" s="230" t="s">
        <v>303</v>
      </c>
      <c r="AT322" s="230" t="s">
        <v>164</v>
      </c>
      <c r="AU322" s="230" t="s">
        <v>90</v>
      </c>
      <c r="AY322" s="18" t="s">
        <v>161</v>
      </c>
      <c r="BE322" s="231">
        <f>IF(N322="základní",J322,0)</f>
        <v>0</v>
      </c>
      <c r="BF322" s="231">
        <f>IF(N322="snížená",J322,0)</f>
        <v>0</v>
      </c>
      <c r="BG322" s="231">
        <f>IF(N322="zákl. přenesená",J322,0)</f>
        <v>0</v>
      </c>
      <c r="BH322" s="231">
        <f>IF(N322="sníž. přenesená",J322,0)</f>
        <v>0</v>
      </c>
      <c r="BI322" s="231">
        <f>IF(N322="nulová",J322,0)</f>
        <v>0</v>
      </c>
      <c r="BJ322" s="18" t="s">
        <v>88</v>
      </c>
      <c r="BK322" s="231">
        <f>ROUND(I322*H322,2)</f>
        <v>0</v>
      </c>
      <c r="BL322" s="18" t="s">
        <v>303</v>
      </c>
      <c r="BM322" s="230" t="s">
        <v>2275</v>
      </c>
    </row>
    <row r="323" s="2" customFormat="1" ht="33" customHeight="1">
      <c r="A323" s="39"/>
      <c r="B323" s="40"/>
      <c r="C323" s="219" t="s">
        <v>1202</v>
      </c>
      <c r="D323" s="219" t="s">
        <v>164</v>
      </c>
      <c r="E323" s="220" t="s">
        <v>1267</v>
      </c>
      <c r="F323" s="221" t="s">
        <v>1268</v>
      </c>
      <c r="G323" s="222" t="s">
        <v>248</v>
      </c>
      <c r="H323" s="223">
        <v>65.817999999999998</v>
      </c>
      <c r="I323" s="224"/>
      <c r="J323" s="225">
        <f>ROUND(I323*H323,2)</f>
        <v>0</v>
      </c>
      <c r="K323" s="221" t="s">
        <v>168</v>
      </c>
      <c r="L323" s="45"/>
      <c r="M323" s="226" t="s">
        <v>1</v>
      </c>
      <c r="N323" s="227" t="s">
        <v>45</v>
      </c>
      <c r="O323" s="92"/>
      <c r="P323" s="228">
        <f>O323*H323</f>
        <v>0</v>
      </c>
      <c r="Q323" s="228">
        <v>0.00029</v>
      </c>
      <c r="R323" s="228">
        <f>Q323*H323</f>
        <v>0.019087219999999998</v>
      </c>
      <c r="S323" s="228">
        <v>0</v>
      </c>
      <c r="T323" s="229">
        <f>S323*H323</f>
        <v>0</v>
      </c>
      <c r="U323" s="39"/>
      <c r="V323" s="39"/>
      <c r="W323" s="39"/>
      <c r="X323" s="39"/>
      <c r="Y323" s="39"/>
      <c r="Z323" s="39"/>
      <c r="AA323" s="39"/>
      <c r="AB323" s="39"/>
      <c r="AC323" s="39"/>
      <c r="AD323" s="39"/>
      <c r="AE323" s="39"/>
      <c r="AR323" s="230" t="s">
        <v>303</v>
      </c>
      <c r="AT323" s="230" t="s">
        <v>164</v>
      </c>
      <c r="AU323" s="230" t="s">
        <v>90</v>
      </c>
      <c r="AY323" s="18" t="s">
        <v>161</v>
      </c>
      <c r="BE323" s="231">
        <f>IF(N323="základní",J323,0)</f>
        <v>0</v>
      </c>
      <c r="BF323" s="231">
        <f>IF(N323="snížená",J323,0)</f>
        <v>0</v>
      </c>
      <c r="BG323" s="231">
        <f>IF(N323="zákl. přenesená",J323,0)</f>
        <v>0</v>
      </c>
      <c r="BH323" s="231">
        <f>IF(N323="sníž. přenesená",J323,0)</f>
        <v>0</v>
      </c>
      <c r="BI323" s="231">
        <f>IF(N323="nulová",J323,0)</f>
        <v>0</v>
      </c>
      <c r="BJ323" s="18" t="s">
        <v>88</v>
      </c>
      <c r="BK323" s="231">
        <f>ROUND(I323*H323,2)</f>
        <v>0</v>
      </c>
      <c r="BL323" s="18" t="s">
        <v>303</v>
      </c>
      <c r="BM323" s="230" t="s">
        <v>2276</v>
      </c>
    </row>
    <row r="324" s="12" customFormat="1" ht="25.92" customHeight="1">
      <c r="A324" s="12"/>
      <c r="B324" s="203"/>
      <c r="C324" s="204"/>
      <c r="D324" s="205" t="s">
        <v>79</v>
      </c>
      <c r="E324" s="206" t="s">
        <v>813</v>
      </c>
      <c r="F324" s="206" t="s">
        <v>814</v>
      </c>
      <c r="G324" s="204"/>
      <c r="H324" s="204"/>
      <c r="I324" s="207"/>
      <c r="J324" s="208">
        <f>BK324</f>
        <v>0</v>
      </c>
      <c r="K324" s="204"/>
      <c r="L324" s="209"/>
      <c r="M324" s="210"/>
      <c r="N324" s="211"/>
      <c r="O324" s="211"/>
      <c r="P324" s="212">
        <f>SUM(P325:P328)</f>
        <v>0</v>
      </c>
      <c r="Q324" s="211"/>
      <c r="R324" s="212">
        <f>SUM(R325:R328)</f>
        <v>0</v>
      </c>
      <c r="S324" s="211"/>
      <c r="T324" s="213">
        <f>SUM(T325:T328)</f>
        <v>0</v>
      </c>
      <c r="U324" s="12"/>
      <c r="V324" s="12"/>
      <c r="W324" s="12"/>
      <c r="X324" s="12"/>
      <c r="Y324" s="12"/>
      <c r="Z324" s="12"/>
      <c r="AA324" s="12"/>
      <c r="AB324" s="12"/>
      <c r="AC324" s="12"/>
      <c r="AD324" s="12"/>
      <c r="AE324" s="12"/>
      <c r="AR324" s="214" t="s">
        <v>184</v>
      </c>
      <c r="AT324" s="215" t="s">
        <v>79</v>
      </c>
      <c r="AU324" s="215" t="s">
        <v>80</v>
      </c>
      <c r="AY324" s="214" t="s">
        <v>161</v>
      </c>
      <c r="BK324" s="216">
        <f>SUM(BK325:BK328)</f>
        <v>0</v>
      </c>
    </row>
    <row r="325" s="2" customFormat="1" ht="16.5" customHeight="1">
      <c r="A325" s="39"/>
      <c r="B325" s="40"/>
      <c r="C325" s="219" t="s">
        <v>1209</v>
      </c>
      <c r="D325" s="219" t="s">
        <v>164</v>
      </c>
      <c r="E325" s="220" t="s">
        <v>1270</v>
      </c>
      <c r="F325" s="221" t="s">
        <v>1271</v>
      </c>
      <c r="G325" s="222" t="s">
        <v>406</v>
      </c>
      <c r="H325" s="223">
        <v>8</v>
      </c>
      <c r="I325" s="224"/>
      <c r="J325" s="225">
        <f>ROUND(I325*H325,2)</f>
        <v>0</v>
      </c>
      <c r="K325" s="221" t="s">
        <v>168</v>
      </c>
      <c r="L325" s="45"/>
      <c r="M325" s="226" t="s">
        <v>1</v>
      </c>
      <c r="N325" s="227" t="s">
        <v>45</v>
      </c>
      <c r="O325" s="92"/>
      <c r="P325" s="228">
        <f>O325*H325</f>
        <v>0</v>
      </c>
      <c r="Q325" s="228">
        <v>0</v>
      </c>
      <c r="R325" s="228">
        <f>Q325*H325</f>
        <v>0</v>
      </c>
      <c r="S325" s="228">
        <v>0</v>
      </c>
      <c r="T325" s="229">
        <f>S325*H325</f>
        <v>0</v>
      </c>
      <c r="U325" s="39"/>
      <c r="V325" s="39"/>
      <c r="W325" s="39"/>
      <c r="X325" s="39"/>
      <c r="Y325" s="39"/>
      <c r="Z325" s="39"/>
      <c r="AA325" s="39"/>
      <c r="AB325" s="39"/>
      <c r="AC325" s="39"/>
      <c r="AD325" s="39"/>
      <c r="AE325" s="39"/>
      <c r="AR325" s="230" t="s">
        <v>407</v>
      </c>
      <c r="AT325" s="230" t="s">
        <v>164</v>
      </c>
      <c r="AU325" s="230" t="s">
        <v>88</v>
      </c>
      <c r="AY325" s="18" t="s">
        <v>161</v>
      </c>
      <c r="BE325" s="231">
        <f>IF(N325="základní",J325,0)</f>
        <v>0</v>
      </c>
      <c r="BF325" s="231">
        <f>IF(N325="snížená",J325,0)</f>
        <v>0</v>
      </c>
      <c r="BG325" s="231">
        <f>IF(N325="zákl. přenesená",J325,0)</f>
        <v>0</v>
      </c>
      <c r="BH325" s="231">
        <f>IF(N325="sníž. přenesená",J325,0)</f>
        <v>0</v>
      </c>
      <c r="BI325" s="231">
        <f>IF(N325="nulová",J325,0)</f>
        <v>0</v>
      </c>
      <c r="BJ325" s="18" t="s">
        <v>88</v>
      </c>
      <c r="BK325" s="231">
        <f>ROUND(I325*H325,2)</f>
        <v>0</v>
      </c>
      <c r="BL325" s="18" t="s">
        <v>407</v>
      </c>
      <c r="BM325" s="230" t="s">
        <v>2277</v>
      </c>
    </row>
    <row r="326" s="2" customFormat="1">
      <c r="A326" s="39"/>
      <c r="B326" s="40"/>
      <c r="C326" s="41"/>
      <c r="D326" s="232" t="s">
        <v>171</v>
      </c>
      <c r="E326" s="41"/>
      <c r="F326" s="233" t="s">
        <v>1273</v>
      </c>
      <c r="G326" s="41"/>
      <c r="H326" s="41"/>
      <c r="I326" s="234"/>
      <c r="J326" s="41"/>
      <c r="K326" s="41"/>
      <c r="L326" s="45"/>
      <c r="M326" s="235"/>
      <c r="N326" s="236"/>
      <c r="O326" s="92"/>
      <c r="P326" s="92"/>
      <c r="Q326" s="92"/>
      <c r="R326" s="92"/>
      <c r="S326" s="92"/>
      <c r="T326" s="93"/>
      <c r="U326" s="39"/>
      <c r="V326" s="39"/>
      <c r="W326" s="39"/>
      <c r="X326" s="39"/>
      <c r="Y326" s="39"/>
      <c r="Z326" s="39"/>
      <c r="AA326" s="39"/>
      <c r="AB326" s="39"/>
      <c r="AC326" s="39"/>
      <c r="AD326" s="39"/>
      <c r="AE326" s="39"/>
      <c r="AT326" s="18" t="s">
        <v>171</v>
      </c>
      <c r="AU326" s="18" t="s">
        <v>88</v>
      </c>
    </row>
    <row r="327" s="2" customFormat="1" ht="16.5" customHeight="1">
      <c r="A327" s="39"/>
      <c r="B327" s="40"/>
      <c r="C327" s="219" t="s">
        <v>112</v>
      </c>
      <c r="D327" s="219" t="s">
        <v>164</v>
      </c>
      <c r="E327" s="220" t="s">
        <v>1274</v>
      </c>
      <c r="F327" s="221" t="s">
        <v>1275</v>
      </c>
      <c r="G327" s="222" t="s">
        <v>406</v>
      </c>
      <c r="H327" s="223">
        <v>8</v>
      </c>
      <c r="I327" s="224"/>
      <c r="J327" s="225">
        <f>ROUND(I327*H327,2)</f>
        <v>0</v>
      </c>
      <c r="K327" s="221" t="s">
        <v>168</v>
      </c>
      <c r="L327" s="45"/>
      <c r="M327" s="226" t="s">
        <v>1</v>
      </c>
      <c r="N327" s="227" t="s">
        <v>45</v>
      </c>
      <c r="O327" s="92"/>
      <c r="P327" s="228">
        <f>O327*H327</f>
        <v>0</v>
      </c>
      <c r="Q327" s="228">
        <v>0</v>
      </c>
      <c r="R327" s="228">
        <f>Q327*H327</f>
        <v>0</v>
      </c>
      <c r="S327" s="228">
        <v>0</v>
      </c>
      <c r="T327" s="229">
        <f>S327*H327</f>
        <v>0</v>
      </c>
      <c r="U327" s="39"/>
      <c r="V327" s="39"/>
      <c r="W327" s="39"/>
      <c r="X327" s="39"/>
      <c r="Y327" s="39"/>
      <c r="Z327" s="39"/>
      <c r="AA327" s="39"/>
      <c r="AB327" s="39"/>
      <c r="AC327" s="39"/>
      <c r="AD327" s="39"/>
      <c r="AE327" s="39"/>
      <c r="AR327" s="230" t="s">
        <v>407</v>
      </c>
      <c r="AT327" s="230" t="s">
        <v>164</v>
      </c>
      <c r="AU327" s="230" t="s">
        <v>88</v>
      </c>
      <c r="AY327" s="18" t="s">
        <v>161</v>
      </c>
      <c r="BE327" s="231">
        <f>IF(N327="základní",J327,0)</f>
        <v>0</v>
      </c>
      <c r="BF327" s="231">
        <f>IF(N327="snížená",J327,0)</f>
        <v>0</v>
      </c>
      <c r="BG327" s="231">
        <f>IF(N327="zákl. přenesená",J327,0)</f>
        <v>0</v>
      </c>
      <c r="BH327" s="231">
        <f>IF(N327="sníž. přenesená",J327,0)</f>
        <v>0</v>
      </c>
      <c r="BI327" s="231">
        <f>IF(N327="nulová",J327,0)</f>
        <v>0</v>
      </c>
      <c r="BJ327" s="18" t="s">
        <v>88</v>
      </c>
      <c r="BK327" s="231">
        <f>ROUND(I327*H327,2)</f>
        <v>0</v>
      </c>
      <c r="BL327" s="18" t="s">
        <v>407</v>
      </c>
      <c r="BM327" s="230" t="s">
        <v>2278</v>
      </c>
    </row>
    <row r="328" s="2" customFormat="1">
      <c r="A328" s="39"/>
      <c r="B328" s="40"/>
      <c r="C328" s="41"/>
      <c r="D328" s="232" t="s">
        <v>171</v>
      </c>
      <c r="E328" s="41"/>
      <c r="F328" s="233" t="s">
        <v>1273</v>
      </c>
      <c r="G328" s="41"/>
      <c r="H328" s="41"/>
      <c r="I328" s="234"/>
      <c r="J328" s="41"/>
      <c r="K328" s="41"/>
      <c r="L328" s="45"/>
      <c r="M328" s="237"/>
      <c r="N328" s="238"/>
      <c r="O328" s="239"/>
      <c r="P328" s="239"/>
      <c r="Q328" s="239"/>
      <c r="R328" s="239"/>
      <c r="S328" s="239"/>
      <c r="T328" s="240"/>
      <c r="U328" s="39"/>
      <c r="V328" s="39"/>
      <c r="W328" s="39"/>
      <c r="X328" s="39"/>
      <c r="Y328" s="39"/>
      <c r="Z328" s="39"/>
      <c r="AA328" s="39"/>
      <c r="AB328" s="39"/>
      <c r="AC328" s="39"/>
      <c r="AD328" s="39"/>
      <c r="AE328" s="39"/>
      <c r="AT328" s="18" t="s">
        <v>171</v>
      </c>
      <c r="AU328" s="18" t="s">
        <v>88</v>
      </c>
    </row>
    <row r="329" s="2" customFormat="1" ht="6.96" customHeight="1">
      <c r="A329" s="39"/>
      <c r="B329" s="67"/>
      <c r="C329" s="68"/>
      <c r="D329" s="68"/>
      <c r="E329" s="68"/>
      <c r="F329" s="68"/>
      <c r="G329" s="68"/>
      <c r="H329" s="68"/>
      <c r="I329" s="68"/>
      <c r="J329" s="68"/>
      <c r="K329" s="68"/>
      <c r="L329" s="45"/>
      <c r="M329" s="39"/>
      <c r="O329" s="39"/>
      <c r="P329" s="39"/>
      <c r="Q329" s="39"/>
      <c r="R329" s="39"/>
      <c r="S329" s="39"/>
      <c r="T329" s="39"/>
      <c r="U329" s="39"/>
      <c r="V329" s="39"/>
      <c r="W329" s="39"/>
      <c r="X329" s="39"/>
      <c r="Y329" s="39"/>
      <c r="Z329" s="39"/>
      <c r="AA329" s="39"/>
      <c r="AB329" s="39"/>
      <c r="AC329" s="39"/>
      <c r="AD329" s="39"/>
      <c r="AE329" s="39"/>
    </row>
  </sheetData>
  <sheetProtection sheet="1" autoFilter="0" formatColumns="0" formatRows="0" objects="1" scenarios="1" spinCount="100000" saltValue="QRiX4FGLq/i6wQyuAaEdrjmGeo//DxmxHUR0ymS6U7EqJWExCQWhoRgqFsispGCER2QNPCJWZDzI2Le7O8/MGw==" hashValue="fT/bjkDKP81/xsWQvWlhvSPY+ETPN86Wip8KAJ5tLow4z4jtdV/+VEqHMLTn3xSTVsvGKHI7/2DHXhzrO95xuQ==" algorithmName="SHA-512" password="CC35"/>
  <autoFilter ref="C132:K328"/>
  <mergeCells count="9">
    <mergeCell ref="E7:H7"/>
    <mergeCell ref="E9:H9"/>
    <mergeCell ref="E18:H18"/>
    <mergeCell ref="E27:H27"/>
    <mergeCell ref="E85:H85"/>
    <mergeCell ref="E87:H87"/>
    <mergeCell ref="E123:H123"/>
    <mergeCell ref="E125:H125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1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120</v>
      </c>
    </row>
    <row r="3" s="1" customFormat="1" ht="6.96" customHeight="1">
      <c r="B3" s="137"/>
      <c r="C3" s="138"/>
      <c r="D3" s="138"/>
      <c r="E3" s="138"/>
      <c r="F3" s="138"/>
      <c r="G3" s="138"/>
      <c r="H3" s="138"/>
      <c r="I3" s="138"/>
      <c r="J3" s="138"/>
      <c r="K3" s="138"/>
      <c r="L3" s="21"/>
      <c r="AT3" s="18" t="s">
        <v>90</v>
      </c>
    </row>
    <row r="4" s="1" customFormat="1" ht="24.96" customHeight="1">
      <c r="B4" s="21"/>
      <c r="D4" s="139" t="s">
        <v>130</v>
      </c>
      <c r="L4" s="21"/>
      <c r="M4" s="140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1" t="s">
        <v>16</v>
      </c>
      <c r="L6" s="21"/>
    </row>
    <row r="7" s="1" customFormat="1" ht="26.25" customHeight="1">
      <c r="B7" s="21"/>
      <c r="E7" s="142" t="str">
        <f>'Rekapitulace stavby'!K6</f>
        <v>Rekonstrukce Denního stacionáře psychiatrického oddělení, KZ, a.s. – Nemocnice Most, o.z.</v>
      </c>
      <c r="F7" s="141"/>
      <c r="G7" s="141"/>
      <c r="H7" s="141"/>
      <c r="L7" s="21"/>
    </row>
    <row r="8" s="2" customFormat="1" ht="12" customHeight="1">
      <c r="A8" s="39"/>
      <c r="B8" s="45"/>
      <c r="C8" s="39"/>
      <c r="D8" s="141" t="s">
        <v>131</v>
      </c>
      <c r="E8" s="39"/>
      <c r="F8" s="39"/>
      <c r="G8" s="39"/>
      <c r="H8" s="39"/>
      <c r="I8" s="39"/>
      <c r="J8" s="39"/>
      <c r="K8" s="39"/>
      <c r="L8" s="64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43" t="s">
        <v>2279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41" t="s">
        <v>18</v>
      </c>
      <c r="E11" s="39"/>
      <c r="F11" s="144" t="s">
        <v>1</v>
      </c>
      <c r="G11" s="39"/>
      <c r="H11" s="39"/>
      <c r="I11" s="141" t="s">
        <v>19</v>
      </c>
      <c r="J11" s="144" t="s">
        <v>1</v>
      </c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41" t="s">
        <v>20</v>
      </c>
      <c r="E12" s="39"/>
      <c r="F12" s="144" t="s">
        <v>21</v>
      </c>
      <c r="G12" s="39"/>
      <c r="H12" s="39"/>
      <c r="I12" s="141" t="s">
        <v>22</v>
      </c>
      <c r="J12" s="145" t="str">
        <f>'Rekapitulace stavby'!AN8</f>
        <v>2. 6. 2025</v>
      </c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1" t="s">
        <v>24</v>
      </c>
      <c r="E14" s="39"/>
      <c r="F14" s="39"/>
      <c r="G14" s="39"/>
      <c r="H14" s="39"/>
      <c r="I14" s="141" t="s">
        <v>25</v>
      </c>
      <c r="J14" s="144" t="s">
        <v>26</v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44" t="s">
        <v>27</v>
      </c>
      <c r="F15" s="39"/>
      <c r="G15" s="39"/>
      <c r="H15" s="39"/>
      <c r="I15" s="141" t="s">
        <v>28</v>
      </c>
      <c r="J15" s="144" t="s">
        <v>29</v>
      </c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41" t="s">
        <v>30</v>
      </c>
      <c r="E17" s="39"/>
      <c r="F17" s="39"/>
      <c r="G17" s="39"/>
      <c r="H17" s="39"/>
      <c r="I17" s="141" t="s">
        <v>25</v>
      </c>
      <c r="J17" s="34" t="str">
        <f>'Rekapitulace stavby'!AN13</f>
        <v>Vyplň údaj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44"/>
      <c r="G18" s="144"/>
      <c r="H18" s="144"/>
      <c r="I18" s="141" t="s">
        <v>28</v>
      </c>
      <c r="J18" s="34" t="str">
        <f>'Rekapitulace stavby'!AN14</f>
        <v>Vyplň údaj</v>
      </c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41" t="s">
        <v>32</v>
      </c>
      <c r="E20" s="39"/>
      <c r="F20" s="39"/>
      <c r="G20" s="39"/>
      <c r="H20" s="39"/>
      <c r="I20" s="141" t="s">
        <v>25</v>
      </c>
      <c r="J20" s="144" t="s">
        <v>33</v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44" t="s">
        <v>34</v>
      </c>
      <c r="F21" s="39"/>
      <c r="G21" s="39"/>
      <c r="H21" s="39"/>
      <c r="I21" s="141" t="s">
        <v>28</v>
      </c>
      <c r="J21" s="144" t="s">
        <v>35</v>
      </c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41" t="s">
        <v>37</v>
      </c>
      <c r="E23" s="39"/>
      <c r="F23" s="39"/>
      <c r="G23" s="39"/>
      <c r="H23" s="39"/>
      <c r="I23" s="141" t="s">
        <v>25</v>
      </c>
      <c r="J23" s="144" t="s">
        <v>1</v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44" t="s">
        <v>38</v>
      </c>
      <c r="F24" s="39"/>
      <c r="G24" s="39"/>
      <c r="H24" s="39"/>
      <c r="I24" s="141" t="s">
        <v>28</v>
      </c>
      <c r="J24" s="144" t="s">
        <v>1</v>
      </c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41" t="s">
        <v>39</v>
      </c>
      <c r="E26" s="39"/>
      <c r="F26" s="39"/>
      <c r="G26" s="39"/>
      <c r="H26" s="39"/>
      <c r="I26" s="39"/>
      <c r="J26" s="39"/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46"/>
      <c r="B27" s="147"/>
      <c r="C27" s="146"/>
      <c r="D27" s="146"/>
      <c r="E27" s="148" t="s">
        <v>1</v>
      </c>
      <c r="F27" s="148"/>
      <c r="G27" s="148"/>
      <c r="H27" s="148"/>
      <c r="I27" s="146"/>
      <c r="J27" s="146"/>
      <c r="K27" s="146"/>
      <c r="L27" s="149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146"/>
      <c r="AD27" s="146"/>
      <c r="AE27" s="146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50"/>
      <c r="E29" s="150"/>
      <c r="F29" s="150"/>
      <c r="G29" s="150"/>
      <c r="H29" s="150"/>
      <c r="I29" s="150"/>
      <c r="J29" s="150"/>
      <c r="K29" s="150"/>
      <c r="L29" s="64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51" t="s">
        <v>40</v>
      </c>
      <c r="E30" s="39"/>
      <c r="F30" s="39"/>
      <c r="G30" s="39"/>
      <c r="H30" s="39"/>
      <c r="I30" s="39"/>
      <c r="J30" s="152">
        <f>ROUND(J127, 2)</f>
        <v>0</v>
      </c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0"/>
      <c r="E31" s="150"/>
      <c r="F31" s="150"/>
      <c r="G31" s="150"/>
      <c r="H31" s="150"/>
      <c r="I31" s="150"/>
      <c r="J31" s="150"/>
      <c r="K31" s="150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53" t="s">
        <v>42</v>
      </c>
      <c r="G32" s="39"/>
      <c r="H32" s="39"/>
      <c r="I32" s="153" t="s">
        <v>41</v>
      </c>
      <c r="J32" s="153" t="s">
        <v>43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54" t="s">
        <v>44</v>
      </c>
      <c r="E33" s="141" t="s">
        <v>45</v>
      </c>
      <c r="F33" s="155">
        <f>ROUND((SUM(BE127:BE242)),  2)</f>
        <v>0</v>
      </c>
      <c r="G33" s="39"/>
      <c r="H33" s="39"/>
      <c r="I33" s="156">
        <v>0.20999999999999999</v>
      </c>
      <c r="J33" s="155">
        <f>ROUND(((SUM(BE127:BE242))*I33),  2)</f>
        <v>0</v>
      </c>
      <c r="K33" s="39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41" t="s">
        <v>46</v>
      </c>
      <c r="F34" s="155">
        <f>ROUND((SUM(BF127:BF242)),  2)</f>
        <v>0</v>
      </c>
      <c r="G34" s="39"/>
      <c r="H34" s="39"/>
      <c r="I34" s="156">
        <v>0.12</v>
      </c>
      <c r="J34" s="155">
        <f>ROUND(((SUM(BF127:BF242))*I34),  2)</f>
        <v>0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41" t="s">
        <v>47</v>
      </c>
      <c r="F35" s="155">
        <f>ROUND((SUM(BG127:BG242)),  2)</f>
        <v>0</v>
      </c>
      <c r="G35" s="39"/>
      <c r="H35" s="39"/>
      <c r="I35" s="156">
        <v>0.20999999999999999</v>
      </c>
      <c r="J35" s="155">
        <f>0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41" t="s">
        <v>48</v>
      </c>
      <c r="F36" s="155">
        <f>ROUND((SUM(BH127:BH242)),  2)</f>
        <v>0</v>
      </c>
      <c r="G36" s="39"/>
      <c r="H36" s="39"/>
      <c r="I36" s="156">
        <v>0.12</v>
      </c>
      <c r="J36" s="155">
        <f>0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1" t="s">
        <v>49</v>
      </c>
      <c r="F37" s="155">
        <f>ROUND((SUM(BI127:BI242)),  2)</f>
        <v>0</v>
      </c>
      <c r="G37" s="39"/>
      <c r="H37" s="39"/>
      <c r="I37" s="156">
        <v>0</v>
      </c>
      <c r="J37" s="155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7"/>
      <c r="D39" s="158" t="s">
        <v>50</v>
      </c>
      <c r="E39" s="159"/>
      <c r="F39" s="159"/>
      <c r="G39" s="160" t="s">
        <v>51</v>
      </c>
      <c r="H39" s="161" t="s">
        <v>52</v>
      </c>
      <c r="I39" s="159"/>
      <c r="J39" s="162">
        <f>SUM(J30:J37)</f>
        <v>0</v>
      </c>
      <c r="K39" s="163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64" t="s">
        <v>53</v>
      </c>
      <c r="E50" s="165"/>
      <c r="F50" s="165"/>
      <c r="G50" s="164" t="s">
        <v>54</v>
      </c>
      <c r="H50" s="165"/>
      <c r="I50" s="165"/>
      <c r="J50" s="165"/>
      <c r="K50" s="165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66" t="s">
        <v>55</v>
      </c>
      <c r="E61" s="167"/>
      <c r="F61" s="168" t="s">
        <v>56</v>
      </c>
      <c r="G61" s="166" t="s">
        <v>55</v>
      </c>
      <c r="H61" s="167"/>
      <c r="I61" s="167"/>
      <c r="J61" s="169" t="s">
        <v>56</v>
      </c>
      <c r="K61" s="167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64" t="s">
        <v>57</v>
      </c>
      <c r="E65" s="170"/>
      <c r="F65" s="170"/>
      <c r="G65" s="164" t="s">
        <v>58</v>
      </c>
      <c r="H65" s="170"/>
      <c r="I65" s="170"/>
      <c r="J65" s="170"/>
      <c r="K65" s="170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66" t="s">
        <v>55</v>
      </c>
      <c r="E76" s="167"/>
      <c r="F76" s="168" t="s">
        <v>56</v>
      </c>
      <c r="G76" s="166" t="s">
        <v>55</v>
      </c>
      <c r="H76" s="167"/>
      <c r="I76" s="167"/>
      <c r="J76" s="169" t="s">
        <v>56</v>
      </c>
      <c r="K76" s="167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71"/>
      <c r="C77" s="172"/>
      <c r="D77" s="172"/>
      <c r="E77" s="172"/>
      <c r="F77" s="172"/>
      <c r="G77" s="172"/>
      <c r="H77" s="172"/>
      <c r="I77" s="172"/>
      <c r="J77" s="172"/>
      <c r="K77" s="172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73"/>
      <c r="C81" s="174"/>
      <c r="D81" s="174"/>
      <c r="E81" s="174"/>
      <c r="F81" s="174"/>
      <c r="G81" s="174"/>
      <c r="H81" s="174"/>
      <c r="I81" s="174"/>
      <c r="J81" s="174"/>
      <c r="K81" s="174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133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26.25" customHeight="1">
      <c r="A85" s="39"/>
      <c r="B85" s="40"/>
      <c r="C85" s="41"/>
      <c r="D85" s="41"/>
      <c r="E85" s="175" t="str">
        <f>E7</f>
        <v>Rekonstrukce Denního stacionáře psychiatrického oddělení, KZ, a.s. – Nemocnice Most, o.z.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2" customHeight="1">
      <c r="A86" s="39"/>
      <c r="B86" s="40"/>
      <c r="C86" s="33" t="s">
        <v>131</v>
      </c>
      <c r="D86" s="41"/>
      <c r="E86" s="41"/>
      <c r="F86" s="41"/>
      <c r="G86" s="41"/>
      <c r="H86" s="41"/>
      <c r="I86" s="41"/>
      <c r="J86" s="41"/>
      <c r="K86" s="41"/>
      <c r="L86" s="64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6.5" customHeight="1">
      <c r="A87" s="39"/>
      <c r="B87" s="40"/>
      <c r="C87" s="41"/>
      <c r="D87" s="41"/>
      <c r="E87" s="77" t="str">
        <f>E9</f>
        <v>114, 118 - Lékař - psycholog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2" customHeight="1">
      <c r="A89" s="39"/>
      <c r="B89" s="40"/>
      <c r="C89" s="33" t="s">
        <v>20</v>
      </c>
      <c r="D89" s="41"/>
      <c r="E89" s="41"/>
      <c r="F89" s="28" t="str">
        <f>F12</f>
        <v>J. E. Purkyně 270, 434 64 Most</v>
      </c>
      <c r="G89" s="41"/>
      <c r="H89" s="41"/>
      <c r="I89" s="33" t="s">
        <v>22</v>
      </c>
      <c r="J89" s="80" t="str">
        <f>IF(J12="","",J12)</f>
        <v>2. 6. 2025</v>
      </c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5.15" customHeight="1">
      <c r="A91" s="39"/>
      <c r="B91" s="40"/>
      <c r="C91" s="33" t="s">
        <v>24</v>
      </c>
      <c r="D91" s="41"/>
      <c r="E91" s="41"/>
      <c r="F91" s="28" t="str">
        <f>E15</f>
        <v>Krajská zdravotní, a.s.</v>
      </c>
      <c r="G91" s="41"/>
      <c r="H91" s="41"/>
      <c r="I91" s="33" t="s">
        <v>32</v>
      </c>
      <c r="J91" s="37" t="str">
        <f>E21</f>
        <v>MOSTIKA s.r.o.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25.65" customHeight="1">
      <c r="A92" s="39"/>
      <c r="B92" s="40"/>
      <c r="C92" s="33" t="s">
        <v>30</v>
      </c>
      <c r="D92" s="41"/>
      <c r="E92" s="41"/>
      <c r="F92" s="28" t="str">
        <f>IF(E18="","",E18)</f>
        <v>Vyplň údaj</v>
      </c>
      <c r="G92" s="41"/>
      <c r="H92" s="41"/>
      <c r="I92" s="33" t="s">
        <v>37</v>
      </c>
      <c r="J92" s="37" t="str">
        <f>E24</f>
        <v>Ing. arch. Luboš Polanský</v>
      </c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0.32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29.28" customHeight="1">
      <c r="A94" s="39"/>
      <c r="B94" s="40"/>
      <c r="C94" s="176" t="s">
        <v>134</v>
      </c>
      <c r="D94" s="177"/>
      <c r="E94" s="177"/>
      <c r="F94" s="177"/>
      <c r="G94" s="177"/>
      <c r="H94" s="177"/>
      <c r="I94" s="177"/>
      <c r="J94" s="178" t="s">
        <v>135</v>
      </c>
      <c r="K94" s="177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2.8" customHeight="1">
      <c r="A96" s="39"/>
      <c r="B96" s="40"/>
      <c r="C96" s="179" t="s">
        <v>136</v>
      </c>
      <c r="D96" s="41"/>
      <c r="E96" s="41"/>
      <c r="F96" s="41"/>
      <c r="G96" s="41"/>
      <c r="H96" s="41"/>
      <c r="I96" s="41"/>
      <c r="J96" s="111">
        <f>J127</f>
        <v>0</v>
      </c>
      <c r="K96" s="41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U96" s="18" t="s">
        <v>137</v>
      </c>
    </row>
    <row r="97" s="9" customFormat="1" ht="24.96" customHeight="1">
      <c r="A97" s="9"/>
      <c r="B97" s="180"/>
      <c r="C97" s="181"/>
      <c r="D97" s="182" t="s">
        <v>236</v>
      </c>
      <c r="E97" s="183"/>
      <c r="F97" s="183"/>
      <c r="G97" s="183"/>
      <c r="H97" s="183"/>
      <c r="I97" s="183"/>
      <c r="J97" s="184">
        <f>J128</f>
        <v>0</v>
      </c>
      <c r="K97" s="181"/>
      <c r="L97" s="185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6"/>
      <c r="C98" s="187"/>
      <c r="D98" s="188" t="s">
        <v>237</v>
      </c>
      <c r="E98" s="189"/>
      <c r="F98" s="189"/>
      <c r="G98" s="189"/>
      <c r="H98" s="189"/>
      <c r="I98" s="189"/>
      <c r="J98" s="190">
        <f>J129</f>
        <v>0</v>
      </c>
      <c r="K98" s="187"/>
      <c r="L98" s="191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6"/>
      <c r="C99" s="187"/>
      <c r="D99" s="188" t="s">
        <v>238</v>
      </c>
      <c r="E99" s="189"/>
      <c r="F99" s="189"/>
      <c r="G99" s="189"/>
      <c r="H99" s="189"/>
      <c r="I99" s="189"/>
      <c r="J99" s="190">
        <f>J133</f>
        <v>0</v>
      </c>
      <c r="K99" s="187"/>
      <c r="L99" s="191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6"/>
      <c r="C100" s="187"/>
      <c r="D100" s="188" t="s">
        <v>239</v>
      </c>
      <c r="E100" s="189"/>
      <c r="F100" s="189"/>
      <c r="G100" s="189"/>
      <c r="H100" s="189"/>
      <c r="I100" s="189"/>
      <c r="J100" s="190">
        <f>J140</f>
        <v>0</v>
      </c>
      <c r="K100" s="187"/>
      <c r="L100" s="191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6"/>
      <c r="C101" s="187"/>
      <c r="D101" s="188" t="s">
        <v>411</v>
      </c>
      <c r="E101" s="189"/>
      <c r="F101" s="189"/>
      <c r="G101" s="189"/>
      <c r="H101" s="189"/>
      <c r="I101" s="189"/>
      <c r="J101" s="190">
        <f>J150</f>
        <v>0</v>
      </c>
      <c r="K101" s="187"/>
      <c r="L101" s="191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9" customFormat="1" ht="24.96" customHeight="1">
      <c r="A102" s="9"/>
      <c r="B102" s="180"/>
      <c r="C102" s="181"/>
      <c r="D102" s="182" t="s">
        <v>240</v>
      </c>
      <c r="E102" s="183"/>
      <c r="F102" s="183"/>
      <c r="G102" s="183"/>
      <c r="H102" s="183"/>
      <c r="I102" s="183"/>
      <c r="J102" s="184">
        <f>J153</f>
        <v>0</v>
      </c>
      <c r="K102" s="181"/>
      <c r="L102" s="185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="10" customFormat="1" ht="19.92" customHeight="1">
      <c r="A103" s="10"/>
      <c r="B103" s="186"/>
      <c r="C103" s="187"/>
      <c r="D103" s="188" t="s">
        <v>823</v>
      </c>
      <c r="E103" s="189"/>
      <c r="F103" s="189"/>
      <c r="G103" s="189"/>
      <c r="H103" s="189"/>
      <c r="I103" s="189"/>
      <c r="J103" s="190">
        <f>J154</f>
        <v>0</v>
      </c>
      <c r="K103" s="187"/>
      <c r="L103" s="191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86"/>
      <c r="C104" s="187"/>
      <c r="D104" s="188" t="s">
        <v>824</v>
      </c>
      <c r="E104" s="189"/>
      <c r="F104" s="189"/>
      <c r="G104" s="189"/>
      <c r="H104" s="189"/>
      <c r="I104" s="189"/>
      <c r="J104" s="190">
        <f>J160</f>
        <v>0</v>
      </c>
      <c r="K104" s="187"/>
      <c r="L104" s="191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86"/>
      <c r="C105" s="187"/>
      <c r="D105" s="188" t="s">
        <v>242</v>
      </c>
      <c r="E105" s="189"/>
      <c r="F105" s="189"/>
      <c r="G105" s="189"/>
      <c r="H105" s="189"/>
      <c r="I105" s="189"/>
      <c r="J105" s="190">
        <f>J196</f>
        <v>0</v>
      </c>
      <c r="K105" s="187"/>
      <c r="L105" s="191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86"/>
      <c r="C106" s="187"/>
      <c r="D106" s="188" t="s">
        <v>826</v>
      </c>
      <c r="E106" s="189"/>
      <c r="F106" s="189"/>
      <c r="G106" s="189"/>
      <c r="H106" s="189"/>
      <c r="I106" s="189"/>
      <c r="J106" s="190">
        <f>J204</f>
        <v>0</v>
      </c>
      <c r="K106" s="187"/>
      <c r="L106" s="191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9" customFormat="1" ht="24.96" customHeight="1">
      <c r="A107" s="9"/>
      <c r="B107" s="180"/>
      <c r="C107" s="181"/>
      <c r="D107" s="182" t="s">
        <v>417</v>
      </c>
      <c r="E107" s="183"/>
      <c r="F107" s="183"/>
      <c r="G107" s="183"/>
      <c r="H107" s="183"/>
      <c r="I107" s="183"/>
      <c r="J107" s="184">
        <f>J238</f>
        <v>0</v>
      </c>
      <c r="K107" s="181"/>
      <c r="L107" s="185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</row>
    <row r="108" s="2" customFormat="1" ht="21.84" customHeight="1">
      <c r="A108" s="39"/>
      <c r="B108" s="40"/>
      <c r="C108" s="41"/>
      <c r="D108" s="41"/>
      <c r="E108" s="41"/>
      <c r="F108" s="41"/>
      <c r="G108" s="41"/>
      <c r="H108" s="41"/>
      <c r="I108" s="41"/>
      <c r="J108" s="41"/>
      <c r="K108" s="41"/>
      <c r="L108" s="64"/>
      <c r="S108" s="39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</row>
    <row r="109" s="2" customFormat="1" ht="6.96" customHeight="1">
      <c r="A109" s="39"/>
      <c r="B109" s="67"/>
      <c r="C109" s="68"/>
      <c r="D109" s="68"/>
      <c r="E109" s="68"/>
      <c r="F109" s="68"/>
      <c r="G109" s="68"/>
      <c r="H109" s="68"/>
      <c r="I109" s="68"/>
      <c r="J109" s="68"/>
      <c r="K109" s="68"/>
      <c r="L109" s="64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</row>
    <row r="113" s="2" customFormat="1" ht="6.96" customHeight="1">
      <c r="A113" s="39"/>
      <c r="B113" s="69"/>
      <c r="C113" s="70"/>
      <c r="D113" s="70"/>
      <c r="E113" s="70"/>
      <c r="F113" s="70"/>
      <c r="G113" s="70"/>
      <c r="H113" s="70"/>
      <c r="I113" s="70"/>
      <c r="J113" s="70"/>
      <c r="K113" s="70"/>
      <c r="L113" s="64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</row>
    <row r="114" s="2" customFormat="1" ht="24.96" customHeight="1">
      <c r="A114" s="39"/>
      <c r="B114" s="40"/>
      <c r="C114" s="24" t="s">
        <v>145</v>
      </c>
      <c r="D114" s="41"/>
      <c r="E114" s="41"/>
      <c r="F114" s="41"/>
      <c r="G114" s="41"/>
      <c r="H114" s="41"/>
      <c r="I114" s="41"/>
      <c r="J114" s="41"/>
      <c r="K114" s="41"/>
      <c r="L114" s="64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2" customFormat="1" ht="6.96" customHeight="1">
      <c r="A115" s="39"/>
      <c r="B115" s="40"/>
      <c r="C115" s="41"/>
      <c r="D115" s="41"/>
      <c r="E115" s="41"/>
      <c r="F115" s="41"/>
      <c r="G115" s="41"/>
      <c r="H115" s="41"/>
      <c r="I115" s="41"/>
      <c r="J115" s="41"/>
      <c r="K115" s="41"/>
      <c r="L115" s="64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2" customFormat="1" ht="12" customHeight="1">
      <c r="A116" s="39"/>
      <c r="B116" s="40"/>
      <c r="C116" s="33" t="s">
        <v>16</v>
      </c>
      <c r="D116" s="41"/>
      <c r="E116" s="41"/>
      <c r="F116" s="41"/>
      <c r="G116" s="41"/>
      <c r="H116" s="41"/>
      <c r="I116" s="41"/>
      <c r="J116" s="41"/>
      <c r="K116" s="41"/>
      <c r="L116" s="64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26.25" customHeight="1">
      <c r="A117" s="39"/>
      <c r="B117" s="40"/>
      <c r="C117" s="41"/>
      <c r="D117" s="41"/>
      <c r="E117" s="175" t="str">
        <f>E7</f>
        <v>Rekonstrukce Denního stacionáře psychiatrického oddělení, KZ, a.s. – Nemocnice Most, o.z.</v>
      </c>
      <c r="F117" s="33"/>
      <c r="G117" s="33"/>
      <c r="H117" s="33"/>
      <c r="I117" s="41"/>
      <c r="J117" s="41"/>
      <c r="K117" s="41"/>
      <c r="L117" s="64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2" customFormat="1" ht="12" customHeight="1">
      <c r="A118" s="39"/>
      <c r="B118" s="40"/>
      <c r="C118" s="33" t="s">
        <v>131</v>
      </c>
      <c r="D118" s="41"/>
      <c r="E118" s="41"/>
      <c r="F118" s="41"/>
      <c r="G118" s="41"/>
      <c r="H118" s="41"/>
      <c r="I118" s="41"/>
      <c r="J118" s="41"/>
      <c r="K118" s="41"/>
      <c r="L118" s="64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2" customFormat="1" ht="16.5" customHeight="1">
      <c r="A119" s="39"/>
      <c r="B119" s="40"/>
      <c r="C119" s="41"/>
      <c r="D119" s="41"/>
      <c r="E119" s="77" t="str">
        <f>E9</f>
        <v>114, 118 - Lékař - psycholog</v>
      </c>
      <c r="F119" s="41"/>
      <c r="G119" s="41"/>
      <c r="H119" s="41"/>
      <c r="I119" s="41"/>
      <c r="J119" s="41"/>
      <c r="K119" s="41"/>
      <c r="L119" s="64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2" customFormat="1" ht="6.96" customHeight="1">
      <c r="A120" s="39"/>
      <c r="B120" s="40"/>
      <c r="C120" s="41"/>
      <c r="D120" s="41"/>
      <c r="E120" s="41"/>
      <c r="F120" s="41"/>
      <c r="G120" s="41"/>
      <c r="H120" s="41"/>
      <c r="I120" s="41"/>
      <c r="J120" s="41"/>
      <c r="K120" s="41"/>
      <c r="L120" s="64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s="2" customFormat="1" ht="12" customHeight="1">
      <c r="A121" s="39"/>
      <c r="B121" s="40"/>
      <c r="C121" s="33" t="s">
        <v>20</v>
      </c>
      <c r="D121" s="41"/>
      <c r="E121" s="41"/>
      <c r="F121" s="28" t="str">
        <f>F12</f>
        <v>J. E. Purkyně 270, 434 64 Most</v>
      </c>
      <c r="G121" s="41"/>
      <c r="H121" s="41"/>
      <c r="I121" s="33" t="s">
        <v>22</v>
      </c>
      <c r="J121" s="80" t="str">
        <f>IF(J12="","",J12)</f>
        <v>2. 6. 2025</v>
      </c>
      <c r="K121" s="41"/>
      <c r="L121" s="64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</row>
    <row r="122" s="2" customFormat="1" ht="6.96" customHeight="1">
      <c r="A122" s="39"/>
      <c r="B122" s="40"/>
      <c r="C122" s="41"/>
      <c r="D122" s="41"/>
      <c r="E122" s="41"/>
      <c r="F122" s="41"/>
      <c r="G122" s="41"/>
      <c r="H122" s="41"/>
      <c r="I122" s="41"/>
      <c r="J122" s="41"/>
      <c r="K122" s="41"/>
      <c r="L122" s="64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</row>
    <row r="123" s="2" customFormat="1" ht="15.15" customHeight="1">
      <c r="A123" s="39"/>
      <c r="B123" s="40"/>
      <c r="C123" s="33" t="s">
        <v>24</v>
      </c>
      <c r="D123" s="41"/>
      <c r="E123" s="41"/>
      <c r="F123" s="28" t="str">
        <f>E15</f>
        <v>Krajská zdravotní, a.s.</v>
      </c>
      <c r="G123" s="41"/>
      <c r="H123" s="41"/>
      <c r="I123" s="33" t="s">
        <v>32</v>
      </c>
      <c r="J123" s="37" t="str">
        <f>E21</f>
        <v>MOSTIKA s.r.o.</v>
      </c>
      <c r="K123" s="41"/>
      <c r="L123" s="64"/>
      <c r="S123" s="39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</row>
    <row r="124" s="2" customFormat="1" ht="25.65" customHeight="1">
      <c r="A124" s="39"/>
      <c r="B124" s="40"/>
      <c r="C124" s="33" t="s">
        <v>30</v>
      </c>
      <c r="D124" s="41"/>
      <c r="E124" s="41"/>
      <c r="F124" s="28" t="str">
        <f>IF(E18="","",E18)</f>
        <v>Vyplň údaj</v>
      </c>
      <c r="G124" s="41"/>
      <c r="H124" s="41"/>
      <c r="I124" s="33" t="s">
        <v>37</v>
      </c>
      <c r="J124" s="37" t="str">
        <f>E24</f>
        <v>Ing. arch. Luboš Polanský</v>
      </c>
      <c r="K124" s="41"/>
      <c r="L124" s="64"/>
      <c r="S124" s="39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</row>
    <row r="125" s="2" customFormat="1" ht="10.32" customHeight="1">
      <c r="A125" s="39"/>
      <c r="B125" s="40"/>
      <c r="C125" s="41"/>
      <c r="D125" s="41"/>
      <c r="E125" s="41"/>
      <c r="F125" s="41"/>
      <c r="G125" s="41"/>
      <c r="H125" s="41"/>
      <c r="I125" s="41"/>
      <c r="J125" s="41"/>
      <c r="K125" s="41"/>
      <c r="L125" s="64"/>
      <c r="S125" s="39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</row>
    <row r="126" s="11" customFormat="1" ht="29.28" customHeight="1">
      <c r="A126" s="192"/>
      <c r="B126" s="193"/>
      <c r="C126" s="194" t="s">
        <v>146</v>
      </c>
      <c r="D126" s="195" t="s">
        <v>65</v>
      </c>
      <c r="E126" s="195" t="s">
        <v>61</v>
      </c>
      <c r="F126" s="195" t="s">
        <v>62</v>
      </c>
      <c r="G126" s="195" t="s">
        <v>147</v>
      </c>
      <c r="H126" s="195" t="s">
        <v>148</v>
      </c>
      <c r="I126" s="195" t="s">
        <v>149</v>
      </c>
      <c r="J126" s="195" t="s">
        <v>135</v>
      </c>
      <c r="K126" s="196" t="s">
        <v>150</v>
      </c>
      <c r="L126" s="197"/>
      <c r="M126" s="101" t="s">
        <v>1</v>
      </c>
      <c r="N126" s="102" t="s">
        <v>44</v>
      </c>
      <c r="O126" s="102" t="s">
        <v>151</v>
      </c>
      <c r="P126" s="102" t="s">
        <v>152</v>
      </c>
      <c r="Q126" s="102" t="s">
        <v>153</v>
      </c>
      <c r="R126" s="102" t="s">
        <v>154</v>
      </c>
      <c r="S126" s="102" t="s">
        <v>155</v>
      </c>
      <c r="T126" s="103" t="s">
        <v>156</v>
      </c>
      <c r="U126" s="192"/>
      <c r="V126" s="192"/>
      <c r="W126" s="192"/>
      <c r="X126" s="192"/>
      <c r="Y126" s="192"/>
      <c r="Z126" s="192"/>
      <c r="AA126" s="192"/>
      <c r="AB126" s="192"/>
      <c r="AC126" s="192"/>
      <c r="AD126" s="192"/>
      <c r="AE126" s="192"/>
    </row>
    <row r="127" s="2" customFormat="1" ht="22.8" customHeight="1">
      <c r="A127" s="39"/>
      <c r="B127" s="40"/>
      <c r="C127" s="108" t="s">
        <v>157</v>
      </c>
      <c r="D127" s="41"/>
      <c r="E127" s="41"/>
      <c r="F127" s="41"/>
      <c r="G127" s="41"/>
      <c r="H127" s="41"/>
      <c r="I127" s="41"/>
      <c r="J127" s="198">
        <f>BK127</f>
        <v>0</v>
      </c>
      <c r="K127" s="41"/>
      <c r="L127" s="45"/>
      <c r="M127" s="104"/>
      <c r="N127" s="199"/>
      <c r="O127" s="105"/>
      <c r="P127" s="200">
        <f>P128+P153+P238</f>
        <v>0</v>
      </c>
      <c r="Q127" s="105"/>
      <c r="R127" s="200">
        <f>R128+R153+R238</f>
        <v>0.86110500000000001</v>
      </c>
      <c r="S127" s="105"/>
      <c r="T127" s="201">
        <f>T128+T153+T238</f>
        <v>0.097471479999999999</v>
      </c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T127" s="18" t="s">
        <v>79</v>
      </c>
      <c r="AU127" s="18" t="s">
        <v>137</v>
      </c>
      <c r="BK127" s="202">
        <f>BK128+BK153+BK238</f>
        <v>0</v>
      </c>
    </row>
    <row r="128" s="12" customFormat="1" ht="25.92" customHeight="1">
      <c r="A128" s="12"/>
      <c r="B128" s="203"/>
      <c r="C128" s="204"/>
      <c r="D128" s="205" t="s">
        <v>79</v>
      </c>
      <c r="E128" s="206" t="s">
        <v>243</v>
      </c>
      <c r="F128" s="206" t="s">
        <v>244</v>
      </c>
      <c r="G128" s="204"/>
      <c r="H128" s="204"/>
      <c r="I128" s="207"/>
      <c r="J128" s="208">
        <f>BK128</f>
        <v>0</v>
      </c>
      <c r="K128" s="204"/>
      <c r="L128" s="209"/>
      <c r="M128" s="210"/>
      <c r="N128" s="211"/>
      <c r="O128" s="211"/>
      <c r="P128" s="212">
        <f>P129+P133+P140+P150</f>
        <v>0</v>
      </c>
      <c r="Q128" s="211"/>
      <c r="R128" s="212">
        <f>R129+R133+R140+R150</f>
        <v>0.0011139000000000001</v>
      </c>
      <c r="S128" s="211"/>
      <c r="T128" s="213">
        <f>T129+T133+T140+T150</f>
        <v>0</v>
      </c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R128" s="214" t="s">
        <v>88</v>
      </c>
      <c r="AT128" s="215" t="s">
        <v>79</v>
      </c>
      <c r="AU128" s="215" t="s">
        <v>80</v>
      </c>
      <c r="AY128" s="214" t="s">
        <v>161</v>
      </c>
      <c r="BK128" s="216">
        <f>BK129+BK133+BK140+BK150</f>
        <v>0</v>
      </c>
    </row>
    <row r="129" s="12" customFormat="1" ht="22.8" customHeight="1">
      <c r="A129" s="12"/>
      <c r="B129" s="203"/>
      <c r="C129" s="204"/>
      <c r="D129" s="205" t="s">
        <v>79</v>
      </c>
      <c r="E129" s="217" t="s">
        <v>193</v>
      </c>
      <c r="F129" s="217" t="s">
        <v>245</v>
      </c>
      <c r="G129" s="204"/>
      <c r="H129" s="204"/>
      <c r="I129" s="207"/>
      <c r="J129" s="218">
        <f>BK129</f>
        <v>0</v>
      </c>
      <c r="K129" s="204"/>
      <c r="L129" s="209"/>
      <c r="M129" s="210"/>
      <c r="N129" s="211"/>
      <c r="O129" s="211"/>
      <c r="P129" s="212">
        <f>SUM(P130:P132)</f>
        <v>0</v>
      </c>
      <c r="Q129" s="211"/>
      <c r="R129" s="212">
        <f>SUM(R130:R132)</f>
        <v>0.00041840000000000009</v>
      </c>
      <c r="S129" s="211"/>
      <c r="T129" s="213">
        <f>SUM(T130:T132)</f>
        <v>0</v>
      </c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R129" s="214" t="s">
        <v>88</v>
      </c>
      <c r="AT129" s="215" t="s">
        <v>79</v>
      </c>
      <c r="AU129" s="215" t="s">
        <v>88</v>
      </c>
      <c r="AY129" s="214" t="s">
        <v>161</v>
      </c>
      <c r="BK129" s="216">
        <f>SUM(BK130:BK132)</f>
        <v>0</v>
      </c>
    </row>
    <row r="130" s="2" customFormat="1" ht="33" customHeight="1">
      <c r="A130" s="39"/>
      <c r="B130" s="40"/>
      <c r="C130" s="219" t="s">
        <v>88</v>
      </c>
      <c r="D130" s="219" t="s">
        <v>164</v>
      </c>
      <c r="E130" s="220" t="s">
        <v>832</v>
      </c>
      <c r="F130" s="221" t="s">
        <v>833</v>
      </c>
      <c r="G130" s="222" t="s">
        <v>441</v>
      </c>
      <c r="H130" s="223">
        <v>20.920000000000002</v>
      </c>
      <c r="I130" s="224"/>
      <c r="J130" s="225">
        <f>ROUND(I130*H130,2)</f>
        <v>0</v>
      </c>
      <c r="K130" s="221" t="s">
        <v>168</v>
      </c>
      <c r="L130" s="45"/>
      <c r="M130" s="226" t="s">
        <v>1</v>
      </c>
      <c r="N130" s="227" t="s">
        <v>45</v>
      </c>
      <c r="O130" s="92"/>
      <c r="P130" s="228">
        <f>O130*H130</f>
        <v>0</v>
      </c>
      <c r="Q130" s="228">
        <v>2.0000000000000002E-05</v>
      </c>
      <c r="R130" s="228">
        <f>Q130*H130</f>
        <v>0.00041840000000000009</v>
      </c>
      <c r="S130" s="228">
        <v>0</v>
      </c>
      <c r="T130" s="229">
        <f>S130*H130</f>
        <v>0</v>
      </c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R130" s="230" t="s">
        <v>184</v>
      </c>
      <c r="AT130" s="230" t="s">
        <v>164</v>
      </c>
      <c r="AU130" s="230" t="s">
        <v>90</v>
      </c>
      <c r="AY130" s="18" t="s">
        <v>161</v>
      </c>
      <c r="BE130" s="231">
        <f>IF(N130="základní",J130,0)</f>
        <v>0</v>
      </c>
      <c r="BF130" s="231">
        <f>IF(N130="snížená",J130,0)</f>
        <v>0</v>
      </c>
      <c r="BG130" s="231">
        <f>IF(N130="zákl. přenesená",J130,0)</f>
        <v>0</v>
      </c>
      <c r="BH130" s="231">
        <f>IF(N130="sníž. přenesená",J130,0)</f>
        <v>0</v>
      </c>
      <c r="BI130" s="231">
        <f>IF(N130="nulová",J130,0)</f>
        <v>0</v>
      </c>
      <c r="BJ130" s="18" t="s">
        <v>88</v>
      </c>
      <c r="BK130" s="231">
        <f>ROUND(I130*H130,2)</f>
        <v>0</v>
      </c>
      <c r="BL130" s="18" t="s">
        <v>184</v>
      </c>
      <c r="BM130" s="230" t="s">
        <v>2280</v>
      </c>
    </row>
    <row r="131" s="13" customFormat="1">
      <c r="A131" s="13"/>
      <c r="B131" s="241"/>
      <c r="C131" s="242"/>
      <c r="D131" s="232" t="s">
        <v>250</v>
      </c>
      <c r="E131" s="243" t="s">
        <v>1</v>
      </c>
      <c r="F131" s="244" t="s">
        <v>2281</v>
      </c>
      <c r="G131" s="242"/>
      <c r="H131" s="245">
        <v>20.920000000000002</v>
      </c>
      <c r="I131" s="246"/>
      <c r="J131" s="242"/>
      <c r="K131" s="242"/>
      <c r="L131" s="247"/>
      <c r="M131" s="248"/>
      <c r="N131" s="249"/>
      <c r="O131" s="249"/>
      <c r="P131" s="249"/>
      <c r="Q131" s="249"/>
      <c r="R131" s="249"/>
      <c r="S131" s="249"/>
      <c r="T131" s="250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251" t="s">
        <v>250</v>
      </c>
      <c r="AU131" s="251" t="s">
        <v>90</v>
      </c>
      <c r="AV131" s="13" t="s">
        <v>90</v>
      </c>
      <c r="AW131" s="13" t="s">
        <v>36</v>
      </c>
      <c r="AX131" s="13" t="s">
        <v>80</v>
      </c>
      <c r="AY131" s="251" t="s">
        <v>161</v>
      </c>
    </row>
    <row r="132" s="14" customFormat="1">
      <c r="A132" s="14"/>
      <c r="B132" s="252"/>
      <c r="C132" s="253"/>
      <c r="D132" s="232" t="s">
        <v>250</v>
      </c>
      <c r="E132" s="254" t="s">
        <v>1</v>
      </c>
      <c r="F132" s="255" t="s">
        <v>253</v>
      </c>
      <c r="G132" s="253"/>
      <c r="H132" s="256">
        <v>20.920000000000002</v>
      </c>
      <c r="I132" s="257"/>
      <c r="J132" s="253"/>
      <c r="K132" s="253"/>
      <c r="L132" s="258"/>
      <c r="M132" s="259"/>
      <c r="N132" s="260"/>
      <c r="O132" s="260"/>
      <c r="P132" s="260"/>
      <c r="Q132" s="260"/>
      <c r="R132" s="260"/>
      <c r="S132" s="260"/>
      <c r="T132" s="261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T132" s="262" t="s">
        <v>250</v>
      </c>
      <c r="AU132" s="262" t="s">
        <v>90</v>
      </c>
      <c r="AV132" s="14" t="s">
        <v>184</v>
      </c>
      <c r="AW132" s="14" t="s">
        <v>36</v>
      </c>
      <c r="AX132" s="14" t="s">
        <v>88</v>
      </c>
      <c r="AY132" s="262" t="s">
        <v>161</v>
      </c>
    </row>
    <row r="133" s="12" customFormat="1" ht="22.8" customHeight="1">
      <c r="A133" s="12"/>
      <c r="B133" s="203"/>
      <c r="C133" s="204"/>
      <c r="D133" s="205" t="s">
        <v>79</v>
      </c>
      <c r="E133" s="217" t="s">
        <v>208</v>
      </c>
      <c r="F133" s="217" t="s">
        <v>269</v>
      </c>
      <c r="G133" s="204"/>
      <c r="H133" s="204"/>
      <c r="I133" s="207"/>
      <c r="J133" s="218">
        <f>BK133</f>
        <v>0</v>
      </c>
      <c r="K133" s="204"/>
      <c r="L133" s="209"/>
      <c r="M133" s="210"/>
      <c r="N133" s="211"/>
      <c r="O133" s="211"/>
      <c r="P133" s="212">
        <f>SUM(P134:P139)</f>
        <v>0</v>
      </c>
      <c r="Q133" s="211"/>
      <c r="R133" s="212">
        <f>SUM(R134:R139)</f>
        <v>0.00069550000000000015</v>
      </c>
      <c r="S133" s="211"/>
      <c r="T133" s="213">
        <f>SUM(T134:T139)</f>
        <v>0</v>
      </c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R133" s="214" t="s">
        <v>88</v>
      </c>
      <c r="AT133" s="215" t="s">
        <v>79</v>
      </c>
      <c r="AU133" s="215" t="s">
        <v>88</v>
      </c>
      <c r="AY133" s="214" t="s">
        <v>161</v>
      </c>
      <c r="BK133" s="216">
        <f>SUM(BK134:BK139)</f>
        <v>0</v>
      </c>
    </row>
    <row r="134" s="2" customFormat="1" ht="33" customHeight="1">
      <c r="A134" s="39"/>
      <c r="B134" s="40"/>
      <c r="C134" s="219" t="s">
        <v>90</v>
      </c>
      <c r="D134" s="219" t="s">
        <v>164</v>
      </c>
      <c r="E134" s="220" t="s">
        <v>835</v>
      </c>
      <c r="F134" s="221" t="s">
        <v>836</v>
      </c>
      <c r="G134" s="222" t="s">
        <v>248</v>
      </c>
      <c r="H134" s="223">
        <v>13.91</v>
      </c>
      <c r="I134" s="224"/>
      <c r="J134" s="225">
        <f>ROUND(I134*H134,2)</f>
        <v>0</v>
      </c>
      <c r="K134" s="221" t="s">
        <v>168</v>
      </c>
      <c r="L134" s="45"/>
      <c r="M134" s="226" t="s">
        <v>1</v>
      </c>
      <c r="N134" s="227" t="s">
        <v>45</v>
      </c>
      <c r="O134" s="92"/>
      <c r="P134" s="228">
        <f>O134*H134</f>
        <v>0</v>
      </c>
      <c r="Q134" s="228">
        <v>0</v>
      </c>
      <c r="R134" s="228">
        <f>Q134*H134</f>
        <v>0</v>
      </c>
      <c r="S134" s="228">
        <v>0</v>
      </c>
      <c r="T134" s="229">
        <f>S134*H134</f>
        <v>0</v>
      </c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R134" s="230" t="s">
        <v>184</v>
      </c>
      <c r="AT134" s="230" t="s">
        <v>164</v>
      </c>
      <c r="AU134" s="230" t="s">
        <v>90</v>
      </c>
      <c r="AY134" s="18" t="s">
        <v>161</v>
      </c>
      <c r="BE134" s="231">
        <f>IF(N134="základní",J134,0)</f>
        <v>0</v>
      </c>
      <c r="BF134" s="231">
        <f>IF(N134="snížená",J134,0)</f>
        <v>0</v>
      </c>
      <c r="BG134" s="231">
        <f>IF(N134="zákl. přenesená",J134,0)</f>
        <v>0</v>
      </c>
      <c r="BH134" s="231">
        <f>IF(N134="sníž. přenesená",J134,0)</f>
        <v>0</v>
      </c>
      <c r="BI134" s="231">
        <f>IF(N134="nulová",J134,0)</f>
        <v>0</v>
      </c>
      <c r="BJ134" s="18" t="s">
        <v>88</v>
      </c>
      <c r="BK134" s="231">
        <f>ROUND(I134*H134,2)</f>
        <v>0</v>
      </c>
      <c r="BL134" s="18" t="s">
        <v>184</v>
      </c>
      <c r="BM134" s="230" t="s">
        <v>2282</v>
      </c>
    </row>
    <row r="135" s="13" customFormat="1">
      <c r="A135" s="13"/>
      <c r="B135" s="241"/>
      <c r="C135" s="242"/>
      <c r="D135" s="232" t="s">
        <v>250</v>
      </c>
      <c r="E135" s="243" t="s">
        <v>1</v>
      </c>
      <c r="F135" s="244" t="s">
        <v>2283</v>
      </c>
      <c r="G135" s="242"/>
      <c r="H135" s="245">
        <v>13.91</v>
      </c>
      <c r="I135" s="246"/>
      <c r="J135" s="242"/>
      <c r="K135" s="242"/>
      <c r="L135" s="247"/>
      <c r="M135" s="248"/>
      <c r="N135" s="249"/>
      <c r="O135" s="249"/>
      <c r="P135" s="249"/>
      <c r="Q135" s="249"/>
      <c r="R135" s="249"/>
      <c r="S135" s="249"/>
      <c r="T135" s="250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51" t="s">
        <v>250</v>
      </c>
      <c r="AU135" s="251" t="s">
        <v>90</v>
      </c>
      <c r="AV135" s="13" t="s">
        <v>90</v>
      </c>
      <c r="AW135" s="13" t="s">
        <v>36</v>
      </c>
      <c r="AX135" s="13" t="s">
        <v>80</v>
      </c>
      <c r="AY135" s="251" t="s">
        <v>161</v>
      </c>
    </row>
    <row r="136" s="14" customFormat="1">
      <c r="A136" s="14"/>
      <c r="B136" s="252"/>
      <c r="C136" s="253"/>
      <c r="D136" s="232" t="s">
        <v>250</v>
      </c>
      <c r="E136" s="254" t="s">
        <v>1</v>
      </c>
      <c r="F136" s="255" t="s">
        <v>253</v>
      </c>
      <c r="G136" s="253"/>
      <c r="H136" s="256">
        <v>13.91</v>
      </c>
      <c r="I136" s="257"/>
      <c r="J136" s="253"/>
      <c r="K136" s="253"/>
      <c r="L136" s="258"/>
      <c r="M136" s="259"/>
      <c r="N136" s="260"/>
      <c r="O136" s="260"/>
      <c r="P136" s="260"/>
      <c r="Q136" s="260"/>
      <c r="R136" s="260"/>
      <c r="S136" s="260"/>
      <c r="T136" s="261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T136" s="262" t="s">
        <v>250</v>
      </c>
      <c r="AU136" s="262" t="s">
        <v>90</v>
      </c>
      <c r="AV136" s="14" t="s">
        <v>184</v>
      </c>
      <c r="AW136" s="14" t="s">
        <v>36</v>
      </c>
      <c r="AX136" s="14" t="s">
        <v>88</v>
      </c>
      <c r="AY136" s="262" t="s">
        <v>161</v>
      </c>
    </row>
    <row r="137" s="2" customFormat="1" ht="16.5" customHeight="1">
      <c r="A137" s="39"/>
      <c r="B137" s="40"/>
      <c r="C137" s="219" t="s">
        <v>177</v>
      </c>
      <c r="D137" s="219" t="s">
        <v>164</v>
      </c>
      <c r="E137" s="220" t="s">
        <v>838</v>
      </c>
      <c r="F137" s="221" t="s">
        <v>839</v>
      </c>
      <c r="G137" s="222" t="s">
        <v>248</v>
      </c>
      <c r="H137" s="223">
        <v>13.91</v>
      </c>
      <c r="I137" s="224"/>
      <c r="J137" s="225">
        <f>ROUND(I137*H137,2)</f>
        <v>0</v>
      </c>
      <c r="K137" s="221" t="s">
        <v>168</v>
      </c>
      <c r="L137" s="45"/>
      <c r="M137" s="226" t="s">
        <v>1</v>
      </c>
      <c r="N137" s="227" t="s">
        <v>45</v>
      </c>
      <c r="O137" s="92"/>
      <c r="P137" s="228">
        <f>O137*H137</f>
        <v>0</v>
      </c>
      <c r="Q137" s="228">
        <v>0</v>
      </c>
      <c r="R137" s="228">
        <f>Q137*H137</f>
        <v>0</v>
      </c>
      <c r="S137" s="228">
        <v>0</v>
      </c>
      <c r="T137" s="229">
        <f>S137*H137</f>
        <v>0</v>
      </c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R137" s="230" t="s">
        <v>184</v>
      </c>
      <c r="AT137" s="230" t="s">
        <v>164</v>
      </c>
      <c r="AU137" s="230" t="s">
        <v>90</v>
      </c>
      <c r="AY137" s="18" t="s">
        <v>161</v>
      </c>
      <c r="BE137" s="231">
        <f>IF(N137="základní",J137,0)</f>
        <v>0</v>
      </c>
      <c r="BF137" s="231">
        <f>IF(N137="snížená",J137,0)</f>
        <v>0</v>
      </c>
      <c r="BG137" s="231">
        <f>IF(N137="zákl. přenesená",J137,0)</f>
        <v>0</v>
      </c>
      <c r="BH137" s="231">
        <f>IF(N137="sníž. přenesená",J137,0)</f>
        <v>0</v>
      </c>
      <c r="BI137" s="231">
        <f>IF(N137="nulová",J137,0)</f>
        <v>0</v>
      </c>
      <c r="BJ137" s="18" t="s">
        <v>88</v>
      </c>
      <c r="BK137" s="231">
        <f>ROUND(I137*H137,2)</f>
        <v>0</v>
      </c>
      <c r="BL137" s="18" t="s">
        <v>184</v>
      </c>
      <c r="BM137" s="230" t="s">
        <v>2284</v>
      </c>
    </row>
    <row r="138" s="2" customFormat="1" ht="16.5" customHeight="1">
      <c r="A138" s="39"/>
      <c r="B138" s="40"/>
      <c r="C138" s="219" t="s">
        <v>184</v>
      </c>
      <c r="D138" s="219" t="s">
        <v>164</v>
      </c>
      <c r="E138" s="220" t="s">
        <v>841</v>
      </c>
      <c r="F138" s="221" t="s">
        <v>842</v>
      </c>
      <c r="G138" s="222" t="s">
        <v>248</v>
      </c>
      <c r="H138" s="223">
        <v>13.91</v>
      </c>
      <c r="I138" s="224"/>
      <c r="J138" s="225">
        <f>ROUND(I138*H138,2)</f>
        <v>0</v>
      </c>
      <c r="K138" s="221" t="s">
        <v>168</v>
      </c>
      <c r="L138" s="45"/>
      <c r="M138" s="226" t="s">
        <v>1</v>
      </c>
      <c r="N138" s="227" t="s">
        <v>45</v>
      </c>
      <c r="O138" s="92"/>
      <c r="P138" s="228">
        <f>O138*H138</f>
        <v>0</v>
      </c>
      <c r="Q138" s="228">
        <v>1.0000000000000001E-05</v>
      </c>
      <c r="R138" s="228">
        <f>Q138*H138</f>
        <v>0.00013910000000000002</v>
      </c>
      <c r="S138" s="228">
        <v>0</v>
      </c>
      <c r="T138" s="229">
        <f>S138*H138</f>
        <v>0</v>
      </c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R138" s="230" t="s">
        <v>184</v>
      </c>
      <c r="AT138" s="230" t="s">
        <v>164</v>
      </c>
      <c r="AU138" s="230" t="s">
        <v>90</v>
      </c>
      <c r="AY138" s="18" t="s">
        <v>161</v>
      </c>
      <c r="BE138" s="231">
        <f>IF(N138="základní",J138,0)</f>
        <v>0</v>
      </c>
      <c r="BF138" s="231">
        <f>IF(N138="snížená",J138,0)</f>
        <v>0</v>
      </c>
      <c r="BG138" s="231">
        <f>IF(N138="zákl. přenesená",J138,0)</f>
        <v>0</v>
      </c>
      <c r="BH138" s="231">
        <f>IF(N138="sníž. přenesená",J138,0)</f>
        <v>0</v>
      </c>
      <c r="BI138" s="231">
        <f>IF(N138="nulová",J138,0)</f>
        <v>0</v>
      </c>
      <c r="BJ138" s="18" t="s">
        <v>88</v>
      </c>
      <c r="BK138" s="231">
        <f>ROUND(I138*H138,2)</f>
        <v>0</v>
      </c>
      <c r="BL138" s="18" t="s">
        <v>184</v>
      </c>
      <c r="BM138" s="230" t="s">
        <v>2285</v>
      </c>
    </row>
    <row r="139" s="2" customFormat="1" ht="24.15" customHeight="1">
      <c r="A139" s="39"/>
      <c r="B139" s="40"/>
      <c r="C139" s="219" t="s">
        <v>160</v>
      </c>
      <c r="D139" s="219" t="s">
        <v>164</v>
      </c>
      <c r="E139" s="220" t="s">
        <v>844</v>
      </c>
      <c r="F139" s="221" t="s">
        <v>845</v>
      </c>
      <c r="G139" s="222" t="s">
        <v>248</v>
      </c>
      <c r="H139" s="223">
        <v>13.91</v>
      </c>
      <c r="I139" s="224"/>
      <c r="J139" s="225">
        <f>ROUND(I139*H139,2)</f>
        <v>0</v>
      </c>
      <c r="K139" s="221" t="s">
        <v>168</v>
      </c>
      <c r="L139" s="45"/>
      <c r="M139" s="226" t="s">
        <v>1</v>
      </c>
      <c r="N139" s="227" t="s">
        <v>45</v>
      </c>
      <c r="O139" s="92"/>
      <c r="P139" s="228">
        <f>O139*H139</f>
        <v>0</v>
      </c>
      <c r="Q139" s="228">
        <v>4.0000000000000003E-05</v>
      </c>
      <c r="R139" s="228">
        <f>Q139*H139</f>
        <v>0.00055640000000000008</v>
      </c>
      <c r="S139" s="228">
        <v>0</v>
      </c>
      <c r="T139" s="229">
        <f>S139*H139</f>
        <v>0</v>
      </c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R139" s="230" t="s">
        <v>184</v>
      </c>
      <c r="AT139" s="230" t="s">
        <v>164</v>
      </c>
      <c r="AU139" s="230" t="s">
        <v>90</v>
      </c>
      <c r="AY139" s="18" t="s">
        <v>161</v>
      </c>
      <c r="BE139" s="231">
        <f>IF(N139="základní",J139,0)</f>
        <v>0</v>
      </c>
      <c r="BF139" s="231">
        <f>IF(N139="snížená",J139,0)</f>
        <v>0</v>
      </c>
      <c r="BG139" s="231">
        <f>IF(N139="zákl. přenesená",J139,0)</f>
        <v>0</v>
      </c>
      <c r="BH139" s="231">
        <f>IF(N139="sníž. přenesená",J139,0)</f>
        <v>0</v>
      </c>
      <c r="BI139" s="231">
        <f>IF(N139="nulová",J139,0)</f>
        <v>0</v>
      </c>
      <c r="BJ139" s="18" t="s">
        <v>88</v>
      </c>
      <c r="BK139" s="231">
        <f>ROUND(I139*H139,2)</f>
        <v>0</v>
      </c>
      <c r="BL139" s="18" t="s">
        <v>184</v>
      </c>
      <c r="BM139" s="230" t="s">
        <v>2286</v>
      </c>
    </row>
    <row r="140" s="12" customFormat="1" ht="22.8" customHeight="1">
      <c r="A140" s="12"/>
      <c r="B140" s="203"/>
      <c r="C140" s="204"/>
      <c r="D140" s="205" t="s">
        <v>79</v>
      </c>
      <c r="E140" s="217" t="s">
        <v>277</v>
      </c>
      <c r="F140" s="217" t="s">
        <v>278</v>
      </c>
      <c r="G140" s="204"/>
      <c r="H140" s="204"/>
      <c r="I140" s="207"/>
      <c r="J140" s="218">
        <f>BK140</f>
        <v>0</v>
      </c>
      <c r="K140" s="204"/>
      <c r="L140" s="209"/>
      <c r="M140" s="210"/>
      <c r="N140" s="211"/>
      <c r="O140" s="211"/>
      <c r="P140" s="212">
        <f>SUM(P141:P149)</f>
        <v>0</v>
      </c>
      <c r="Q140" s="211"/>
      <c r="R140" s="212">
        <f>SUM(R141:R149)</f>
        <v>0</v>
      </c>
      <c r="S140" s="211"/>
      <c r="T140" s="213">
        <f>SUM(T141:T149)</f>
        <v>0</v>
      </c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R140" s="214" t="s">
        <v>88</v>
      </c>
      <c r="AT140" s="215" t="s">
        <v>79</v>
      </c>
      <c r="AU140" s="215" t="s">
        <v>88</v>
      </c>
      <c r="AY140" s="214" t="s">
        <v>161</v>
      </c>
      <c r="BK140" s="216">
        <f>SUM(BK141:BK149)</f>
        <v>0</v>
      </c>
    </row>
    <row r="141" s="2" customFormat="1" ht="24.15" customHeight="1">
      <c r="A141" s="39"/>
      <c r="B141" s="40"/>
      <c r="C141" s="219" t="s">
        <v>193</v>
      </c>
      <c r="D141" s="219" t="s">
        <v>164</v>
      </c>
      <c r="E141" s="220" t="s">
        <v>279</v>
      </c>
      <c r="F141" s="221" t="s">
        <v>280</v>
      </c>
      <c r="G141" s="222" t="s">
        <v>281</v>
      </c>
      <c r="H141" s="223">
        <v>0.097000000000000003</v>
      </c>
      <c r="I141" s="224"/>
      <c r="J141" s="225">
        <f>ROUND(I141*H141,2)</f>
        <v>0</v>
      </c>
      <c r="K141" s="221" t="s">
        <v>168</v>
      </c>
      <c r="L141" s="45"/>
      <c r="M141" s="226" t="s">
        <v>1</v>
      </c>
      <c r="N141" s="227" t="s">
        <v>45</v>
      </c>
      <c r="O141" s="92"/>
      <c r="P141" s="228">
        <f>O141*H141</f>
        <v>0</v>
      </c>
      <c r="Q141" s="228">
        <v>0</v>
      </c>
      <c r="R141" s="228">
        <f>Q141*H141</f>
        <v>0</v>
      </c>
      <c r="S141" s="228">
        <v>0</v>
      </c>
      <c r="T141" s="229">
        <f>S141*H141</f>
        <v>0</v>
      </c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R141" s="230" t="s">
        <v>184</v>
      </c>
      <c r="AT141" s="230" t="s">
        <v>164</v>
      </c>
      <c r="AU141" s="230" t="s">
        <v>90</v>
      </c>
      <c r="AY141" s="18" t="s">
        <v>161</v>
      </c>
      <c r="BE141" s="231">
        <f>IF(N141="základní",J141,0)</f>
        <v>0</v>
      </c>
      <c r="BF141" s="231">
        <f>IF(N141="snížená",J141,0)</f>
        <v>0</v>
      </c>
      <c r="BG141" s="231">
        <f>IF(N141="zákl. přenesená",J141,0)</f>
        <v>0</v>
      </c>
      <c r="BH141" s="231">
        <f>IF(N141="sníž. přenesená",J141,0)</f>
        <v>0</v>
      </c>
      <c r="BI141" s="231">
        <f>IF(N141="nulová",J141,0)</f>
        <v>0</v>
      </c>
      <c r="BJ141" s="18" t="s">
        <v>88</v>
      </c>
      <c r="BK141" s="231">
        <f>ROUND(I141*H141,2)</f>
        <v>0</v>
      </c>
      <c r="BL141" s="18" t="s">
        <v>184</v>
      </c>
      <c r="BM141" s="230" t="s">
        <v>2287</v>
      </c>
    </row>
    <row r="142" s="2" customFormat="1" ht="33" customHeight="1">
      <c r="A142" s="39"/>
      <c r="B142" s="40"/>
      <c r="C142" s="219" t="s">
        <v>197</v>
      </c>
      <c r="D142" s="219" t="s">
        <v>164</v>
      </c>
      <c r="E142" s="220" t="s">
        <v>283</v>
      </c>
      <c r="F142" s="221" t="s">
        <v>284</v>
      </c>
      <c r="G142" s="222" t="s">
        <v>281</v>
      </c>
      <c r="H142" s="223">
        <v>0.96999999999999997</v>
      </c>
      <c r="I142" s="224"/>
      <c r="J142" s="225">
        <f>ROUND(I142*H142,2)</f>
        <v>0</v>
      </c>
      <c r="K142" s="221" t="s">
        <v>168</v>
      </c>
      <c r="L142" s="45"/>
      <c r="M142" s="226" t="s">
        <v>1</v>
      </c>
      <c r="N142" s="227" t="s">
        <v>45</v>
      </c>
      <c r="O142" s="92"/>
      <c r="P142" s="228">
        <f>O142*H142</f>
        <v>0</v>
      </c>
      <c r="Q142" s="228">
        <v>0</v>
      </c>
      <c r="R142" s="228">
        <f>Q142*H142</f>
        <v>0</v>
      </c>
      <c r="S142" s="228">
        <v>0</v>
      </c>
      <c r="T142" s="229">
        <f>S142*H142</f>
        <v>0</v>
      </c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R142" s="230" t="s">
        <v>184</v>
      </c>
      <c r="AT142" s="230" t="s">
        <v>164</v>
      </c>
      <c r="AU142" s="230" t="s">
        <v>90</v>
      </c>
      <c r="AY142" s="18" t="s">
        <v>161</v>
      </c>
      <c r="BE142" s="231">
        <f>IF(N142="základní",J142,0)</f>
        <v>0</v>
      </c>
      <c r="BF142" s="231">
        <f>IF(N142="snížená",J142,0)</f>
        <v>0</v>
      </c>
      <c r="BG142" s="231">
        <f>IF(N142="zákl. přenesená",J142,0)</f>
        <v>0</v>
      </c>
      <c r="BH142" s="231">
        <f>IF(N142="sníž. přenesená",J142,0)</f>
        <v>0</v>
      </c>
      <c r="BI142" s="231">
        <f>IF(N142="nulová",J142,0)</f>
        <v>0</v>
      </c>
      <c r="BJ142" s="18" t="s">
        <v>88</v>
      </c>
      <c r="BK142" s="231">
        <f>ROUND(I142*H142,2)</f>
        <v>0</v>
      </c>
      <c r="BL142" s="18" t="s">
        <v>184</v>
      </c>
      <c r="BM142" s="230" t="s">
        <v>2288</v>
      </c>
    </row>
    <row r="143" s="13" customFormat="1">
      <c r="A143" s="13"/>
      <c r="B143" s="241"/>
      <c r="C143" s="242"/>
      <c r="D143" s="232" t="s">
        <v>250</v>
      </c>
      <c r="E143" s="242"/>
      <c r="F143" s="244" t="s">
        <v>2289</v>
      </c>
      <c r="G143" s="242"/>
      <c r="H143" s="245">
        <v>0.96999999999999997</v>
      </c>
      <c r="I143" s="246"/>
      <c r="J143" s="242"/>
      <c r="K143" s="242"/>
      <c r="L143" s="247"/>
      <c r="M143" s="248"/>
      <c r="N143" s="249"/>
      <c r="O143" s="249"/>
      <c r="P143" s="249"/>
      <c r="Q143" s="249"/>
      <c r="R143" s="249"/>
      <c r="S143" s="249"/>
      <c r="T143" s="250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51" t="s">
        <v>250</v>
      </c>
      <c r="AU143" s="251" t="s">
        <v>90</v>
      </c>
      <c r="AV143" s="13" t="s">
        <v>90</v>
      </c>
      <c r="AW143" s="13" t="s">
        <v>4</v>
      </c>
      <c r="AX143" s="13" t="s">
        <v>88</v>
      </c>
      <c r="AY143" s="251" t="s">
        <v>161</v>
      </c>
    </row>
    <row r="144" s="2" customFormat="1" ht="24.15" customHeight="1">
      <c r="A144" s="39"/>
      <c r="B144" s="40"/>
      <c r="C144" s="219" t="s">
        <v>203</v>
      </c>
      <c r="D144" s="219" t="s">
        <v>164</v>
      </c>
      <c r="E144" s="220" t="s">
        <v>287</v>
      </c>
      <c r="F144" s="221" t="s">
        <v>288</v>
      </c>
      <c r="G144" s="222" t="s">
        <v>281</v>
      </c>
      <c r="H144" s="223">
        <v>0.097000000000000003</v>
      </c>
      <c r="I144" s="224"/>
      <c r="J144" s="225">
        <f>ROUND(I144*H144,2)</f>
        <v>0</v>
      </c>
      <c r="K144" s="221" t="s">
        <v>168</v>
      </c>
      <c r="L144" s="45"/>
      <c r="M144" s="226" t="s">
        <v>1</v>
      </c>
      <c r="N144" s="227" t="s">
        <v>45</v>
      </c>
      <c r="O144" s="92"/>
      <c r="P144" s="228">
        <f>O144*H144</f>
        <v>0</v>
      </c>
      <c r="Q144" s="228">
        <v>0</v>
      </c>
      <c r="R144" s="228">
        <f>Q144*H144</f>
        <v>0</v>
      </c>
      <c r="S144" s="228">
        <v>0</v>
      </c>
      <c r="T144" s="229">
        <f>S144*H144</f>
        <v>0</v>
      </c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R144" s="230" t="s">
        <v>184</v>
      </c>
      <c r="AT144" s="230" t="s">
        <v>164</v>
      </c>
      <c r="AU144" s="230" t="s">
        <v>90</v>
      </c>
      <c r="AY144" s="18" t="s">
        <v>161</v>
      </c>
      <c r="BE144" s="231">
        <f>IF(N144="základní",J144,0)</f>
        <v>0</v>
      </c>
      <c r="BF144" s="231">
        <f>IF(N144="snížená",J144,0)</f>
        <v>0</v>
      </c>
      <c r="BG144" s="231">
        <f>IF(N144="zákl. přenesená",J144,0)</f>
        <v>0</v>
      </c>
      <c r="BH144" s="231">
        <f>IF(N144="sníž. přenesená",J144,0)</f>
        <v>0</v>
      </c>
      <c r="BI144" s="231">
        <f>IF(N144="nulová",J144,0)</f>
        <v>0</v>
      </c>
      <c r="BJ144" s="18" t="s">
        <v>88</v>
      </c>
      <c r="BK144" s="231">
        <f>ROUND(I144*H144,2)</f>
        <v>0</v>
      </c>
      <c r="BL144" s="18" t="s">
        <v>184</v>
      </c>
      <c r="BM144" s="230" t="s">
        <v>2290</v>
      </c>
    </row>
    <row r="145" s="2" customFormat="1" ht="24.15" customHeight="1">
      <c r="A145" s="39"/>
      <c r="B145" s="40"/>
      <c r="C145" s="219" t="s">
        <v>208</v>
      </c>
      <c r="D145" s="219" t="s">
        <v>164</v>
      </c>
      <c r="E145" s="220" t="s">
        <v>290</v>
      </c>
      <c r="F145" s="221" t="s">
        <v>291</v>
      </c>
      <c r="G145" s="222" t="s">
        <v>281</v>
      </c>
      <c r="H145" s="223">
        <v>0.77600000000000002</v>
      </c>
      <c r="I145" s="224"/>
      <c r="J145" s="225">
        <f>ROUND(I145*H145,2)</f>
        <v>0</v>
      </c>
      <c r="K145" s="221" t="s">
        <v>168</v>
      </c>
      <c r="L145" s="45"/>
      <c r="M145" s="226" t="s">
        <v>1</v>
      </c>
      <c r="N145" s="227" t="s">
        <v>45</v>
      </c>
      <c r="O145" s="92"/>
      <c r="P145" s="228">
        <f>O145*H145</f>
        <v>0</v>
      </c>
      <c r="Q145" s="228">
        <v>0</v>
      </c>
      <c r="R145" s="228">
        <f>Q145*H145</f>
        <v>0</v>
      </c>
      <c r="S145" s="228">
        <v>0</v>
      </c>
      <c r="T145" s="229">
        <f>S145*H145</f>
        <v>0</v>
      </c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R145" s="230" t="s">
        <v>184</v>
      </c>
      <c r="AT145" s="230" t="s">
        <v>164</v>
      </c>
      <c r="AU145" s="230" t="s">
        <v>90</v>
      </c>
      <c r="AY145" s="18" t="s">
        <v>161</v>
      </c>
      <c r="BE145" s="231">
        <f>IF(N145="základní",J145,0)</f>
        <v>0</v>
      </c>
      <c r="BF145" s="231">
        <f>IF(N145="snížená",J145,0)</f>
        <v>0</v>
      </c>
      <c r="BG145" s="231">
        <f>IF(N145="zákl. přenesená",J145,0)</f>
        <v>0</v>
      </c>
      <c r="BH145" s="231">
        <f>IF(N145="sníž. přenesená",J145,0)</f>
        <v>0</v>
      </c>
      <c r="BI145" s="231">
        <f>IF(N145="nulová",J145,0)</f>
        <v>0</v>
      </c>
      <c r="BJ145" s="18" t="s">
        <v>88</v>
      </c>
      <c r="BK145" s="231">
        <f>ROUND(I145*H145,2)</f>
        <v>0</v>
      </c>
      <c r="BL145" s="18" t="s">
        <v>184</v>
      </c>
      <c r="BM145" s="230" t="s">
        <v>2291</v>
      </c>
    </row>
    <row r="146" s="13" customFormat="1">
      <c r="A146" s="13"/>
      <c r="B146" s="241"/>
      <c r="C146" s="242"/>
      <c r="D146" s="232" t="s">
        <v>250</v>
      </c>
      <c r="E146" s="242"/>
      <c r="F146" s="244" t="s">
        <v>2292</v>
      </c>
      <c r="G146" s="242"/>
      <c r="H146" s="245">
        <v>0.77600000000000002</v>
      </c>
      <c r="I146" s="246"/>
      <c r="J146" s="242"/>
      <c r="K146" s="242"/>
      <c r="L146" s="247"/>
      <c r="M146" s="248"/>
      <c r="N146" s="249"/>
      <c r="O146" s="249"/>
      <c r="P146" s="249"/>
      <c r="Q146" s="249"/>
      <c r="R146" s="249"/>
      <c r="S146" s="249"/>
      <c r="T146" s="250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51" t="s">
        <v>250</v>
      </c>
      <c r="AU146" s="251" t="s">
        <v>90</v>
      </c>
      <c r="AV146" s="13" t="s">
        <v>90</v>
      </c>
      <c r="AW146" s="13" t="s">
        <v>4</v>
      </c>
      <c r="AX146" s="13" t="s">
        <v>88</v>
      </c>
      <c r="AY146" s="251" t="s">
        <v>161</v>
      </c>
    </row>
    <row r="147" s="2" customFormat="1" ht="33" customHeight="1">
      <c r="A147" s="39"/>
      <c r="B147" s="40"/>
      <c r="C147" s="219" t="s">
        <v>215</v>
      </c>
      <c r="D147" s="219" t="s">
        <v>164</v>
      </c>
      <c r="E147" s="220" t="s">
        <v>294</v>
      </c>
      <c r="F147" s="221" t="s">
        <v>295</v>
      </c>
      <c r="G147" s="222" t="s">
        <v>281</v>
      </c>
      <c r="H147" s="223">
        <v>0.057000000000000002</v>
      </c>
      <c r="I147" s="224"/>
      <c r="J147" s="225">
        <f>ROUND(I147*H147,2)</f>
        <v>0</v>
      </c>
      <c r="K147" s="221" t="s">
        <v>168</v>
      </c>
      <c r="L147" s="45"/>
      <c r="M147" s="226" t="s">
        <v>1</v>
      </c>
      <c r="N147" s="227" t="s">
        <v>45</v>
      </c>
      <c r="O147" s="92"/>
      <c r="P147" s="228">
        <f>O147*H147</f>
        <v>0</v>
      </c>
      <c r="Q147" s="228">
        <v>0</v>
      </c>
      <c r="R147" s="228">
        <f>Q147*H147</f>
        <v>0</v>
      </c>
      <c r="S147" s="228">
        <v>0</v>
      </c>
      <c r="T147" s="229">
        <f>S147*H147</f>
        <v>0</v>
      </c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R147" s="230" t="s">
        <v>184</v>
      </c>
      <c r="AT147" s="230" t="s">
        <v>164</v>
      </c>
      <c r="AU147" s="230" t="s">
        <v>90</v>
      </c>
      <c r="AY147" s="18" t="s">
        <v>161</v>
      </c>
      <c r="BE147" s="231">
        <f>IF(N147="základní",J147,0)</f>
        <v>0</v>
      </c>
      <c r="BF147" s="231">
        <f>IF(N147="snížená",J147,0)</f>
        <v>0</v>
      </c>
      <c r="BG147" s="231">
        <f>IF(N147="zákl. přenesená",J147,0)</f>
        <v>0</v>
      </c>
      <c r="BH147" s="231">
        <f>IF(N147="sníž. přenesená",J147,0)</f>
        <v>0</v>
      </c>
      <c r="BI147" s="231">
        <f>IF(N147="nulová",J147,0)</f>
        <v>0</v>
      </c>
      <c r="BJ147" s="18" t="s">
        <v>88</v>
      </c>
      <c r="BK147" s="231">
        <f>ROUND(I147*H147,2)</f>
        <v>0</v>
      </c>
      <c r="BL147" s="18" t="s">
        <v>184</v>
      </c>
      <c r="BM147" s="230" t="s">
        <v>2293</v>
      </c>
    </row>
    <row r="148" s="13" customFormat="1">
      <c r="A148" s="13"/>
      <c r="B148" s="241"/>
      <c r="C148" s="242"/>
      <c r="D148" s="232" t="s">
        <v>250</v>
      </c>
      <c r="E148" s="243" t="s">
        <v>1</v>
      </c>
      <c r="F148" s="244" t="s">
        <v>2294</v>
      </c>
      <c r="G148" s="242"/>
      <c r="H148" s="245">
        <v>0.057000000000000002</v>
      </c>
      <c r="I148" s="246"/>
      <c r="J148" s="242"/>
      <c r="K148" s="242"/>
      <c r="L148" s="247"/>
      <c r="M148" s="248"/>
      <c r="N148" s="249"/>
      <c r="O148" s="249"/>
      <c r="P148" s="249"/>
      <c r="Q148" s="249"/>
      <c r="R148" s="249"/>
      <c r="S148" s="249"/>
      <c r="T148" s="250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51" t="s">
        <v>250</v>
      </c>
      <c r="AU148" s="251" t="s">
        <v>90</v>
      </c>
      <c r="AV148" s="13" t="s">
        <v>90</v>
      </c>
      <c r="AW148" s="13" t="s">
        <v>36</v>
      </c>
      <c r="AX148" s="13" t="s">
        <v>88</v>
      </c>
      <c r="AY148" s="251" t="s">
        <v>161</v>
      </c>
    </row>
    <row r="149" s="2" customFormat="1" ht="37.8" customHeight="1">
      <c r="A149" s="39"/>
      <c r="B149" s="40"/>
      <c r="C149" s="219" t="s">
        <v>219</v>
      </c>
      <c r="D149" s="219" t="s">
        <v>164</v>
      </c>
      <c r="E149" s="220" t="s">
        <v>873</v>
      </c>
      <c r="F149" s="221" t="s">
        <v>874</v>
      </c>
      <c r="G149" s="222" t="s">
        <v>281</v>
      </c>
      <c r="H149" s="223">
        <v>0.040000000000000001</v>
      </c>
      <c r="I149" s="224"/>
      <c r="J149" s="225">
        <f>ROUND(I149*H149,2)</f>
        <v>0</v>
      </c>
      <c r="K149" s="221" t="s">
        <v>168</v>
      </c>
      <c r="L149" s="45"/>
      <c r="M149" s="226" t="s">
        <v>1</v>
      </c>
      <c r="N149" s="227" t="s">
        <v>45</v>
      </c>
      <c r="O149" s="92"/>
      <c r="P149" s="228">
        <f>O149*H149</f>
        <v>0</v>
      </c>
      <c r="Q149" s="228">
        <v>0</v>
      </c>
      <c r="R149" s="228">
        <f>Q149*H149</f>
        <v>0</v>
      </c>
      <c r="S149" s="228">
        <v>0</v>
      </c>
      <c r="T149" s="229">
        <f>S149*H149</f>
        <v>0</v>
      </c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R149" s="230" t="s">
        <v>184</v>
      </c>
      <c r="AT149" s="230" t="s">
        <v>164</v>
      </c>
      <c r="AU149" s="230" t="s">
        <v>90</v>
      </c>
      <c r="AY149" s="18" t="s">
        <v>161</v>
      </c>
      <c r="BE149" s="231">
        <f>IF(N149="základní",J149,0)</f>
        <v>0</v>
      </c>
      <c r="BF149" s="231">
        <f>IF(N149="snížená",J149,0)</f>
        <v>0</v>
      </c>
      <c r="BG149" s="231">
        <f>IF(N149="zákl. přenesená",J149,0)</f>
        <v>0</v>
      </c>
      <c r="BH149" s="231">
        <f>IF(N149="sníž. přenesená",J149,0)</f>
        <v>0</v>
      </c>
      <c r="BI149" s="231">
        <f>IF(N149="nulová",J149,0)</f>
        <v>0</v>
      </c>
      <c r="BJ149" s="18" t="s">
        <v>88</v>
      </c>
      <c r="BK149" s="231">
        <f>ROUND(I149*H149,2)</f>
        <v>0</v>
      </c>
      <c r="BL149" s="18" t="s">
        <v>184</v>
      </c>
      <c r="BM149" s="230" t="s">
        <v>2295</v>
      </c>
    </row>
    <row r="150" s="12" customFormat="1" ht="22.8" customHeight="1">
      <c r="A150" s="12"/>
      <c r="B150" s="203"/>
      <c r="C150" s="204"/>
      <c r="D150" s="205" t="s">
        <v>79</v>
      </c>
      <c r="E150" s="217" t="s">
        <v>456</v>
      </c>
      <c r="F150" s="217" t="s">
        <v>457</v>
      </c>
      <c r="G150" s="204"/>
      <c r="H150" s="204"/>
      <c r="I150" s="207"/>
      <c r="J150" s="218">
        <f>BK150</f>
        <v>0</v>
      </c>
      <c r="K150" s="204"/>
      <c r="L150" s="209"/>
      <c r="M150" s="210"/>
      <c r="N150" s="211"/>
      <c r="O150" s="211"/>
      <c r="P150" s="212">
        <f>SUM(P151:P152)</f>
        <v>0</v>
      </c>
      <c r="Q150" s="211"/>
      <c r="R150" s="212">
        <f>SUM(R151:R152)</f>
        <v>0</v>
      </c>
      <c r="S150" s="211"/>
      <c r="T150" s="213">
        <f>SUM(T151:T152)</f>
        <v>0</v>
      </c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R150" s="214" t="s">
        <v>88</v>
      </c>
      <c r="AT150" s="215" t="s">
        <v>79</v>
      </c>
      <c r="AU150" s="215" t="s">
        <v>88</v>
      </c>
      <c r="AY150" s="214" t="s">
        <v>161</v>
      </c>
      <c r="BK150" s="216">
        <f>SUM(BK151:BK152)</f>
        <v>0</v>
      </c>
    </row>
    <row r="151" s="2" customFormat="1" ht="24.15" customHeight="1">
      <c r="A151" s="39"/>
      <c r="B151" s="40"/>
      <c r="C151" s="219" t="s">
        <v>8</v>
      </c>
      <c r="D151" s="219" t="s">
        <v>164</v>
      </c>
      <c r="E151" s="220" t="s">
        <v>458</v>
      </c>
      <c r="F151" s="221" t="s">
        <v>459</v>
      </c>
      <c r="G151" s="222" t="s">
        <v>281</v>
      </c>
      <c r="H151" s="223">
        <v>0.001</v>
      </c>
      <c r="I151" s="224"/>
      <c r="J151" s="225">
        <f>ROUND(I151*H151,2)</f>
        <v>0</v>
      </c>
      <c r="K151" s="221" t="s">
        <v>168</v>
      </c>
      <c r="L151" s="45"/>
      <c r="M151" s="226" t="s">
        <v>1</v>
      </c>
      <c r="N151" s="227" t="s">
        <v>45</v>
      </c>
      <c r="O151" s="92"/>
      <c r="P151" s="228">
        <f>O151*H151</f>
        <v>0</v>
      </c>
      <c r="Q151" s="228">
        <v>0</v>
      </c>
      <c r="R151" s="228">
        <f>Q151*H151</f>
        <v>0</v>
      </c>
      <c r="S151" s="228">
        <v>0</v>
      </c>
      <c r="T151" s="229">
        <f>S151*H151</f>
        <v>0</v>
      </c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R151" s="230" t="s">
        <v>184</v>
      </c>
      <c r="AT151" s="230" t="s">
        <v>164</v>
      </c>
      <c r="AU151" s="230" t="s">
        <v>90</v>
      </c>
      <c r="AY151" s="18" t="s">
        <v>161</v>
      </c>
      <c r="BE151" s="231">
        <f>IF(N151="základní",J151,0)</f>
        <v>0</v>
      </c>
      <c r="BF151" s="231">
        <f>IF(N151="snížená",J151,0)</f>
        <v>0</v>
      </c>
      <c r="BG151" s="231">
        <f>IF(N151="zákl. přenesená",J151,0)</f>
        <v>0</v>
      </c>
      <c r="BH151" s="231">
        <f>IF(N151="sníž. přenesená",J151,0)</f>
        <v>0</v>
      </c>
      <c r="BI151" s="231">
        <f>IF(N151="nulová",J151,0)</f>
        <v>0</v>
      </c>
      <c r="BJ151" s="18" t="s">
        <v>88</v>
      </c>
      <c r="BK151" s="231">
        <f>ROUND(I151*H151,2)</f>
        <v>0</v>
      </c>
      <c r="BL151" s="18" t="s">
        <v>184</v>
      </c>
      <c r="BM151" s="230" t="s">
        <v>2296</v>
      </c>
    </row>
    <row r="152" s="2" customFormat="1" ht="24.15" customHeight="1">
      <c r="A152" s="39"/>
      <c r="B152" s="40"/>
      <c r="C152" s="219" t="s">
        <v>230</v>
      </c>
      <c r="D152" s="219" t="s">
        <v>164</v>
      </c>
      <c r="E152" s="220" t="s">
        <v>461</v>
      </c>
      <c r="F152" s="221" t="s">
        <v>462</v>
      </c>
      <c r="G152" s="222" t="s">
        <v>281</v>
      </c>
      <c r="H152" s="223">
        <v>0.001</v>
      </c>
      <c r="I152" s="224"/>
      <c r="J152" s="225">
        <f>ROUND(I152*H152,2)</f>
        <v>0</v>
      </c>
      <c r="K152" s="221" t="s">
        <v>168</v>
      </c>
      <c r="L152" s="45"/>
      <c r="M152" s="226" t="s">
        <v>1</v>
      </c>
      <c r="N152" s="227" t="s">
        <v>45</v>
      </c>
      <c r="O152" s="92"/>
      <c r="P152" s="228">
        <f>O152*H152</f>
        <v>0</v>
      </c>
      <c r="Q152" s="228">
        <v>0</v>
      </c>
      <c r="R152" s="228">
        <f>Q152*H152</f>
        <v>0</v>
      </c>
      <c r="S152" s="228">
        <v>0</v>
      </c>
      <c r="T152" s="229">
        <f>S152*H152</f>
        <v>0</v>
      </c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R152" s="230" t="s">
        <v>184</v>
      </c>
      <c r="AT152" s="230" t="s">
        <v>164</v>
      </c>
      <c r="AU152" s="230" t="s">
        <v>90</v>
      </c>
      <c r="AY152" s="18" t="s">
        <v>161</v>
      </c>
      <c r="BE152" s="231">
        <f>IF(N152="základní",J152,0)</f>
        <v>0</v>
      </c>
      <c r="BF152" s="231">
        <f>IF(N152="snížená",J152,0)</f>
        <v>0</v>
      </c>
      <c r="BG152" s="231">
        <f>IF(N152="zákl. přenesená",J152,0)</f>
        <v>0</v>
      </c>
      <c r="BH152" s="231">
        <f>IF(N152="sníž. přenesená",J152,0)</f>
        <v>0</v>
      </c>
      <c r="BI152" s="231">
        <f>IF(N152="nulová",J152,0)</f>
        <v>0</v>
      </c>
      <c r="BJ152" s="18" t="s">
        <v>88</v>
      </c>
      <c r="BK152" s="231">
        <f>ROUND(I152*H152,2)</f>
        <v>0</v>
      </c>
      <c r="BL152" s="18" t="s">
        <v>184</v>
      </c>
      <c r="BM152" s="230" t="s">
        <v>2297</v>
      </c>
    </row>
    <row r="153" s="12" customFormat="1" ht="25.92" customHeight="1">
      <c r="A153" s="12"/>
      <c r="B153" s="203"/>
      <c r="C153" s="204"/>
      <c r="D153" s="205" t="s">
        <v>79</v>
      </c>
      <c r="E153" s="206" t="s">
        <v>297</v>
      </c>
      <c r="F153" s="206" t="s">
        <v>298</v>
      </c>
      <c r="G153" s="204"/>
      <c r="H153" s="204"/>
      <c r="I153" s="207"/>
      <c r="J153" s="208">
        <f>BK153</f>
        <v>0</v>
      </c>
      <c r="K153" s="204"/>
      <c r="L153" s="209"/>
      <c r="M153" s="210"/>
      <c r="N153" s="211"/>
      <c r="O153" s="211"/>
      <c r="P153" s="212">
        <f>P154+P160+P196+P204</f>
        <v>0</v>
      </c>
      <c r="Q153" s="211"/>
      <c r="R153" s="212">
        <f>R154+R160+R196+R204</f>
        <v>0.85999110000000001</v>
      </c>
      <c r="S153" s="211"/>
      <c r="T153" s="213">
        <f>T154+T160+T196+T204</f>
        <v>0.097471479999999999</v>
      </c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R153" s="214" t="s">
        <v>90</v>
      </c>
      <c r="AT153" s="215" t="s">
        <v>79</v>
      </c>
      <c r="AU153" s="215" t="s">
        <v>80</v>
      </c>
      <c r="AY153" s="214" t="s">
        <v>161</v>
      </c>
      <c r="BK153" s="216">
        <f>BK154+BK160+BK196+BK204</f>
        <v>0</v>
      </c>
    </row>
    <row r="154" s="12" customFormat="1" ht="22.8" customHeight="1">
      <c r="A154" s="12"/>
      <c r="B154" s="203"/>
      <c r="C154" s="204"/>
      <c r="D154" s="205" t="s">
        <v>79</v>
      </c>
      <c r="E154" s="217" t="s">
        <v>992</v>
      </c>
      <c r="F154" s="217" t="s">
        <v>993</v>
      </c>
      <c r="G154" s="204"/>
      <c r="H154" s="204"/>
      <c r="I154" s="207"/>
      <c r="J154" s="218">
        <f>BK154</f>
        <v>0</v>
      </c>
      <c r="K154" s="204"/>
      <c r="L154" s="209"/>
      <c r="M154" s="210"/>
      <c r="N154" s="211"/>
      <c r="O154" s="211"/>
      <c r="P154" s="212">
        <f>SUM(P155:P159)</f>
        <v>0</v>
      </c>
      <c r="Q154" s="211"/>
      <c r="R154" s="212">
        <f>SUM(R155:R159)</f>
        <v>0.027162000000000002</v>
      </c>
      <c r="S154" s="211"/>
      <c r="T154" s="213">
        <f>SUM(T155:T159)</f>
        <v>0.037125000000000005</v>
      </c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R154" s="214" t="s">
        <v>90</v>
      </c>
      <c r="AT154" s="215" t="s">
        <v>79</v>
      </c>
      <c r="AU154" s="215" t="s">
        <v>88</v>
      </c>
      <c r="AY154" s="214" t="s">
        <v>161</v>
      </c>
      <c r="BK154" s="216">
        <f>SUM(BK155:BK159)</f>
        <v>0</v>
      </c>
    </row>
    <row r="155" s="2" customFormat="1" ht="24.15" customHeight="1">
      <c r="A155" s="39"/>
      <c r="B155" s="40"/>
      <c r="C155" s="219" t="s">
        <v>305</v>
      </c>
      <c r="D155" s="219" t="s">
        <v>164</v>
      </c>
      <c r="E155" s="220" t="s">
        <v>1657</v>
      </c>
      <c r="F155" s="221" t="s">
        <v>1658</v>
      </c>
      <c r="G155" s="222" t="s">
        <v>248</v>
      </c>
      <c r="H155" s="223">
        <v>1.3500000000000001</v>
      </c>
      <c r="I155" s="224"/>
      <c r="J155" s="225">
        <f>ROUND(I155*H155,2)</f>
        <v>0</v>
      </c>
      <c r="K155" s="221" t="s">
        <v>308</v>
      </c>
      <c r="L155" s="45"/>
      <c r="M155" s="226" t="s">
        <v>1</v>
      </c>
      <c r="N155" s="227" t="s">
        <v>45</v>
      </c>
      <c r="O155" s="92"/>
      <c r="P155" s="228">
        <f>O155*H155</f>
        <v>0</v>
      </c>
      <c r="Q155" s="228">
        <v>0.020119999999999999</v>
      </c>
      <c r="R155" s="228">
        <f>Q155*H155</f>
        <v>0.027162000000000002</v>
      </c>
      <c r="S155" s="228">
        <v>0</v>
      </c>
      <c r="T155" s="229">
        <f>S155*H155</f>
        <v>0</v>
      </c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R155" s="230" t="s">
        <v>303</v>
      </c>
      <c r="AT155" s="230" t="s">
        <v>164</v>
      </c>
      <c r="AU155" s="230" t="s">
        <v>90</v>
      </c>
      <c r="AY155" s="18" t="s">
        <v>161</v>
      </c>
      <c r="BE155" s="231">
        <f>IF(N155="základní",J155,0)</f>
        <v>0</v>
      </c>
      <c r="BF155" s="231">
        <f>IF(N155="snížená",J155,0)</f>
        <v>0</v>
      </c>
      <c r="BG155" s="231">
        <f>IF(N155="zákl. přenesená",J155,0)</f>
        <v>0</v>
      </c>
      <c r="BH155" s="231">
        <f>IF(N155="sníž. přenesená",J155,0)</f>
        <v>0</v>
      </c>
      <c r="BI155" s="231">
        <f>IF(N155="nulová",J155,0)</f>
        <v>0</v>
      </c>
      <c r="BJ155" s="18" t="s">
        <v>88</v>
      </c>
      <c r="BK155" s="231">
        <f>ROUND(I155*H155,2)</f>
        <v>0</v>
      </c>
      <c r="BL155" s="18" t="s">
        <v>303</v>
      </c>
      <c r="BM155" s="230" t="s">
        <v>2298</v>
      </c>
    </row>
    <row r="156" s="2" customFormat="1">
      <c r="A156" s="39"/>
      <c r="B156" s="40"/>
      <c r="C156" s="41"/>
      <c r="D156" s="232" t="s">
        <v>171</v>
      </c>
      <c r="E156" s="41"/>
      <c r="F156" s="233" t="s">
        <v>2299</v>
      </c>
      <c r="G156" s="41"/>
      <c r="H156" s="41"/>
      <c r="I156" s="234"/>
      <c r="J156" s="41"/>
      <c r="K156" s="41"/>
      <c r="L156" s="45"/>
      <c r="M156" s="235"/>
      <c r="N156" s="236"/>
      <c r="O156" s="92"/>
      <c r="P156" s="92"/>
      <c r="Q156" s="92"/>
      <c r="R156" s="92"/>
      <c r="S156" s="92"/>
      <c r="T156" s="93"/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T156" s="18" t="s">
        <v>171</v>
      </c>
      <c r="AU156" s="18" t="s">
        <v>90</v>
      </c>
    </row>
    <row r="157" s="2" customFormat="1" ht="16.5" customHeight="1">
      <c r="A157" s="39"/>
      <c r="B157" s="40"/>
      <c r="C157" s="219" t="s">
        <v>312</v>
      </c>
      <c r="D157" s="219" t="s">
        <v>164</v>
      </c>
      <c r="E157" s="220" t="s">
        <v>1661</v>
      </c>
      <c r="F157" s="221" t="s">
        <v>1662</v>
      </c>
      <c r="G157" s="222" t="s">
        <v>248</v>
      </c>
      <c r="H157" s="223">
        <v>1.3500000000000001</v>
      </c>
      <c r="I157" s="224"/>
      <c r="J157" s="225">
        <f>ROUND(I157*H157,2)</f>
        <v>0</v>
      </c>
      <c r="K157" s="221" t="s">
        <v>308</v>
      </c>
      <c r="L157" s="45"/>
      <c r="M157" s="226" t="s">
        <v>1</v>
      </c>
      <c r="N157" s="227" t="s">
        <v>45</v>
      </c>
      <c r="O157" s="92"/>
      <c r="P157" s="228">
        <f>O157*H157</f>
        <v>0</v>
      </c>
      <c r="Q157" s="228">
        <v>0</v>
      </c>
      <c r="R157" s="228">
        <f>Q157*H157</f>
        <v>0</v>
      </c>
      <c r="S157" s="228">
        <v>0.0275</v>
      </c>
      <c r="T157" s="229">
        <f>S157*H157</f>
        <v>0.037125000000000005</v>
      </c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R157" s="230" t="s">
        <v>303</v>
      </c>
      <c r="AT157" s="230" t="s">
        <v>164</v>
      </c>
      <c r="AU157" s="230" t="s">
        <v>90</v>
      </c>
      <c r="AY157" s="18" t="s">
        <v>161</v>
      </c>
      <c r="BE157" s="231">
        <f>IF(N157="základní",J157,0)</f>
        <v>0</v>
      </c>
      <c r="BF157" s="231">
        <f>IF(N157="snížená",J157,0)</f>
        <v>0</v>
      </c>
      <c r="BG157" s="231">
        <f>IF(N157="zákl. přenesená",J157,0)</f>
        <v>0</v>
      </c>
      <c r="BH157" s="231">
        <f>IF(N157="sníž. přenesená",J157,0)</f>
        <v>0</v>
      </c>
      <c r="BI157" s="231">
        <f>IF(N157="nulová",J157,0)</f>
        <v>0</v>
      </c>
      <c r="BJ157" s="18" t="s">
        <v>88</v>
      </c>
      <c r="BK157" s="231">
        <f>ROUND(I157*H157,2)</f>
        <v>0</v>
      </c>
      <c r="BL157" s="18" t="s">
        <v>303</v>
      </c>
      <c r="BM157" s="230" t="s">
        <v>2300</v>
      </c>
    </row>
    <row r="158" s="2" customFormat="1">
      <c r="A158" s="39"/>
      <c r="B158" s="40"/>
      <c r="C158" s="41"/>
      <c r="D158" s="232" t="s">
        <v>171</v>
      </c>
      <c r="E158" s="41"/>
      <c r="F158" s="233" t="s">
        <v>2301</v>
      </c>
      <c r="G158" s="41"/>
      <c r="H158" s="41"/>
      <c r="I158" s="234"/>
      <c r="J158" s="41"/>
      <c r="K158" s="41"/>
      <c r="L158" s="45"/>
      <c r="M158" s="235"/>
      <c r="N158" s="236"/>
      <c r="O158" s="92"/>
      <c r="P158" s="92"/>
      <c r="Q158" s="92"/>
      <c r="R158" s="92"/>
      <c r="S158" s="92"/>
      <c r="T158" s="93"/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T158" s="18" t="s">
        <v>171</v>
      </c>
      <c r="AU158" s="18" t="s">
        <v>90</v>
      </c>
    </row>
    <row r="159" s="13" customFormat="1">
      <c r="A159" s="13"/>
      <c r="B159" s="241"/>
      <c r="C159" s="242"/>
      <c r="D159" s="232" t="s">
        <v>250</v>
      </c>
      <c r="E159" s="243" t="s">
        <v>1</v>
      </c>
      <c r="F159" s="244" t="s">
        <v>1665</v>
      </c>
      <c r="G159" s="242"/>
      <c r="H159" s="245">
        <v>1.3500000000000001</v>
      </c>
      <c r="I159" s="246"/>
      <c r="J159" s="242"/>
      <c r="K159" s="242"/>
      <c r="L159" s="247"/>
      <c r="M159" s="248"/>
      <c r="N159" s="249"/>
      <c r="O159" s="249"/>
      <c r="P159" s="249"/>
      <c r="Q159" s="249"/>
      <c r="R159" s="249"/>
      <c r="S159" s="249"/>
      <c r="T159" s="250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51" t="s">
        <v>250</v>
      </c>
      <c r="AU159" s="251" t="s">
        <v>90</v>
      </c>
      <c r="AV159" s="13" t="s">
        <v>90</v>
      </c>
      <c r="AW159" s="13" t="s">
        <v>36</v>
      </c>
      <c r="AX159" s="13" t="s">
        <v>88</v>
      </c>
      <c r="AY159" s="251" t="s">
        <v>161</v>
      </c>
    </row>
    <row r="160" s="12" customFormat="1" ht="22.8" customHeight="1">
      <c r="A160" s="12"/>
      <c r="B160" s="203"/>
      <c r="C160" s="204"/>
      <c r="D160" s="205" t="s">
        <v>79</v>
      </c>
      <c r="E160" s="217" t="s">
        <v>1035</v>
      </c>
      <c r="F160" s="217" t="s">
        <v>1036</v>
      </c>
      <c r="G160" s="204"/>
      <c r="H160" s="204"/>
      <c r="I160" s="207"/>
      <c r="J160" s="218">
        <f>BK160</f>
        <v>0</v>
      </c>
      <c r="K160" s="204"/>
      <c r="L160" s="209"/>
      <c r="M160" s="210"/>
      <c r="N160" s="211"/>
      <c r="O160" s="211"/>
      <c r="P160" s="212">
        <f>SUM(P161:P195)</f>
        <v>0</v>
      </c>
      <c r="Q160" s="211"/>
      <c r="R160" s="212">
        <f>SUM(R161:R195)</f>
        <v>0.52260209999999996</v>
      </c>
      <c r="S160" s="211"/>
      <c r="T160" s="213">
        <f>SUM(T161:T195)</f>
        <v>0.039881</v>
      </c>
      <c r="U160" s="12"/>
      <c r="V160" s="12"/>
      <c r="W160" s="12"/>
      <c r="X160" s="12"/>
      <c r="Y160" s="12"/>
      <c r="Z160" s="12"/>
      <c r="AA160" s="12"/>
      <c r="AB160" s="12"/>
      <c r="AC160" s="12"/>
      <c r="AD160" s="12"/>
      <c r="AE160" s="12"/>
      <c r="AR160" s="214" t="s">
        <v>90</v>
      </c>
      <c r="AT160" s="215" t="s">
        <v>79</v>
      </c>
      <c r="AU160" s="215" t="s">
        <v>88</v>
      </c>
      <c r="AY160" s="214" t="s">
        <v>161</v>
      </c>
      <c r="BK160" s="216">
        <f>SUM(BK161:BK195)</f>
        <v>0</v>
      </c>
    </row>
    <row r="161" s="2" customFormat="1" ht="24.15" customHeight="1">
      <c r="A161" s="39"/>
      <c r="B161" s="40"/>
      <c r="C161" s="219" t="s">
        <v>303</v>
      </c>
      <c r="D161" s="219" t="s">
        <v>164</v>
      </c>
      <c r="E161" s="220" t="s">
        <v>1043</v>
      </c>
      <c r="F161" s="221" t="s">
        <v>1044</v>
      </c>
      <c r="G161" s="222" t="s">
        <v>248</v>
      </c>
      <c r="H161" s="223">
        <v>13.91</v>
      </c>
      <c r="I161" s="224"/>
      <c r="J161" s="225">
        <f>ROUND(I161*H161,2)</f>
        <v>0</v>
      </c>
      <c r="K161" s="221" t="s">
        <v>168</v>
      </c>
      <c r="L161" s="45"/>
      <c r="M161" s="226" t="s">
        <v>1</v>
      </c>
      <c r="N161" s="227" t="s">
        <v>45</v>
      </c>
      <c r="O161" s="92"/>
      <c r="P161" s="228">
        <f>O161*H161</f>
        <v>0</v>
      </c>
      <c r="Q161" s="228">
        <v>0</v>
      </c>
      <c r="R161" s="228">
        <f>Q161*H161</f>
        <v>0</v>
      </c>
      <c r="S161" s="228">
        <v>0</v>
      </c>
      <c r="T161" s="229">
        <f>S161*H161</f>
        <v>0</v>
      </c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R161" s="230" t="s">
        <v>303</v>
      </c>
      <c r="AT161" s="230" t="s">
        <v>164</v>
      </c>
      <c r="AU161" s="230" t="s">
        <v>90</v>
      </c>
      <c r="AY161" s="18" t="s">
        <v>161</v>
      </c>
      <c r="BE161" s="231">
        <f>IF(N161="základní",J161,0)</f>
        <v>0</v>
      </c>
      <c r="BF161" s="231">
        <f>IF(N161="snížená",J161,0)</f>
        <v>0</v>
      </c>
      <c r="BG161" s="231">
        <f>IF(N161="zákl. přenesená",J161,0)</f>
        <v>0</v>
      </c>
      <c r="BH161" s="231">
        <f>IF(N161="sníž. přenesená",J161,0)</f>
        <v>0</v>
      </c>
      <c r="BI161" s="231">
        <f>IF(N161="nulová",J161,0)</f>
        <v>0</v>
      </c>
      <c r="BJ161" s="18" t="s">
        <v>88</v>
      </c>
      <c r="BK161" s="231">
        <f>ROUND(I161*H161,2)</f>
        <v>0</v>
      </c>
      <c r="BL161" s="18" t="s">
        <v>303</v>
      </c>
      <c r="BM161" s="230" t="s">
        <v>2302</v>
      </c>
    </row>
    <row r="162" s="13" customFormat="1">
      <c r="A162" s="13"/>
      <c r="B162" s="241"/>
      <c r="C162" s="242"/>
      <c r="D162" s="232" t="s">
        <v>250</v>
      </c>
      <c r="E162" s="243" t="s">
        <v>1</v>
      </c>
      <c r="F162" s="244" t="s">
        <v>2283</v>
      </c>
      <c r="G162" s="242"/>
      <c r="H162" s="245">
        <v>13.91</v>
      </c>
      <c r="I162" s="246"/>
      <c r="J162" s="242"/>
      <c r="K162" s="242"/>
      <c r="L162" s="247"/>
      <c r="M162" s="248"/>
      <c r="N162" s="249"/>
      <c r="O162" s="249"/>
      <c r="P162" s="249"/>
      <c r="Q162" s="249"/>
      <c r="R162" s="249"/>
      <c r="S162" s="249"/>
      <c r="T162" s="250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51" t="s">
        <v>250</v>
      </c>
      <c r="AU162" s="251" t="s">
        <v>90</v>
      </c>
      <c r="AV162" s="13" t="s">
        <v>90</v>
      </c>
      <c r="AW162" s="13" t="s">
        <v>36</v>
      </c>
      <c r="AX162" s="13" t="s">
        <v>80</v>
      </c>
      <c r="AY162" s="251" t="s">
        <v>161</v>
      </c>
    </row>
    <row r="163" s="14" customFormat="1">
      <c r="A163" s="14"/>
      <c r="B163" s="252"/>
      <c r="C163" s="253"/>
      <c r="D163" s="232" t="s">
        <v>250</v>
      </c>
      <c r="E163" s="254" t="s">
        <v>1</v>
      </c>
      <c r="F163" s="255" t="s">
        <v>253</v>
      </c>
      <c r="G163" s="253"/>
      <c r="H163" s="256">
        <v>13.91</v>
      </c>
      <c r="I163" s="257"/>
      <c r="J163" s="253"/>
      <c r="K163" s="253"/>
      <c r="L163" s="258"/>
      <c r="M163" s="259"/>
      <c r="N163" s="260"/>
      <c r="O163" s="260"/>
      <c r="P163" s="260"/>
      <c r="Q163" s="260"/>
      <c r="R163" s="260"/>
      <c r="S163" s="260"/>
      <c r="T163" s="261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T163" s="262" t="s">
        <v>250</v>
      </c>
      <c r="AU163" s="262" t="s">
        <v>90</v>
      </c>
      <c r="AV163" s="14" t="s">
        <v>184</v>
      </c>
      <c r="AW163" s="14" t="s">
        <v>36</v>
      </c>
      <c r="AX163" s="14" t="s">
        <v>88</v>
      </c>
      <c r="AY163" s="262" t="s">
        <v>161</v>
      </c>
    </row>
    <row r="164" s="2" customFormat="1" ht="24.15" customHeight="1">
      <c r="A164" s="39"/>
      <c r="B164" s="40"/>
      <c r="C164" s="219" t="s">
        <v>319</v>
      </c>
      <c r="D164" s="219" t="s">
        <v>164</v>
      </c>
      <c r="E164" s="220" t="s">
        <v>1046</v>
      </c>
      <c r="F164" s="221" t="s">
        <v>1047</v>
      </c>
      <c r="G164" s="222" t="s">
        <v>248</v>
      </c>
      <c r="H164" s="223">
        <v>13.91</v>
      </c>
      <c r="I164" s="224"/>
      <c r="J164" s="225">
        <f>ROUND(I164*H164,2)</f>
        <v>0</v>
      </c>
      <c r="K164" s="221" t="s">
        <v>168</v>
      </c>
      <c r="L164" s="45"/>
      <c r="M164" s="226" t="s">
        <v>1</v>
      </c>
      <c r="N164" s="227" t="s">
        <v>45</v>
      </c>
      <c r="O164" s="92"/>
      <c r="P164" s="228">
        <f>O164*H164</f>
        <v>0</v>
      </c>
      <c r="Q164" s="228">
        <v>0</v>
      </c>
      <c r="R164" s="228">
        <f>Q164*H164</f>
        <v>0</v>
      </c>
      <c r="S164" s="228">
        <v>0</v>
      </c>
      <c r="T164" s="229">
        <f>S164*H164</f>
        <v>0</v>
      </c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R164" s="230" t="s">
        <v>303</v>
      </c>
      <c r="AT164" s="230" t="s">
        <v>164</v>
      </c>
      <c r="AU164" s="230" t="s">
        <v>90</v>
      </c>
      <c r="AY164" s="18" t="s">
        <v>161</v>
      </c>
      <c r="BE164" s="231">
        <f>IF(N164="základní",J164,0)</f>
        <v>0</v>
      </c>
      <c r="BF164" s="231">
        <f>IF(N164="snížená",J164,0)</f>
        <v>0</v>
      </c>
      <c r="BG164" s="231">
        <f>IF(N164="zákl. přenesená",J164,0)</f>
        <v>0</v>
      </c>
      <c r="BH164" s="231">
        <f>IF(N164="sníž. přenesená",J164,0)</f>
        <v>0</v>
      </c>
      <c r="BI164" s="231">
        <f>IF(N164="nulová",J164,0)</f>
        <v>0</v>
      </c>
      <c r="BJ164" s="18" t="s">
        <v>88</v>
      </c>
      <c r="BK164" s="231">
        <f>ROUND(I164*H164,2)</f>
        <v>0</v>
      </c>
      <c r="BL164" s="18" t="s">
        <v>303</v>
      </c>
      <c r="BM164" s="230" t="s">
        <v>2303</v>
      </c>
    </row>
    <row r="165" s="2" customFormat="1">
      <c r="A165" s="39"/>
      <c r="B165" s="40"/>
      <c r="C165" s="41"/>
      <c r="D165" s="232" t="s">
        <v>171</v>
      </c>
      <c r="E165" s="41"/>
      <c r="F165" s="233" t="s">
        <v>1049</v>
      </c>
      <c r="G165" s="41"/>
      <c r="H165" s="41"/>
      <c r="I165" s="234"/>
      <c r="J165" s="41"/>
      <c r="K165" s="41"/>
      <c r="L165" s="45"/>
      <c r="M165" s="235"/>
      <c r="N165" s="236"/>
      <c r="O165" s="92"/>
      <c r="P165" s="92"/>
      <c r="Q165" s="92"/>
      <c r="R165" s="92"/>
      <c r="S165" s="92"/>
      <c r="T165" s="93"/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T165" s="18" t="s">
        <v>171</v>
      </c>
      <c r="AU165" s="18" t="s">
        <v>90</v>
      </c>
    </row>
    <row r="166" s="2" customFormat="1" ht="24.15" customHeight="1">
      <c r="A166" s="39"/>
      <c r="B166" s="40"/>
      <c r="C166" s="219" t="s">
        <v>323</v>
      </c>
      <c r="D166" s="219" t="s">
        <v>164</v>
      </c>
      <c r="E166" s="220" t="s">
        <v>1050</v>
      </c>
      <c r="F166" s="221" t="s">
        <v>1051</v>
      </c>
      <c r="G166" s="222" t="s">
        <v>248</v>
      </c>
      <c r="H166" s="223">
        <v>52.857999999999997</v>
      </c>
      <c r="I166" s="224"/>
      <c r="J166" s="225">
        <f>ROUND(I166*H166,2)</f>
        <v>0</v>
      </c>
      <c r="K166" s="221" t="s">
        <v>168</v>
      </c>
      <c r="L166" s="45"/>
      <c r="M166" s="226" t="s">
        <v>1</v>
      </c>
      <c r="N166" s="227" t="s">
        <v>45</v>
      </c>
      <c r="O166" s="92"/>
      <c r="P166" s="228">
        <f>O166*H166</f>
        <v>0</v>
      </c>
      <c r="Q166" s="228">
        <v>0</v>
      </c>
      <c r="R166" s="228">
        <f>Q166*H166</f>
        <v>0</v>
      </c>
      <c r="S166" s="228">
        <v>0</v>
      </c>
      <c r="T166" s="229">
        <f>S166*H166</f>
        <v>0</v>
      </c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R166" s="230" t="s">
        <v>303</v>
      </c>
      <c r="AT166" s="230" t="s">
        <v>164</v>
      </c>
      <c r="AU166" s="230" t="s">
        <v>90</v>
      </c>
      <c r="AY166" s="18" t="s">
        <v>161</v>
      </c>
      <c r="BE166" s="231">
        <f>IF(N166="základní",J166,0)</f>
        <v>0</v>
      </c>
      <c r="BF166" s="231">
        <f>IF(N166="snížená",J166,0)</f>
        <v>0</v>
      </c>
      <c r="BG166" s="231">
        <f>IF(N166="zákl. přenesená",J166,0)</f>
        <v>0</v>
      </c>
      <c r="BH166" s="231">
        <f>IF(N166="sníž. přenesená",J166,0)</f>
        <v>0</v>
      </c>
      <c r="BI166" s="231">
        <f>IF(N166="nulová",J166,0)</f>
        <v>0</v>
      </c>
      <c r="BJ166" s="18" t="s">
        <v>88</v>
      </c>
      <c r="BK166" s="231">
        <f>ROUND(I166*H166,2)</f>
        <v>0</v>
      </c>
      <c r="BL166" s="18" t="s">
        <v>303</v>
      </c>
      <c r="BM166" s="230" t="s">
        <v>2304</v>
      </c>
    </row>
    <row r="167" s="2" customFormat="1">
      <c r="A167" s="39"/>
      <c r="B167" s="40"/>
      <c r="C167" s="41"/>
      <c r="D167" s="232" t="s">
        <v>171</v>
      </c>
      <c r="E167" s="41"/>
      <c r="F167" s="233" t="s">
        <v>1367</v>
      </c>
      <c r="G167" s="41"/>
      <c r="H167" s="41"/>
      <c r="I167" s="234"/>
      <c r="J167" s="41"/>
      <c r="K167" s="41"/>
      <c r="L167" s="45"/>
      <c r="M167" s="235"/>
      <c r="N167" s="236"/>
      <c r="O167" s="92"/>
      <c r="P167" s="92"/>
      <c r="Q167" s="92"/>
      <c r="R167" s="92"/>
      <c r="S167" s="92"/>
      <c r="T167" s="93"/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T167" s="18" t="s">
        <v>171</v>
      </c>
      <c r="AU167" s="18" t="s">
        <v>90</v>
      </c>
    </row>
    <row r="168" s="13" customFormat="1">
      <c r="A168" s="13"/>
      <c r="B168" s="241"/>
      <c r="C168" s="242"/>
      <c r="D168" s="232" t="s">
        <v>250</v>
      </c>
      <c r="E168" s="242"/>
      <c r="F168" s="244" t="s">
        <v>2305</v>
      </c>
      <c r="G168" s="242"/>
      <c r="H168" s="245">
        <v>52.857999999999997</v>
      </c>
      <c r="I168" s="246"/>
      <c r="J168" s="242"/>
      <c r="K168" s="242"/>
      <c r="L168" s="247"/>
      <c r="M168" s="248"/>
      <c r="N168" s="249"/>
      <c r="O168" s="249"/>
      <c r="P168" s="249"/>
      <c r="Q168" s="249"/>
      <c r="R168" s="249"/>
      <c r="S168" s="249"/>
      <c r="T168" s="250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51" t="s">
        <v>250</v>
      </c>
      <c r="AU168" s="251" t="s">
        <v>90</v>
      </c>
      <c r="AV168" s="13" t="s">
        <v>90</v>
      </c>
      <c r="AW168" s="13" t="s">
        <v>4</v>
      </c>
      <c r="AX168" s="13" t="s">
        <v>88</v>
      </c>
      <c r="AY168" s="251" t="s">
        <v>161</v>
      </c>
    </row>
    <row r="169" s="2" customFormat="1" ht="16.5" customHeight="1">
      <c r="A169" s="39"/>
      <c r="B169" s="40"/>
      <c r="C169" s="219" t="s">
        <v>327</v>
      </c>
      <c r="D169" s="219" t="s">
        <v>164</v>
      </c>
      <c r="E169" s="220" t="s">
        <v>1056</v>
      </c>
      <c r="F169" s="221" t="s">
        <v>1057</v>
      </c>
      <c r="G169" s="222" t="s">
        <v>248</v>
      </c>
      <c r="H169" s="223">
        <v>27.82</v>
      </c>
      <c r="I169" s="224"/>
      <c r="J169" s="225">
        <f>ROUND(I169*H169,2)</f>
        <v>0</v>
      </c>
      <c r="K169" s="221" t="s">
        <v>168</v>
      </c>
      <c r="L169" s="45"/>
      <c r="M169" s="226" t="s">
        <v>1</v>
      </c>
      <c r="N169" s="227" t="s">
        <v>45</v>
      </c>
      <c r="O169" s="92"/>
      <c r="P169" s="228">
        <f>O169*H169</f>
        <v>0</v>
      </c>
      <c r="Q169" s="228">
        <v>0</v>
      </c>
      <c r="R169" s="228">
        <f>Q169*H169</f>
        <v>0</v>
      </c>
      <c r="S169" s="228">
        <v>0</v>
      </c>
      <c r="T169" s="229">
        <f>S169*H169</f>
        <v>0</v>
      </c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R169" s="230" t="s">
        <v>303</v>
      </c>
      <c r="AT169" s="230" t="s">
        <v>164</v>
      </c>
      <c r="AU169" s="230" t="s">
        <v>90</v>
      </c>
      <c r="AY169" s="18" t="s">
        <v>161</v>
      </c>
      <c r="BE169" s="231">
        <f>IF(N169="základní",J169,0)</f>
        <v>0</v>
      </c>
      <c r="BF169" s="231">
        <f>IF(N169="snížená",J169,0)</f>
        <v>0</v>
      </c>
      <c r="BG169" s="231">
        <f>IF(N169="zákl. přenesená",J169,0)</f>
        <v>0</v>
      </c>
      <c r="BH169" s="231">
        <f>IF(N169="sníž. přenesená",J169,0)</f>
        <v>0</v>
      </c>
      <c r="BI169" s="231">
        <f>IF(N169="nulová",J169,0)</f>
        <v>0</v>
      </c>
      <c r="BJ169" s="18" t="s">
        <v>88</v>
      </c>
      <c r="BK169" s="231">
        <f>ROUND(I169*H169,2)</f>
        <v>0</v>
      </c>
      <c r="BL169" s="18" t="s">
        <v>303</v>
      </c>
      <c r="BM169" s="230" t="s">
        <v>2306</v>
      </c>
    </row>
    <row r="170" s="2" customFormat="1">
      <c r="A170" s="39"/>
      <c r="B170" s="40"/>
      <c r="C170" s="41"/>
      <c r="D170" s="232" t="s">
        <v>171</v>
      </c>
      <c r="E170" s="41"/>
      <c r="F170" s="233" t="s">
        <v>1059</v>
      </c>
      <c r="G170" s="41"/>
      <c r="H170" s="41"/>
      <c r="I170" s="234"/>
      <c r="J170" s="41"/>
      <c r="K170" s="41"/>
      <c r="L170" s="45"/>
      <c r="M170" s="235"/>
      <c r="N170" s="236"/>
      <c r="O170" s="92"/>
      <c r="P170" s="92"/>
      <c r="Q170" s="92"/>
      <c r="R170" s="92"/>
      <c r="S170" s="92"/>
      <c r="T170" s="93"/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T170" s="18" t="s">
        <v>171</v>
      </c>
      <c r="AU170" s="18" t="s">
        <v>90</v>
      </c>
    </row>
    <row r="171" s="13" customFormat="1">
      <c r="A171" s="13"/>
      <c r="B171" s="241"/>
      <c r="C171" s="242"/>
      <c r="D171" s="232" t="s">
        <v>250</v>
      </c>
      <c r="E171" s="242"/>
      <c r="F171" s="244" t="s">
        <v>2307</v>
      </c>
      <c r="G171" s="242"/>
      <c r="H171" s="245">
        <v>27.82</v>
      </c>
      <c r="I171" s="246"/>
      <c r="J171" s="242"/>
      <c r="K171" s="242"/>
      <c r="L171" s="247"/>
      <c r="M171" s="248"/>
      <c r="N171" s="249"/>
      <c r="O171" s="249"/>
      <c r="P171" s="249"/>
      <c r="Q171" s="249"/>
      <c r="R171" s="249"/>
      <c r="S171" s="249"/>
      <c r="T171" s="250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51" t="s">
        <v>250</v>
      </c>
      <c r="AU171" s="251" t="s">
        <v>90</v>
      </c>
      <c r="AV171" s="13" t="s">
        <v>90</v>
      </c>
      <c r="AW171" s="13" t="s">
        <v>4</v>
      </c>
      <c r="AX171" s="13" t="s">
        <v>88</v>
      </c>
      <c r="AY171" s="251" t="s">
        <v>161</v>
      </c>
    </row>
    <row r="172" s="2" customFormat="1" ht="24.15" customHeight="1">
      <c r="A172" s="39"/>
      <c r="B172" s="40"/>
      <c r="C172" s="219" t="s">
        <v>330</v>
      </c>
      <c r="D172" s="219" t="s">
        <v>164</v>
      </c>
      <c r="E172" s="220" t="s">
        <v>1061</v>
      </c>
      <c r="F172" s="221" t="s">
        <v>1062</v>
      </c>
      <c r="G172" s="222" t="s">
        <v>248</v>
      </c>
      <c r="H172" s="223">
        <v>13.91</v>
      </c>
      <c r="I172" s="224"/>
      <c r="J172" s="225">
        <f>ROUND(I172*H172,2)</f>
        <v>0</v>
      </c>
      <c r="K172" s="221" t="s">
        <v>168</v>
      </c>
      <c r="L172" s="45"/>
      <c r="M172" s="226" t="s">
        <v>1</v>
      </c>
      <c r="N172" s="227" t="s">
        <v>45</v>
      </c>
      <c r="O172" s="92"/>
      <c r="P172" s="228">
        <f>O172*H172</f>
        <v>0</v>
      </c>
      <c r="Q172" s="228">
        <v>0.00315</v>
      </c>
      <c r="R172" s="228">
        <f>Q172*H172</f>
        <v>0.043816500000000001</v>
      </c>
      <c r="S172" s="228">
        <v>0</v>
      </c>
      <c r="T172" s="229">
        <f>S172*H172</f>
        <v>0</v>
      </c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R172" s="230" t="s">
        <v>303</v>
      </c>
      <c r="AT172" s="230" t="s">
        <v>164</v>
      </c>
      <c r="AU172" s="230" t="s">
        <v>90</v>
      </c>
      <c r="AY172" s="18" t="s">
        <v>161</v>
      </c>
      <c r="BE172" s="231">
        <f>IF(N172="základní",J172,0)</f>
        <v>0</v>
      </c>
      <c r="BF172" s="231">
        <f>IF(N172="snížená",J172,0)</f>
        <v>0</v>
      </c>
      <c r="BG172" s="231">
        <f>IF(N172="zákl. přenesená",J172,0)</f>
        <v>0</v>
      </c>
      <c r="BH172" s="231">
        <f>IF(N172="sníž. přenesená",J172,0)</f>
        <v>0</v>
      </c>
      <c r="BI172" s="231">
        <f>IF(N172="nulová",J172,0)</f>
        <v>0</v>
      </c>
      <c r="BJ172" s="18" t="s">
        <v>88</v>
      </c>
      <c r="BK172" s="231">
        <f>ROUND(I172*H172,2)</f>
        <v>0</v>
      </c>
      <c r="BL172" s="18" t="s">
        <v>303</v>
      </c>
      <c r="BM172" s="230" t="s">
        <v>2308</v>
      </c>
    </row>
    <row r="173" s="2" customFormat="1" ht="37.8" customHeight="1">
      <c r="A173" s="39"/>
      <c r="B173" s="40"/>
      <c r="C173" s="219" t="s">
        <v>7</v>
      </c>
      <c r="D173" s="219" t="s">
        <v>164</v>
      </c>
      <c r="E173" s="220" t="s">
        <v>1064</v>
      </c>
      <c r="F173" s="221" t="s">
        <v>1065</v>
      </c>
      <c r="G173" s="222" t="s">
        <v>248</v>
      </c>
      <c r="H173" s="223">
        <v>13.91</v>
      </c>
      <c r="I173" s="224"/>
      <c r="J173" s="225">
        <f>ROUND(I173*H173,2)</f>
        <v>0</v>
      </c>
      <c r="K173" s="221" t="s">
        <v>168</v>
      </c>
      <c r="L173" s="45"/>
      <c r="M173" s="226" t="s">
        <v>1</v>
      </c>
      <c r="N173" s="227" t="s">
        <v>45</v>
      </c>
      <c r="O173" s="92"/>
      <c r="P173" s="228">
        <f>O173*H173</f>
        <v>0</v>
      </c>
      <c r="Q173" s="228">
        <v>0.028799999999999999</v>
      </c>
      <c r="R173" s="228">
        <f>Q173*H173</f>
        <v>0.40060800000000002</v>
      </c>
      <c r="S173" s="228">
        <v>0</v>
      </c>
      <c r="T173" s="229">
        <f>S173*H173</f>
        <v>0</v>
      </c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R173" s="230" t="s">
        <v>303</v>
      </c>
      <c r="AT173" s="230" t="s">
        <v>164</v>
      </c>
      <c r="AU173" s="230" t="s">
        <v>90</v>
      </c>
      <c r="AY173" s="18" t="s">
        <v>161</v>
      </c>
      <c r="BE173" s="231">
        <f>IF(N173="základní",J173,0)</f>
        <v>0</v>
      </c>
      <c r="BF173" s="231">
        <f>IF(N173="snížená",J173,0)</f>
        <v>0</v>
      </c>
      <c r="BG173" s="231">
        <f>IF(N173="zákl. přenesená",J173,0)</f>
        <v>0</v>
      </c>
      <c r="BH173" s="231">
        <f>IF(N173="sníž. přenesená",J173,0)</f>
        <v>0</v>
      </c>
      <c r="BI173" s="231">
        <f>IF(N173="nulová",J173,0)</f>
        <v>0</v>
      </c>
      <c r="BJ173" s="18" t="s">
        <v>88</v>
      </c>
      <c r="BK173" s="231">
        <f>ROUND(I173*H173,2)</f>
        <v>0</v>
      </c>
      <c r="BL173" s="18" t="s">
        <v>303</v>
      </c>
      <c r="BM173" s="230" t="s">
        <v>2309</v>
      </c>
    </row>
    <row r="174" s="2" customFormat="1" ht="24.15" customHeight="1">
      <c r="A174" s="39"/>
      <c r="B174" s="40"/>
      <c r="C174" s="219" t="s">
        <v>336</v>
      </c>
      <c r="D174" s="219" t="s">
        <v>164</v>
      </c>
      <c r="E174" s="220" t="s">
        <v>1037</v>
      </c>
      <c r="F174" s="221" t="s">
        <v>1038</v>
      </c>
      <c r="G174" s="222" t="s">
        <v>248</v>
      </c>
      <c r="H174" s="223">
        <v>13.91</v>
      </c>
      <c r="I174" s="224"/>
      <c r="J174" s="225">
        <f>ROUND(I174*H174,2)</f>
        <v>0</v>
      </c>
      <c r="K174" s="221" t="s">
        <v>168</v>
      </c>
      <c r="L174" s="45"/>
      <c r="M174" s="226" t="s">
        <v>1</v>
      </c>
      <c r="N174" s="227" t="s">
        <v>45</v>
      </c>
      <c r="O174" s="92"/>
      <c r="P174" s="228">
        <f>O174*H174</f>
        <v>0</v>
      </c>
      <c r="Q174" s="228">
        <v>0</v>
      </c>
      <c r="R174" s="228">
        <f>Q174*H174</f>
        <v>0</v>
      </c>
      <c r="S174" s="228">
        <v>0.0025000000000000001</v>
      </c>
      <c r="T174" s="229">
        <f>S174*H174</f>
        <v>0.034775</v>
      </c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R174" s="230" t="s">
        <v>303</v>
      </c>
      <c r="AT174" s="230" t="s">
        <v>164</v>
      </c>
      <c r="AU174" s="230" t="s">
        <v>90</v>
      </c>
      <c r="AY174" s="18" t="s">
        <v>161</v>
      </c>
      <c r="BE174" s="231">
        <f>IF(N174="základní",J174,0)</f>
        <v>0</v>
      </c>
      <c r="BF174" s="231">
        <f>IF(N174="snížená",J174,0)</f>
        <v>0</v>
      </c>
      <c r="BG174" s="231">
        <f>IF(N174="zákl. přenesená",J174,0)</f>
        <v>0</v>
      </c>
      <c r="BH174" s="231">
        <f>IF(N174="sníž. přenesená",J174,0)</f>
        <v>0</v>
      </c>
      <c r="BI174" s="231">
        <f>IF(N174="nulová",J174,0)</f>
        <v>0</v>
      </c>
      <c r="BJ174" s="18" t="s">
        <v>88</v>
      </c>
      <c r="BK174" s="231">
        <f>ROUND(I174*H174,2)</f>
        <v>0</v>
      </c>
      <c r="BL174" s="18" t="s">
        <v>303</v>
      </c>
      <c r="BM174" s="230" t="s">
        <v>2310</v>
      </c>
    </row>
    <row r="175" s="13" customFormat="1">
      <c r="A175" s="13"/>
      <c r="B175" s="241"/>
      <c r="C175" s="242"/>
      <c r="D175" s="232" t="s">
        <v>250</v>
      </c>
      <c r="E175" s="243" t="s">
        <v>1</v>
      </c>
      <c r="F175" s="244" t="s">
        <v>2283</v>
      </c>
      <c r="G175" s="242"/>
      <c r="H175" s="245">
        <v>13.91</v>
      </c>
      <c r="I175" s="246"/>
      <c r="J175" s="242"/>
      <c r="K175" s="242"/>
      <c r="L175" s="247"/>
      <c r="M175" s="248"/>
      <c r="N175" s="249"/>
      <c r="O175" s="249"/>
      <c r="P175" s="249"/>
      <c r="Q175" s="249"/>
      <c r="R175" s="249"/>
      <c r="S175" s="249"/>
      <c r="T175" s="250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51" t="s">
        <v>250</v>
      </c>
      <c r="AU175" s="251" t="s">
        <v>90</v>
      </c>
      <c r="AV175" s="13" t="s">
        <v>90</v>
      </c>
      <c r="AW175" s="13" t="s">
        <v>36</v>
      </c>
      <c r="AX175" s="13" t="s">
        <v>80</v>
      </c>
      <c r="AY175" s="251" t="s">
        <v>161</v>
      </c>
    </row>
    <row r="176" s="14" customFormat="1">
      <c r="A176" s="14"/>
      <c r="B176" s="252"/>
      <c r="C176" s="253"/>
      <c r="D176" s="232" t="s">
        <v>250</v>
      </c>
      <c r="E176" s="254" t="s">
        <v>1</v>
      </c>
      <c r="F176" s="255" t="s">
        <v>253</v>
      </c>
      <c r="G176" s="253"/>
      <c r="H176" s="256">
        <v>13.91</v>
      </c>
      <c r="I176" s="257"/>
      <c r="J176" s="253"/>
      <c r="K176" s="253"/>
      <c r="L176" s="258"/>
      <c r="M176" s="259"/>
      <c r="N176" s="260"/>
      <c r="O176" s="260"/>
      <c r="P176" s="260"/>
      <c r="Q176" s="260"/>
      <c r="R176" s="260"/>
      <c r="S176" s="260"/>
      <c r="T176" s="261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T176" s="262" t="s">
        <v>250</v>
      </c>
      <c r="AU176" s="262" t="s">
        <v>90</v>
      </c>
      <c r="AV176" s="14" t="s">
        <v>184</v>
      </c>
      <c r="AW176" s="14" t="s">
        <v>36</v>
      </c>
      <c r="AX176" s="14" t="s">
        <v>88</v>
      </c>
      <c r="AY176" s="262" t="s">
        <v>161</v>
      </c>
    </row>
    <row r="177" s="2" customFormat="1" ht="16.5" customHeight="1">
      <c r="A177" s="39"/>
      <c r="B177" s="40"/>
      <c r="C177" s="219" t="s">
        <v>341</v>
      </c>
      <c r="D177" s="219" t="s">
        <v>164</v>
      </c>
      <c r="E177" s="220" t="s">
        <v>1067</v>
      </c>
      <c r="F177" s="221" t="s">
        <v>1068</v>
      </c>
      <c r="G177" s="222" t="s">
        <v>248</v>
      </c>
      <c r="H177" s="223">
        <v>13.91</v>
      </c>
      <c r="I177" s="224"/>
      <c r="J177" s="225">
        <f>ROUND(I177*H177,2)</f>
        <v>0</v>
      </c>
      <c r="K177" s="221" t="s">
        <v>168</v>
      </c>
      <c r="L177" s="45"/>
      <c r="M177" s="226" t="s">
        <v>1</v>
      </c>
      <c r="N177" s="227" t="s">
        <v>45</v>
      </c>
      <c r="O177" s="92"/>
      <c r="P177" s="228">
        <f>O177*H177</f>
        <v>0</v>
      </c>
      <c r="Q177" s="228">
        <v>0.00069999999999999999</v>
      </c>
      <c r="R177" s="228">
        <f>Q177*H177</f>
        <v>0.0097370000000000009</v>
      </c>
      <c r="S177" s="228">
        <v>0</v>
      </c>
      <c r="T177" s="229">
        <f>S177*H177</f>
        <v>0</v>
      </c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R177" s="230" t="s">
        <v>303</v>
      </c>
      <c r="AT177" s="230" t="s">
        <v>164</v>
      </c>
      <c r="AU177" s="230" t="s">
        <v>90</v>
      </c>
      <c r="AY177" s="18" t="s">
        <v>161</v>
      </c>
      <c r="BE177" s="231">
        <f>IF(N177="základní",J177,0)</f>
        <v>0</v>
      </c>
      <c r="BF177" s="231">
        <f>IF(N177="snížená",J177,0)</f>
        <v>0</v>
      </c>
      <c r="BG177" s="231">
        <f>IF(N177="zákl. přenesená",J177,0)</f>
        <v>0</v>
      </c>
      <c r="BH177" s="231">
        <f>IF(N177="sníž. přenesená",J177,0)</f>
        <v>0</v>
      </c>
      <c r="BI177" s="231">
        <f>IF(N177="nulová",J177,0)</f>
        <v>0</v>
      </c>
      <c r="BJ177" s="18" t="s">
        <v>88</v>
      </c>
      <c r="BK177" s="231">
        <f>ROUND(I177*H177,2)</f>
        <v>0</v>
      </c>
      <c r="BL177" s="18" t="s">
        <v>303</v>
      </c>
      <c r="BM177" s="230" t="s">
        <v>2311</v>
      </c>
    </row>
    <row r="178" s="2" customFormat="1" ht="16.5" customHeight="1">
      <c r="A178" s="39"/>
      <c r="B178" s="40"/>
      <c r="C178" s="263" t="s">
        <v>345</v>
      </c>
      <c r="D178" s="263" t="s">
        <v>261</v>
      </c>
      <c r="E178" s="264" t="s">
        <v>1070</v>
      </c>
      <c r="F178" s="265" t="s">
        <v>1071</v>
      </c>
      <c r="G178" s="266" t="s">
        <v>1072</v>
      </c>
      <c r="H178" s="267">
        <v>15.301</v>
      </c>
      <c r="I178" s="268"/>
      <c r="J178" s="269">
        <f>ROUND(I178*H178,2)</f>
        <v>0</v>
      </c>
      <c r="K178" s="265" t="s">
        <v>168</v>
      </c>
      <c r="L178" s="270"/>
      <c r="M178" s="271" t="s">
        <v>1</v>
      </c>
      <c r="N178" s="272" t="s">
        <v>45</v>
      </c>
      <c r="O178" s="92"/>
      <c r="P178" s="228">
        <f>O178*H178</f>
        <v>0</v>
      </c>
      <c r="Q178" s="228">
        <v>0.001</v>
      </c>
      <c r="R178" s="228">
        <f>Q178*H178</f>
        <v>0.015301</v>
      </c>
      <c r="S178" s="228">
        <v>0</v>
      </c>
      <c r="T178" s="229">
        <f>S178*H178</f>
        <v>0</v>
      </c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R178" s="230" t="s">
        <v>309</v>
      </c>
      <c r="AT178" s="230" t="s">
        <v>261</v>
      </c>
      <c r="AU178" s="230" t="s">
        <v>90</v>
      </c>
      <c r="AY178" s="18" t="s">
        <v>161</v>
      </c>
      <c r="BE178" s="231">
        <f>IF(N178="základní",J178,0)</f>
        <v>0</v>
      </c>
      <c r="BF178" s="231">
        <f>IF(N178="snížená",J178,0)</f>
        <v>0</v>
      </c>
      <c r="BG178" s="231">
        <f>IF(N178="zákl. přenesená",J178,0)</f>
        <v>0</v>
      </c>
      <c r="BH178" s="231">
        <f>IF(N178="sníž. přenesená",J178,0)</f>
        <v>0</v>
      </c>
      <c r="BI178" s="231">
        <f>IF(N178="nulová",J178,0)</f>
        <v>0</v>
      </c>
      <c r="BJ178" s="18" t="s">
        <v>88</v>
      </c>
      <c r="BK178" s="231">
        <f>ROUND(I178*H178,2)</f>
        <v>0</v>
      </c>
      <c r="BL178" s="18" t="s">
        <v>303</v>
      </c>
      <c r="BM178" s="230" t="s">
        <v>2312</v>
      </c>
    </row>
    <row r="179" s="13" customFormat="1">
      <c r="A179" s="13"/>
      <c r="B179" s="241"/>
      <c r="C179" s="242"/>
      <c r="D179" s="232" t="s">
        <v>250</v>
      </c>
      <c r="E179" s="242"/>
      <c r="F179" s="244" t="s">
        <v>2313</v>
      </c>
      <c r="G179" s="242"/>
      <c r="H179" s="245">
        <v>15.301</v>
      </c>
      <c r="I179" s="246"/>
      <c r="J179" s="242"/>
      <c r="K179" s="242"/>
      <c r="L179" s="247"/>
      <c r="M179" s="248"/>
      <c r="N179" s="249"/>
      <c r="O179" s="249"/>
      <c r="P179" s="249"/>
      <c r="Q179" s="249"/>
      <c r="R179" s="249"/>
      <c r="S179" s="249"/>
      <c r="T179" s="250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51" t="s">
        <v>250</v>
      </c>
      <c r="AU179" s="251" t="s">
        <v>90</v>
      </c>
      <c r="AV179" s="13" t="s">
        <v>90</v>
      </c>
      <c r="AW179" s="13" t="s">
        <v>4</v>
      </c>
      <c r="AX179" s="13" t="s">
        <v>88</v>
      </c>
      <c r="AY179" s="251" t="s">
        <v>161</v>
      </c>
    </row>
    <row r="180" s="2" customFormat="1" ht="21.75" customHeight="1">
      <c r="A180" s="39"/>
      <c r="B180" s="40"/>
      <c r="C180" s="219" t="s">
        <v>352</v>
      </c>
      <c r="D180" s="219" t="s">
        <v>164</v>
      </c>
      <c r="E180" s="220" t="s">
        <v>1040</v>
      </c>
      <c r="F180" s="221" t="s">
        <v>1041</v>
      </c>
      <c r="G180" s="222" t="s">
        <v>441</v>
      </c>
      <c r="H180" s="223">
        <v>17.02</v>
      </c>
      <c r="I180" s="224"/>
      <c r="J180" s="225">
        <f>ROUND(I180*H180,2)</f>
        <v>0</v>
      </c>
      <c r="K180" s="221" t="s">
        <v>168</v>
      </c>
      <c r="L180" s="45"/>
      <c r="M180" s="226" t="s">
        <v>1</v>
      </c>
      <c r="N180" s="227" t="s">
        <v>45</v>
      </c>
      <c r="O180" s="92"/>
      <c r="P180" s="228">
        <f>O180*H180</f>
        <v>0</v>
      </c>
      <c r="Q180" s="228">
        <v>0</v>
      </c>
      <c r="R180" s="228">
        <f>Q180*H180</f>
        <v>0</v>
      </c>
      <c r="S180" s="228">
        <v>0.00029999999999999997</v>
      </c>
      <c r="T180" s="229">
        <f>S180*H180</f>
        <v>0.0051059999999999994</v>
      </c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R180" s="230" t="s">
        <v>303</v>
      </c>
      <c r="AT180" s="230" t="s">
        <v>164</v>
      </c>
      <c r="AU180" s="230" t="s">
        <v>90</v>
      </c>
      <c r="AY180" s="18" t="s">
        <v>161</v>
      </c>
      <c r="BE180" s="231">
        <f>IF(N180="základní",J180,0)</f>
        <v>0</v>
      </c>
      <c r="BF180" s="231">
        <f>IF(N180="snížená",J180,0)</f>
        <v>0</v>
      </c>
      <c r="BG180" s="231">
        <f>IF(N180="zákl. přenesená",J180,0)</f>
        <v>0</v>
      </c>
      <c r="BH180" s="231">
        <f>IF(N180="sníž. přenesená",J180,0)</f>
        <v>0</v>
      </c>
      <c r="BI180" s="231">
        <f>IF(N180="nulová",J180,0)</f>
        <v>0</v>
      </c>
      <c r="BJ180" s="18" t="s">
        <v>88</v>
      </c>
      <c r="BK180" s="231">
        <f>ROUND(I180*H180,2)</f>
        <v>0</v>
      </c>
      <c r="BL180" s="18" t="s">
        <v>303</v>
      </c>
      <c r="BM180" s="230" t="s">
        <v>2314</v>
      </c>
    </row>
    <row r="181" s="13" customFormat="1">
      <c r="A181" s="13"/>
      <c r="B181" s="241"/>
      <c r="C181" s="242"/>
      <c r="D181" s="232" t="s">
        <v>250</v>
      </c>
      <c r="E181" s="243" t="s">
        <v>1</v>
      </c>
      <c r="F181" s="244" t="s">
        <v>2315</v>
      </c>
      <c r="G181" s="242"/>
      <c r="H181" s="245">
        <v>4.8499999999999996</v>
      </c>
      <c r="I181" s="246"/>
      <c r="J181" s="242"/>
      <c r="K181" s="242"/>
      <c r="L181" s="247"/>
      <c r="M181" s="248"/>
      <c r="N181" s="249"/>
      <c r="O181" s="249"/>
      <c r="P181" s="249"/>
      <c r="Q181" s="249"/>
      <c r="R181" s="249"/>
      <c r="S181" s="249"/>
      <c r="T181" s="250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251" t="s">
        <v>250</v>
      </c>
      <c r="AU181" s="251" t="s">
        <v>90</v>
      </c>
      <c r="AV181" s="13" t="s">
        <v>90</v>
      </c>
      <c r="AW181" s="13" t="s">
        <v>36</v>
      </c>
      <c r="AX181" s="13" t="s">
        <v>80</v>
      </c>
      <c r="AY181" s="251" t="s">
        <v>161</v>
      </c>
    </row>
    <row r="182" s="13" customFormat="1">
      <c r="A182" s="13"/>
      <c r="B182" s="241"/>
      <c r="C182" s="242"/>
      <c r="D182" s="232" t="s">
        <v>250</v>
      </c>
      <c r="E182" s="243" t="s">
        <v>1</v>
      </c>
      <c r="F182" s="244" t="s">
        <v>2316</v>
      </c>
      <c r="G182" s="242"/>
      <c r="H182" s="245">
        <v>12.17</v>
      </c>
      <c r="I182" s="246"/>
      <c r="J182" s="242"/>
      <c r="K182" s="242"/>
      <c r="L182" s="247"/>
      <c r="M182" s="248"/>
      <c r="N182" s="249"/>
      <c r="O182" s="249"/>
      <c r="P182" s="249"/>
      <c r="Q182" s="249"/>
      <c r="R182" s="249"/>
      <c r="S182" s="249"/>
      <c r="T182" s="250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251" t="s">
        <v>250</v>
      </c>
      <c r="AU182" s="251" t="s">
        <v>90</v>
      </c>
      <c r="AV182" s="13" t="s">
        <v>90</v>
      </c>
      <c r="AW182" s="13" t="s">
        <v>36</v>
      </c>
      <c r="AX182" s="13" t="s">
        <v>80</v>
      </c>
      <c r="AY182" s="251" t="s">
        <v>161</v>
      </c>
    </row>
    <row r="183" s="14" customFormat="1">
      <c r="A183" s="14"/>
      <c r="B183" s="252"/>
      <c r="C183" s="253"/>
      <c r="D183" s="232" t="s">
        <v>250</v>
      </c>
      <c r="E183" s="254" t="s">
        <v>1</v>
      </c>
      <c r="F183" s="255" t="s">
        <v>253</v>
      </c>
      <c r="G183" s="253"/>
      <c r="H183" s="256">
        <v>17.02</v>
      </c>
      <c r="I183" s="257"/>
      <c r="J183" s="253"/>
      <c r="K183" s="253"/>
      <c r="L183" s="258"/>
      <c r="M183" s="259"/>
      <c r="N183" s="260"/>
      <c r="O183" s="260"/>
      <c r="P183" s="260"/>
      <c r="Q183" s="260"/>
      <c r="R183" s="260"/>
      <c r="S183" s="260"/>
      <c r="T183" s="261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T183" s="262" t="s">
        <v>250</v>
      </c>
      <c r="AU183" s="262" t="s">
        <v>90</v>
      </c>
      <c r="AV183" s="14" t="s">
        <v>184</v>
      </c>
      <c r="AW183" s="14" t="s">
        <v>36</v>
      </c>
      <c r="AX183" s="14" t="s">
        <v>88</v>
      </c>
      <c r="AY183" s="262" t="s">
        <v>161</v>
      </c>
    </row>
    <row r="184" s="2" customFormat="1" ht="24.15" customHeight="1">
      <c r="A184" s="39"/>
      <c r="B184" s="40"/>
      <c r="C184" s="219" t="s">
        <v>359</v>
      </c>
      <c r="D184" s="219" t="s">
        <v>164</v>
      </c>
      <c r="E184" s="220" t="s">
        <v>1078</v>
      </c>
      <c r="F184" s="221" t="s">
        <v>1079</v>
      </c>
      <c r="G184" s="222" t="s">
        <v>441</v>
      </c>
      <c r="H184" s="223">
        <v>17.02</v>
      </c>
      <c r="I184" s="224"/>
      <c r="J184" s="225">
        <f>ROUND(I184*H184,2)</f>
        <v>0</v>
      </c>
      <c r="K184" s="221" t="s">
        <v>168</v>
      </c>
      <c r="L184" s="45"/>
      <c r="M184" s="226" t="s">
        <v>1</v>
      </c>
      <c r="N184" s="227" t="s">
        <v>45</v>
      </c>
      <c r="O184" s="92"/>
      <c r="P184" s="228">
        <f>O184*H184</f>
        <v>0</v>
      </c>
      <c r="Q184" s="228">
        <v>5.0000000000000002E-05</v>
      </c>
      <c r="R184" s="228">
        <f>Q184*H184</f>
        <v>0.00085099999999999998</v>
      </c>
      <c r="S184" s="228">
        <v>0</v>
      </c>
      <c r="T184" s="229">
        <f>S184*H184</f>
        <v>0</v>
      </c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R184" s="230" t="s">
        <v>303</v>
      </c>
      <c r="AT184" s="230" t="s">
        <v>164</v>
      </c>
      <c r="AU184" s="230" t="s">
        <v>90</v>
      </c>
      <c r="AY184" s="18" t="s">
        <v>161</v>
      </c>
      <c r="BE184" s="231">
        <f>IF(N184="základní",J184,0)</f>
        <v>0</v>
      </c>
      <c r="BF184" s="231">
        <f>IF(N184="snížená",J184,0)</f>
        <v>0</v>
      </c>
      <c r="BG184" s="231">
        <f>IF(N184="zákl. přenesená",J184,0)</f>
        <v>0</v>
      </c>
      <c r="BH184" s="231">
        <f>IF(N184="sníž. přenesená",J184,0)</f>
        <v>0</v>
      </c>
      <c r="BI184" s="231">
        <f>IF(N184="nulová",J184,0)</f>
        <v>0</v>
      </c>
      <c r="BJ184" s="18" t="s">
        <v>88</v>
      </c>
      <c r="BK184" s="231">
        <f>ROUND(I184*H184,2)</f>
        <v>0</v>
      </c>
      <c r="BL184" s="18" t="s">
        <v>303</v>
      </c>
      <c r="BM184" s="230" t="s">
        <v>2317</v>
      </c>
    </row>
    <row r="185" s="2" customFormat="1" ht="37.8" customHeight="1">
      <c r="A185" s="39"/>
      <c r="B185" s="40"/>
      <c r="C185" s="263" t="s">
        <v>364</v>
      </c>
      <c r="D185" s="263" t="s">
        <v>261</v>
      </c>
      <c r="E185" s="264" t="s">
        <v>1378</v>
      </c>
      <c r="F185" s="265" t="s">
        <v>1379</v>
      </c>
      <c r="G185" s="266" t="s">
        <v>248</v>
      </c>
      <c r="H185" s="267">
        <v>17.407</v>
      </c>
      <c r="I185" s="268"/>
      <c r="J185" s="269">
        <f>ROUND(I185*H185,2)</f>
        <v>0</v>
      </c>
      <c r="K185" s="265" t="s">
        <v>168</v>
      </c>
      <c r="L185" s="270"/>
      <c r="M185" s="271" t="s">
        <v>1</v>
      </c>
      <c r="N185" s="272" t="s">
        <v>45</v>
      </c>
      <c r="O185" s="92"/>
      <c r="P185" s="228">
        <f>O185*H185</f>
        <v>0</v>
      </c>
      <c r="Q185" s="228">
        <v>0.0028999999999999998</v>
      </c>
      <c r="R185" s="228">
        <f>Q185*H185</f>
        <v>0.050480299999999999</v>
      </c>
      <c r="S185" s="228">
        <v>0</v>
      </c>
      <c r="T185" s="229">
        <f>S185*H185</f>
        <v>0</v>
      </c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R185" s="230" t="s">
        <v>309</v>
      </c>
      <c r="AT185" s="230" t="s">
        <v>261</v>
      </c>
      <c r="AU185" s="230" t="s">
        <v>90</v>
      </c>
      <c r="AY185" s="18" t="s">
        <v>161</v>
      </c>
      <c r="BE185" s="231">
        <f>IF(N185="základní",J185,0)</f>
        <v>0</v>
      </c>
      <c r="BF185" s="231">
        <f>IF(N185="snížená",J185,0)</f>
        <v>0</v>
      </c>
      <c r="BG185" s="231">
        <f>IF(N185="zákl. přenesená",J185,0)</f>
        <v>0</v>
      </c>
      <c r="BH185" s="231">
        <f>IF(N185="sníž. přenesená",J185,0)</f>
        <v>0</v>
      </c>
      <c r="BI185" s="231">
        <f>IF(N185="nulová",J185,0)</f>
        <v>0</v>
      </c>
      <c r="BJ185" s="18" t="s">
        <v>88</v>
      </c>
      <c r="BK185" s="231">
        <f>ROUND(I185*H185,2)</f>
        <v>0</v>
      </c>
      <c r="BL185" s="18" t="s">
        <v>303</v>
      </c>
      <c r="BM185" s="230" t="s">
        <v>2318</v>
      </c>
    </row>
    <row r="186" s="13" customFormat="1">
      <c r="A186" s="13"/>
      <c r="B186" s="241"/>
      <c r="C186" s="242"/>
      <c r="D186" s="232" t="s">
        <v>250</v>
      </c>
      <c r="E186" s="243" t="s">
        <v>1</v>
      </c>
      <c r="F186" s="244" t="s">
        <v>2319</v>
      </c>
      <c r="G186" s="242"/>
      <c r="H186" s="245">
        <v>13.91</v>
      </c>
      <c r="I186" s="246"/>
      <c r="J186" s="242"/>
      <c r="K186" s="242"/>
      <c r="L186" s="247"/>
      <c r="M186" s="248"/>
      <c r="N186" s="249"/>
      <c r="O186" s="249"/>
      <c r="P186" s="249"/>
      <c r="Q186" s="249"/>
      <c r="R186" s="249"/>
      <c r="S186" s="249"/>
      <c r="T186" s="250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T186" s="251" t="s">
        <v>250</v>
      </c>
      <c r="AU186" s="251" t="s">
        <v>90</v>
      </c>
      <c r="AV186" s="13" t="s">
        <v>90</v>
      </c>
      <c r="AW186" s="13" t="s">
        <v>36</v>
      </c>
      <c r="AX186" s="13" t="s">
        <v>80</v>
      </c>
      <c r="AY186" s="251" t="s">
        <v>161</v>
      </c>
    </row>
    <row r="187" s="13" customFormat="1">
      <c r="A187" s="13"/>
      <c r="B187" s="241"/>
      <c r="C187" s="242"/>
      <c r="D187" s="232" t="s">
        <v>250</v>
      </c>
      <c r="E187" s="243" t="s">
        <v>1</v>
      </c>
      <c r="F187" s="244" t="s">
        <v>2320</v>
      </c>
      <c r="G187" s="242"/>
      <c r="H187" s="245">
        <v>1.702</v>
      </c>
      <c r="I187" s="246"/>
      <c r="J187" s="242"/>
      <c r="K187" s="242"/>
      <c r="L187" s="247"/>
      <c r="M187" s="248"/>
      <c r="N187" s="249"/>
      <c r="O187" s="249"/>
      <c r="P187" s="249"/>
      <c r="Q187" s="249"/>
      <c r="R187" s="249"/>
      <c r="S187" s="249"/>
      <c r="T187" s="250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51" t="s">
        <v>250</v>
      </c>
      <c r="AU187" s="251" t="s">
        <v>90</v>
      </c>
      <c r="AV187" s="13" t="s">
        <v>90</v>
      </c>
      <c r="AW187" s="13" t="s">
        <v>36</v>
      </c>
      <c r="AX187" s="13" t="s">
        <v>80</v>
      </c>
      <c r="AY187" s="251" t="s">
        <v>161</v>
      </c>
    </row>
    <row r="188" s="14" customFormat="1">
      <c r="A188" s="14"/>
      <c r="B188" s="252"/>
      <c r="C188" s="253"/>
      <c r="D188" s="232" t="s">
        <v>250</v>
      </c>
      <c r="E188" s="254" t="s">
        <v>1</v>
      </c>
      <c r="F188" s="255" t="s">
        <v>253</v>
      </c>
      <c r="G188" s="253"/>
      <c r="H188" s="256">
        <v>15.612</v>
      </c>
      <c r="I188" s="257"/>
      <c r="J188" s="253"/>
      <c r="K188" s="253"/>
      <c r="L188" s="258"/>
      <c r="M188" s="259"/>
      <c r="N188" s="260"/>
      <c r="O188" s="260"/>
      <c r="P188" s="260"/>
      <c r="Q188" s="260"/>
      <c r="R188" s="260"/>
      <c r="S188" s="260"/>
      <c r="T188" s="261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T188" s="262" t="s">
        <v>250</v>
      </c>
      <c r="AU188" s="262" t="s">
        <v>90</v>
      </c>
      <c r="AV188" s="14" t="s">
        <v>184</v>
      </c>
      <c r="AW188" s="14" t="s">
        <v>36</v>
      </c>
      <c r="AX188" s="14" t="s">
        <v>88</v>
      </c>
      <c r="AY188" s="262" t="s">
        <v>161</v>
      </c>
    </row>
    <row r="189" s="13" customFormat="1">
      <c r="A189" s="13"/>
      <c r="B189" s="241"/>
      <c r="C189" s="242"/>
      <c r="D189" s="232" t="s">
        <v>250</v>
      </c>
      <c r="E189" s="242"/>
      <c r="F189" s="244" t="s">
        <v>2321</v>
      </c>
      <c r="G189" s="242"/>
      <c r="H189" s="245">
        <v>17.407</v>
      </c>
      <c r="I189" s="246"/>
      <c r="J189" s="242"/>
      <c r="K189" s="242"/>
      <c r="L189" s="247"/>
      <c r="M189" s="248"/>
      <c r="N189" s="249"/>
      <c r="O189" s="249"/>
      <c r="P189" s="249"/>
      <c r="Q189" s="249"/>
      <c r="R189" s="249"/>
      <c r="S189" s="249"/>
      <c r="T189" s="250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251" t="s">
        <v>250</v>
      </c>
      <c r="AU189" s="251" t="s">
        <v>90</v>
      </c>
      <c r="AV189" s="13" t="s">
        <v>90</v>
      </c>
      <c r="AW189" s="13" t="s">
        <v>4</v>
      </c>
      <c r="AX189" s="13" t="s">
        <v>88</v>
      </c>
      <c r="AY189" s="251" t="s">
        <v>161</v>
      </c>
    </row>
    <row r="190" s="2" customFormat="1" ht="24.15" customHeight="1">
      <c r="A190" s="39"/>
      <c r="B190" s="40"/>
      <c r="C190" s="219" t="s">
        <v>631</v>
      </c>
      <c r="D190" s="219" t="s">
        <v>164</v>
      </c>
      <c r="E190" s="220" t="s">
        <v>1088</v>
      </c>
      <c r="F190" s="221" t="s">
        <v>1089</v>
      </c>
      <c r="G190" s="222" t="s">
        <v>248</v>
      </c>
      <c r="H190" s="223">
        <v>13.91</v>
      </c>
      <c r="I190" s="224"/>
      <c r="J190" s="225">
        <f>ROUND(I190*H190,2)</f>
        <v>0</v>
      </c>
      <c r="K190" s="221" t="s">
        <v>168</v>
      </c>
      <c r="L190" s="45"/>
      <c r="M190" s="226" t="s">
        <v>1</v>
      </c>
      <c r="N190" s="227" t="s">
        <v>45</v>
      </c>
      <c r="O190" s="92"/>
      <c r="P190" s="228">
        <f>O190*H190</f>
        <v>0</v>
      </c>
      <c r="Q190" s="228">
        <v>0</v>
      </c>
      <c r="R190" s="228">
        <f>Q190*H190</f>
        <v>0</v>
      </c>
      <c r="S190" s="228">
        <v>0</v>
      </c>
      <c r="T190" s="229">
        <f>S190*H190</f>
        <v>0</v>
      </c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R190" s="230" t="s">
        <v>303</v>
      </c>
      <c r="AT190" s="230" t="s">
        <v>164</v>
      </c>
      <c r="AU190" s="230" t="s">
        <v>90</v>
      </c>
      <c r="AY190" s="18" t="s">
        <v>161</v>
      </c>
      <c r="BE190" s="231">
        <f>IF(N190="základní",J190,0)</f>
        <v>0</v>
      </c>
      <c r="BF190" s="231">
        <f>IF(N190="snížená",J190,0)</f>
        <v>0</v>
      </c>
      <c r="BG190" s="231">
        <f>IF(N190="zákl. přenesená",J190,0)</f>
        <v>0</v>
      </c>
      <c r="BH190" s="231">
        <f>IF(N190="sníž. přenesená",J190,0)</f>
        <v>0</v>
      </c>
      <c r="BI190" s="231">
        <f>IF(N190="nulová",J190,0)</f>
        <v>0</v>
      </c>
      <c r="BJ190" s="18" t="s">
        <v>88</v>
      </c>
      <c r="BK190" s="231">
        <f>ROUND(I190*H190,2)</f>
        <v>0</v>
      </c>
      <c r="BL190" s="18" t="s">
        <v>303</v>
      </c>
      <c r="BM190" s="230" t="s">
        <v>2322</v>
      </c>
    </row>
    <row r="191" s="2" customFormat="1" ht="33" customHeight="1">
      <c r="A191" s="39"/>
      <c r="B191" s="40"/>
      <c r="C191" s="219" t="s">
        <v>636</v>
      </c>
      <c r="D191" s="219" t="s">
        <v>164</v>
      </c>
      <c r="E191" s="220" t="s">
        <v>1091</v>
      </c>
      <c r="F191" s="221" t="s">
        <v>1092</v>
      </c>
      <c r="G191" s="222" t="s">
        <v>248</v>
      </c>
      <c r="H191" s="223">
        <v>13.91</v>
      </c>
      <c r="I191" s="224"/>
      <c r="J191" s="225">
        <f>ROUND(I191*H191,2)</f>
        <v>0</v>
      </c>
      <c r="K191" s="221" t="s">
        <v>168</v>
      </c>
      <c r="L191" s="45"/>
      <c r="M191" s="226" t="s">
        <v>1</v>
      </c>
      <c r="N191" s="227" t="s">
        <v>45</v>
      </c>
      <c r="O191" s="92"/>
      <c r="P191" s="228">
        <f>O191*H191</f>
        <v>0</v>
      </c>
      <c r="Q191" s="228">
        <v>0.00010000000000000001</v>
      </c>
      <c r="R191" s="228">
        <f>Q191*H191</f>
        <v>0.0013910000000000001</v>
      </c>
      <c r="S191" s="228">
        <v>0</v>
      </c>
      <c r="T191" s="229">
        <f>S191*H191</f>
        <v>0</v>
      </c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R191" s="230" t="s">
        <v>303</v>
      </c>
      <c r="AT191" s="230" t="s">
        <v>164</v>
      </c>
      <c r="AU191" s="230" t="s">
        <v>90</v>
      </c>
      <c r="AY191" s="18" t="s">
        <v>161</v>
      </c>
      <c r="BE191" s="231">
        <f>IF(N191="základní",J191,0)</f>
        <v>0</v>
      </c>
      <c r="BF191" s="231">
        <f>IF(N191="snížená",J191,0)</f>
        <v>0</v>
      </c>
      <c r="BG191" s="231">
        <f>IF(N191="zákl. přenesená",J191,0)</f>
        <v>0</v>
      </c>
      <c r="BH191" s="231">
        <f>IF(N191="sníž. přenesená",J191,0)</f>
        <v>0</v>
      </c>
      <c r="BI191" s="231">
        <f>IF(N191="nulová",J191,0)</f>
        <v>0</v>
      </c>
      <c r="BJ191" s="18" t="s">
        <v>88</v>
      </c>
      <c r="BK191" s="231">
        <f>ROUND(I191*H191,2)</f>
        <v>0</v>
      </c>
      <c r="BL191" s="18" t="s">
        <v>303</v>
      </c>
      <c r="BM191" s="230" t="s">
        <v>2323</v>
      </c>
    </row>
    <row r="192" s="2" customFormat="1" ht="16.5" customHeight="1">
      <c r="A192" s="39"/>
      <c r="B192" s="40"/>
      <c r="C192" s="219" t="s">
        <v>640</v>
      </c>
      <c r="D192" s="219" t="s">
        <v>164</v>
      </c>
      <c r="E192" s="220" t="s">
        <v>1094</v>
      </c>
      <c r="F192" s="221" t="s">
        <v>1095</v>
      </c>
      <c r="G192" s="222" t="s">
        <v>248</v>
      </c>
      <c r="H192" s="223">
        <v>13.91</v>
      </c>
      <c r="I192" s="224"/>
      <c r="J192" s="225">
        <f>ROUND(I192*H192,2)</f>
        <v>0</v>
      </c>
      <c r="K192" s="221" t="s">
        <v>168</v>
      </c>
      <c r="L192" s="45"/>
      <c r="M192" s="226" t="s">
        <v>1</v>
      </c>
      <c r="N192" s="227" t="s">
        <v>45</v>
      </c>
      <c r="O192" s="92"/>
      <c r="P192" s="228">
        <f>O192*H192</f>
        <v>0</v>
      </c>
      <c r="Q192" s="228">
        <v>3.0000000000000001E-05</v>
      </c>
      <c r="R192" s="228">
        <f>Q192*H192</f>
        <v>0.00041730000000000001</v>
      </c>
      <c r="S192" s="228">
        <v>0</v>
      </c>
      <c r="T192" s="229">
        <f>S192*H192</f>
        <v>0</v>
      </c>
      <c r="U192" s="39"/>
      <c r="V192" s="39"/>
      <c r="W192" s="39"/>
      <c r="X192" s="39"/>
      <c r="Y192" s="39"/>
      <c r="Z192" s="39"/>
      <c r="AA192" s="39"/>
      <c r="AB192" s="39"/>
      <c r="AC192" s="39"/>
      <c r="AD192" s="39"/>
      <c r="AE192" s="39"/>
      <c r="AR192" s="230" t="s">
        <v>303</v>
      </c>
      <c r="AT192" s="230" t="s">
        <v>164</v>
      </c>
      <c r="AU192" s="230" t="s">
        <v>90</v>
      </c>
      <c r="AY192" s="18" t="s">
        <v>161</v>
      </c>
      <c r="BE192" s="231">
        <f>IF(N192="základní",J192,0)</f>
        <v>0</v>
      </c>
      <c r="BF192" s="231">
        <f>IF(N192="snížená",J192,0)</f>
        <v>0</v>
      </c>
      <c r="BG192" s="231">
        <f>IF(N192="zákl. přenesená",J192,0)</f>
        <v>0</v>
      </c>
      <c r="BH192" s="231">
        <f>IF(N192="sníž. přenesená",J192,0)</f>
        <v>0</v>
      </c>
      <c r="BI192" s="231">
        <f>IF(N192="nulová",J192,0)</f>
        <v>0</v>
      </c>
      <c r="BJ192" s="18" t="s">
        <v>88</v>
      </c>
      <c r="BK192" s="231">
        <f>ROUND(I192*H192,2)</f>
        <v>0</v>
      </c>
      <c r="BL192" s="18" t="s">
        <v>303</v>
      </c>
      <c r="BM192" s="230" t="s">
        <v>2324</v>
      </c>
    </row>
    <row r="193" s="2" customFormat="1" ht="24.15" customHeight="1">
      <c r="A193" s="39"/>
      <c r="B193" s="40"/>
      <c r="C193" s="219" t="s">
        <v>371</v>
      </c>
      <c r="D193" s="219" t="s">
        <v>164</v>
      </c>
      <c r="E193" s="220" t="s">
        <v>1097</v>
      </c>
      <c r="F193" s="221" t="s">
        <v>1098</v>
      </c>
      <c r="G193" s="222" t="s">
        <v>362</v>
      </c>
      <c r="H193" s="283"/>
      <c r="I193" s="224"/>
      <c r="J193" s="225">
        <f>ROUND(I193*H193,2)</f>
        <v>0</v>
      </c>
      <c r="K193" s="221" t="s">
        <v>168</v>
      </c>
      <c r="L193" s="45"/>
      <c r="M193" s="226" t="s">
        <v>1</v>
      </c>
      <c r="N193" s="227" t="s">
        <v>45</v>
      </c>
      <c r="O193" s="92"/>
      <c r="P193" s="228">
        <f>O193*H193</f>
        <v>0</v>
      </c>
      <c r="Q193" s="228">
        <v>0</v>
      </c>
      <c r="R193" s="228">
        <f>Q193*H193</f>
        <v>0</v>
      </c>
      <c r="S193" s="228">
        <v>0</v>
      </c>
      <c r="T193" s="229">
        <f>S193*H193</f>
        <v>0</v>
      </c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R193" s="230" t="s">
        <v>303</v>
      </c>
      <c r="AT193" s="230" t="s">
        <v>164</v>
      </c>
      <c r="AU193" s="230" t="s">
        <v>90</v>
      </c>
      <c r="AY193" s="18" t="s">
        <v>161</v>
      </c>
      <c r="BE193" s="231">
        <f>IF(N193="základní",J193,0)</f>
        <v>0</v>
      </c>
      <c r="BF193" s="231">
        <f>IF(N193="snížená",J193,0)</f>
        <v>0</v>
      </c>
      <c r="BG193" s="231">
        <f>IF(N193="zákl. přenesená",J193,0)</f>
        <v>0</v>
      </c>
      <c r="BH193" s="231">
        <f>IF(N193="sníž. přenesená",J193,0)</f>
        <v>0</v>
      </c>
      <c r="BI193" s="231">
        <f>IF(N193="nulová",J193,0)</f>
        <v>0</v>
      </c>
      <c r="BJ193" s="18" t="s">
        <v>88</v>
      </c>
      <c r="BK193" s="231">
        <f>ROUND(I193*H193,2)</f>
        <v>0</v>
      </c>
      <c r="BL193" s="18" t="s">
        <v>303</v>
      </c>
      <c r="BM193" s="230" t="s">
        <v>2325</v>
      </c>
    </row>
    <row r="194" s="2" customFormat="1" ht="33" customHeight="1">
      <c r="A194" s="39"/>
      <c r="B194" s="40"/>
      <c r="C194" s="219" t="s">
        <v>379</v>
      </c>
      <c r="D194" s="219" t="s">
        <v>164</v>
      </c>
      <c r="E194" s="220" t="s">
        <v>1100</v>
      </c>
      <c r="F194" s="221" t="s">
        <v>1101</v>
      </c>
      <c r="G194" s="222" t="s">
        <v>362</v>
      </c>
      <c r="H194" s="283"/>
      <c r="I194" s="224"/>
      <c r="J194" s="225">
        <f>ROUND(I194*H194,2)</f>
        <v>0</v>
      </c>
      <c r="K194" s="221" t="s">
        <v>168</v>
      </c>
      <c r="L194" s="45"/>
      <c r="M194" s="226" t="s">
        <v>1</v>
      </c>
      <c r="N194" s="227" t="s">
        <v>45</v>
      </c>
      <c r="O194" s="92"/>
      <c r="P194" s="228">
        <f>O194*H194</f>
        <v>0</v>
      </c>
      <c r="Q194" s="228">
        <v>0</v>
      </c>
      <c r="R194" s="228">
        <f>Q194*H194</f>
        <v>0</v>
      </c>
      <c r="S194" s="228">
        <v>0</v>
      </c>
      <c r="T194" s="229">
        <f>S194*H194</f>
        <v>0</v>
      </c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R194" s="230" t="s">
        <v>303</v>
      </c>
      <c r="AT194" s="230" t="s">
        <v>164</v>
      </c>
      <c r="AU194" s="230" t="s">
        <v>90</v>
      </c>
      <c r="AY194" s="18" t="s">
        <v>161</v>
      </c>
      <c r="BE194" s="231">
        <f>IF(N194="základní",J194,0)</f>
        <v>0</v>
      </c>
      <c r="BF194" s="231">
        <f>IF(N194="snížená",J194,0)</f>
        <v>0</v>
      </c>
      <c r="BG194" s="231">
        <f>IF(N194="zákl. přenesená",J194,0)</f>
        <v>0</v>
      </c>
      <c r="BH194" s="231">
        <f>IF(N194="sníž. přenesená",J194,0)</f>
        <v>0</v>
      </c>
      <c r="BI194" s="231">
        <f>IF(N194="nulová",J194,0)</f>
        <v>0</v>
      </c>
      <c r="BJ194" s="18" t="s">
        <v>88</v>
      </c>
      <c r="BK194" s="231">
        <f>ROUND(I194*H194,2)</f>
        <v>0</v>
      </c>
      <c r="BL194" s="18" t="s">
        <v>303</v>
      </c>
      <c r="BM194" s="230" t="s">
        <v>2326</v>
      </c>
    </row>
    <row r="195" s="13" customFormat="1">
      <c r="A195" s="13"/>
      <c r="B195" s="241"/>
      <c r="C195" s="242"/>
      <c r="D195" s="232" t="s">
        <v>250</v>
      </c>
      <c r="E195" s="242"/>
      <c r="F195" s="244" t="s">
        <v>2327</v>
      </c>
      <c r="G195" s="242"/>
      <c r="H195" s="245">
        <v>1738.518</v>
      </c>
      <c r="I195" s="246"/>
      <c r="J195" s="242"/>
      <c r="K195" s="242"/>
      <c r="L195" s="247"/>
      <c r="M195" s="248"/>
      <c r="N195" s="249"/>
      <c r="O195" s="249"/>
      <c r="P195" s="249"/>
      <c r="Q195" s="249"/>
      <c r="R195" s="249"/>
      <c r="S195" s="249"/>
      <c r="T195" s="250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251" t="s">
        <v>250</v>
      </c>
      <c r="AU195" s="251" t="s">
        <v>90</v>
      </c>
      <c r="AV195" s="13" t="s">
        <v>90</v>
      </c>
      <c r="AW195" s="13" t="s">
        <v>4</v>
      </c>
      <c r="AX195" s="13" t="s">
        <v>88</v>
      </c>
      <c r="AY195" s="251" t="s">
        <v>161</v>
      </c>
    </row>
    <row r="196" s="12" customFormat="1" ht="22.8" customHeight="1">
      <c r="A196" s="12"/>
      <c r="B196" s="203"/>
      <c r="C196" s="204"/>
      <c r="D196" s="205" t="s">
        <v>79</v>
      </c>
      <c r="E196" s="217" t="s">
        <v>369</v>
      </c>
      <c r="F196" s="217" t="s">
        <v>370</v>
      </c>
      <c r="G196" s="204"/>
      <c r="H196" s="204"/>
      <c r="I196" s="207"/>
      <c r="J196" s="218">
        <f>BK196</f>
        <v>0</v>
      </c>
      <c r="K196" s="204"/>
      <c r="L196" s="209"/>
      <c r="M196" s="210"/>
      <c r="N196" s="211"/>
      <c r="O196" s="211"/>
      <c r="P196" s="212">
        <f>SUM(P197:P203)</f>
        <v>0</v>
      </c>
      <c r="Q196" s="211"/>
      <c r="R196" s="212">
        <f>SUM(R197:R203)</f>
        <v>0.0047920000000000003</v>
      </c>
      <c r="S196" s="211"/>
      <c r="T196" s="213">
        <f>SUM(T197:T203)</f>
        <v>0</v>
      </c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R196" s="214" t="s">
        <v>90</v>
      </c>
      <c r="AT196" s="215" t="s">
        <v>79</v>
      </c>
      <c r="AU196" s="215" t="s">
        <v>88</v>
      </c>
      <c r="AY196" s="214" t="s">
        <v>161</v>
      </c>
      <c r="BK196" s="216">
        <f>SUM(BK197:BK203)</f>
        <v>0</v>
      </c>
    </row>
    <row r="197" s="2" customFormat="1" ht="24.15" customHeight="1">
      <c r="A197" s="39"/>
      <c r="B197" s="40"/>
      <c r="C197" s="219" t="s">
        <v>383</v>
      </c>
      <c r="D197" s="219" t="s">
        <v>164</v>
      </c>
      <c r="E197" s="220" t="s">
        <v>1189</v>
      </c>
      <c r="F197" s="221" t="s">
        <v>1190</v>
      </c>
      <c r="G197" s="222" t="s">
        <v>441</v>
      </c>
      <c r="H197" s="223">
        <v>47.920000000000002</v>
      </c>
      <c r="I197" s="224"/>
      <c r="J197" s="225">
        <f>ROUND(I197*H197,2)</f>
        <v>0</v>
      </c>
      <c r="K197" s="221" t="s">
        <v>168</v>
      </c>
      <c r="L197" s="45"/>
      <c r="M197" s="226" t="s">
        <v>1</v>
      </c>
      <c r="N197" s="227" t="s">
        <v>45</v>
      </c>
      <c r="O197" s="92"/>
      <c r="P197" s="228">
        <f>O197*H197</f>
        <v>0</v>
      </c>
      <c r="Q197" s="228">
        <v>0</v>
      </c>
      <c r="R197" s="228">
        <f>Q197*H197</f>
        <v>0</v>
      </c>
      <c r="S197" s="228">
        <v>0</v>
      </c>
      <c r="T197" s="229">
        <f>S197*H197</f>
        <v>0</v>
      </c>
      <c r="U197" s="39"/>
      <c r="V197" s="39"/>
      <c r="W197" s="39"/>
      <c r="X197" s="39"/>
      <c r="Y197" s="39"/>
      <c r="Z197" s="39"/>
      <c r="AA197" s="39"/>
      <c r="AB197" s="39"/>
      <c r="AC197" s="39"/>
      <c r="AD197" s="39"/>
      <c r="AE197" s="39"/>
      <c r="AR197" s="230" t="s">
        <v>303</v>
      </c>
      <c r="AT197" s="230" t="s">
        <v>164</v>
      </c>
      <c r="AU197" s="230" t="s">
        <v>90</v>
      </c>
      <c r="AY197" s="18" t="s">
        <v>161</v>
      </c>
      <c r="BE197" s="231">
        <f>IF(N197="základní",J197,0)</f>
        <v>0</v>
      </c>
      <c r="BF197" s="231">
        <f>IF(N197="snížená",J197,0)</f>
        <v>0</v>
      </c>
      <c r="BG197" s="231">
        <f>IF(N197="zákl. přenesená",J197,0)</f>
        <v>0</v>
      </c>
      <c r="BH197" s="231">
        <f>IF(N197="sníž. přenesená",J197,0)</f>
        <v>0</v>
      </c>
      <c r="BI197" s="231">
        <f>IF(N197="nulová",J197,0)</f>
        <v>0</v>
      </c>
      <c r="BJ197" s="18" t="s">
        <v>88</v>
      </c>
      <c r="BK197" s="231">
        <f>ROUND(I197*H197,2)</f>
        <v>0</v>
      </c>
      <c r="BL197" s="18" t="s">
        <v>303</v>
      </c>
      <c r="BM197" s="230" t="s">
        <v>2328</v>
      </c>
    </row>
    <row r="198" s="2" customFormat="1">
      <c r="A198" s="39"/>
      <c r="B198" s="40"/>
      <c r="C198" s="41"/>
      <c r="D198" s="232" t="s">
        <v>171</v>
      </c>
      <c r="E198" s="41"/>
      <c r="F198" s="233" t="s">
        <v>1192</v>
      </c>
      <c r="G198" s="41"/>
      <c r="H198" s="41"/>
      <c r="I198" s="234"/>
      <c r="J198" s="41"/>
      <c r="K198" s="41"/>
      <c r="L198" s="45"/>
      <c r="M198" s="235"/>
      <c r="N198" s="236"/>
      <c r="O198" s="92"/>
      <c r="P198" s="92"/>
      <c r="Q198" s="92"/>
      <c r="R198" s="92"/>
      <c r="S198" s="92"/>
      <c r="T198" s="93"/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T198" s="18" t="s">
        <v>171</v>
      </c>
      <c r="AU198" s="18" t="s">
        <v>90</v>
      </c>
    </row>
    <row r="199" s="13" customFormat="1">
      <c r="A199" s="13"/>
      <c r="B199" s="241"/>
      <c r="C199" s="242"/>
      <c r="D199" s="232" t="s">
        <v>250</v>
      </c>
      <c r="E199" s="243" t="s">
        <v>1</v>
      </c>
      <c r="F199" s="244" t="s">
        <v>2281</v>
      </c>
      <c r="G199" s="242"/>
      <c r="H199" s="245">
        <v>20.920000000000002</v>
      </c>
      <c r="I199" s="246"/>
      <c r="J199" s="242"/>
      <c r="K199" s="242"/>
      <c r="L199" s="247"/>
      <c r="M199" s="248"/>
      <c r="N199" s="249"/>
      <c r="O199" s="249"/>
      <c r="P199" s="249"/>
      <c r="Q199" s="249"/>
      <c r="R199" s="249"/>
      <c r="S199" s="249"/>
      <c r="T199" s="250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T199" s="251" t="s">
        <v>250</v>
      </c>
      <c r="AU199" s="251" t="s">
        <v>90</v>
      </c>
      <c r="AV199" s="13" t="s">
        <v>90</v>
      </c>
      <c r="AW199" s="13" t="s">
        <v>36</v>
      </c>
      <c r="AX199" s="13" t="s">
        <v>80</v>
      </c>
      <c r="AY199" s="251" t="s">
        <v>161</v>
      </c>
    </row>
    <row r="200" s="13" customFormat="1">
      <c r="A200" s="13"/>
      <c r="B200" s="241"/>
      <c r="C200" s="242"/>
      <c r="D200" s="232" t="s">
        <v>250</v>
      </c>
      <c r="E200" s="243" t="s">
        <v>1</v>
      </c>
      <c r="F200" s="244" t="s">
        <v>2329</v>
      </c>
      <c r="G200" s="242"/>
      <c r="H200" s="245">
        <v>27</v>
      </c>
      <c r="I200" s="246"/>
      <c r="J200" s="242"/>
      <c r="K200" s="242"/>
      <c r="L200" s="247"/>
      <c r="M200" s="248"/>
      <c r="N200" s="249"/>
      <c r="O200" s="249"/>
      <c r="P200" s="249"/>
      <c r="Q200" s="249"/>
      <c r="R200" s="249"/>
      <c r="S200" s="249"/>
      <c r="T200" s="250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T200" s="251" t="s">
        <v>250</v>
      </c>
      <c r="AU200" s="251" t="s">
        <v>90</v>
      </c>
      <c r="AV200" s="13" t="s">
        <v>90</v>
      </c>
      <c r="AW200" s="13" t="s">
        <v>36</v>
      </c>
      <c r="AX200" s="13" t="s">
        <v>80</v>
      </c>
      <c r="AY200" s="251" t="s">
        <v>161</v>
      </c>
    </row>
    <row r="201" s="14" customFormat="1">
      <c r="A201" s="14"/>
      <c r="B201" s="252"/>
      <c r="C201" s="253"/>
      <c r="D201" s="232" t="s">
        <v>250</v>
      </c>
      <c r="E201" s="254" t="s">
        <v>1</v>
      </c>
      <c r="F201" s="255" t="s">
        <v>253</v>
      </c>
      <c r="G201" s="253"/>
      <c r="H201" s="256">
        <v>47.920000000000002</v>
      </c>
      <c r="I201" s="257"/>
      <c r="J201" s="253"/>
      <c r="K201" s="253"/>
      <c r="L201" s="258"/>
      <c r="M201" s="259"/>
      <c r="N201" s="260"/>
      <c r="O201" s="260"/>
      <c r="P201" s="260"/>
      <c r="Q201" s="260"/>
      <c r="R201" s="260"/>
      <c r="S201" s="260"/>
      <c r="T201" s="261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T201" s="262" t="s">
        <v>250</v>
      </c>
      <c r="AU201" s="262" t="s">
        <v>90</v>
      </c>
      <c r="AV201" s="14" t="s">
        <v>184</v>
      </c>
      <c r="AW201" s="14" t="s">
        <v>36</v>
      </c>
      <c r="AX201" s="14" t="s">
        <v>88</v>
      </c>
      <c r="AY201" s="262" t="s">
        <v>161</v>
      </c>
    </row>
    <row r="202" s="2" customFormat="1" ht="16.5" customHeight="1">
      <c r="A202" s="39"/>
      <c r="B202" s="40"/>
      <c r="C202" s="263" t="s">
        <v>388</v>
      </c>
      <c r="D202" s="263" t="s">
        <v>261</v>
      </c>
      <c r="E202" s="264" t="s">
        <v>1196</v>
      </c>
      <c r="F202" s="265" t="s">
        <v>1197</v>
      </c>
      <c r="G202" s="266" t="s">
        <v>1072</v>
      </c>
      <c r="H202" s="267">
        <v>4.7919999999999998</v>
      </c>
      <c r="I202" s="268"/>
      <c r="J202" s="269">
        <f>ROUND(I202*H202,2)</f>
        <v>0</v>
      </c>
      <c r="K202" s="265" t="s">
        <v>168</v>
      </c>
      <c r="L202" s="270"/>
      <c r="M202" s="271" t="s">
        <v>1</v>
      </c>
      <c r="N202" s="272" t="s">
        <v>45</v>
      </c>
      <c r="O202" s="92"/>
      <c r="P202" s="228">
        <f>O202*H202</f>
        <v>0</v>
      </c>
      <c r="Q202" s="228">
        <v>0.001</v>
      </c>
      <c r="R202" s="228">
        <f>Q202*H202</f>
        <v>0.0047920000000000003</v>
      </c>
      <c r="S202" s="228">
        <v>0</v>
      </c>
      <c r="T202" s="229">
        <f>S202*H202</f>
        <v>0</v>
      </c>
      <c r="U202" s="39"/>
      <c r="V202" s="39"/>
      <c r="W202" s="39"/>
      <c r="X202" s="39"/>
      <c r="Y202" s="39"/>
      <c r="Z202" s="39"/>
      <c r="AA202" s="39"/>
      <c r="AB202" s="39"/>
      <c r="AC202" s="39"/>
      <c r="AD202" s="39"/>
      <c r="AE202" s="39"/>
      <c r="AR202" s="230" t="s">
        <v>309</v>
      </c>
      <c r="AT202" s="230" t="s">
        <v>261</v>
      </c>
      <c r="AU202" s="230" t="s">
        <v>90</v>
      </c>
      <c r="AY202" s="18" t="s">
        <v>161</v>
      </c>
      <c r="BE202" s="231">
        <f>IF(N202="základní",J202,0)</f>
        <v>0</v>
      </c>
      <c r="BF202" s="231">
        <f>IF(N202="snížená",J202,0)</f>
        <v>0</v>
      </c>
      <c r="BG202" s="231">
        <f>IF(N202="zákl. přenesená",J202,0)</f>
        <v>0</v>
      </c>
      <c r="BH202" s="231">
        <f>IF(N202="sníž. přenesená",J202,0)</f>
        <v>0</v>
      </c>
      <c r="BI202" s="231">
        <f>IF(N202="nulová",J202,0)</f>
        <v>0</v>
      </c>
      <c r="BJ202" s="18" t="s">
        <v>88</v>
      </c>
      <c r="BK202" s="231">
        <f>ROUND(I202*H202,2)</f>
        <v>0</v>
      </c>
      <c r="BL202" s="18" t="s">
        <v>303</v>
      </c>
      <c r="BM202" s="230" t="s">
        <v>2330</v>
      </c>
    </row>
    <row r="203" s="13" customFormat="1">
      <c r="A203" s="13"/>
      <c r="B203" s="241"/>
      <c r="C203" s="242"/>
      <c r="D203" s="232" t="s">
        <v>250</v>
      </c>
      <c r="E203" s="242"/>
      <c r="F203" s="244" t="s">
        <v>2331</v>
      </c>
      <c r="G203" s="242"/>
      <c r="H203" s="245">
        <v>4.7919999999999998</v>
      </c>
      <c r="I203" s="246"/>
      <c r="J203" s="242"/>
      <c r="K203" s="242"/>
      <c r="L203" s="247"/>
      <c r="M203" s="248"/>
      <c r="N203" s="249"/>
      <c r="O203" s="249"/>
      <c r="P203" s="249"/>
      <c r="Q203" s="249"/>
      <c r="R203" s="249"/>
      <c r="S203" s="249"/>
      <c r="T203" s="250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T203" s="251" t="s">
        <v>250</v>
      </c>
      <c r="AU203" s="251" t="s">
        <v>90</v>
      </c>
      <c r="AV203" s="13" t="s">
        <v>90</v>
      </c>
      <c r="AW203" s="13" t="s">
        <v>4</v>
      </c>
      <c r="AX203" s="13" t="s">
        <v>88</v>
      </c>
      <c r="AY203" s="251" t="s">
        <v>161</v>
      </c>
    </row>
    <row r="204" s="12" customFormat="1" ht="22.8" customHeight="1">
      <c r="A204" s="12"/>
      <c r="B204" s="203"/>
      <c r="C204" s="204"/>
      <c r="D204" s="205" t="s">
        <v>79</v>
      </c>
      <c r="E204" s="217" t="s">
        <v>1200</v>
      </c>
      <c r="F204" s="217" t="s">
        <v>1201</v>
      </c>
      <c r="G204" s="204"/>
      <c r="H204" s="204"/>
      <c r="I204" s="207"/>
      <c r="J204" s="218">
        <f>BK204</f>
        <v>0</v>
      </c>
      <c r="K204" s="204"/>
      <c r="L204" s="209"/>
      <c r="M204" s="210"/>
      <c r="N204" s="211"/>
      <c r="O204" s="211"/>
      <c r="P204" s="212">
        <f>SUM(P205:P237)</f>
        <v>0</v>
      </c>
      <c r="Q204" s="211"/>
      <c r="R204" s="212">
        <f>SUM(R205:R237)</f>
        <v>0.30543500000000001</v>
      </c>
      <c r="S204" s="211"/>
      <c r="T204" s="213">
        <f>SUM(T205:T237)</f>
        <v>0.020465480000000001</v>
      </c>
      <c r="U204" s="12"/>
      <c r="V204" s="12"/>
      <c r="W204" s="12"/>
      <c r="X204" s="12"/>
      <c r="Y204" s="12"/>
      <c r="Z204" s="12"/>
      <c r="AA204" s="12"/>
      <c r="AB204" s="12"/>
      <c r="AC204" s="12"/>
      <c r="AD204" s="12"/>
      <c r="AE204" s="12"/>
      <c r="AR204" s="214" t="s">
        <v>90</v>
      </c>
      <c r="AT204" s="215" t="s">
        <v>79</v>
      </c>
      <c r="AU204" s="215" t="s">
        <v>88</v>
      </c>
      <c r="AY204" s="214" t="s">
        <v>161</v>
      </c>
      <c r="BK204" s="216">
        <f>SUM(BK205:BK237)</f>
        <v>0</v>
      </c>
    </row>
    <row r="205" s="2" customFormat="1" ht="16.5" customHeight="1">
      <c r="A205" s="39"/>
      <c r="B205" s="40"/>
      <c r="C205" s="219" t="s">
        <v>309</v>
      </c>
      <c r="D205" s="219" t="s">
        <v>164</v>
      </c>
      <c r="E205" s="220" t="s">
        <v>1203</v>
      </c>
      <c r="F205" s="221" t="s">
        <v>1204</v>
      </c>
      <c r="G205" s="222" t="s">
        <v>248</v>
      </c>
      <c r="H205" s="223">
        <v>63.991999999999997</v>
      </c>
      <c r="I205" s="224"/>
      <c r="J205" s="225">
        <f>ROUND(I205*H205,2)</f>
        <v>0</v>
      </c>
      <c r="K205" s="221" t="s">
        <v>168</v>
      </c>
      <c r="L205" s="45"/>
      <c r="M205" s="226" t="s">
        <v>1</v>
      </c>
      <c r="N205" s="227" t="s">
        <v>45</v>
      </c>
      <c r="O205" s="92"/>
      <c r="P205" s="228">
        <f>O205*H205</f>
        <v>0</v>
      </c>
      <c r="Q205" s="228">
        <v>0.001</v>
      </c>
      <c r="R205" s="228">
        <f>Q205*H205</f>
        <v>0.063991999999999993</v>
      </c>
      <c r="S205" s="228">
        <v>0.00031</v>
      </c>
      <c r="T205" s="229">
        <f>S205*H205</f>
        <v>0.019837520000000001</v>
      </c>
      <c r="U205" s="39"/>
      <c r="V205" s="39"/>
      <c r="W205" s="39"/>
      <c r="X205" s="39"/>
      <c r="Y205" s="39"/>
      <c r="Z205" s="39"/>
      <c r="AA205" s="39"/>
      <c r="AB205" s="39"/>
      <c r="AC205" s="39"/>
      <c r="AD205" s="39"/>
      <c r="AE205" s="39"/>
      <c r="AR205" s="230" t="s">
        <v>303</v>
      </c>
      <c r="AT205" s="230" t="s">
        <v>164</v>
      </c>
      <c r="AU205" s="230" t="s">
        <v>90</v>
      </c>
      <c r="AY205" s="18" t="s">
        <v>161</v>
      </c>
      <c r="BE205" s="231">
        <f>IF(N205="základní",J205,0)</f>
        <v>0</v>
      </c>
      <c r="BF205" s="231">
        <f>IF(N205="snížená",J205,0)</f>
        <v>0</v>
      </c>
      <c r="BG205" s="231">
        <f>IF(N205="zákl. přenesená",J205,0)</f>
        <v>0</v>
      </c>
      <c r="BH205" s="231">
        <f>IF(N205="sníž. přenesená",J205,0)</f>
        <v>0</v>
      </c>
      <c r="BI205" s="231">
        <f>IF(N205="nulová",J205,0)</f>
        <v>0</v>
      </c>
      <c r="BJ205" s="18" t="s">
        <v>88</v>
      </c>
      <c r="BK205" s="231">
        <f>ROUND(I205*H205,2)</f>
        <v>0</v>
      </c>
      <c r="BL205" s="18" t="s">
        <v>303</v>
      </c>
      <c r="BM205" s="230" t="s">
        <v>2332</v>
      </c>
    </row>
    <row r="206" s="13" customFormat="1">
      <c r="A206" s="13"/>
      <c r="B206" s="241"/>
      <c r="C206" s="242"/>
      <c r="D206" s="232" t="s">
        <v>250</v>
      </c>
      <c r="E206" s="243" t="s">
        <v>1</v>
      </c>
      <c r="F206" s="244" t="s">
        <v>2333</v>
      </c>
      <c r="G206" s="242"/>
      <c r="H206" s="245">
        <v>62.759999999999998</v>
      </c>
      <c r="I206" s="246"/>
      <c r="J206" s="242"/>
      <c r="K206" s="242"/>
      <c r="L206" s="247"/>
      <c r="M206" s="248"/>
      <c r="N206" s="249"/>
      <c r="O206" s="249"/>
      <c r="P206" s="249"/>
      <c r="Q206" s="249"/>
      <c r="R206" s="249"/>
      <c r="S206" s="249"/>
      <c r="T206" s="250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T206" s="251" t="s">
        <v>250</v>
      </c>
      <c r="AU206" s="251" t="s">
        <v>90</v>
      </c>
      <c r="AV206" s="13" t="s">
        <v>90</v>
      </c>
      <c r="AW206" s="13" t="s">
        <v>36</v>
      </c>
      <c r="AX206" s="13" t="s">
        <v>80</v>
      </c>
      <c r="AY206" s="251" t="s">
        <v>161</v>
      </c>
    </row>
    <row r="207" s="13" customFormat="1">
      <c r="A207" s="13"/>
      <c r="B207" s="241"/>
      <c r="C207" s="242"/>
      <c r="D207" s="232" t="s">
        <v>250</v>
      </c>
      <c r="E207" s="243" t="s">
        <v>1</v>
      </c>
      <c r="F207" s="244" t="s">
        <v>2334</v>
      </c>
      <c r="G207" s="242"/>
      <c r="H207" s="245">
        <v>-12.678000000000001</v>
      </c>
      <c r="I207" s="246"/>
      <c r="J207" s="242"/>
      <c r="K207" s="242"/>
      <c r="L207" s="247"/>
      <c r="M207" s="248"/>
      <c r="N207" s="249"/>
      <c r="O207" s="249"/>
      <c r="P207" s="249"/>
      <c r="Q207" s="249"/>
      <c r="R207" s="249"/>
      <c r="S207" s="249"/>
      <c r="T207" s="250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T207" s="251" t="s">
        <v>250</v>
      </c>
      <c r="AU207" s="251" t="s">
        <v>90</v>
      </c>
      <c r="AV207" s="13" t="s">
        <v>90</v>
      </c>
      <c r="AW207" s="13" t="s">
        <v>36</v>
      </c>
      <c r="AX207" s="13" t="s">
        <v>80</v>
      </c>
      <c r="AY207" s="251" t="s">
        <v>161</v>
      </c>
    </row>
    <row r="208" s="13" customFormat="1">
      <c r="A208" s="13"/>
      <c r="B208" s="241"/>
      <c r="C208" s="242"/>
      <c r="D208" s="232" t="s">
        <v>250</v>
      </c>
      <c r="E208" s="243" t="s">
        <v>1</v>
      </c>
      <c r="F208" s="244" t="s">
        <v>2335</v>
      </c>
      <c r="G208" s="242"/>
      <c r="H208" s="245">
        <v>13.91</v>
      </c>
      <c r="I208" s="246"/>
      <c r="J208" s="242"/>
      <c r="K208" s="242"/>
      <c r="L208" s="247"/>
      <c r="M208" s="248"/>
      <c r="N208" s="249"/>
      <c r="O208" s="249"/>
      <c r="P208" s="249"/>
      <c r="Q208" s="249"/>
      <c r="R208" s="249"/>
      <c r="S208" s="249"/>
      <c r="T208" s="250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T208" s="251" t="s">
        <v>250</v>
      </c>
      <c r="AU208" s="251" t="s">
        <v>90</v>
      </c>
      <c r="AV208" s="13" t="s">
        <v>90</v>
      </c>
      <c r="AW208" s="13" t="s">
        <v>36</v>
      </c>
      <c r="AX208" s="13" t="s">
        <v>80</v>
      </c>
      <c r="AY208" s="251" t="s">
        <v>161</v>
      </c>
    </row>
    <row r="209" s="14" customFormat="1">
      <c r="A209" s="14"/>
      <c r="B209" s="252"/>
      <c r="C209" s="253"/>
      <c r="D209" s="232" t="s">
        <v>250</v>
      </c>
      <c r="E209" s="254" t="s">
        <v>1</v>
      </c>
      <c r="F209" s="255" t="s">
        <v>253</v>
      </c>
      <c r="G209" s="253"/>
      <c r="H209" s="256">
        <v>63.99199999999999</v>
      </c>
      <c r="I209" s="257"/>
      <c r="J209" s="253"/>
      <c r="K209" s="253"/>
      <c r="L209" s="258"/>
      <c r="M209" s="259"/>
      <c r="N209" s="260"/>
      <c r="O209" s="260"/>
      <c r="P209" s="260"/>
      <c r="Q209" s="260"/>
      <c r="R209" s="260"/>
      <c r="S209" s="260"/>
      <c r="T209" s="261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T209" s="262" t="s">
        <v>250</v>
      </c>
      <c r="AU209" s="262" t="s">
        <v>90</v>
      </c>
      <c r="AV209" s="14" t="s">
        <v>184</v>
      </c>
      <c r="AW209" s="14" t="s">
        <v>36</v>
      </c>
      <c r="AX209" s="14" t="s">
        <v>88</v>
      </c>
      <c r="AY209" s="262" t="s">
        <v>161</v>
      </c>
    </row>
    <row r="210" s="2" customFormat="1" ht="24.15" customHeight="1">
      <c r="A210" s="39"/>
      <c r="B210" s="40"/>
      <c r="C210" s="219" t="s">
        <v>395</v>
      </c>
      <c r="D210" s="219" t="s">
        <v>164</v>
      </c>
      <c r="E210" s="220" t="s">
        <v>1210</v>
      </c>
      <c r="F210" s="221" t="s">
        <v>1211</v>
      </c>
      <c r="G210" s="222" t="s">
        <v>248</v>
      </c>
      <c r="H210" s="223">
        <v>63.991999999999997</v>
      </c>
      <c r="I210" s="224"/>
      <c r="J210" s="225">
        <f>ROUND(I210*H210,2)</f>
        <v>0</v>
      </c>
      <c r="K210" s="221" t="s">
        <v>168</v>
      </c>
      <c r="L210" s="45"/>
      <c r="M210" s="226" t="s">
        <v>1</v>
      </c>
      <c r="N210" s="227" t="s">
        <v>45</v>
      </c>
      <c r="O210" s="92"/>
      <c r="P210" s="228">
        <f>O210*H210</f>
        <v>0</v>
      </c>
      <c r="Q210" s="228">
        <v>0</v>
      </c>
      <c r="R210" s="228">
        <f>Q210*H210</f>
        <v>0</v>
      </c>
      <c r="S210" s="228">
        <v>0</v>
      </c>
      <c r="T210" s="229">
        <f>S210*H210</f>
        <v>0</v>
      </c>
      <c r="U210" s="39"/>
      <c r="V210" s="39"/>
      <c r="W210" s="39"/>
      <c r="X210" s="39"/>
      <c r="Y210" s="39"/>
      <c r="Z210" s="39"/>
      <c r="AA210" s="39"/>
      <c r="AB210" s="39"/>
      <c r="AC210" s="39"/>
      <c r="AD210" s="39"/>
      <c r="AE210" s="39"/>
      <c r="AR210" s="230" t="s">
        <v>303</v>
      </c>
      <c r="AT210" s="230" t="s">
        <v>164</v>
      </c>
      <c r="AU210" s="230" t="s">
        <v>90</v>
      </c>
      <c r="AY210" s="18" t="s">
        <v>161</v>
      </c>
      <c r="BE210" s="231">
        <f>IF(N210="základní",J210,0)</f>
        <v>0</v>
      </c>
      <c r="BF210" s="231">
        <f>IF(N210="snížená",J210,0)</f>
        <v>0</v>
      </c>
      <c r="BG210" s="231">
        <f>IF(N210="zákl. přenesená",J210,0)</f>
        <v>0</v>
      </c>
      <c r="BH210" s="231">
        <f>IF(N210="sníž. přenesená",J210,0)</f>
        <v>0</v>
      </c>
      <c r="BI210" s="231">
        <f>IF(N210="nulová",J210,0)</f>
        <v>0</v>
      </c>
      <c r="BJ210" s="18" t="s">
        <v>88</v>
      </c>
      <c r="BK210" s="231">
        <f>ROUND(I210*H210,2)</f>
        <v>0</v>
      </c>
      <c r="BL210" s="18" t="s">
        <v>303</v>
      </c>
      <c r="BM210" s="230" t="s">
        <v>2336</v>
      </c>
    </row>
    <row r="211" s="2" customFormat="1" ht="24.15" customHeight="1">
      <c r="A211" s="39"/>
      <c r="B211" s="40"/>
      <c r="C211" s="219" t="s">
        <v>399</v>
      </c>
      <c r="D211" s="219" t="s">
        <v>164</v>
      </c>
      <c r="E211" s="220" t="s">
        <v>1213</v>
      </c>
      <c r="F211" s="221" t="s">
        <v>1214</v>
      </c>
      <c r="G211" s="222" t="s">
        <v>441</v>
      </c>
      <c r="H211" s="223">
        <v>47.920000000000002</v>
      </c>
      <c r="I211" s="224"/>
      <c r="J211" s="225">
        <f>ROUND(I211*H211,2)</f>
        <v>0</v>
      </c>
      <c r="K211" s="221" t="s">
        <v>168</v>
      </c>
      <c r="L211" s="45"/>
      <c r="M211" s="226" t="s">
        <v>1</v>
      </c>
      <c r="N211" s="227" t="s">
        <v>45</v>
      </c>
      <c r="O211" s="92"/>
      <c r="P211" s="228">
        <f>O211*H211</f>
        <v>0</v>
      </c>
      <c r="Q211" s="228">
        <v>1.0000000000000001E-05</v>
      </c>
      <c r="R211" s="228">
        <f>Q211*H211</f>
        <v>0.00047920000000000005</v>
      </c>
      <c r="S211" s="228">
        <v>0</v>
      </c>
      <c r="T211" s="229">
        <f>S211*H211</f>
        <v>0</v>
      </c>
      <c r="U211" s="39"/>
      <c r="V211" s="39"/>
      <c r="W211" s="39"/>
      <c r="X211" s="39"/>
      <c r="Y211" s="39"/>
      <c r="Z211" s="39"/>
      <c r="AA211" s="39"/>
      <c r="AB211" s="39"/>
      <c r="AC211" s="39"/>
      <c r="AD211" s="39"/>
      <c r="AE211" s="39"/>
      <c r="AR211" s="230" t="s">
        <v>303</v>
      </c>
      <c r="AT211" s="230" t="s">
        <v>164</v>
      </c>
      <c r="AU211" s="230" t="s">
        <v>90</v>
      </c>
      <c r="AY211" s="18" t="s">
        <v>161</v>
      </c>
      <c r="BE211" s="231">
        <f>IF(N211="základní",J211,0)</f>
        <v>0</v>
      </c>
      <c r="BF211" s="231">
        <f>IF(N211="snížená",J211,0)</f>
        <v>0</v>
      </c>
      <c r="BG211" s="231">
        <f>IF(N211="zákl. přenesená",J211,0)</f>
        <v>0</v>
      </c>
      <c r="BH211" s="231">
        <f>IF(N211="sníž. přenesená",J211,0)</f>
        <v>0</v>
      </c>
      <c r="BI211" s="231">
        <f>IF(N211="nulová",J211,0)</f>
        <v>0</v>
      </c>
      <c r="BJ211" s="18" t="s">
        <v>88</v>
      </c>
      <c r="BK211" s="231">
        <f>ROUND(I211*H211,2)</f>
        <v>0</v>
      </c>
      <c r="BL211" s="18" t="s">
        <v>303</v>
      </c>
      <c r="BM211" s="230" t="s">
        <v>2337</v>
      </c>
    </row>
    <row r="212" s="13" customFormat="1">
      <c r="A212" s="13"/>
      <c r="B212" s="241"/>
      <c r="C212" s="242"/>
      <c r="D212" s="232" t="s">
        <v>250</v>
      </c>
      <c r="E212" s="243" t="s">
        <v>1</v>
      </c>
      <c r="F212" s="244" t="s">
        <v>2281</v>
      </c>
      <c r="G212" s="242"/>
      <c r="H212" s="245">
        <v>20.920000000000002</v>
      </c>
      <c r="I212" s="246"/>
      <c r="J212" s="242"/>
      <c r="K212" s="242"/>
      <c r="L212" s="247"/>
      <c r="M212" s="248"/>
      <c r="N212" s="249"/>
      <c r="O212" s="249"/>
      <c r="P212" s="249"/>
      <c r="Q212" s="249"/>
      <c r="R212" s="249"/>
      <c r="S212" s="249"/>
      <c r="T212" s="250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T212" s="251" t="s">
        <v>250</v>
      </c>
      <c r="AU212" s="251" t="s">
        <v>90</v>
      </c>
      <c r="AV212" s="13" t="s">
        <v>90</v>
      </c>
      <c r="AW212" s="13" t="s">
        <v>36</v>
      </c>
      <c r="AX212" s="13" t="s">
        <v>80</v>
      </c>
      <c r="AY212" s="251" t="s">
        <v>161</v>
      </c>
    </row>
    <row r="213" s="13" customFormat="1">
      <c r="A213" s="13"/>
      <c r="B213" s="241"/>
      <c r="C213" s="242"/>
      <c r="D213" s="232" t="s">
        <v>250</v>
      </c>
      <c r="E213" s="243" t="s">
        <v>1</v>
      </c>
      <c r="F213" s="244" t="s">
        <v>2329</v>
      </c>
      <c r="G213" s="242"/>
      <c r="H213" s="245">
        <v>27</v>
      </c>
      <c r="I213" s="246"/>
      <c r="J213" s="242"/>
      <c r="K213" s="242"/>
      <c r="L213" s="247"/>
      <c r="M213" s="248"/>
      <c r="N213" s="249"/>
      <c r="O213" s="249"/>
      <c r="P213" s="249"/>
      <c r="Q213" s="249"/>
      <c r="R213" s="249"/>
      <c r="S213" s="249"/>
      <c r="T213" s="250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T213" s="251" t="s">
        <v>250</v>
      </c>
      <c r="AU213" s="251" t="s">
        <v>90</v>
      </c>
      <c r="AV213" s="13" t="s">
        <v>90</v>
      </c>
      <c r="AW213" s="13" t="s">
        <v>36</v>
      </c>
      <c r="AX213" s="13" t="s">
        <v>80</v>
      </c>
      <c r="AY213" s="251" t="s">
        <v>161</v>
      </c>
    </row>
    <row r="214" s="14" customFormat="1">
      <c r="A214" s="14"/>
      <c r="B214" s="252"/>
      <c r="C214" s="253"/>
      <c r="D214" s="232" t="s">
        <v>250</v>
      </c>
      <c r="E214" s="254" t="s">
        <v>1</v>
      </c>
      <c r="F214" s="255" t="s">
        <v>253</v>
      </c>
      <c r="G214" s="253"/>
      <c r="H214" s="256">
        <v>47.920000000000002</v>
      </c>
      <c r="I214" s="257"/>
      <c r="J214" s="253"/>
      <c r="K214" s="253"/>
      <c r="L214" s="258"/>
      <c r="M214" s="259"/>
      <c r="N214" s="260"/>
      <c r="O214" s="260"/>
      <c r="P214" s="260"/>
      <c r="Q214" s="260"/>
      <c r="R214" s="260"/>
      <c r="S214" s="260"/>
      <c r="T214" s="261"/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  <c r="AT214" s="262" t="s">
        <v>250</v>
      </c>
      <c r="AU214" s="262" t="s">
        <v>90</v>
      </c>
      <c r="AV214" s="14" t="s">
        <v>184</v>
      </c>
      <c r="AW214" s="14" t="s">
        <v>36</v>
      </c>
      <c r="AX214" s="14" t="s">
        <v>88</v>
      </c>
      <c r="AY214" s="262" t="s">
        <v>161</v>
      </c>
    </row>
    <row r="215" s="2" customFormat="1" ht="21.75" customHeight="1">
      <c r="A215" s="39"/>
      <c r="B215" s="40"/>
      <c r="C215" s="219" t="s">
        <v>403</v>
      </c>
      <c r="D215" s="219" t="s">
        <v>164</v>
      </c>
      <c r="E215" s="220" t="s">
        <v>1217</v>
      </c>
      <c r="F215" s="221" t="s">
        <v>1218</v>
      </c>
      <c r="G215" s="222" t="s">
        <v>441</v>
      </c>
      <c r="H215" s="223">
        <v>47.920000000000002</v>
      </c>
      <c r="I215" s="224"/>
      <c r="J215" s="225">
        <f>ROUND(I215*H215,2)</f>
        <v>0</v>
      </c>
      <c r="K215" s="221" t="s">
        <v>168</v>
      </c>
      <c r="L215" s="45"/>
      <c r="M215" s="226" t="s">
        <v>1</v>
      </c>
      <c r="N215" s="227" t="s">
        <v>45</v>
      </c>
      <c r="O215" s="92"/>
      <c r="P215" s="228">
        <f>O215*H215</f>
        <v>0</v>
      </c>
      <c r="Q215" s="228">
        <v>8.0000000000000007E-05</v>
      </c>
      <c r="R215" s="228">
        <f>Q215*H215</f>
        <v>0.0038336000000000004</v>
      </c>
      <c r="S215" s="228">
        <v>0</v>
      </c>
      <c r="T215" s="229">
        <f>S215*H215</f>
        <v>0</v>
      </c>
      <c r="U215" s="39"/>
      <c r="V215" s="39"/>
      <c r="W215" s="39"/>
      <c r="X215" s="39"/>
      <c r="Y215" s="39"/>
      <c r="Z215" s="39"/>
      <c r="AA215" s="39"/>
      <c r="AB215" s="39"/>
      <c r="AC215" s="39"/>
      <c r="AD215" s="39"/>
      <c r="AE215" s="39"/>
      <c r="AR215" s="230" t="s">
        <v>303</v>
      </c>
      <c r="AT215" s="230" t="s">
        <v>164</v>
      </c>
      <c r="AU215" s="230" t="s">
        <v>90</v>
      </c>
      <c r="AY215" s="18" t="s">
        <v>161</v>
      </c>
      <c r="BE215" s="231">
        <f>IF(N215="základní",J215,0)</f>
        <v>0</v>
      </c>
      <c r="BF215" s="231">
        <f>IF(N215="snížená",J215,0)</f>
        <v>0</v>
      </c>
      <c r="BG215" s="231">
        <f>IF(N215="zákl. přenesená",J215,0)</f>
        <v>0</v>
      </c>
      <c r="BH215" s="231">
        <f>IF(N215="sníž. přenesená",J215,0)</f>
        <v>0</v>
      </c>
      <c r="BI215" s="231">
        <f>IF(N215="nulová",J215,0)</f>
        <v>0</v>
      </c>
      <c r="BJ215" s="18" t="s">
        <v>88</v>
      </c>
      <c r="BK215" s="231">
        <f>ROUND(I215*H215,2)</f>
        <v>0</v>
      </c>
      <c r="BL215" s="18" t="s">
        <v>303</v>
      </c>
      <c r="BM215" s="230" t="s">
        <v>2338</v>
      </c>
    </row>
    <row r="216" s="2" customFormat="1" ht="16.5" customHeight="1">
      <c r="A216" s="39"/>
      <c r="B216" s="40"/>
      <c r="C216" s="263" t="s">
        <v>561</v>
      </c>
      <c r="D216" s="263" t="s">
        <v>261</v>
      </c>
      <c r="E216" s="264" t="s">
        <v>1221</v>
      </c>
      <c r="F216" s="265" t="s">
        <v>1222</v>
      </c>
      <c r="G216" s="266" t="s">
        <v>441</v>
      </c>
      <c r="H216" s="267">
        <v>50.316000000000002</v>
      </c>
      <c r="I216" s="268"/>
      <c r="J216" s="269">
        <f>ROUND(I216*H216,2)</f>
        <v>0</v>
      </c>
      <c r="K216" s="265" t="s">
        <v>168</v>
      </c>
      <c r="L216" s="270"/>
      <c r="M216" s="271" t="s">
        <v>1</v>
      </c>
      <c r="N216" s="272" t="s">
        <v>45</v>
      </c>
      <c r="O216" s="92"/>
      <c r="P216" s="228">
        <f>O216*H216</f>
        <v>0</v>
      </c>
      <c r="Q216" s="228">
        <v>1.0000000000000001E-05</v>
      </c>
      <c r="R216" s="228">
        <f>Q216*H216</f>
        <v>0.00050316000000000011</v>
      </c>
      <c r="S216" s="228">
        <v>0</v>
      </c>
      <c r="T216" s="229">
        <f>S216*H216</f>
        <v>0</v>
      </c>
      <c r="U216" s="39"/>
      <c r="V216" s="39"/>
      <c r="W216" s="39"/>
      <c r="X216" s="39"/>
      <c r="Y216" s="39"/>
      <c r="Z216" s="39"/>
      <c r="AA216" s="39"/>
      <c r="AB216" s="39"/>
      <c r="AC216" s="39"/>
      <c r="AD216" s="39"/>
      <c r="AE216" s="39"/>
      <c r="AR216" s="230" t="s">
        <v>309</v>
      </c>
      <c r="AT216" s="230" t="s">
        <v>261</v>
      </c>
      <c r="AU216" s="230" t="s">
        <v>90</v>
      </c>
      <c r="AY216" s="18" t="s">
        <v>161</v>
      </c>
      <c r="BE216" s="231">
        <f>IF(N216="základní",J216,0)</f>
        <v>0</v>
      </c>
      <c r="BF216" s="231">
        <f>IF(N216="snížená",J216,0)</f>
        <v>0</v>
      </c>
      <c r="BG216" s="231">
        <f>IF(N216="zákl. přenesená",J216,0)</f>
        <v>0</v>
      </c>
      <c r="BH216" s="231">
        <f>IF(N216="sníž. přenesená",J216,0)</f>
        <v>0</v>
      </c>
      <c r="BI216" s="231">
        <f>IF(N216="nulová",J216,0)</f>
        <v>0</v>
      </c>
      <c r="BJ216" s="18" t="s">
        <v>88</v>
      </c>
      <c r="BK216" s="231">
        <f>ROUND(I216*H216,2)</f>
        <v>0</v>
      </c>
      <c r="BL216" s="18" t="s">
        <v>303</v>
      </c>
      <c r="BM216" s="230" t="s">
        <v>2339</v>
      </c>
    </row>
    <row r="217" s="13" customFormat="1">
      <c r="A217" s="13"/>
      <c r="B217" s="241"/>
      <c r="C217" s="242"/>
      <c r="D217" s="232" t="s">
        <v>250</v>
      </c>
      <c r="E217" s="242"/>
      <c r="F217" s="244" t="s">
        <v>2340</v>
      </c>
      <c r="G217" s="242"/>
      <c r="H217" s="245">
        <v>50.316000000000002</v>
      </c>
      <c r="I217" s="246"/>
      <c r="J217" s="242"/>
      <c r="K217" s="242"/>
      <c r="L217" s="247"/>
      <c r="M217" s="248"/>
      <c r="N217" s="249"/>
      <c r="O217" s="249"/>
      <c r="P217" s="249"/>
      <c r="Q217" s="249"/>
      <c r="R217" s="249"/>
      <c r="S217" s="249"/>
      <c r="T217" s="250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T217" s="251" t="s">
        <v>250</v>
      </c>
      <c r="AU217" s="251" t="s">
        <v>90</v>
      </c>
      <c r="AV217" s="13" t="s">
        <v>90</v>
      </c>
      <c r="AW217" s="13" t="s">
        <v>4</v>
      </c>
      <c r="AX217" s="13" t="s">
        <v>88</v>
      </c>
      <c r="AY217" s="251" t="s">
        <v>161</v>
      </c>
    </row>
    <row r="218" s="2" customFormat="1" ht="24.15" customHeight="1">
      <c r="A218" s="39"/>
      <c r="B218" s="40"/>
      <c r="C218" s="219" t="s">
        <v>566</v>
      </c>
      <c r="D218" s="219" t="s">
        <v>164</v>
      </c>
      <c r="E218" s="220" t="s">
        <v>1225</v>
      </c>
      <c r="F218" s="221" t="s">
        <v>1226</v>
      </c>
      <c r="G218" s="222" t="s">
        <v>248</v>
      </c>
      <c r="H218" s="223">
        <v>63.991999999999997</v>
      </c>
      <c r="I218" s="224"/>
      <c r="J218" s="225">
        <f>ROUND(I218*H218,2)</f>
        <v>0</v>
      </c>
      <c r="K218" s="221" t="s">
        <v>168</v>
      </c>
      <c r="L218" s="45"/>
      <c r="M218" s="226" t="s">
        <v>1</v>
      </c>
      <c r="N218" s="227" t="s">
        <v>45</v>
      </c>
      <c r="O218" s="92"/>
      <c r="P218" s="228">
        <f>O218*H218</f>
        <v>0</v>
      </c>
      <c r="Q218" s="228">
        <v>0.0031800000000000001</v>
      </c>
      <c r="R218" s="228">
        <f>Q218*H218</f>
        <v>0.20349455999999999</v>
      </c>
      <c r="S218" s="228">
        <v>0</v>
      </c>
      <c r="T218" s="229">
        <f>S218*H218</f>
        <v>0</v>
      </c>
      <c r="U218" s="39"/>
      <c r="V218" s="39"/>
      <c r="W218" s="39"/>
      <c r="X218" s="39"/>
      <c r="Y218" s="39"/>
      <c r="Z218" s="39"/>
      <c r="AA218" s="39"/>
      <c r="AB218" s="39"/>
      <c r="AC218" s="39"/>
      <c r="AD218" s="39"/>
      <c r="AE218" s="39"/>
      <c r="AR218" s="230" t="s">
        <v>303</v>
      </c>
      <c r="AT218" s="230" t="s">
        <v>164</v>
      </c>
      <c r="AU218" s="230" t="s">
        <v>90</v>
      </c>
      <c r="AY218" s="18" t="s">
        <v>161</v>
      </c>
      <c r="BE218" s="231">
        <f>IF(N218="základní",J218,0)</f>
        <v>0</v>
      </c>
      <c r="BF218" s="231">
        <f>IF(N218="snížená",J218,0)</f>
        <v>0</v>
      </c>
      <c r="BG218" s="231">
        <f>IF(N218="zákl. přenesená",J218,0)</f>
        <v>0</v>
      </c>
      <c r="BH218" s="231">
        <f>IF(N218="sníž. přenesená",J218,0)</f>
        <v>0</v>
      </c>
      <c r="BI218" s="231">
        <f>IF(N218="nulová",J218,0)</f>
        <v>0</v>
      </c>
      <c r="BJ218" s="18" t="s">
        <v>88</v>
      </c>
      <c r="BK218" s="231">
        <f>ROUND(I218*H218,2)</f>
        <v>0</v>
      </c>
      <c r="BL218" s="18" t="s">
        <v>303</v>
      </c>
      <c r="BM218" s="230" t="s">
        <v>2341</v>
      </c>
    </row>
    <row r="219" s="2" customFormat="1" ht="16.5" customHeight="1">
      <c r="A219" s="39"/>
      <c r="B219" s="40"/>
      <c r="C219" s="219" t="s">
        <v>572</v>
      </c>
      <c r="D219" s="219" t="s">
        <v>164</v>
      </c>
      <c r="E219" s="220" t="s">
        <v>1229</v>
      </c>
      <c r="F219" s="221" t="s">
        <v>1230</v>
      </c>
      <c r="G219" s="222" t="s">
        <v>248</v>
      </c>
      <c r="H219" s="223">
        <v>13.91</v>
      </c>
      <c r="I219" s="224"/>
      <c r="J219" s="225">
        <f>ROUND(I219*H219,2)</f>
        <v>0</v>
      </c>
      <c r="K219" s="221" t="s">
        <v>168</v>
      </c>
      <c r="L219" s="45"/>
      <c r="M219" s="226" t="s">
        <v>1</v>
      </c>
      <c r="N219" s="227" t="s">
        <v>45</v>
      </c>
      <c r="O219" s="92"/>
      <c r="P219" s="228">
        <f>O219*H219</f>
        <v>0</v>
      </c>
      <c r="Q219" s="228">
        <v>0</v>
      </c>
      <c r="R219" s="228">
        <f>Q219*H219</f>
        <v>0</v>
      </c>
      <c r="S219" s="228">
        <v>3.0000000000000001E-05</v>
      </c>
      <c r="T219" s="229">
        <f>S219*H219</f>
        <v>0.00041730000000000001</v>
      </c>
      <c r="U219" s="39"/>
      <c r="V219" s="39"/>
      <c r="W219" s="39"/>
      <c r="X219" s="39"/>
      <c r="Y219" s="39"/>
      <c r="Z219" s="39"/>
      <c r="AA219" s="39"/>
      <c r="AB219" s="39"/>
      <c r="AC219" s="39"/>
      <c r="AD219" s="39"/>
      <c r="AE219" s="39"/>
      <c r="AR219" s="230" t="s">
        <v>303</v>
      </c>
      <c r="AT219" s="230" t="s">
        <v>164</v>
      </c>
      <c r="AU219" s="230" t="s">
        <v>90</v>
      </c>
      <c r="AY219" s="18" t="s">
        <v>161</v>
      </c>
      <c r="BE219" s="231">
        <f>IF(N219="základní",J219,0)</f>
        <v>0</v>
      </c>
      <c r="BF219" s="231">
        <f>IF(N219="snížená",J219,0)</f>
        <v>0</v>
      </c>
      <c r="BG219" s="231">
        <f>IF(N219="zákl. přenesená",J219,0)</f>
        <v>0</v>
      </c>
      <c r="BH219" s="231">
        <f>IF(N219="sníž. přenesená",J219,0)</f>
        <v>0</v>
      </c>
      <c r="BI219" s="231">
        <f>IF(N219="nulová",J219,0)</f>
        <v>0</v>
      </c>
      <c r="BJ219" s="18" t="s">
        <v>88</v>
      </c>
      <c r="BK219" s="231">
        <f>ROUND(I219*H219,2)</f>
        <v>0</v>
      </c>
      <c r="BL219" s="18" t="s">
        <v>303</v>
      </c>
      <c r="BM219" s="230" t="s">
        <v>2342</v>
      </c>
    </row>
    <row r="220" s="13" customFormat="1">
      <c r="A220" s="13"/>
      <c r="B220" s="241"/>
      <c r="C220" s="242"/>
      <c r="D220" s="232" t="s">
        <v>250</v>
      </c>
      <c r="E220" s="243" t="s">
        <v>1</v>
      </c>
      <c r="F220" s="244" t="s">
        <v>2319</v>
      </c>
      <c r="G220" s="242"/>
      <c r="H220" s="245">
        <v>13.91</v>
      </c>
      <c r="I220" s="246"/>
      <c r="J220" s="242"/>
      <c r="K220" s="242"/>
      <c r="L220" s="247"/>
      <c r="M220" s="248"/>
      <c r="N220" s="249"/>
      <c r="O220" s="249"/>
      <c r="P220" s="249"/>
      <c r="Q220" s="249"/>
      <c r="R220" s="249"/>
      <c r="S220" s="249"/>
      <c r="T220" s="250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T220" s="251" t="s">
        <v>250</v>
      </c>
      <c r="AU220" s="251" t="s">
        <v>90</v>
      </c>
      <c r="AV220" s="13" t="s">
        <v>90</v>
      </c>
      <c r="AW220" s="13" t="s">
        <v>36</v>
      </c>
      <c r="AX220" s="13" t="s">
        <v>80</v>
      </c>
      <c r="AY220" s="251" t="s">
        <v>161</v>
      </c>
    </row>
    <row r="221" s="14" customFormat="1">
      <c r="A221" s="14"/>
      <c r="B221" s="252"/>
      <c r="C221" s="253"/>
      <c r="D221" s="232" t="s">
        <v>250</v>
      </c>
      <c r="E221" s="254" t="s">
        <v>1</v>
      </c>
      <c r="F221" s="255" t="s">
        <v>253</v>
      </c>
      <c r="G221" s="253"/>
      <c r="H221" s="256">
        <v>13.91</v>
      </c>
      <c r="I221" s="257"/>
      <c r="J221" s="253"/>
      <c r="K221" s="253"/>
      <c r="L221" s="258"/>
      <c r="M221" s="259"/>
      <c r="N221" s="260"/>
      <c r="O221" s="260"/>
      <c r="P221" s="260"/>
      <c r="Q221" s="260"/>
      <c r="R221" s="260"/>
      <c r="S221" s="260"/>
      <c r="T221" s="261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T221" s="262" t="s">
        <v>250</v>
      </c>
      <c r="AU221" s="262" t="s">
        <v>90</v>
      </c>
      <c r="AV221" s="14" t="s">
        <v>184</v>
      </c>
      <c r="AW221" s="14" t="s">
        <v>36</v>
      </c>
      <c r="AX221" s="14" t="s">
        <v>88</v>
      </c>
      <c r="AY221" s="262" t="s">
        <v>161</v>
      </c>
    </row>
    <row r="222" s="2" customFormat="1" ht="16.5" customHeight="1">
      <c r="A222" s="39"/>
      <c r="B222" s="40"/>
      <c r="C222" s="263" t="s">
        <v>577</v>
      </c>
      <c r="D222" s="263" t="s">
        <v>261</v>
      </c>
      <c r="E222" s="264" t="s">
        <v>1233</v>
      </c>
      <c r="F222" s="265" t="s">
        <v>1234</v>
      </c>
      <c r="G222" s="266" t="s">
        <v>248</v>
      </c>
      <c r="H222" s="267">
        <v>14.606</v>
      </c>
      <c r="I222" s="268"/>
      <c r="J222" s="269">
        <f>ROUND(I222*H222,2)</f>
        <v>0</v>
      </c>
      <c r="K222" s="265" t="s">
        <v>168</v>
      </c>
      <c r="L222" s="270"/>
      <c r="M222" s="271" t="s">
        <v>1</v>
      </c>
      <c r="N222" s="272" t="s">
        <v>45</v>
      </c>
      <c r="O222" s="92"/>
      <c r="P222" s="228">
        <f>O222*H222</f>
        <v>0</v>
      </c>
      <c r="Q222" s="228">
        <v>4.0000000000000003E-05</v>
      </c>
      <c r="R222" s="228">
        <f>Q222*H222</f>
        <v>0.00058424000000000008</v>
      </c>
      <c r="S222" s="228">
        <v>0</v>
      </c>
      <c r="T222" s="229">
        <f>S222*H222</f>
        <v>0</v>
      </c>
      <c r="U222" s="39"/>
      <c r="V222" s="39"/>
      <c r="W222" s="39"/>
      <c r="X222" s="39"/>
      <c r="Y222" s="39"/>
      <c r="Z222" s="39"/>
      <c r="AA222" s="39"/>
      <c r="AB222" s="39"/>
      <c r="AC222" s="39"/>
      <c r="AD222" s="39"/>
      <c r="AE222" s="39"/>
      <c r="AR222" s="230" t="s">
        <v>309</v>
      </c>
      <c r="AT222" s="230" t="s">
        <v>261</v>
      </c>
      <c r="AU222" s="230" t="s">
        <v>90</v>
      </c>
      <c r="AY222" s="18" t="s">
        <v>161</v>
      </c>
      <c r="BE222" s="231">
        <f>IF(N222="základní",J222,0)</f>
        <v>0</v>
      </c>
      <c r="BF222" s="231">
        <f>IF(N222="snížená",J222,0)</f>
        <v>0</v>
      </c>
      <c r="BG222" s="231">
        <f>IF(N222="zákl. přenesená",J222,0)</f>
        <v>0</v>
      </c>
      <c r="BH222" s="231">
        <f>IF(N222="sníž. přenesená",J222,0)</f>
        <v>0</v>
      </c>
      <c r="BI222" s="231">
        <f>IF(N222="nulová",J222,0)</f>
        <v>0</v>
      </c>
      <c r="BJ222" s="18" t="s">
        <v>88</v>
      </c>
      <c r="BK222" s="231">
        <f>ROUND(I222*H222,2)</f>
        <v>0</v>
      </c>
      <c r="BL222" s="18" t="s">
        <v>303</v>
      </c>
      <c r="BM222" s="230" t="s">
        <v>2343</v>
      </c>
    </row>
    <row r="223" s="13" customFormat="1">
      <c r="A223" s="13"/>
      <c r="B223" s="241"/>
      <c r="C223" s="242"/>
      <c r="D223" s="232" t="s">
        <v>250</v>
      </c>
      <c r="E223" s="242"/>
      <c r="F223" s="244" t="s">
        <v>2344</v>
      </c>
      <c r="G223" s="242"/>
      <c r="H223" s="245">
        <v>14.606</v>
      </c>
      <c r="I223" s="246"/>
      <c r="J223" s="242"/>
      <c r="K223" s="242"/>
      <c r="L223" s="247"/>
      <c r="M223" s="248"/>
      <c r="N223" s="249"/>
      <c r="O223" s="249"/>
      <c r="P223" s="249"/>
      <c r="Q223" s="249"/>
      <c r="R223" s="249"/>
      <c r="S223" s="249"/>
      <c r="T223" s="250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T223" s="251" t="s">
        <v>250</v>
      </c>
      <c r="AU223" s="251" t="s">
        <v>90</v>
      </c>
      <c r="AV223" s="13" t="s">
        <v>90</v>
      </c>
      <c r="AW223" s="13" t="s">
        <v>4</v>
      </c>
      <c r="AX223" s="13" t="s">
        <v>88</v>
      </c>
      <c r="AY223" s="251" t="s">
        <v>161</v>
      </c>
    </row>
    <row r="224" s="2" customFormat="1" ht="24.15" customHeight="1">
      <c r="A224" s="39"/>
      <c r="B224" s="40"/>
      <c r="C224" s="263" t="s">
        <v>581</v>
      </c>
      <c r="D224" s="263" t="s">
        <v>261</v>
      </c>
      <c r="E224" s="264" t="s">
        <v>1238</v>
      </c>
      <c r="F224" s="265" t="s">
        <v>1239</v>
      </c>
      <c r="G224" s="266" t="s">
        <v>441</v>
      </c>
      <c r="H224" s="267">
        <v>14.606</v>
      </c>
      <c r="I224" s="268"/>
      <c r="J224" s="269">
        <f>ROUND(I224*H224,2)</f>
        <v>0</v>
      </c>
      <c r="K224" s="265" t="s">
        <v>168</v>
      </c>
      <c r="L224" s="270"/>
      <c r="M224" s="271" t="s">
        <v>1</v>
      </c>
      <c r="N224" s="272" t="s">
        <v>45</v>
      </c>
      <c r="O224" s="92"/>
      <c r="P224" s="228">
        <f>O224*H224</f>
        <v>0</v>
      </c>
      <c r="Q224" s="228">
        <v>0</v>
      </c>
      <c r="R224" s="228">
        <f>Q224*H224</f>
        <v>0</v>
      </c>
      <c r="S224" s="228">
        <v>0</v>
      </c>
      <c r="T224" s="229">
        <f>S224*H224</f>
        <v>0</v>
      </c>
      <c r="U224" s="39"/>
      <c r="V224" s="39"/>
      <c r="W224" s="39"/>
      <c r="X224" s="39"/>
      <c r="Y224" s="39"/>
      <c r="Z224" s="39"/>
      <c r="AA224" s="39"/>
      <c r="AB224" s="39"/>
      <c r="AC224" s="39"/>
      <c r="AD224" s="39"/>
      <c r="AE224" s="39"/>
      <c r="AR224" s="230" t="s">
        <v>309</v>
      </c>
      <c r="AT224" s="230" t="s">
        <v>261</v>
      </c>
      <c r="AU224" s="230" t="s">
        <v>90</v>
      </c>
      <c r="AY224" s="18" t="s">
        <v>161</v>
      </c>
      <c r="BE224" s="231">
        <f>IF(N224="základní",J224,0)</f>
        <v>0</v>
      </c>
      <c r="BF224" s="231">
        <f>IF(N224="snížená",J224,0)</f>
        <v>0</v>
      </c>
      <c r="BG224" s="231">
        <f>IF(N224="zákl. přenesená",J224,0)</f>
        <v>0</v>
      </c>
      <c r="BH224" s="231">
        <f>IF(N224="sníž. přenesená",J224,0)</f>
        <v>0</v>
      </c>
      <c r="BI224" s="231">
        <f>IF(N224="nulová",J224,0)</f>
        <v>0</v>
      </c>
      <c r="BJ224" s="18" t="s">
        <v>88</v>
      </c>
      <c r="BK224" s="231">
        <f>ROUND(I224*H224,2)</f>
        <v>0</v>
      </c>
      <c r="BL224" s="18" t="s">
        <v>303</v>
      </c>
      <c r="BM224" s="230" t="s">
        <v>2345</v>
      </c>
    </row>
    <row r="225" s="13" customFormat="1">
      <c r="A225" s="13"/>
      <c r="B225" s="241"/>
      <c r="C225" s="242"/>
      <c r="D225" s="232" t="s">
        <v>250</v>
      </c>
      <c r="E225" s="242"/>
      <c r="F225" s="244" t="s">
        <v>2344</v>
      </c>
      <c r="G225" s="242"/>
      <c r="H225" s="245">
        <v>14.606</v>
      </c>
      <c r="I225" s="246"/>
      <c r="J225" s="242"/>
      <c r="K225" s="242"/>
      <c r="L225" s="247"/>
      <c r="M225" s="248"/>
      <c r="N225" s="249"/>
      <c r="O225" s="249"/>
      <c r="P225" s="249"/>
      <c r="Q225" s="249"/>
      <c r="R225" s="249"/>
      <c r="S225" s="249"/>
      <c r="T225" s="250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T225" s="251" t="s">
        <v>250</v>
      </c>
      <c r="AU225" s="251" t="s">
        <v>90</v>
      </c>
      <c r="AV225" s="13" t="s">
        <v>90</v>
      </c>
      <c r="AW225" s="13" t="s">
        <v>4</v>
      </c>
      <c r="AX225" s="13" t="s">
        <v>88</v>
      </c>
      <c r="AY225" s="251" t="s">
        <v>161</v>
      </c>
    </row>
    <row r="226" s="2" customFormat="1" ht="21.75" customHeight="1">
      <c r="A226" s="39"/>
      <c r="B226" s="40"/>
      <c r="C226" s="219" t="s">
        <v>585</v>
      </c>
      <c r="D226" s="219" t="s">
        <v>164</v>
      </c>
      <c r="E226" s="220" t="s">
        <v>1242</v>
      </c>
      <c r="F226" s="221" t="s">
        <v>1243</v>
      </c>
      <c r="G226" s="222" t="s">
        <v>248</v>
      </c>
      <c r="H226" s="223">
        <v>7.0220000000000002</v>
      </c>
      <c r="I226" s="224"/>
      <c r="J226" s="225">
        <f>ROUND(I226*H226,2)</f>
        <v>0</v>
      </c>
      <c r="K226" s="221" t="s">
        <v>168</v>
      </c>
      <c r="L226" s="45"/>
      <c r="M226" s="226" t="s">
        <v>1</v>
      </c>
      <c r="N226" s="227" t="s">
        <v>45</v>
      </c>
      <c r="O226" s="92"/>
      <c r="P226" s="228">
        <f>O226*H226</f>
        <v>0</v>
      </c>
      <c r="Q226" s="228">
        <v>0</v>
      </c>
      <c r="R226" s="228">
        <f>Q226*H226</f>
        <v>0</v>
      </c>
      <c r="S226" s="228">
        <v>3.0000000000000001E-05</v>
      </c>
      <c r="T226" s="229">
        <f>S226*H226</f>
        <v>0.00021066000000000002</v>
      </c>
      <c r="U226" s="39"/>
      <c r="V226" s="39"/>
      <c r="W226" s="39"/>
      <c r="X226" s="39"/>
      <c r="Y226" s="39"/>
      <c r="Z226" s="39"/>
      <c r="AA226" s="39"/>
      <c r="AB226" s="39"/>
      <c r="AC226" s="39"/>
      <c r="AD226" s="39"/>
      <c r="AE226" s="39"/>
      <c r="AR226" s="230" t="s">
        <v>303</v>
      </c>
      <c r="AT226" s="230" t="s">
        <v>164</v>
      </c>
      <c r="AU226" s="230" t="s">
        <v>90</v>
      </c>
      <c r="AY226" s="18" t="s">
        <v>161</v>
      </c>
      <c r="BE226" s="231">
        <f>IF(N226="základní",J226,0)</f>
        <v>0</v>
      </c>
      <c r="BF226" s="231">
        <f>IF(N226="snížená",J226,0)</f>
        <v>0</v>
      </c>
      <c r="BG226" s="231">
        <f>IF(N226="zákl. přenesená",J226,0)</f>
        <v>0</v>
      </c>
      <c r="BH226" s="231">
        <f>IF(N226="sníž. přenesená",J226,0)</f>
        <v>0</v>
      </c>
      <c r="BI226" s="231">
        <f>IF(N226="nulová",J226,0)</f>
        <v>0</v>
      </c>
      <c r="BJ226" s="18" t="s">
        <v>88</v>
      </c>
      <c r="BK226" s="231">
        <f>ROUND(I226*H226,2)</f>
        <v>0</v>
      </c>
      <c r="BL226" s="18" t="s">
        <v>303</v>
      </c>
      <c r="BM226" s="230" t="s">
        <v>2346</v>
      </c>
    </row>
    <row r="227" s="13" customFormat="1">
      <c r="A227" s="13"/>
      <c r="B227" s="241"/>
      <c r="C227" s="242"/>
      <c r="D227" s="232" t="s">
        <v>250</v>
      </c>
      <c r="E227" s="243" t="s">
        <v>1</v>
      </c>
      <c r="F227" s="244" t="s">
        <v>1740</v>
      </c>
      <c r="G227" s="242"/>
      <c r="H227" s="245">
        <v>7.0220000000000002</v>
      </c>
      <c r="I227" s="246"/>
      <c r="J227" s="242"/>
      <c r="K227" s="242"/>
      <c r="L227" s="247"/>
      <c r="M227" s="248"/>
      <c r="N227" s="249"/>
      <c r="O227" s="249"/>
      <c r="P227" s="249"/>
      <c r="Q227" s="249"/>
      <c r="R227" s="249"/>
      <c r="S227" s="249"/>
      <c r="T227" s="250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T227" s="251" t="s">
        <v>250</v>
      </c>
      <c r="AU227" s="251" t="s">
        <v>90</v>
      </c>
      <c r="AV227" s="13" t="s">
        <v>90</v>
      </c>
      <c r="AW227" s="13" t="s">
        <v>36</v>
      </c>
      <c r="AX227" s="13" t="s">
        <v>80</v>
      </c>
      <c r="AY227" s="251" t="s">
        <v>161</v>
      </c>
    </row>
    <row r="228" s="14" customFormat="1">
      <c r="A228" s="14"/>
      <c r="B228" s="252"/>
      <c r="C228" s="253"/>
      <c r="D228" s="232" t="s">
        <v>250</v>
      </c>
      <c r="E228" s="254" t="s">
        <v>1</v>
      </c>
      <c r="F228" s="255" t="s">
        <v>253</v>
      </c>
      <c r="G228" s="253"/>
      <c r="H228" s="256">
        <v>7.0220000000000002</v>
      </c>
      <c r="I228" s="257"/>
      <c r="J228" s="253"/>
      <c r="K228" s="253"/>
      <c r="L228" s="258"/>
      <c r="M228" s="259"/>
      <c r="N228" s="260"/>
      <c r="O228" s="260"/>
      <c r="P228" s="260"/>
      <c r="Q228" s="260"/>
      <c r="R228" s="260"/>
      <c r="S228" s="260"/>
      <c r="T228" s="261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  <c r="AT228" s="262" t="s">
        <v>250</v>
      </c>
      <c r="AU228" s="262" t="s">
        <v>90</v>
      </c>
      <c r="AV228" s="14" t="s">
        <v>184</v>
      </c>
      <c r="AW228" s="14" t="s">
        <v>36</v>
      </c>
      <c r="AX228" s="14" t="s">
        <v>88</v>
      </c>
      <c r="AY228" s="262" t="s">
        <v>161</v>
      </c>
    </row>
    <row r="229" s="2" customFormat="1" ht="16.5" customHeight="1">
      <c r="A229" s="39"/>
      <c r="B229" s="40"/>
      <c r="C229" s="263" t="s">
        <v>590</v>
      </c>
      <c r="D229" s="263" t="s">
        <v>261</v>
      </c>
      <c r="E229" s="264" t="s">
        <v>1233</v>
      </c>
      <c r="F229" s="265" t="s">
        <v>1234</v>
      </c>
      <c r="G229" s="266" t="s">
        <v>248</v>
      </c>
      <c r="H229" s="267">
        <v>7.3730000000000002</v>
      </c>
      <c r="I229" s="268"/>
      <c r="J229" s="269">
        <f>ROUND(I229*H229,2)</f>
        <v>0</v>
      </c>
      <c r="K229" s="265" t="s">
        <v>168</v>
      </c>
      <c r="L229" s="270"/>
      <c r="M229" s="271" t="s">
        <v>1</v>
      </c>
      <c r="N229" s="272" t="s">
        <v>45</v>
      </c>
      <c r="O229" s="92"/>
      <c r="P229" s="228">
        <f>O229*H229</f>
        <v>0</v>
      </c>
      <c r="Q229" s="228">
        <v>4.0000000000000003E-05</v>
      </c>
      <c r="R229" s="228">
        <f>Q229*H229</f>
        <v>0.00029492000000000006</v>
      </c>
      <c r="S229" s="228">
        <v>0</v>
      </c>
      <c r="T229" s="229">
        <f>S229*H229</f>
        <v>0</v>
      </c>
      <c r="U229" s="39"/>
      <c r="V229" s="39"/>
      <c r="W229" s="39"/>
      <c r="X229" s="39"/>
      <c r="Y229" s="39"/>
      <c r="Z229" s="39"/>
      <c r="AA229" s="39"/>
      <c r="AB229" s="39"/>
      <c r="AC229" s="39"/>
      <c r="AD229" s="39"/>
      <c r="AE229" s="39"/>
      <c r="AR229" s="230" t="s">
        <v>309</v>
      </c>
      <c r="AT229" s="230" t="s">
        <v>261</v>
      </c>
      <c r="AU229" s="230" t="s">
        <v>90</v>
      </c>
      <c r="AY229" s="18" t="s">
        <v>161</v>
      </c>
      <c r="BE229" s="231">
        <f>IF(N229="základní",J229,0)</f>
        <v>0</v>
      </c>
      <c r="BF229" s="231">
        <f>IF(N229="snížená",J229,0)</f>
        <v>0</v>
      </c>
      <c r="BG229" s="231">
        <f>IF(N229="zákl. přenesená",J229,0)</f>
        <v>0</v>
      </c>
      <c r="BH229" s="231">
        <f>IF(N229="sníž. přenesená",J229,0)</f>
        <v>0</v>
      </c>
      <c r="BI229" s="231">
        <f>IF(N229="nulová",J229,0)</f>
        <v>0</v>
      </c>
      <c r="BJ229" s="18" t="s">
        <v>88</v>
      </c>
      <c r="BK229" s="231">
        <f>ROUND(I229*H229,2)</f>
        <v>0</v>
      </c>
      <c r="BL229" s="18" t="s">
        <v>303</v>
      </c>
      <c r="BM229" s="230" t="s">
        <v>2347</v>
      </c>
    </row>
    <row r="230" s="13" customFormat="1">
      <c r="A230" s="13"/>
      <c r="B230" s="241"/>
      <c r="C230" s="242"/>
      <c r="D230" s="232" t="s">
        <v>250</v>
      </c>
      <c r="E230" s="242"/>
      <c r="F230" s="244" t="s">
        <v>1742</v>
      </c>
      <c r="G230" s="242"/>
      <c r="H230" s="245">
        <v>7.3730000000000002</v>
      </c>
      <c r="I230" s="246"/>
      <c r="J230" s="242"/>
      <c r="K230" s="242"/>
      <c r="L230" s="247"/>
      <c r="M230" s="248"/>
      <c r="N230" s="249"/>
      <c r="O230" s="249"/>
      <c r="P230" s="249"/>
      <c r="Q230" s="249"/>
      <c r="R230" s="249"/>
      <c r="S230" s="249"/>
      <c r="T230" s="250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T230" s="251" t="s">
        <v>250</v>
      </c>
      <c r="AU230" s="251" t="s">
        <v>90</v>
      </c>
      <c r="AV230" s="13" t="s">
        <v>90</v>
      </c>
      <c r="AW230" s="13" t="s">
        <v>4</v>
      </c>
      <c r="AX230" s="13" t="s">
        <v>88</v>
      </c>
      <c r="AY230" s="251" t="s">
        <v>161</v>
      </c>
    </row>
    <row r="231" s="2" customFormat="1" ht="24.15" customHeight="1">
      <c r="A231" s="39"/>
      <c r="B231" s="40"/>
      <c r="C231" s="263" t="s">
        <v>596</v>
      </c>
      <c r="D231" s="263" t="s">
        <v>261</v>
      </c>
      <c r="E231" s="264" t="s">
        <v>1238</v>
      </c>
      <c r="F231" s="265" t="s">
        <v>1239</v>
      </c>
      <c r="G231" s="266" t="s">
        <v>441</v>
      </c>
      <c r="H231" s="267">
        <v>7.3730000000000002</v>
      </c>
      <c r="I231" s="268"/>
      <c r="J231" s="269">
        <f>ROUND(I231*H231,2)</f>
        <v>0</v>
      </c>
      <c r="K231" s="265" t="s">
        <v>168</v>
      </c>
      <c r="L231" s="270"/>
      <c r="M231" s="271" t="s">
        <v>1</v>
      </c>
      <c r="N231" s="272" t="s">
        <v>45</v>
      </c>
      <c r="O231" s="92"/>
      <c r="P231" s="228">
        <f>O231*H231</f>
        <v>0</v>
      </c>
      <c r="Q231" s="228">
        <v>0</v>
      </c>
      <c r="R231" s="228">
        <f>Q231*H231</f>
        <v>0</v>
      </c>
      <c r="S231" s="228">
        <v>0</v>
      </c>
      <c r="T231" s="229">
        <f>S231*H231</f>
        <v>0</v>
      </c>
      <c r="U231" s="39"/>
      <c r="V231" s="39"/>
      <c r="W231" s="39"/>
      <c r="X231" s="39"/>
      <c r="Y231" s="39"/>
      <c r="Z231" s="39"/>
      <c r="AA231" s="39"/>
      <c r="AB231" s="39"/>
      <c r="AC231" s="39"/>
      <c r="AD231" s="39"/>
      <c r="AE231" s="39"/>
      <c r="AR231" s="230" t="s">
        <v>309</v>
      </c>
      <c r="AT231" s="230" t="s">
        <v>261</v>
      </c>
      <c r="AU231" s="230" t="s">
        <v>90</v>
      </c>
      <c r="AY231" s="18" t="s">
        <v>161</v>
      </c>
      <c r="BE231" s="231">
        <f>IF(N231="základní",J231,0)</f>
        <v>0</v>
      </c>
      <c r="BF231" s="231">
        <f>IF(N231="snížená",J231,0)</f>
        <v>0</v>
      </c>
      <c r="BG231" s="231">
        <f>IF(N231="zákl. přenesená",J231,0)</f>
        <v>0</v>
      </c>
      <c r="BH231" s="231">
        <f>IF(N231="sníž. přenesená",J231,0)</f>
        <v>0</v>
      </c>
      <c r="BI231" s="231">
        <f>IF(N231="nulová",J231,0)</f>
        <v>0</v>
      </c>
      <c r="BJ231" s="18" t="s">
        <v>88</v>
      </c>
      <c r="BK231" s="231">
        <f>ROUND(I231*H231,2)</f>
        <v>0</v>
      </c>
      <c r="BL231" s="18" t="s">
        <v>303</v>
      </c>
      <c r="BM231" s="230" t="s">
        <v>2348</v>
      </c>
    </row>
    <row r="232" s="13" customFormat="1">
      <c r="A232" s="13"/>
      <c r="B232" s="241"/>
      <c r="C232" s="242"/>
      <c r="D232" s="232" t="s">
        <v>250</v>
      </c>
      <c r="E232" s="242"/>
      <c r="F232" s="244" t="s">
        <v>1742</v>
      </c>
      <c r="G232" s="242"/>
      <c r="H232" s="245">
        <v>7.3730000000000002</v>
      </c>
      <c r="I232" s="246"/>
      <c r="J232" s="242"/>
      <c r="K232" s="242"/>
      <c r="L232" s="247"/>
      <c r="M232" s="248"/>
      <c r="N232" s="249"/>
      <c r="O232" s="249"/>
      <c r="P232" s="249"/>
      <c r="Q232" s="249"/>
      <c r="R232" s="249"/>
      <c r="S232" s="249"/>
      <c r="T232" s="250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T232" s="251" t="s">
        <v>250</v>
      </c>
      <c r="AU232" s="251" t="s">
        <v>90</v>
      </c>
      <c r="AV232" s="13" t="s">
        <v>90</v>
      </c>
      <c r="AW232" s="13" t="s">
        <v>4</v>
      </c>
      <c r="AX232" s="13" t="s">
        <v>88</v>
      </c>
      <c r="AY232" s="251" t="s">
        <v>161</v>
      </c>
    </row>
    <row r="233" s="2" customFormat="1" ht="24.15" customHeight="1">
      <c r="A233" s="39"/>
      <c r="B233" s="40"/>
      <c r="C233" s="219" t="s">
        <v>602</v>
      </c>
      <c r="D233" s="219" t="s">
        <v>164</v>
      </c>
      <c r="E233" s="220" t="s">
        <v>1252</v>
      </c>
      <c r="F233" s="221" t="s">
        <v>1253</v>
      </c>
      <c r="G233" s="222" t="s">
        <v>248</v>
      </c>
      <c r="H233" s="223">
        <v>63.991999999999997</v>
      </c>
      <c r="I233" s="224"/>
      <c r="J233" s="225">
        <f>ROUND(I233*H233,2)</f>
        <v>0</v>
      </c>
      <c r="K233" s="221" t="s">
        <v>168</v>
      </c>
      <c r="L233" s="45"/>
      <c r="M233" s="226" t="s">
        <v>1</v>
      </c>
      <c r="N233" s="227" t="s">
        <v>45</v>
      </c>
      <c r="O233" s="92"/>
      <c r="P233" s="228">
        <f>O233*H233</f>
        <v>0</v>
      </c>
      <c r="Q233" s="228">
        <v>0.00021000000000000001</v>
      </c>
      <c r="R233" s="228">
        <f>Q233*H233</f>
        <v>0.01343832</v>
      </c>
      <c r="S233" s="228">
        <v>0</v>
      </c>
      <c r="T233" s="229">
        <f>S233*H233</f>
        <v>0</v>
      </c>
      <c r="U233" s="39"/>
      <c r="V233" s="39"/>
      <c r="W233" s="39"/>
      <c r="X233" s="39"/>
      <c r="Y233" s="39"/>
      <c r="Z233" s="39"/>
      <c r="AA233" s="39"/>
      <c r="AB233" s="39"/>
      <c r="AC233" s="39"/>
      <c r="AD233" s="39"/>
      <c r="AE233" s="39"/>
      <c r="AR233" s="230" t="s">
        <v>303</v>
      </c>
      <c r="AT233" s="230" t="s">
        <v>164</v>
      </c>
      <c r="AU233" s="230" t="s">
        <v>90</v>
      </c>
      <c r="AY233" s="18" t="s">
        <v>161</v>
      </c>
      <c r="BE233" s="231">
        <f>IF(N233="základní",J233,0)</f>
        <v>0</v>
      </c>
      <c r="BF233" s="231">
        <f>IF(N233="snížená",J233,0)</f>
        <v>0</v>
      </c>
      <c r="BG233" s="231">
        <f>IF(N233="zákl. přenesená",J233,0)</f>
        <v>0</v>
      </c>
      <c r="BH233" s="231">
        <f>IF(N233="sníž. přenesená",J233,0)</f>
        <v>0</v>
      </c>
      <c r="BI233" s="231">
        <f>IF(N233="nulová",J233,0)</f>
        <v>0</v>
      </c>
      <c r="BJ233" s="18" t="s">
        <v>88</v>
      </c>
      <c r="BK233" s="231">
        <f>ROUND(I233*H233,2)</f>
        <v>0</v>
      </c>
      <c r="BL233" s="18" t="s">
        <v>303</v>
      </c>
      <c r="BM233" s="230" t="s">
        <v>2349</v>
      </c>
    </row>
    <row r="234" s="2" customFormat="1" ht="24.15" customHeight="1">
      <c r="A234" s="39"/>
      <c r="B234" s="40"/>
      <c r="C234" s="219" t="s">
        <v>606</v>
      </c>
      <c r="D234" s="219" t="s">
        <v>164</v>
      </c>
      <c r="E234" s="220" t="s">
        <v>1256</v>
      </c>
      <c r="F234" s="221" t="s">
        <v>1257</v>
      </c>
      <c r="G234" s="222" t="s">
        <v>248</v>
      </c>
      <c r="H234" s="223">
        <v>4.7999999999999998</v>
      </c>
      <c r="I234" s="224"/>
      <c r="J234" s="225">
        <f>ROUND(I234*H234,2)</f>
        <v>0</v>
      </c>
      <c r="K234" s="221" t="s">
        <v>168</v>
      </c>
      <c r="L234" s="45"/>
      <c r="M234" s="226" t="s">
        <v>1</v>
      </c>
      <c r="N234" s="227" t="s">
        <v>45</v>
      </c>
      <c r="O234" s="92"/>
      <c r="P234" s="228">
        <f>O234*H234</f>
        <v>0</v>
      </c>
      <c r="Q234" s="228">
        <v>2.0000000000000002E-05</v>
      </c>
      <c r="R234" s="228">
        <f>Q234*H234</f>
        <v>9.6000000000000002E-05</v>
      </c>
      <c r="S234" s="228">
        <v>0</v>
      </c>
      <c r="T234" s="229">
        <f>S234*H234</f>
        <v>0</v>
      </c>
      <c r="U234" s="39"/>
      <c r="V234" s="39"/>
      <c r="W234" s="39"/>
      <c r="X234" s="39"/>
      <c r="Y234" s="39"/>
      <c r="Z234" s="39"/>
      <c r="AA234" s="39"/>
      <c r="AB234" s="39"/>
      <c r="AC234" s="39"/>
      <c r="AD234" s="39"/>
      <c r="AE234" s="39"/>
      <c r="AR234" s="230" t="s">
        <v>303</v>
      </c>
      <c r="AT234" s="230" t="s">
        <v>164</v>
      </c>
      <c r="AU234" s="230" t="s">
        <v>90</v>
      </c>
      <c r="AY234" s="18" t="s">
        <v>161</v>
      </c>
      <c r="BE234" s="231">
        <f>IF(N234="základní",J234,0)</f>
        <v>0</v>
      </c>
      <c r="BF234" s="231">
        <f>IF(N234="snížená",J234,0)</f>
        <v>0</v>
      </c>
      <c r="BG234" s="231">
        <f>IF(N234="zákl. přenesená",J234,0)</f>
        <v>0</v>
      </c>
      <c r="BH234" s="231">
        <f>IF(N234="sníž. přenesená",J234,0)</f>
        <v>0</v>
      </c>
      <c r="BI234" s="231">
        <f>IF(N234="nulová",J234,0)</f>
        <v>0</v>
      </c>
      <c r="BJ234" s="18" t="s">
        <v>88</v>
      </c>
      <c r="BK234" s="231">
        <f>ROUND(I234*H234,2)</f>
        <v>0</v>
      </c>
      <c r="BL234" s="18" t="s">
        <v>303</v>
      </c>
      <c r="BM234" s="230" t="s">
        <v>2350</v>
      </c>
    </row>
    <row r="235" s="2" customFormat="1" ht="24.15" customHeight="1">
      <c r="A235" s="39"/>
      <c r="B235" s="40"/>
      <c r="C235" s="219" t="s">
        <v>610</v>
      </c>
      <c r="D235" s="219" t="s">
        <v>164</v>
      </c>
      <c r="E235" s="220" t="s">
        <v>1260</v>
      </c>
      <c r="F235" s="221" t="s">
        <v>1261</v>
      </c>
      <c r="G235" s="222" t="s">
        <v>248</v>
      </c>
      <c r="H235" s="223">
        <v>2.222</v>
      </c>
      <c r="I235" s="224"/>
      <c r="J235" s="225">
        <f>ROUND(I235*H235,2)</f>
        <v>0</v>
      </c>
      <c r="K235" s="221" t="s">
        <v>168</v>
      </c>
      <c r="L235" s="45"/>
      <c r="M235" s="226" t="s">
        <v>1</v>
      </c>
      <c r="N235" s="227" t="s">
        <v>45</v>
      </c>
      <c r="O235" s="92"/>
      <c r="P235" s="228">
        <f>O235*H235</f>
        <v>0</v>
      </c>
      <c r="Q235" s="228">
        <v>1.0000000000000001E-05</v>
      </c>
      <c r="R235" s="228">
        <f>Q235*H235</f>
        <v>2.2220000000000001E-05</v>
      </c>
      <c r="S235" s="228">
        <v>0</v>
      </c>
      <c r="T235" s="229">
        <f>S235*H235</f>
        <v>0</v>
      </c>
      <c r="U235" s="39"/>
      <c r="V235" s="39"/>
      <c r="W235" s="39"/>
      <c r="X235" s="39"/>
      <c r="Y235" s="39"/>
      <c r="Z235" s="39"/>
      <c r="AA235" s="39"/>
      <c r="AB235" s="39"/>
      <c r="AC235" s="39"/>
      <c r="AD235" s="39"/>
      <c r="AE235" s="39"/>
      <c r="AR235" s="230" t="s">
        <v>303</v>
      </c>
      <c r="AT235" s="230" t="s">
        <v>164</v>
      </c>
      <c r="AU235" s="230" t="s">
        <v>90</v>
      </c>
      <c r="AY235" s="18" t="s">
        <v>161</v>
      </c>
      <c r="BE235" s="231">
        <f>IF(N235="základní",J235,0)</f>
        <v>0</v>
      </c>
      <c r="BF235" s="231">
        <f>IF(N235="snížená",J235,0)</f>
        <v>0</v>
      </c>
      <c r="BG235" s="231">
        <f>IF(N235="zákl. přenesená",J235,0)</f>
        <v>0</v>
      </c>
      <c r="BH235" s="231">
        <f>IF(N235="sníž. přenesená",J235,0)</f>
        <v>0</v>
      </c>
      <c r="BI235" s="231">
        <f>IF(N235="nulová",J235,0)</f>
        <v>0</v>
      </c>
      <c r="BJ235" s="18" t="s">
        <v>88</v>
      </c>
      <c r="BK235" s="231">
        <f>ROUND(I235*H235,2)</f>
        <v>0</v>
      </c>
      <c r="BL235" s="18" t="s">
        <v>303</v>
      </c>
      <c r="BM235" s="230" t="s">
        <v>2351</v>
      </c>
    </row>
    <row r="236" s="2" customFormat="1" ht="24.15" customHeight="1">
      <c r="A236" s="39"/>
      <c r="B236" s="40"/>
      <c r="C236" s="219" t="s">
        <v>614</v>
      </c>
      <c r="D236" s="219" t="s">
        <v>164</v>
      </c>
      <c r="E236" s="220" t="s">
        <v>1264</v>
      </c>
      <c r="F236" s="221" t="s">
        <v>1265</v>
      </c>
      <c r="G236" s="222" t="s">
        <v>248</v>
      </c>
      <c r="H236" s="223">
        <v>13.91</v>
      </c>
      <c r="I236" s="224"/>
      <c r="J236" s="225">
        <f>ROUND(I236*H236,2)</f>
        <v>0</v>
      </c>
      <c r="K236" s="221" t="s">
        <v>168</v>
      </c>
      <c r="L236" s="45"/>
      <c r="M236" s="226" t="s">
        <v>1</v>
      </c>
      <c r="N236" s="227" t="s">
        <v>45</v>
      </c>
      <c r="O236" s="92"/>
      <c r="P236" s="228">
        <f>O236*H236</f>
        <v>0</v>
      </c>
      <c r="Q236" s="228">
        <v>1.0000000000000001E-05</v>
      </c>
      <c r="R236" s="228">
        <f>Q236*H236</f>
        <v>0.00013910000000000002</v>
      </c>
      <c r="S236" s="228">
        <v>0</v>
      </c>
      <c r="T236" s="229">
        <f>S236*H236</f>
        <v>0</v>
      </c>
      <c r="U236" s="39"/>
      <c r="V236" s="39"/>
      <c r="W236" s="39"/>
      <c r="X236" s="39"/>
      <c r="Y236" s="39"/>
      <c r="Z236" s="39"/>
      <c r="AA236" s="39"/>
      <c r="AB236" s="39"/>
      <c r="AC236" s="39"/>
      <c r="AD236" s="39"/>
      <c r="AE236" s="39"/>
      <c r="AR236" s="230" t="s">
        <v>303</v>
      </c>
      <c r="AT236" s="230" t="s">
        <v>164</v>
      </c>
      <c r="AU236" s="230" t="s">
        <v>90</v>
      </c>
      <c r="AY236" s="18" t="s">
        <v>161</v>
      </c>
      <c r="BE236" s="231">
        <f>IF(N236="základní",J236,0)</f>
        <v>0</v>
      </c>
      <c r="BF236" s="231">
        <f>IF(N236="snížená",J236,0)</f>
        <v>0</v>
      </c>
      <c r="BG236" s="231">
        <f>IF(N236="zákl. přenesená",J236,0)</f>
        <v>0</v>
      </c>
      <c r="BH236" s="231">
        <f>IF(N236="sníž. přenesená",J236,0)</f>
        <v>0</v>
      </c>
      <c r="BI236" s="231">
        <f>IF(N236="nulová",J236,0)</f>
        <v>0</v>
      </c>
      <c r="BJ236" s="18" t="s">
        <v>88</v>
      </c>
      <c r="BK236" s="231">
        <f>ROUND(I236*H236,2)</f>
        <v>0</v>
      </c>
      <c r="BL236" s="18" t="s">
        <v>303</v>
      </c>
      <c r="BM236" s="230" t="s">
        <v>2352</v>
      </c>
    </row>
    <row r="237" s="2" customFormat="1" ht="33" customHeight="1">
      <c r="A237" s="39"/>
      <c r="B237" s="40"/>
      <c r="C237" s="219" t="s">
        <v>618</v>
      </c>
      <c r="D237" s="219" t="s">
        <v>164</v>
      </c>
      <c r="E237" s="220" t="s">
        <v>1267</v>
      </c>
      <c r="F237" s="221" t="s">
        <v>1268</v>
      </c>
      <c r="G237" s="222" t="s">
        <v>248</v>
      </c>
      <c r="H237" s="223">
        <v>63.991999999999997</v>
      </c>
      <c r="I237" s="224"/>
      <c r="J237" s="225">
        <f>ROUND(I237*H237,2)</f>
        <v>0</v>
      </c>
      <c r="K237" s="221" t="s">
        <v>168</v>
      </c>
      <c r="L237" s="45"/>
      <c r="M237" s="226" t="s">
        <v>1</v>
      </c>
      <c r="N237" s="227" t="s">
        <v>45</v>
      </c>
      <c r="O237" s="92"/>
      <c r="P237" s="228">
        <f>O237*H237</f>
        <v>0</v>
      </c>
      <c r="Q237" s="228">
        <v>0.00029</v>
      </c>
      <c r="R237" s="228">
        <f>Q237*H237</f>
        <v>0.01855768</v>
      </c>
      <c r="S237" s="228">
        <v>0</v>
      </c>
      <c r="T237" s="229">
        <f>S237*H237</f>
        <v>0</v>
      </c>
      <c r="U237" s="39"/>
      <c r="V237" s="39"/>
      <c r="W237" s="39"/>
      <c r="X237" s="39"/>
      <c r="Y237" s="39"/>
      <c r="Z237" s="39"/>
      <c r="AA237" s="39"/>
      <c r="AB237" s="39"/>
      <c r="AC237" s="39"/>
      <c r="AD237" s="39"/>
      <c r="AE237" s="39"/>
      <c r="AR237" s="230" t="s">
        <v>303</v>
      </c>
      <c r="AT237" s="230" t="s">
        <v>164</v>
      </c>
      <c r="AU237" s="230" t="s">
        <v>90</v>
      </c>
      <c r="AY237" s="18" t="s">
        <v>161</v>
      </c>
      <c r="BE237" s="231">
        <f>IF(N237="základní",J237,0)</f>
        <v>0</v>
      </c>
      <c r="BF237" s="231">
        <f>IF(N237="snížená",J237,0)</f>
        <v>0</v>
      </c>
      <c r="BG237" s="231">
        <f>IF(N237="zákl. přenesená",J237,0)</f>
        <v>0</v>
      </c>
      <c r="BH237" s="231">
        <f>IF(N237="sníž. přenesená",J237,0)</f>
        <v>0</v>
      </c>
      <c r="BI237" s="231">
        <f>IF(N237="nulová",J237,0)</f>
        <v>0</v>
      </c>
      <c r="BJ237" s="18" t="s">
        <v>88</v>
      </c>
      <c r="BK237" s="231">
        <f>ROUND(I237*H237,2)</f>
        <v>0</v>
      </c>
      <c r="BL237" s="18" t="s">
        <v>303</v>
      </c>
      <c r="BM237" s="230" t="s">
        <v>2353</v>
      </c>
    </row>
    <row r="238" s="12" customFormat="1" ht="25.92" customHeight="1">
      <c r="A238" s="12"/>
      <c r="B238" s="203"/>
      <c r="C238" s="204"/>
      <c r="D238" s="205" t="s">
        <v>79</v>
      </c>
      <c r="E238" s="206" t="s">
        <v>813</v>
      </c>
      <c r="F238" s="206" t="s">
        <v>814</v>
      </c>
      <c r="G238" s="204"/>
      <c r="H238" s="204"/>
      <c r="I238" s="207"/>
      <c r="J238" s="208">
        <f>BK238</f>
        <v>0</v>
      </c>
      <c r="K238" s="204"/>
      <c r="L238" s="209"/>
      <c r="M238" s="210"/>
      <c r="N238" s="211"/>
      <c r="O238" s="211"/>
      <c r="P238" s="212">
        <f>SUM(P239:P242)</f>
        <v>0</v>
      </c>
      <c r="Q238" s="211"/>
      <c r="R238" s="212">
        <f>SUM(R239:R242)</f>
        <v>0</v>
      </c>
      <c r="S238" s="211"/>
      <c r="T238" s="213">
        <f>SUM(T239:T242)</f>
        <v>0</v>
      </c>
      <c r="U238" s="12"/>
      <c r="V238" s="12"/>
      <c r="W238" s="12"/>
      <c r="X238" s="12"/>
      <c r="Y238" s="12"/>
      <c r="Z238" s="12"/>
      <c r="AA238" s="12"/>
      <c r="AB238" s="12"/>
      <c r="AC238" s="12"/>
      <c r="AD238" s="12"/>
      <c r="AE238" s="12"/>
      <c r="AR238" s="214" t="s">
        <v>184</v>
      </c>
      <c r="AT238" s="215" t="s">
        <v>79</v>
      </c>
      <c r="AU238" s="215" t="s">
        <v>80</v>
      </c>
      <c r="AY238" s="214" t="s">
        <v>161</v>
      </c>
      <c r="BK238" s="216">
        <f>SUM(BK239:BK242)</f>
        <v>0</v>
      </c>
    </row>
    <row r="239" s="2" customFormat="1" ht="16.5" customHeight="1">
      <c r="A239" s="39"/>
      <c r="B239" s="40"/>
      <c r="C239" s="219" t="s">
        <v>622</v>
      </c>
      <c r="D239" s="219" t="s">
        <v>164</v>
      </c>
      <c r="E239" s="220" t="s">
        <v>1270</v>
      </c>
      <c r="F239" s="221" t="s">
        <v>1271</v>
      </c>
      <c r="G239" s="222" t="s">
        <v>406</v>
      </c>
      <c r="H239" s="223">
        <v>8</v>
      </c>
      <c r="I239" s="224"/>
      <c r="J239" s="225">
        <f>ROUND(I239*H239,2)</f>
        <v>0</v>
      </c>
      <c r="K239" s="221" t="s">
        <v>168</v>
      </c>
      <c r="L239" s="45"/>
      <c r="M239" s="226" t="s">
        <v>1</v>
      </c>
      <c r="N239" s="227" t="s">
        <v>45</v>
      </c>
      <c r="O239" s="92"/>
      <c r="P239" s="228">
        <f>O239*H239</f>
        <v>0</v>
      </c>
      <c r="Q239" s="228">
        <v>0</v>
      </c>
      <c r="R239" s="228">
        <f>Q239*H239</f>
        <v>0</v>
      </c>
      <c r="S239" s="228">
        <v>0</v>
      </c>
      <c r="T239" s="229">
        <f>S239*H239</f>
        <v>0</v>
      </c>
      <c r="U239" s="39"/>
      <c r="V239" s="39"/>
      <c r="W239" s="39"/>
      <c r="X239" s="39"/>
      <c r="Y239" s="39"/>
      <c r="Z239" s="39"/>
      <c r="AA239" s="39"/>
      <c r="AB239" s="39"/>
      <c r="AC239" s="39"/>
      <c r="AD239" s="39"/>
      <c r="AE239" s="39"/>
      <c r="AR239" s="230" t="s">
        <v>407</v>
      </c>
      <c r="AT239" s="230" t="s">
        <v>164</v>
      </c>
      <c r="AU239" s="230" t="s">
        <v>88</v>
      </c>
      <c r="AY239" s="18" t="s">
        <v>161</v>
      </c>
      <c r="BE239" s="231">
        <f>IF(N239="základní",J239,0)</f>
        <v>0</v>
      </c>
      <c r="BF239" s="231">
        <f>IF(N239="snížená",J239,0)</f>
        <v>0</v>
      </c>
      <c r="BG239" s="231">
        <f>IF(N239="zákl. přenesená",J239,0)</f>
        <v>0</v>
      </c>
      <c r="BH239" s="231">
        <f>IF(N239="sníž. přenesená",J239,0)</f>
        <v>0</v>
      </c>
      <c r="BI239" s="231">
        <f>IF(N239="nulová",J239,0)</f>
        <v>0</v>
      </c>
      <c r="BJ239" s="18" t="s">
        <v>88</v>
      </c>
      <c r="BK239" s="231">
        <f>ROUND(I239*H239,2)</f>
        <v>0</v>
      </c>
      <c r="BL239" s="18" t="s">
        <v>407</v>
      </c>
      <c r="BM239" s="230" t="s">
        <v>2354</v>
      </c>
    </row>
    <row r="240" s="2" customFormat="1">
      <c r="A240" s="39"/>
      <c r="B240" s="40"/>
      <c r="C240" s="41"/>
      <c r="D240" s="232" t="s">
        <v>171</v>
      </c>
      <c r="E240" s="41"/>
      <c r="F240" s="233" t="s">
        <v>1273</v>
      </c>
      <c r="G240" s="41"/>
      <c r="H240" s="41"/>
      <c r="I240" s="234"/>
      <c r="J240" s="41"/>
      <c r="K240" s="41"/>
      <c r="L240" s="45"/>
      <c r="M240" s="235"/>
      <c r="N240" s="236"/>
      <c r="O240" s="92"/>
      <c r="P240" s="92"/>
      <c r="Q240" s="92"/>
      <c r="R240" s="92"/>
      <c r="S240" s="92"/>
      <c r="T240" s="93"/>
      <c r="U240" s="39"/>
      <c r="V240" s="39"/>
      <c r="W240" s="39"/>
      <c r="X240" s="39"/>
      <c r="Y240" s="39"/>
      <c r="Z240" s="39"/>
      <c r="AA240" s="39"/>
      <c r="AB240" s="39"/>
      <c r="AC240" s="39"/>
      <c r="AD240" s="39"/>
      <c r="AE240" s="39"/>
      <c r="AT240" s="18" t="s">
        <v>171</v>
      </c>
      <c r="AU240" s="18" t="s">
        <v>88</v>
      </c>
    </row>
    <row r="241" s="2" customFormat="1" ht="16.5" customHeight="1">
      <c r="A241" s="39"/>
      <c r="B241" s="40"/>
      <c r="C241" s="219" t="s">
        <v>629</v>
      </c>
      <c r="D241" s="219" t="s">
        <v>164</v>
      </c>
      <c r="E241" s="220" t="s">
        <v>1274</v>
      </c>
      <c r="F241" s="221" t="s">
        <v>1275</v>
      </c>
      <c r="G241" s="222" t="s">
        <v>406</v>
      </c>
      <c r="H241" s="223">
        <v>8</v>
      </c>
      <c r="I241" s="224"/>
      <c r="J241" s="225">
        <f>ROUND(I241*H241,2)</f>
        <v>0</v>
      </c>
      <c r="K241" s="221" t="s">
        <v>168</v>
      </c>
      <c r="L241" s="45"/>
      <c r="M241" s="226" t="s">
        <v>1</v>
      </c>
      <c r="N241" s="227" t="s">
        <v>45</v>
      </c>
      <c r="O241" s="92"/>
      <c r="P241" s="228">
        <f>O241*H241</f>
        <v>0</v>
      </c>
      <c r="Q241" s="228">
        <v>0</v>
      </c>
      <c r="R241" s="228">
        <f>Q241*H241</f>
        <v>0</v>
      </c>
      <c r="S241" s="228">
        <v>0</v>
      </c>
      <c r="T241" s="229">
        <f>S241*H241</f>
        <v>0</v>
      </c>
      <c r="U241" s="39"/>
      <c r="V241" s="39"/>
      <c r="W241" s="39"/>
      <c r="X241" s="39"/>
      <c r="Y241" s="39"/>
      <c r="Z241" s="39"/>
      <c r="AA241" s="39"/>
      <c r="AB241" s="39"/>
      <c r="AC241" s="39"/>
      <c r="AD241" s="39"/>
      <c r="AE241" s="39"/>
      <c r="AR241" s="230" t="s">
        <v>407</v>
      </c>
      <c r="AT241" s="230" t="s">
        <v>164</v>
      </c>
      <c r="AU241" s="230" t="s">
        <v>88</v>
      </c>
      <c r="AY241" s="18" t="s">
        <v>161</v>
      </c>
      <c r="BE241" s="231">
        <f>IF(N241="základní",J241,0)</f>
        <v>0</v>
      </c>
      <c r="BF241" s="231">
        <f>IF(N241="snížená",J241,0)</f>
        <v>0</v>
      </c>
      <c r="BG241" s="231">
        <f>IF(N241="zákl. přenesená",J241,0)</f>
        <v>0</v>
      </c>
      <c r="BH241" s="231">
        <f>IF(N241="sníž. přenesená",J241,0)</f>
        <v>0</v>
      </c>
      <c r="BI241" s="231">
        <f>IF(N241="nulová",J241,0)</f>
        <v>0</v>
      </c>
      <c r="BJ241" s="18" t="s">
        <v>88</v>
      </c>
      <c r="BK241" s="231">
        <f>ROUND(I241*H241,2)</f>
        <v>0</v>
      </c>
      <c r="BL241" s="18" t="s">
        <v>407</v>
      </c>
      <c r="BM241" s="230" t="s">
        <v>2355</v>
      </c>
    </row>
    <row r="242" s="2" customFormat="1">
      <c r="A242" s="39"/>
      <c r="B242" s="40"/>
      <c r="C242" s="41"/>
      <c r="D242" s="232" t="s">
        <v>171</v>
      </c>
      <c r="E242" s="41"/>
      <c r="F242" s="233" t="s">
        <v>1273</v>
      </c>
      <c r="G242" s="41"/>
      <c r="H242" s="41"/>
      <c r="I242" s="234"/>
      <c r="J242" s="41"/>
      <c r="K242" s="41"/>
      <c r="L242" s="45"/>
      <c r="M242" s="237"/>
      <c r="N242" s="238"/>
      <c r="O242" s="239"/>
      <c r="P242" s="239"/>
      <c r="Q242" s="239"/>
      <c r="R242" s="239"/>
      <c r="S242" s="239"/>
      <c r="T242" s="240"/>
      <c r="U242" s="39"/>
      <c r="V242" s="39"/>
      <c r="W242" s="39"/>
      <c r="X242" s="39"/>
      <c r="Y242" s="39"/>
      <c r="Z242" s="39"/>
      <c r="AA242" s="39"/>
      <c r="AB242" s="39"/>
      <c r="AC242" s="39"/>
      <c r="AD242" s="39"/>
      <c r="AE242" s="39"/>
      <c r="AT242" s="18" t="s">
        <v>171</v>
      </c>
      <c r="AU242" s="18" t="s">
        <v>88</v>
      </c>
    </row>
    <row r="243" s="2" customFormat="1" ht="6.96" customHeight="1">
      <c r="A243" s="39"/>
      <c r="B243" s="67"/>
      <c r="C243" s="68"/>
      <c r="D243" s="68"/>
      <c r="E243" s="68"/>
      <c r="F243" s="68"/>
      <c r="G243" s="68"/>
      <c r="H243" s="68"/>
      <c r="I243" s="68"/>
      <c r="J243" s="68"/>
      <c r="K243" s="68"/>
      <c r="L243" s="45"/>
      <c r="M243" s="39"/>
      <c r="O243" s="39"/>
      <c r="P243" s="39"/>
      <c r="Q243" s="39"/>
      <c r="R243" s="39"/>
      <c r="S243" s="39"/>
      <c r="T243" s="39"/>
      <c r="U243" s="39"/>
      <c r="V243" s="39"/>
      <c r="W243" s="39"/>
      <c r="X243" s="39"/>
      <c r="Y243" s="39"/>
      <c r="Z243" s="39"/>
      <c r="AA243" s="39"/>
      <c r="AB243" s="39"/>
      <c r="AC243" s="39"/>
      <c r="AD243" s="39"/>
      <c r="AE243" s="39"/>
    </row>
  </sheetData>
  <sheetProtection sheet="1" autoFilter="0" formatColumns="0" formatRows="0" objects="1" scenarios="1" spinCount="100000" saltValue="9jocO2+LPECravE8zZ33urwkBWo/vOYb3NyEPhjf87WPDGB2Txwu7Qhdu7TVsipBu/VTHmFDVCzgaNBity9J+w==" hashValue="Wcy+cOqEPHkY213ZqxAS0a3DPVbACzSWxrcBNbBryHF7+A7+LWotNo+psZTz89PdhhpaGuPylTjgqMGtc3qQuQ==" algorithmName="SHA-512" password="CC35"/>
  <autoFilter ref="C126:K242"/>
  <mergeCells count="9">
    <mergeCell ref="E7:H7"/>
    <mergeCell ref="E9:H9"/>
    <mergeCell ref="E18:H18"/>
    <mergeCell ref="E27:H27"/>
    <mergeCell ref="E85:H85"/>
    <mergeCell ref="E87:H87"/>
    <mergeCell ref="E117:H117"/>
    <mergeCell ref="E119:H119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1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123</v>
      </c>
    </row>
    <row r="3" s="1" customFormat="1" ht="6.96" customHeight="1">
      <c r="B3" s="137"/>
      <c r="C3" s="138"/>
      <c r="D3" s="138"/>
      <c r="E3" s="138"/>
      <c r="F3" s="138"/>
      <c r="G3" s="138"/>
      <c r="H3" s="138"/>
      <c r="I3" s="138"/>
      <c r="J3" s="138"/>
      <c r="K3" s="138"/>
      <c r="L3" s="21"/>
      <c r="AT3" s="18" t="s">
        <v>90</v>
      </c>
    </row>
    <row r="4" s="1" customFormat="1" ht="24.96" customHeight="1">
      <c r="B4" s="21"/>
      <c r="D4" s="139" t="s">
        <v>130</v>
      </c>
      <c r="L4" s="21"/>
      <c r="M4" s="140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1" t="s">
        <v>16</v>
      </c>
      <c r="L6" s="21"/>
    </row>
    <row r="7" s="1" customFormat="1" ht="26.25" customHeight="1">
      <c r="B7" s="21"/>
      <c r="E7" s="142" t="str">
        <f>'Rekapitulace stavby'!K6</f>
        <v>Rekonstrukce Denního stacionáře psychiatrického oddělení, KZ, a.s. – Nemocnice Most, o.z.</v>
      </c>
      <c r="F7" s="141"/>
      <c r="G7" s="141"/>
      <c r="H7" s="141"/>
      <c r="L7" s="21"/>
    </row>
    <row r="8" s="2" customFormat="1" ht="12" customHeight="1">
      <c r="A8" s="39"/>
      <c r="B8" s="45"/>
      <c r="C8" s="39"/>
      <c r="D8" s="141" t="s">
        <v>131</v>
      </c>
      <c r="E8" s="39"/>
      <c r="F8" s="39"/>
      <c r="G8" s="39"/>
      <c r="H8" s="39"/>
      <c r="I8" s="39"/>
      <c r="J8" s="39"/>
      <c r="K8" s="39"/>
      <c r="L8" s="64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43" t="s">
        <v>2356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41" t="s">
        <v>18</v>
      </c>
      <c r="E11" s="39"/>
      <c r="F11" s="144" t="s">
        <v>1</v>
      </c>
      <c r="G11" s="39"/>
      <c r="H11" s="39"/>
      <c r="I11" s="141" t="s">
        <v>19</v>
      </c>
      <c r="J11" s="144" t="s">
        <v>1</v>
      </c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41" t="s">
        <v>20</v>
      </c>
      <c r="E12" s="39"/>
      <c r="F12" s="144" t="s">
        <v>21</v>
      </c>
      <c r="G12" s="39"/>
      <c r="H12" s="39"/>
      <c r="I12" s="141" t="s">
        <v>22</v>
      </c>
      <c r="J12" s="145" t="str">
        <f>'Rekapitulace stavby'!AN8</f>
        <v>2. 6. 2025</v>
      </c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1" t="s">
        <v>24</v>
      </c>
      <c r="E14" s="39"/>
      <c r="F14" s="39"/>
      <c r="G14" s="39"/>
      <c r="H14" s="39"/>
      <c r="I14" s="141" t="s">
        <v>25</v>
      </c>
      <c r="J14" s="144" t="s">
        <v>26</v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44" t="s">
        <v>27</v>
      </c>
      <c r="F15" s="39"/>
      <c r="G15" s="39"/>
      <c r="H15" s="39"/>
      <c r="I15" s="141" t="s">
        <v>28</v>
      </c>
      <c r="J15" s="144" t="s">
        <v>29</v>
      </c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41" t="s">
        <v>30</v>
      </c>
      <c r="E17" s="39"/>
      <c r="F17" s="39"/>
      <c r="G17" s="39"/>
      <c r="H17" s="39"/>
      <c r="I17" s="141" t="s">
        <v>25</v>
      </c>
      <c r="J17" s="34" t="str">
        <f>'Rekapitulace stavby'!AN13</f>
        <v>Vyplň údaj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44"/>
      <c r="G18" s="144"/>
      <c r="H18" s="144"/>
      <c r="I18" s="141" t="s">
        <v>28</v>
      </c>
      <c r="J18" s="34" t="str">
        <f>'Rekapitulace stavby'!AN14</f>
        <v>Vyplň údaj</v>
      </c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41" t="s">
        <v>32</v>
      </c>
      <c r="E20" s="39"/>
      <c r="F20" s="39"/>
      <c r="G20" s="39"/>
      <c r="H20" s="39"/>
      <c r="I20" s="141" t="s">
        <v>25</v>
      </c>
      <c r="J20" s="144" t="s">
        <v>33</v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44" t="s">
        <v>34</v>
      </c>
      <c r="F21" s="39"/>
      <c r="G21" s="39"/>
      <c r="H21" s="39"/>
      <c r="I21" s="141" t="s">
        <v>28</v>
      </c>
      <c r="J21" s="144" t="s">
        <v>35</v>
      </c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41" t="s">
        <v>37</v>
      </c>
      <c r="E23" s="39"/>
      <c r="F23" s="39"/>
      <c r="G23" s="39"/>
      <c r="H23" s="39"/>
      <c r="I23" s="141" t="s">
        <v>25</v>
      </c>
      <c r="J23" s="144" t="s">
        <v>1</v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44" t="s">
        <v>38</v>
      </c>
      <c r="F24" s="39"/>
      <c r="G24" s="39"/>
      <c r="H24" s="39"/>
      <c r="I24" s="141" t="s">
        <v>28</v>
      </c>
      <c r="J24" s="144" t="s">
        <v>1</v>
      </c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41" t="s">
        <v>39</v>
      </c>
      <c r="E26" s="39"/>
      <c r="F26" s="39"/>
      <c r="G26" s="39"/>
      <c r="H26" s="39"/>
      <c r="I26" s="39"/>
      <c r="J26" s="39"/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46"/>
      <c r="B27" s="147"/>
      <c r="C27" s="146"/>
      <c r="D27" s="146"/>
      <c r="E27" s="148" t="s">
        <v>1</v>
      </c>
      <c r="F27" s="148"/>
      <c r="G27" s="148"/>
      <c r="H27" s="148"/>
      <c r="I27" s="146"/>
      <c r="J27" s="146"/>
      <c r="K27" s="146"/>
      <c r="L27" s="149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146"/>
      <c r="AD27" s="146"/>
      <c r="AE27" s="146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50"/>
      <c r="E29" s="150"/>
      <c r="F29" s="150"/>
      <c r="G29" s="150"/>
      <c r="H29" s="150"/>
      <c r="I29" s="150"/>
      <c r="J29" s="150"/>
      <c r="K29" s="150"/>
      <c r="L29" s="64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51" t="s">
        <v>40</v>
      </c>
      <c r="E30" s="39"/>
      <c r="F30" s="39"/>
      <c r="G30" s="39"/>
      <c r="H30" s="39"/>
      <c r="I30" s="39"/>
      <c r="J30" s="152">
        <f>ROUND(J133, 2)</f>
        <v>0</v>
      </c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0"/>
      <c r="E31" s="150"/>
      <c r="F31" s="150"/>
      <c r="G31" s="150"/>
      <c r="H31" s="150"/>
      <c r="I31" s="150"/>
      <c r="J31" s="150"/>
      <c r="K31" s="150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53" t="s">
        <v>42</v>
      </c>
      <c r="G32" s="39"/>
      <c r="H32" s="39"/>
      <c r="I32" s="153" t="s">
        <v>41</v>
      </c>
      <c r="J32" s="153" t="s">
        <v>43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54" t="s">
        <v>44</v>
      </c>
      <c r="E33" s="141" t="s">
        <v>45</v>
      </c>
      <c r="F33" s="155">
        <f>ROUND((SUM(BE133:BE348)),  2)</f>
        <v>0</v>
      </c>
      <c r="G33" s="39"/>
      <c r="H33" s="39"/>
      <c r="I33" s="156">
        <v>0.20999999999999999</v>
      </c>
      <c r="J33" s="155">
        <f>ROUND(((SUM(BE133:BE348))*I33),  2)</f>
        <v>0</v>
      </c>
      <c r="K33" s="39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41" t="s">
        <v>46</v>
      </c>
      <c r="F34" s="155">
        <f>ROUND((SUM(BF133:BF348)),  2)</f>
        <v>0</v>
      </c>
      <c r="G34" s="39"/>
      <c r="H34" s="39"/>
      <c r="I34" s="156">
        <v>0.12</v>
      </c>
      <c r="J34" s="155">
        <f>ROUND(((SUM(BF133:BF348))*I34),  2)</f>
        <v>0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41" t="s">
        <v>47</v>
      </c>
      <c r="F35" s="155">
        <f>ROUND((SUM(BG133:BG348)),  2)</f>
        <v>0</v>
      </c>
      <c r="G35" s="39"/>
      <c r="H35" s="39"/>
      <c r="I35" s="156">
        <v>0.20999999999999999</v>
      </c>
      <c r="J35" s="155">
        <f>0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41" t="s">
        <v>48</v>
      </c>
      <c r="F36" s="155">
        <f>ROUND((SUM(BH133:BH348)),  2)</f>
        <v>0</v>
      </c>
      <c r="G36" s="39"/>
      <c r="H36" s="39"/>
      <c r="I36" s="156">
        <v>0.12</v>
      </c>
      <c r="J36" s="155">
        <f>0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1" t="s">
        <v>49</v>
      </c>
      <c r="F37" s="155">
        <f>ROUND((SUM(BI133:BI348)),  2)</f>
        <v>0</v>
      </c>
      <c r="G37" s="39"/>
      <c r="H37" s="39"/>
      <c r="I37" s="156">
        <v>0</v>
      </c>
      <c r="J37" s="155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7"/>
      <c r="D39" s="158" t="s">
        <v>50</v>
      </c>
      <c r="E39" s="159"/>
      <c r="F39" s="159"/>
      <c r="G39" s="160" t="s">
        <v>51</v>
      </c>
      <c r="H39" s="161" t="s">
        <v>52</v>
      </c>
      <c r="I39" s="159"/>
      <c r="J39" s="162">
        <f>SUM(J30:J37)</f>
        <v>0</v>
      </c>
      <c r="K39" s="163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64" t="s">
        <v>53</v>
      </c>
      <c r="E50" s="165"/>
      <c r="F50" s="165"/>
      <c r="G50" s="164" t="s">
        <v>54</v>
      </c>
      <c r="H50" s="165"/>
      <c r="I50" s="165"/>
      <c r="J50" s="165"/>
      <c r="K50" s="165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66" t="s">
        <v>55</v>
      </c>
      <c r="E61" s="167"/>
      <c r="F61" s="168" t="s">
        <v>56</v>
      </c>
      <c r="G61" s="166" t="s">
        <v>55</v>
      </c>
      <c r="H61" s="167"/>
      <c r="I61" s="167"/>
      <c r="J61" s="169" t="s">
        <v>56</v>
      </c>
      <c r="K61" s="167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64" t="s">
        <v>57</v>
      </c>
      <c r="E65" s="170"/>
      <c r="F65" s="170"/>
      <c r="G65" s="164" t="s">
        <v>58</v>
      </c>
      <c r="H65" s="170"/>
      <c r="I65" s="170"/>
      <c r="J65" s="170"/>
      <c r="K65" s="170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66" t="s">
        <v>55</v>
      </c>
      <c r="E76" s="167"/>
      <c r="F76" s="168" t="s">
        <v>56</v>
      </c>
      <c r="G76" s="166" t="s">
        <v>55</v>
      </c>
      <c r="H76" s="167"/>
      <c r="I76" s="167"/>
      <c r="J76" s="169" t="s">
        <v>56</v>
      </c>
      <c r="K76" s="167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71"/>
      <c r="C77" s="172"/>
      <c r="D77" s="172"/>
      <c r="E77" s="172"/>
      <c r="F77" s="172"/>
      <c r="G77" s="172"/>
      <c r="H77" s="172"/>
      <c r="I77" s="172"/>
      <c r="J77" s="172"/>
      <c r="K77" s="172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73"/>
      <c r="C81" s="174"/>
      <c r="D81" s="174"/>
      <c r="E81" s="174"/>
      <c r="F81" s="174"/>
      <c r="G81" s="174"/>
      <c r="H81" s="174"/>
      <c r="I81" s="174"/>
      <c r="J81" s="174"/>
      <c r="K81" s="174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133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26.25" customHeight="1">
      <c r="A85" s="39"/>
      <c r="B85" s="40"/>
      <c r="C85" s="41"/>
      <c r="D85" s="41"/>
      <c r="E85" s="175" t="str">
        <f>E7</f>
        <v>Rekonstrukce Denního stacionáře psychiatrického oddělení, KZ, a.s. – Nemocnice Most, o.z.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2" customHeight="1">
      <c r="A86" s="39"/>
      <c r="B86" s="40"/>
      <c r="C86" s="33" t="s">
        <v>131</v>
      </c>
      <c r="D86" s="41"/>
      <c r="E86" s="41"/>
      <c r="F86" s="41"/>
      <c r="G86" s="41"/>
      <c r="H86" s="41"/>
      <c r="I86" s="41"/>
      <c r="J86" s="41"/>
      <c r="K86" s="41"/>
      <c r="L86" s="64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6.5" customHeight="1">
      <c r="A87" s="39"/>
      <c r="B87" s="40"/>
      <c r="C87" s="41"/>
      <c r="D87" s="41"/>
      <c r="E87" s="77" t="str">
        <f>E9</f>
        <v>124 - Denní místnost zaměstnanců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2" customHeight="1">
      <c r="A89" s="39"/>
      <c r="B89" s="40"/>
      <c r="C89" s="33" t="s">
        <v>20</v>
      </c>
      <c r="D89" s="41"/>
      <c r="E89" s="41"/>
      <c r="F89" s="28" t="str">
        <f>F12</f>
        <v>J. E. Purkyně 270, 434 64 Most</v>
      </c>
      <c r="G89" s="41"/>
      <c r="H89" s="41"/>
      <c r="I89" s="33" t="s">
        <v>22</v>
      </c>
      <c r="J89" s="80" t="str">
        <f>IF(J12="","",J12)</f>
        <v>2. 6. 2025</v>
      </c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5.15" customHeight="1">
      <c r="A91" s="39"/>
      <c r="B91" s="40"/>
      <c r="C91" s="33" t="s">
        <v>24</v>
      </c>
      <c r="D91" s="41"/>
      <c r="E91" s="41"/>
      <c r="F91" s="28" t="str">
        <f>E15</f>
        <v>Krajská zdravotní, a.s.</v>
      </c>
      <c r="G91" s="41"/>
      <c r="H91" s="41"/>
      <c r="I91" s="33" t="s">
        <v>32</v>
      </c>
      <c r="J91" s="37" t="str">
        <f>E21</f>
        <v>MOSTIKA s.r.o.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25.65" customHeight="1">
      <c r="A92" s="39"/>
      <c r="B92" s="40"/>
      <c r="C92" s="33" t="s">
        <v>30</v>
      </c>
      <c r="D92" s="41"/>
      <c r="E92" s="41"/>
      <c r="F92" s="28" t="str">
        <f>IF(E18="","",E18)</f>
        <v>Vyplň údaj</v>
      </c>
      <c r="G92" s="41"/>
      <c r="H92" s="41"/>
      <c r="I92" s="33" t="s">
        <v>37</v>
      </c>
      <c r="J92" s="37" t="str">
        <f>E24</f>
        <v>Ing. arch. Luboš Polanský</v>
      </c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0.32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29.28" customHeight="1">
      <c r="A94" s="39"/>
      <c r="B94" s="40"/>
      <c r="C94" s="176" t="s">
        <v>134</v>
      </c>
      <c r="D94" s="177"/>
      <c r="E94" s="177"/>
      <c r="F94" s="177"/>
      <c r="G94" s="177"/>
      <c r="H94" s="177"/>
      <c r="I94" s="177"/>
      <c r="J94" s="178" t="s">
        <v>135</v>
      </c>
      <c r="K94" s="177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2.8" customHeight="1">
      <c r="A96" s="39"/>
      <c r="B96" s="40"/>
      <c r="C96" s="179" t="s">
        <v>136</v>
      </c>
      <c r="D96" s="41"/>
      <c r="E96" s="41"/>
      <c r="F96" s="41"/>
      <c r="G96" s="41"/>
      <c r="H96" s="41"/>
      <c r="I96" s="41"/>
      <c r="J96" s="111">
        <f>J133</f>
        <v>0</v>
      </c>
      <c r="K96" s="41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U96" s="18" t="s">
        <v>137</v>
      </c>
    </row>
    <row r="97" s="9" customFormat="1" ht="24.96" customHeight="1">
      <c r="A97" s="9"/>
      <c r="B97" s="180"/>
      <c r="C97" s="181"/>
      <c r="D97" s="182" t="s">
        <v>236</v>
      </c>
      <c r="E97" s="183"/>
      <c r="F97" s="183"/>
      <c r="G97" s="183"/>
      <c r="H97" s="183"/>
      <c r="I97" s="183"/>
      <c r="J97" s="184">
        <f>J134</f>
        <v>0</v>
      </c>
      <c r="K97" s="181"/>
      <c r="L97" s="185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6"/>
      <c r="C98" s="187"/>
      <c r="D98" s="188" t="s">
        <v>1752</v>
      </c>
      <c r="E98" s="189"/>
      <c r="F98" s="189"/>
      <c r="G98" s="189"/>
      <c r="H98" s="189"/>
      <c r="I98" s="189"/>
      <c r="J98" s="190">
        <f>J135</f>
        <v>0</v>
      </c>
      <c r="K98" s="187"/>
      <c r="L98" s="191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6"/>
      <c r="C99" s="187"/>
      <c r="D99" s="188" t="s">
        <v>237</v>
      </c>
      <c r="E99" s="189"/>
      <c r="F99" s="189"/>
      <c r="G99" s="189"/>
      <c r="H99" s="189"/>
      <c r="I99" s="189"/>
      <c r="J99" s="190">
        <f>J143</f>
        <v>0</v>
      </c>
      <c r="K99" s="187"/>
      <c r="L99" s="191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6"/>
      <c r="C100" s="187"/>
      <c r="D100" s="188" t="s">
        <v>238</v>
      </c>
      <c r="E100" s="189"/>
      <c r="F100" s="189"/>
      <c r="G100" s="189"/>
      <c r="H100" s="189"/>
      <c r="I100" s="189"/>
      <c r="J100" s="190">
        <f>J164</f>
        <v>0</v>
      </c>
      <c r="K100" s="187"/>
      <c r="L100" s="191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6"/>
      <c r="C101" s="187"/>
      <c r="D101" s="188" t="s">
        <v>239</v>
      </c>
      <c r="E101" s="189"/>
      <c r="F101" s="189"/>
      <c r="G101" s="189"/>
      <c r="H101" s="189"/>
      <c r="I101" s="189"/>
      <c r="J101" s="190">
        <f>J171</f>
        <v>0</v>
      </c>
      <c r="K101" s="187"/>
      <c r="L101" s="191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86"/>
      <c r="C102" s="187"/>
      <c r="D102" s="188" t="s">
        <v>411</v>
      </c>
      <c r="E102" s="189"/>
      <c r="F102" s="189"/>
      <c r="G102" s="189"/>
      <c r="H102" s="189"/>
      <c r="I102" s="189"/>
      <c r="J102" s="190">
        <f>J181</f>
        <v>0</v>
      </c>
      <c r="K102" s="187"/>
      <c r="L102" s="191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9" customFormat="1" ht="24.96" customHeight="1">
      <c r="A103" s="9"/>
      <c r="B103" s="180"/>
      <c r="C103" s="181"/>
      <c r="D103" s="182" t="s">
        <v>240</v>
      </c>
      <c r="E103" s="183"/>
      <c r="F103" s="183"/>
      <c r="G103" s="183"/>
      <c r="H103" s="183"/>
      <c r="I103" s="183"/>
      <c r="J103" s="184">
        <f>J184</f>
        <v>0</v>
      </c>
      <c r="K103" s="181"/>
      <c r="L103" s="185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</row>
    <row r="104" s="10" customFormat="1" ht="19.92" customHeight="1">
      <c r="A104" s="10"/>
      <c r="B104" s="186"/>
      <c r="C104" s="187"/>
      <c r="D104" s="188" t="s">
        <v>819</v>
      </c>
      <c r="E104" s="189"/>
      <c r="F104" s="189"/>
      <c r="G104" s="189"/>
      <c r="H104" s="189"/>
      <c r="I104" s="189"/>
      <c r="J104" s="190">
        <f>J185</f>
        <v>0</v>
      </c>
      <c r="K104" s="187"/>
      <c r="L104" s="191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86"/>
      <c r="C105" s="187"/>
      <c r="D105" s="188" t="s">
        <v>820</v>
      </c>
      <c r="E105" s="189"/>
      <c r="F105" s="189"/>
      <c r="G105" s="189"/>
      <c r="H105" s="189"/>
      <c r="I105" s="189"/>
      <c r="J105" s="190">
        <f>J192</f>
        <v>0</v>
      </c>
      <c r="K105" s="187"/>
      <c r="L105" s="191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86"/>
      <c r="C106" s="187"/>
      <c r="D106" s="188" t="s">
        <v>821</v>
      </c>
      <c r="E106" s="189"/>
      <c r="F106" s="189"/>
      <c r="G106" s="189"/>
      <c r="H106" s="189"/>
      <c r="I106" s="189"/>
      <c r="J106" s="190">
        <f>J202</f>
        <v>0</v>
      </c>
      <c r="K106" s="187"/>
      <c r="L106" s="191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186"/>
      <c r="C107" s="187"/>
      <c r="D107" s="188" t="s">
        <v>822</v>
      </c>
      <c r="E107" s="189"/>
      <c r="F107" s="189"/>
      <c r="G107" s="189"/>
      <c r="H107" s="189"/>
      <c r="I107" s="189"/>
      <c r="J107" s="190">
        <f>J215</f>
        <v>0</v>
      </c>
      <c r="K107" s="187"/>
      <c r="L107" s="191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10" customFormat="1" ht="19.92" customHeight="1">
      <c r="A108" s="10"/>
      <c r="B108" s="186"/>
      <c r="C108" s="187"/>
      <c r="D108" s="188" t="s">
        <v>823</v>
      </c>
      <c r="E108" s="189"/>
      <c r="F108" s="189"/>
      <c r="G108" s="189"/>
      <c r="H108" s="189"/>
      <c r="I108" s="189"/>
      <c r="J108" s="190">
        <f>J221</f>
        <v>0</v>
      </c>
      <c r="K108" s="187"/>
      <c r="L108" s="191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10" customFormat="1" ht="19.92" customHeight="1">
      <c r="A109" s="10"/>
      <c r="B109" s="186"/>
      <c r="C109" s="187"/>
      <c r="D109" s="188" t="s">
        <v>824</v>
      </c>
      <c r="E109" s="189"/>
      <c r="F109" s="189"/>
      <c r="G109" s="189"/>
      <c r="H109" s="189"/>
      <c r="I109" s="189"/>
      <c r="J109" s="190">
        <f>J238</f>
        <v>0</v>
      </c>
      <c r="K109" s="187"/>
      <c r="L109" s="191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10" customFormat="1" ht="19.92" customHeight="1">
      <c r="A110" s="10"/>
      <c r="B110" s="186"/>
      <c r="C110" s="187"/>
      <c r="D110" s="188" t="s">
        <v>825</v>
      </c>
      <c r="E110" s="189"/>
      <c r="F110" s="189"/>
      <c r="G110" s="189"/>
      <c r="H110" s="189"/>
      <c r="I110" s="189"/>
      <c r="J110" s="190">
        <f>J273</f>
        <v>0</v>
      </c>
      <c r="K110" s="187"/>
      <c r="L110" s="191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</row>
    <row r="111" s="10" customFormat="1" ht="19.92" customHeight="1">
      <c r="A111" s="10"/>
      <c r="B111" s="186"/>
      <c r="C111" s="187"/>
      <c r="D111" s="188" t="s">
        <v>242</v>
      </c>
      <c r="E111" s="189"/>
      <c r="F111" s="189"/>
      <c r="G111" s="189"/>
      <c r="H111" s="189"/>
      <c r="I111" s="189"/>
      <c r="J111" s="190">
        <f>J304</f>
        <v>0</v>
      </c>
      <c r="K111" s="187"/>
      <c r="L111" s="191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</row>
    <row r="112" s="10" customFormat="1" ht="19.92" customHeight="1">
      <c r="A112" s="10"/>
      <c r="B112" s="186"/>
      <c r="C112" s="187"/>
      <c r="D112" s="188" t="s">
        <v>826</v>
      </c>
      <c r="E112" s="189"/>
      <c r="F112" s="189"/>
      <c r="G112" s="189"/>
      <c r="H112" s="189"/>
      <c r="I112" s="189"/>
      <c r="J112" s="190">
        <f>J312</f>
        <v>0</v>
      </c>
      <c r="K112" s="187"/>
      <c r="L112" s="191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</row>
    <row r="113" s="9" customFormat="1" ht="24.96" customHeight="1">
      <c r="A113" s="9"/>
      <c r="B113" s="180"/>
      <c r="C113" s="181"/>
      <c r="D113" s="182" t="s">
        <v>417</v>
      </c>
      <c r="E113" s="183"/>
      <c r="F113" s="183"/>
      <c r="G113" s="183"/>
      <c r="H113" s="183"/>
      <c r="I113" s="183"/>
      <c r="J113" s="184">
        <f>J344</f>
        <v>0</v>
      </c>
      <c r="K113" s="181"/>
      <c r="L113" s="185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</row>
    <row r="114" s="2" customFormat="1" ht="21.84" customHeight="1">
      <c r="A114" s="39"/>
      <c r="B114" s="40"/>
      <c r="C114" s="41"/>
      <c r="D114" s="41"/>
      <c r="E114" s="41"/>
      <c r="F114" s="41"/>
      <c r="G114" s="41"/>
      <c r="H114" s="41"/>
      <c r="I114" s="41"/>
      <c r="J114" s="41"/>
      <c r="K114" s="41"/>
      <c r="L114" s="64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2" customFormat="1" ht="6.96" customHeight="1">
      <c r="A115" s="39"/>
      <c r="B115" s="67"/>
      <c r="C115" s="68"/>
      <c r="D115" s="68"/>
      <c r="E115" s="68"/>
      <c r="F115" s="68"/>
      <c r="G115" s="68"/>
      <c r="H115" s="68"/>
      <c r="I115" s="68"/>
      <c r="J115" s="68"/>
      <c r="K115" s="68"/>
      <c r="L115" s="64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9" s="2" customFormat="1" ht="6.96" customHeight="1">
      <c r="A119" s="39"/>
      <c r="B119" s="69"/>
      <c r="C119" s="70"/>
      <c r="D119" s="70"/>
      <c r="E119" s="70"/>
      <c r="F119" s="70"/>
      <c r="G119" s="70"/>
      <c r="H119" s="70"/>
      <c r="I119" s="70"/>
      <c r="J119" s="70"/>
      <c r="K119" s="70"/>
      <c r="L119" s="64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2" customFormat="1" ht="24.96" customHeight="1">
      <c r="A120" s="39"/>
      <c r="B120" s="40"/>
      <c r="C120" s="24" t="s">
        <v>145</v>
      </c>
      <c r="D120" s="41"/>
      <c r="E120" s="41"/>
      <c r="F120" s="41"/>
      <c r="G120" s="41"/>
      <c r="H120" s="41"/>
      <c r="I120" s="41"/>
      <c r="J120" s="41"/>
      <c r="K120" s="41"/>
      <c r="L120" s="64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s="2" customFormat="1" ht="6.96" customHeight="1">
      <c r="A121" s="39"/>
      <c r="B121" s="40"/>
      <c r="C121" s="41"/>
      <c r="D121" s="41"/>
      <c r="E121" s="41"/>
      <c r="F121" s="41"/>
      <c r="G121" s="41"/>
      <c r="H121" s="41"/>
      <c r="I121" s="41"/>
      <c r="J121" s="41"/>
      <c r="K121" s="41"/>
      <c r="L121" s="64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</row>
    <row r="122" s="2" customFormat="1" ht="12" customHeight="1">
      <c r="A122" s="39"/>
      <c r="B122" s="40"/>
      <c r="C122" s="33" t="s">
        <v>16</v>
      </c>
      <c r="D122" s="41"/>
      <c r="E122" s="41"/>
      <c r="F122" s="41"/>
      <c r="G122" s="41"/>
      <c r="H122" s="41"/>
      <c r="I122" s="41"/>
      <c r="J122" s="41"/>
      <c r="K122" s="41"/>
      <c r="L122" s="64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</row>
    <row r="123" s="2" customFormat="1" ht="26.25" customHeight="1">
      <c r="A123" s="39"/>
      <c r="B123" s="40"/>
      <c r="C123" s="41"/>
      <c r="D123" s="41"/>
      <c r="E123" s="175" t="str">
        <f>E7</f>
        <v>Rekonstrukce Denního stacionáře psychiatrického oddělení, KZ, a.s. – Nemocnice Most, o.z.</v>
      </c>
      <c r="F123" s="33"/>
      <c r="G123" s="33"/>
      <c r="H123" s="33"/>
      <c r="I123" s="41"/>
      <c r="J123" s="41"/>
      <c r="K123" s="41"/>
      <c r="L123" s="64"/>
      <c r="S123" s="39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</row>
    <row r="124" s="2" customFormat="1" ht="12" customHeight="1">
      <c r="A124" s="39"/>
      <c r="B124" s="40"/>
      <c r="C124" s="33" t="s">
        <v>131</v>
      </c>
      <c r="D124" s="41"/>
      <c r="E124" s="41"/>
      <c r="F124" s="41"/>
      <c r="G124" s="41"/>
      <c r="H124" s="41"/>
      <c r="I124" s="41"/>
      <c r="J124" s="41"/>
      <c r="K124" s="41"/>
      <c r="L124" s="64"/>
      <c r="S124" s="39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</row>
    <row r="125" s="2" customFormat="1" ht="16.5" customHeight="1">
      <c r="A125" s="39"/>
      <c r="B125" s="40"/>
      <c r="C125" s="41"/>
      <c r="D125" s="41"/>
      <c r="E125" s="77" t="str">
        <f>E9</f>
        <v>124 - Denní místnost zaměstnanců</v>
      </c>
      <c r="F125" s="41"/>
      <c r="G125" s="41"/>
      <c r="H125" s="41"/>
      <c r="I125" s="41"/>
      <c r="J125" s="41"/>
      <c r="K125" s="41"/>
      <c r="L125" s="64"/>
      <c r="S125" s="39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</row>
    <row r="126" s="2" customFormat="1" ht="6.96" customHeight="1">
      <c r="A126" s="39"/>
      <c r="B126" s="40"/>
      <c r="C126" s="41"/>
      <c r="D126" s="41"/>
      <c r="E126" s="41"/>
      <c r="F126" s="41"/>
      <c r="G126" s="41"/>
      <c r="H126" s="41"/>
      <c r="I126" s="41"/>
      <c r="J126" s="41"/>
      <c r="K126" s="41"/>
      <c r="L126" s="64"/>
      <c r="S126" s="39"/>
      <c r="T126" s="39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</row>
    <row r="127" s="2" customFormat="1" ht="12" customHeight="1">
      <c r="A127" s="39"/>
      <c r="B127" s="40"/>
      <c r="C127" s="33" t="s">
        <v>20</v>
      </c>
      <c r="D127" s="41"/>
      <c r="E127" s="41"/>
      <c r="F127" s="28" t="str">
        <f>F12</f>
        <v>J. E. Purkyně 270, 434 64 Most</v>
      </c>
      <c r="G127" s="41"/>
      <c r="H127" s="41"/>
      <c r="I127" s="33" t="s">
        <v>22</v>
      </c>
      <c r="J127" s="80" t="str">
        <f>IF(J12="","",J12)</f>
        <v>2. 6. 2025</v>
      </c>
      <c r="K127" s="41"/>
      <c r="L127" s="64"/>
      <c r="S127" s="39"/>
      <c r="T127" s="39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</row>
    <row r="128" s="2" customFormat="1" ht="6.96" customHeight="1">
      <c r="A128" s="39"/>
      <c r="B128" s="40"/>
      <c r="C128" s="41"/>
      <c r="D128" s="41"/>
      <c r="E128" s="41"/>
      <c r="F128" s="41"/>
      <c r="G128" s="41"/>
      <c r="H128" s="41"/>
      <c r="I128" s="41"/>
      <c r="J128" s="41"/>
      <c r="K128" s="41"/>
      <c r="L128" s="64"/>
      <c r="S128" s="39"/>
      <c r="T128" s="39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</row>
    <row r="129" s="2" customFormat="1" ht="15.15" customHeight="1">
      <c r="A129" s="39"/>
      <c r="B129" s="40"/>
      <c r="C129" s="33" t="s">
        <v>24</v>
      </c>
      <c r="D129" s="41"/>
      <c r="E129" s="41"/>
      <c r="F129" s="28" t="str">
        <f>E15</f>
        <v>Krajská zdravotní, a.s.</v>
      </c>
      <c r="G129" s="41"/>
      <c r="H129" s="41"/>
      <c r="I129" s="33" t="s">
        <v>32</v>
      </c>
      <c r="J129" s="37" t="str">
        <f>E21</f>
        <v>MOSTIKA s.r.o.</v>
      </c>
      <c r="K129" s="41"/>
      <c r="L129" s="64"/>
      <c r="S129" s="39"/>
      <c r="T129" s="39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</row>
    <row r="130" s="2" customFormat="1" ht="25.65" customHeight="1">
      <c r="A130" s="39"/>
      <c r="B130" s="40"/>
      <c r="C130" s="33" t="s">
        <v>30</v>
      </c>
      <c r="D130" s="41"/>
      <c r="E130" s="41"/>
      <c r="F130" s="28" t="str">
        <f>IF(E18="","",E18)</f>
        <v>Vyplň údaj</v>
      </c>
      <c r="G130" s="41"/>
      <c r="H130" s="41"/>
      <c r="I130" s="33" t="s">
        <v>37</v>
      </c>
      <c r="J130" s="37" t="str">
        <f>E24</f>
        <v>Ing. arch. Luboš Polanský</v>
      </c>
      <c r="K130" s="41"/>
      <c r="L130" s="64"/>
      <c r="S130" s="39"/>
      <c r="T130" s="39"/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</row>
    <row r="131" s="2" customFormat="1" ht="10.32" customHeight="1">
      <c r="A131" s="39"/>
      <c r="B131" s="40"/>
      <c r="C131" s="41"/>
      <c r="D131" s="41"/>
      <c r="E131" s="41"/>
      <c r="F131" s="41"/>
      <c r="G131" s="41"/>
      <c r="H131" s="41"/>
      <c r="I131" s="41"/>
      <c r="J131" s="41"/>
      <c r="K131" s="41"/>
      <c r="L131" s="64"/>
      <c r="S131" s="39"/>
      <c r="T131" s="39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</row>
    <row r="132" s="11" customFormat="1" ht="29.28" customHeight="1">
      <c r="A132" s="192"/>
      <c r="B132" s="193"/>
      <c r="C132" s="194" t="s">
        <v>146</v>
      </c>
      <c r="D132" s="195" t="s">
        <v>65</v>
      </c>
      <c r="E132" s="195" t="s">
        <v>61</v>
      </c>
      <c r="F132" s="195" t="s">
        <v>62</v>
      </c>
      <c r="G132" s="195" t="s">
        <v>147</v>
      </c>
      <c r="H132" s="195" t="s">
        <v>148</v>
      </c>
      <c r="I132" s="195" t="s">
        <v>149</v>
      </c>
      <c r="J132" s="195" t="s">
        <v>135</v>
      </c>
      <c r="K132" s="196" t="s">
        <v>150</v>
      </c>
      <c r="L132" s="197"/>
      <c r="M132" s="101" t="s">
        <v>1</v>
      </c>
      <c r="N132" s="102" t="s">
        <v>44</v>
      </c>
      <c r="O132" s="102" t="s">
        <v>151</v>
      </c>
      <c r="P132" s="102" t="s">
        <v>152</v>
      </c>
      <c r="Q132" s="102" t="s">
        <v>153</v>
      </c>
      <c r="R132" s="102" t="s">
        <v>154</v>
      </c>
      <c r="S132" s="102" t="s">
        <v>155</v>
      </c>
      <c r="T132" s="103" t="s">
        <v>156</v>
      </c>
      <c r="U132" s="192"/>
      <c r="V132" s="192"/>
      <c r="W132" s="192"/>
      <c r="X132" s="192"/>
      <c r="Y132" s="192"/>
      <c r="Z132" s="192"/>
      <c r="AA132" s="192"/>
      <c r="AB132" s="192"/>
      <c r="AC132" s="192"/>
      <c r="AD132" s="192"/>
      <c r="AE132" s="192"/>
    </row>
    <row r="133" s="2" customFormat="1" ht="22.8" customHeight="1">
      <c r="A133" s="39"/>
      <c r="B133" s="40"/>
      <c r="C133" s="108" t="s">
        <v>157</v>
      </c>
      <c r="D133" s="41"/>
      <c r="E133" s="41"/>
      <c r="F133" s="41"/>
      <c r="G133" s="41"/>
      <c r="H133" s="41"/>
      <c r="I133" s="41"/>
      <c r="J133" s="198">
        <f>BK133</f>
        <v>0</v>
      </c>
      <c r="K133" s="41"/>
      <c r="L133" s="45"/>
      <c r="M133" s="104"/>
      <c r="N133" s="199"/>
      <c r="O133" s="105"/>
      <c r="P133" s="200">
        <f>P134+P184+P344</f>
        <v>0</v>
      </c>
      <c r="Q133" s="105"/>
      <c r="R133" s="200">
        <f>R134+R184+R344</f>
        <v>3.5208162599999993</v>
      </c>
      <c r="S133" s="105"/>
      <c r="T133" s="201">
        <f>T134+T184+T344</f>
        <v>2.44661668</v>
      </c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T133" s="18" t="s">
        <v>79</v>
      </c>
      <c r="AU133" s="18" t="s">
        <v>137</v>
      </c>
      <c r="BK133" s="202">
        <f>BK134+BK184+BK344</f>
        <v>0</v>
      </c>
    </row>
    <row r="134" s="12" customFormat="1" ht="25.92" customHeight="1">
      <c r="A134" s="12"/>
      <c r="B134" s="203"/>
      <c r="C134" s="204"/>
      <c r="D134" s="205" t="s">
        <v>79</v>
      </c>
      <c r="E134" s="206" t="s">
        <v>243</v>
      </c>
      <c r="F134" s="206" t="s">
        <v>244</v>
      </c>
      <c r="G134" s="204"/>
      <c r="H134" s="204"/>
      <c r="I134" s="207"/>
      <c r="J134" s="208">
        <f>BK134</f>
        <v>0</v>
      </c>
      <c r="K134" s="204"/>
      <c r="L134" s="209"/>
      <c r="M134" s="210"/>
      <c r="N134" s="211"/>
      <c r="O134" s="211"/>
      <c r="P134" s="212">
        <f>P135+P143+P164+P171+P181</f>
        <v>0</v>
      </c>
      <c r="Q134" s="211"/>
      <c r="R134" s="212">
        <f>R135+R143+R164+R171+R181</f>
        <v>2.2726945199999995</v>
      </c>
      <c r="S134" s="211"/>
      <c r="T134" s="213">
        <f>T135+T143+T164+T171+T181</f>
        <v>0.071999999999999995</v>
      </c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R134" s="214" t="s">
        <v>88</v>
      </c>
      <c r="AT134" s="215" t="s">
        <v>79</v>
      </c>
      <c r="AU134" s="215" t="s">
        <v>80</v>
      </c>
      <c r="AY134" s="214" t="s">
        <v>161</v>
      </c>
      <c r="BK134" s="216">
        <f>BK135+BK143+BK164+BK171+BK181</f>
        <v>0</v>
      </c>
    </row>
    <row r="135" s="12" customFormat="1" ht="22.8" customHeight="1">
      <c r="A135" s="12"/>
      <c r="B135" s="203"/>
      <c r="C135" s="204"/>
      <c r="D135" s="205" t="s">
        <v>79</v>
      </c>
      <c r="E135" s="217" t="s">
        <v>177</v>
      </c>
      <c r="F135" s="217" t="s">
        <v>1753</v>
      </c>
      <c r="G135" s="204"/>
      <c r="H135" s="204"/>
      <c r="I135" s="207"/>
      <c r="J135" s="218">
        <f>BK135</f>
        <v>0</v>
      </c>
      <c r="K135" s="204"/>
      <c r="L135" s="209"/>
      <c r="M135" s="210"/>
      <c r="N135" s="211"/>
      <c r="O135" s="211"/>
      <c r="P135" s="212">
        <f>SUM(P136:P142)</f>
        <v>0</v>
      </c>
      <c r="Q135" s="211"/>
      <c r="R135" s="212">
        <f>SUM(R136:R142)</f>
        <v>0.064049120000000001</v>
      </c>
      <c r="S135" s="211"/>
      <c r="T135" s="213">
        <f>SUM(T136:T142)</f>
        <v>0</v>
      </c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R135" s="214" t="s">
        <v>88</v>
      </c>
      <c r="AT135" s="215" t="s">
        <v>79</v>
      </c>
      <c r="AU135" s="215" t="s">
        <v>88</v>
      </c>
      <c r="AY135" s="214" t="s">
        <v>161</v>
      </c>
      <c r="BK135" s="216">
        <f>SUM(BK136:BK142)</f>
        <v>0</v>
      </c>
    </row>
    <row r="136" s="2" customFormat="1" ht="33" customHeight="1">
      <c r="A136" s="39"/>
      <c r="B136" s="40"/>
      <c r="C136" s="219" t="s">
        <v>88</v>
      </c>
      <c r="D136" s="219" t="s">
        <v>164</v>
      </c>
      <c r="E136" s="220" t="s">
        <v>1754</v>
      </c>
      <c r="F136" s="221" t="s">
        <v>1755</v>
      </c>
      <c r="G136" s="222" t="s">
        <v>256</v>
      </c>
      <c r="H136" s="223">
        <v>1</v>
      </c>
      <c r="I136" s="224"/>
      <c r="J136" s="225">
        <f>ROUND(I136*H136,2)</f>
        <v>0</v>
      </c>
      <c r="K136" s="221" t="s">
        <v>168</v>
      </c>
      <c r="L136" s="45"/>
      <c r="M136" s="226" t="s">
        <v>1</v>
      </c>
      <c r="N136" s="227" t="s">
        <v>45</v>
      </c>
      <c r="O136" s="92"/>
      <c r="P136" s="228">
        <f>O136*H136</f>
        <v>0</v>
      </c>
      <c r="Q136" s="228">
        <v>0.026280000000000001</v>
      </c>
      <c r="R136" s="228">
        <f>Q136*H136</f>
        <v>0.026280000000000001</v>
      </c>
      <c r="S136" s="228">
        <v>0</v>
      </c>
      <c r="T136" s="229">
        <f>S136*H136</f>
        <v>0</v>
      </c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R136" s="230" t="s">
        <v>184</v>
      </c>
      <c r="AT136" s="230" t="s">
        <v>164</v>
      </c>
      <c r="AU136" s="230" t="s">
        <v>90</v>
      </c>
      <c r="AY136" s="18" t="s">
        <v>161</v>
      </c>
      <c r="BE136" s="231">
        <f>IF(N136="základní",J136,0)</f>
        <v>0</v>
      </c>
      <c r="BF136" s="231">
        <f>IF(N136="snížená",J136,0)</f>
        <v>0</v>
      </c>
      <c r="BG136" s="231">
        <f>IF(N136="zákl. přenesená",J136,0)</f>
        <v>0</v>
      </c>
      <c r="BH136" s="231">
        <f>IF(N136="sníž. přenesená",J136,0)</f>
        <v>0</v>
      </c>
      <c r="BI136" s="231">
        <f>IF(N136="nulová",J136,0)</f>
        <v>0</v>
      </c>
      <c r="BJ136" s="18" t="s">
        <v>88</v>
      </c>
      <c r="BK136" s="231">
        <f>ROUND(I136*H136,2)</f>
        <v>0</v>
      </c>
      <c r="BL136" s="18" t="s">
        <v>184</v>
      </c>
      <c r="BM136" s="230" t="s">
        <v>2357</v>
      </c>
    </row>
    <row r="137" s="2" customFormat="1" ht="24.15" customHeight="1">
      <c r="A137" s="39"/>
      <c r="B137" s="40"/>
      <c r="C137" s="219" t="s">
        <v>90</v>
      </c>
      <c r="D137" s="219" t="s">
        <v>164</v>
      </c>
      <c r="E137" s="220" t="s">
        <v>1757</v>
      </c>
      <c r="F137" s="221" t="s">
        <v>1758</v>
      </c>
      <c r="G137" s="222" t="s">
        <v>248</v>
      </c>
      <c r="H137" s="223">
        <v>0.60599999999999998</v>
      </c>
      <c r="I137" s="224"/>
      <c r="J137" s="225">
        <f>ROUND(I137*H137,2)</f>
        <v>0</v>
      </c>
      <c r="K137" s="221" t="s">
        <v>168</v>
      </c>
      <c r="L137" s="45"/>
      <c r="M137" s="226" t="s">
        <v>1</v>
      </c>
      <c r="N137" s="227" t="s">
        <v>45</v>
      </c>
      <c r="O137" s="92"/>
      <c r="P137" s="228">
        <f>O137*H137</f>
        <v>0</v>
      </c>
      <c r="Q137" s="228">
        <v>0.061719999999999997</v>
      </c>
      <c r="R137" s="228">
        <f>Q137*H137</f>
        <v>0.037402319999999996</v>
      </c>
      <c r="S137" s="228">
        <v>0</v>
      </c>
      <c r="T137" s="229">
        <f>S137*H137</f>
        <v>0</v>
      </c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R137" s="230" t="s">
        <v>184</v>
      </c>
      <c r="AT137" s="230" t="s">
        <v>164</v>
      </c>
      <c r="AU137" s="230" t="s">
        <v>90</v>
      </c>
      <c r="AY137" s="18" t="s">
        <v>161</v>
      </c>
      <c r="BE137" s="231">
        <f>IF(N137="základní",J137,0)</f>
        <v>0</v>
      </c>
      <c r="BF137" s="231">
        <f>IF(N137="snížená",J137,0)</f>
        <v>0</v>
      </c>
      <c r="BG137" s="231">
        <f>IF(N137="zákl. přenesená",J137,0)</f>
        <v>0</v>
      </c>
      <c r="BH137" s="231">
        <f>IF(N137="sníž. přenesená",J137,0)</f>
        <v>0</v>
      </c>
      <c r="BI137" s="231">
        <f>IF(N137="nulová",J137,0)</f>
        <v>0</v>
      </c>
      <c r="BJ137" s="18" t="s">
        <v>88</v>
      </c>
      <c r="BK137" s="231">
        <f>ROUND(I137*H137,2)</f>
        <v>0</v>
      </c>
      <c r="BL137" s="18" t="s">
        <v>184</v>
      </c>
      <c r="BM137" s="230" t="s">
        <v>2358</v>
      </c>
    </row>
    <row r="138" s="13" customFormat="1">
      <c r="A138" s="13"/>
      <c r="B138" s="241"/>
      <c r="C138" s="242"/>
      <c r="D138" s="232" t="s">
        <v>250</v>
      </c>
      <c r="E138" s="243" t="s">
        <v>1</v>
      </c>
      <c r="F138" s="244" t="s">
        <v>2359</v>
      </c>
      <c r="G138" s="242"/>
      <c r="H138" s="245">
        <v>0.60599999999999998</v>
      </c>
      <c r="I138" s="246"/>
      <c r="J138" s="242"/>
      <c r="K138" s="242"/>
      <c r="L138" s="247"/>
      <c r="M138" s="248"/>
      <c r="N138" s="249"/>
      <c r="O138" s="249"/>
      <c r="P138" s="249"/>
      <c r="Q138" s="249"/>
      <c r="R138" s="249"/>
      <c r="S138" s="249"/>
      <c r="T138" s="250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51" t="s">
        <v>250</v>
      </c>
      <c r="AU138" s="251" t="s">
        <v>90</v>
      </c>
      <c r="AV138" s="13" t="s">
        <v>90</v>
      </c>
      <c r="AW138" s="13" t="s">
        <v>36</v>
      </c>
      <c r="AX138" s="13" t="s">
        <v>80</v>
      </c>
      <c r="AY138" s="251" t="s">
        <v>161</v>
      </c>
    </row>
    <row r="139" s="14" customFormat="1">
      <c r="A139" s="14"/>
      <c r="B139" s="252"/>
      <c r="C139" s="253"/>
      <c r="D139" s="232" t="s">
        <v>250</v>
      </c>
      <c r="E139" s="254" t="s">
        <v>1</v>
      </c>
      <c r="F139" s="255" t="s">
        <v>253</v>
      </c>
      <c r="G139" s="253"/>
      <c r="H139" s="256">
        <v>0.60599999999999998</v>
      </c>
      <c r="I139" s="257"/>
      <c r="J139" s="253"/>
      <c r="K139" s="253"/>
      <c r="L139" s="258"/>
      <c r="M139" s="259"/>
      <c r="N139" s="260"/>
      <c r="O139" s="260"/>
      <c r="P139" s="260"/>
      <c r="Q139" s="260"/>
      <c r="R139" s="260"/>
      <c r="S139" s="260"/>
      <c r="T139" s="261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T139" s="262" t="s">
        <v>250</v>
      </c>
      <c r="AU139" s="262" t="s">
        <v>90</v>
      </c>
      <c r="AV139" s="14" t="s">
        <v>184</v>
      </c>
      <c r="AW139" s="14" t="s">
        <v>36</v>
      </c>
      <c r="AX139" s="14" t="s">
        <v>88</v>
      </c>
      <c r="AY139" s="262" t="s">
        <v>161</v>
      </c>
    </row>
    <row r="140" s="2" customFormat="1" ht="24.15" customHeight="1">
      <c r="A140" s="39"/>
      <c r="B140" s="40"/>
      <c r="C140" s="219" t="s">
        <v>177</v>
      </c>
      <c r="D140" s="219" t="s">
        <v>164</v>
      </c>
      <c r="E140" s="220" t="s">
        <v>1761</v>
      </c>
      <c r="F140" s="221" t="s">
        <v>1762</v>
      </c>
      <c r="G140" s="222" t="s">
        <v>441</v>
      </c>
      <c r="H140" s="223">
        <v>2.6200000000000001</v>
      </c>
      <c r="I140" s="224"/>
      <c r="J140" s="225">
        <f>ROUND(I140*H140,2)</f>
        <v>0</v>
      </c>
      <c r="K140" s="221" t="s">
        <v>168</v>
      </c>
      <c r="L140" s="45"/>
      <c r="M140" s="226" t="s">
        <v>1</v>
      </c>
      <c r="N140" s="227" t="s">
        <v>45</v>
      </c>
      <c r="O140" s="92"/>
      <c r="P140" s="228">
        <f>O140*H140</f>
        <v>0</v>
      </c>
      <c r="Q140" s="228">
        <v>0.00013999999999999999</v>
      </c>
      <c r="R140" s="228">
        <f>Q140*H140</f>
        <v>0.00036679999999999997</v>
      </c>
      <c r="S140" s="228">
        <v>0</v>
      </c>
      <c r="T140" s="229">
        <f>S140*H140</f>
        <v>0</v>
      </c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R140" s="230" t="s">
        <v>184</v>
      </c>
      <c r="AT140" s="230" t="s">
        <v>164</v>
      </c>
      <c r="AU140" s="230" t="s">
        <v>90</v>
      </c>
      <c r="AY140" s="18" t="s">
        <v>161</v>
      </c>
      <c r="BE140" s="231">
        <f>IF(N140="základní",J140,0)</f>
        <v>0</v>
      </c>
      <c r="BF140" s="231">
        <f>IF(N140="snížená",J140,0)</f>
        <v>0</v>
      </c>
      <c r="BG140" s="231">
        <f>IF(N140="zákl. přenesená",J140,0)</f>
        <v>0</v>
      </c>
      <c r="BH140" s="231">
        <f>IF(N140="sníž. přenesená",J140,0)</f>
        <v>0</v>
      </c>
      <c r="BI140" s="231">
        <f>IF(N140="nulová",J140,0)</f>
        <v>0</v>
      </c>
      <c r="BJ140" s="18" t="s">
        <v>88</v>
      </c>
      <c r="BK140" s="231">
        <f>ROUND(I140*H140,2)</f>
        <v>0</v>
      </c>
      <c r="BL140" s="18" t="s">
        <v>184</v>
      </c>
      <c r="BM140" s="230" t="s">
        <v>2360</v>
      </c>
    </row>
    <row r="141" s="13" customFormat="1">
      <c r="A141" s="13"/>
      <c r="B141" s="241"/>
      <c r="C141" s="242"/>
      <c r="D141" s="232" t="s">
        <v>250</v>
      </c>
      <c r="E141" s="243" t="s">
        <v>1</v>
      </c>
      <c r="F141" s="244" t="s">
        <v>2361</v>
      </c>
      <c r="G141" s="242"/>
      <c r="H141" s="245">
        <v>2.6200000000000001</v>
      </c>
      <c r="I141" s="246"/>
      <c r="J141" s="242"/>
      <c r="K141" s="242"/>
      <c r="L141" s="247"/>
      <c r="M141" s="248"/>
      <c r="N141" s="249"/>
      <c r="O141" s="249"/>
      <c r="P141" s="249"/>
      <c r="Q141" s="249"/>
      <c r="R141" s="249"/>
      <c r="S141" s="249"/>
      <c r="T141" s="250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51" t="s">
        <v>250</v>
      </c>
      <c r="AU141" s="251" t="s">
        <v>90</v>
      </c>
      <c r="AV141" s="13" t="s">
        <v>90</v>
      </c>
      <c r="AW141" s="13" t="s">
        <v>36</v>
      </c>
      <c r="AX141" s="13" t="s">
        <v>80</v>
      </c>
      <c r="AY141" s="251" t="s">
        <v>161</v>
      </c>
    </row>
    <row r="142" s="14" customFormat="1">
      <c r="A142" s="14"/>
      <c r="B142" s="252"/>
      <c r="C142" s="253"/>
      <c r="D142" s="232" t="s">
        <v>250</v>
      </c>
      <c r="E142" s="254" t="s">
        <v>1</v>
      </c>
      <c r="F142" s="255" t="s">
        <v>253</v>
      </c>
      <c r="G142" s="253"/>
      <c r="H142" s="256">
        <v>2.6200000000000001</v>
      </c>
      <c r="I142" s="257"/>
      <c r="J142" s="253"/>
      <c r="K142" s="253"/>
      <c r="L142" s="258"/>
      <c r="M142" s="259"/>
      <c r="N142" s="260"/>
      <c r="O142" s="260"/>
      <c r="P142" s="260"/>
      <c r="Q142" s="260"/>
      <c r="R142" s="260"/>
      <c r="S142" s="260"/>
      <c r="T142" s="261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T142" s="262" t="s">
        <v>250</v>
      </c>
      <c r="AU142" s="262" t="s">
        <v>90</v>
      </c>
      <c r="AV142" s="14" t="s">
        <v>184</v>
      </c>
      <c r="AW142" s="14" t="s">
        <v>36</v>
      </c>
      <c r="AX142" s="14" t="s">
        <v>88</v>
      </c>
      <c r="AY142" s="262" t="s">
        <v>161</v>
      </c>
    </row>
    <row r="143" s="12" customFormat="1" ht="22.8" customHeight="1">
      <c r="A143" s="12"/>
      <c r="B143" s="203"/>
      <c r="C143" s="204"/>
      <c r="D143" s="205" t="s">
        <v>79</v>
      </c>
      <c r="E143" s="217" t="s">
        <v>193</v>
      </c>
      <c r="F143" s="217" t="s">
        <v>245</v>
      </c>
      <c r="G143" s="204"/>
      <c r="H143" s="204"/>
      <c r="I143" s="207"/>
      <c r="J143" s="218">
        <f>BK143</f>
        <v>0</v>
      </c>
      <c r="K143" s="204"/>
      <c r="L143" s="209"/>
      <c r="M143" s="210"/>
      <c r="N143" s="211"/>
      <c r="O143" s="211"/>
      <c r="P143" s="212">
        <f>SUM(P144:P163)</f>
        <v>0</v>
      </c>
      <c r="Q143" s="211"/>
      <c r="R143" s="212">
        <f>SUM(R144:R163)</f>
        <v>2.2077403999999996</v>
      </c>
      <c r="S143" s="211"/>
      <c r="T143" s="213">
        <f>SUM(T144:T163)</f>
        <v>0</v>
      </c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R143" s="214" t="s">
        <v>88</v>
      </c>
      <c r="AT143" s="215" t="s">
        <v>79</v>
      </c>
      <c r="AU143" s="215" t="s">
        <v>88</v>
      </c>
      <c r="AY143" s="214" t="s">
        <v>161</v>
      </c>
      <c r="BK143" s="216">
        <f>SUM(BK144:BK163)</f>
        <v>0</v>
      </c>
    </row>
    <row r="144" s="2" customFormat="1" ht="24.15" customHeight="1">
      <c r="A144" s="39"/>
      <c r="B144" s="40"/>
      <c r="C144" s="219" t="s">
        <v>184</v>
      </c>
      <c r="D144" s="219" t="s">
        <v>164</v>
      </c>
      <c r="E144" s="220" t="s">
        <v>1766</v>
      </c>
      <c r="F144" s="221" t="s">
        <v>1767</v>
      </c>
      <c r="G144" s="222" t="s">
        <v>248</v>
      </c>
      <c r="H144" s="223">
        <v>71.992000000000004</v>
      </c>
      <c r="I144" s="224"/>
      <c r="J144" s="225">
        <f>ROUND(I144*H144,2)</f>
        <v>0</v>
      </c>
      <c r="K144" s="221" t="s">
        <v>168</v>
      </c>
      <c r="L144" s="45"/>
      <c r="M144" s="226" t="s">
        <v>1</v>
      </c>
      <c r="N144" s="227" t="s">
        <v>45</v>
      </c>
      <c r="O144" s="92"/>
      <c r="P144" s="228">
        <f>O144*H144</f>
        <v>0</v>
      </c>
      <c r="Q144" s="228">
        <v>0.00025999999999999998</v>
      </c>
      <c r="R144" s="228">
        <f>Q144*H144</f>
        <v>0.018717919999999999</v>
      </c>
      <c r="S144" s="228">
        <v>0</v>
      </c>
      <c r="T144" s="229">
        <f>S144*H144</f>
        <v>0</v>
      </c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R144" s="230" t="s">
        <v>184</v>
      </c>
      <c r="AT144" s="230" t="s">
        <v>164</v>
      </c>
      <c r="AU144" s="230" t="s">
        <v>90</v>
      </c>
      <c r="AY144" s="18" t="s">
        <v>161</v>
      </c>
      <c r="BE144" s="231">
        <f>IF(N144="základní",J144,0)</f>
        <v>0</v>
      </c>
      <c r="BF144" s="231">
        <f>IF(N144="snížená",J144,0)</f>
        <v>0</v>
      </c>
      <c r="BG144" s="231">
        <f>IF(N144="zákl. přenesená",J144,0)</f>
        <v>0</v>
      </c>
      <c r="BH144" s="231">
        <f>IF(N144="sníž. přenesená",J144,0)</f>
        <v>0</v>
      </c>
      <c r="BI144" s="231">
        <f>IF(N144="nulová",J144,0)</f>
        <v>0</v>
      </c>
      <c r="BJ144" s="18" t="s">
        <v>88</v>
      </c>
      <c r="BK144" s="231">
        <f>ROUND(I144*H144,2)</f>
        <v>0</v>
      </c>
      <c r="BL144" s="18" t="s">
        <v>184</v>
      </c>
      <c r="BM144" s="230" t="s">
        <v>2362</v>
      </c>
    </row>
    <row r="145" s="2" customFormat="1">
      <c r="A145" s="39"/>
      <c r="B145" s="40"/>
      <c r="C145" s="41"/>
      <c r="D145" s="232" t="s">
        <v>171</v>
      </c>
      <c r="E145" s="41"/>
      <c r="F145" s="233" t="s">
        <v>1769</v>
      </c>
      <c r="G145" s="41"/>
      <c r="H145" s="41"/>
      <c r="I145" s="234"/>
      <c r="J145" s="41"/>
      <c r="K145" s="41"/>
      <c r="L145" s="45"/>
      <c r="M145" s="235"/>
      <c r="N145" s="236"/>
      <c r="O145" s="92"/>
      <c r="P145" s="92"/>
      <c r="Q145" s="92"/>
      <c r="R145" s="92"/>
      <c r="S145" s="92"/>
      <c r="T145" s="93"/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T145" s="18" t="s">
        <v>171</v>
      </c>
      <c r="AU145" s="18" t="s">
        <v>90</v>
      </c>
    </row>
    <row r="146" s="13" customFormat="1">
      <c r="A146" s="13"/>
      <c r="B146" s="241"/>
      <c r="C146" s="242"/>
      <c r="D146" s="232" t="s">
        <v>250</v>
      </c>
      <c r="E146" s="242"/>
      <c r="F146" s="244" t="s">
        <v>2363</v>
      </c>
      <c r="G146" s="242"/>
      <c r="H146" s="245">
        <v>71.992000000000004</v>
      </c>
      <c r="I146" s="246"/>
      <c r="J146" s="242"/>
      <c r="K146" s="242"/>
      <c r="L146" s="247"/>
      <c r="M146" s="248"/>
      <c r="N146" s="249"/>
      <c r="O146" s="249"/>
      <c r="P146" s="249"/>
      <c r="Q146" s="249"/>
      <c r="R146" s="249"/>
      <c r="S146" s="249"/>
      <c r="T146" s="250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51" t="s">
        <v>250</v>
      </c>
      <c r="AU146" s="251" t="s">
        <v>90</v>
      </c>
      <c r="AV146" s="13" t="s">
        <v>90</v>
      </c>
      <c r="AW146" s="13" t="s">
        <v>4</v>
      </c>
      <c r="AX146" s="13" t="s">
        <v>88</v>
      </c>
      <c r="AY146" s="251" t="s">
        <v>161</v>
      </c>
    </row>
    <row r="147" s="2" customFormat="1" ht="24.15" customHeight="1">
      <c r="A147" s="39"/>
      <c r="B147" s="40"/>
      <c r="C147" s="219" t="s">
        <v>160</v>
      </c>
      <c r="D147" s="219" t="s">
        <v>164</v>
      </c>
      <c r="E147" s="220" t="s">
        <v>2364</v>
      </c>
      <c r="F147" s="221" t="s">
        <v>2365</v>
      </c>
      <c r="G147" s="222" t="s">
        <v>248</v>
      </c>
      <c r="H147" s="223">
        <v>35.390000000000001</v>
      </c>
      <c r="I147" s="224"/>
      <c r="J147" s="225">
        <f>ROUND(I147*H147,2)</f>
        <v>0</v>
      </c>
      <c r="K147" s="221" t="s">
        <v>168</v>
      </c>
      <c r="L147" s="45"/>
      <c r="M147" s="226" t="s">
        <v>1</v>
      </c>
      <c r="N147" s="227" t="s">
        <v>45</v>
      </c>
      <c r="O147" s="92"/>
      <c r="P147" s="228">
        <f>O147*H147</f>
        <v>0</v>
      </c>
      <c r="Q147" s="228">
        <v>0.020480000000000002</v>
      </c>
      <c r="R147" s="228">
        <f>Q147*H147</f>
        <v>0.72478720000000008</v>
      </c>
      <c r="S147" s="228">
        <v>0</v>
      </c>
      <c r="T147" s="229">
        <f>S147*H147</f>
        <v>0</v>
      </c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R147" s="230" t="s">
        <v>184</v>
      </c>
      <c r="AT147" s="230" t="s">
        <v>164</v>
      </c>
      <c r="AU147" s="230" t="s">
        <v>90</v>
      </c>
      <c r="AY147" s="18" t="s">
        <v>161</v>
      </c>
      <c r="BE147" s="231">
        <f>IF(N147="základní",J147,0)</f>
        <v>0</v>
      </c>
      <c r="BF147" s="231">
        <f>IF(N147="snížená",J147,0)</f>
        <v>0</v>
      </c>
      <c r="BG147" s="231">
        <f>IF(N147="zákl. přenesená",J147,0)</f>
        <v>0</v>
      </c>
      <c r="BH147" s="231">
        <f>IF(N147="sníž. přenesená",J147,0)</f>
        <v>0</v>
      </c>
      <c r="BI147" s="231">
        <f>IF(N147="nulová",J147,0)</f>
        <v>0</v>
      </c>
      <c r="BJ147" s="18" t="s">
        <v>88</v>
      </c>
      <c r="BK147" s="231">
        <f>ROUND(I147*H147,2)</f>
        <v>0</v>
      </c>
      <c r="BL147" s="18" t="s">
        <v>184</v>
      </c>
      <c r="BM147" s="230" t="s">
        <v>2366</v>
      </c>
    </row>
    <row r="148" s="13" customFormat="1">
      <c r="A148" s="13"/>
      <c r="B148" s="241"/>
      <c r="C148" s="242"/>
      <c r="D148" s="232" t="s">
        <v>250</v>
      </c>
      <c r="E148" s="243" t="s">
        <v>1</v>
      </c>
      <c r="F148" s="244" t="s">
        <v>2367</v>
      </c>
      <c r="G148" s="242"/>
      <c r="H148" s="245">
        <v>35.390000000000001</v>
      </c>
      <c r="I148" s="246"/>
      <c r="J148" s="242"/>
      <c r="K148" s="242"/>
      <c r="L148" s="247"/>
      <c r="M148" s="248"/>
      <c r="N148" s="249"/>
      <c r="O148" s="249"/>
      <c r="P148" s="249"/>
      <c r="Q148" s="249"/>
      <c r="R148" s="249"/>
      <c r="S148" s="249"/>
      <c r="T148" s="250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51" t="s">
        <v>250</v>
      </c>
      <c r="AU148" s="251" t="s">
        <v>90</v>
      </c>
      <c r="AV148" s="13" t="s">
        <v>90</v>
      </c>
      <c r="AW148" s="13" t="s">
        <v>36</v>
      </c>
      <c r="AX148" s="13" t="s">
        <v>80</v>
      </c>
      <c r="AY148" s="251" t="s">
        <v>161</v>
      </c>
    </row>
    <row r="149" s="14" customFormat="1">
      <c r="A149" s="14"/>
      <c r="B149" s="252"/>
      <c r="C149" s="253"/>
      <c r="D149" s="232" t="s">
        <v>250</v>
      </c>
      <c r="E149" s="254" t="s">
        <v>1</v>
      </c>
      <c r="F149" s="255" t="s">
        <v>253</v>
      </c>
      <c r="G149" s="253"/>
      <c r="H149" s="256">
        <v>35.390000000000001</v>
      </c>
      <c r="I149" s="257"/>
      <c r="J149" s="253"/>
      <c r="K149" s="253"/>
      <c r="L149" s="258"/>
      <c r="M149" s="259"/>
      <c r="N149" s="260"/>
      <c r="O149" s="260"/>
      <c r="P149" s="260"/>
      <c r="Q149" s="260"/>
      <c r="R149" s="260"/>
      <c r="S149" s="260"/>
      <c r="T149" s="261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T149" s="262" t="s">
        <v>250</v>
      </c>
      <c r="AU149" s="262" t="s">
        <v>90</v>
      </c>
      <c r="AV149" s="14" t="s">
        <v>184</v>
      </c>
      <c r="AW149" s="14" t="s">
        <v>36</v>
      </c>
      <c r="AX149" s="14" t="s">
        <v>88</v>
      </c>
      <c r="AY149" s="262" t="s">
        <v>161</v>
      </c>
    </row>
    <row r="150" s="2" customFormat="1" ht="24.15" customHeight="1">
      <c r="A150" s="39"/>
      <c r="B150" s="40"/>
      <c r="C150" s="219" t="s">
        <v>193</v>
      </c>
      <c r="D150" s="219" t="s">
        <v>164</v>
      </c>
      <c r="E150" s="220" t="s">
        <v>2368</v>
      </c>
      <c r="F150" s="221" t="s">
        <v>2369</v>
      </c>
      <c r="G150" s="222" t="s">
        <v>248</v>
      </c>
      <c r="H150" s="223">
        <v>70.780000000000001</v>
      </c>
      <c r="I150" s="224"/>
      <c r="J150" s="225">
        <f>ROUND(I150*H150,2)</f>
        <v>0</v>
      </c>
      <c r="K150" s="221" t="s">
        <v>168</v>
      </c>
      <c r="L150" s="45"/>
      <c r="M150" s="226" t="s">
        <v>1</v>
      </c>
      <c r="N150" s="227" t="s">
        <v>45</v>
      </c>
      <c r="O150" s="92"/>
      <c r="P150" s="228">
        <f>O150*H150</f>
        <v>0</v>
      </c>
      <c r="Q150" s="228">
        <v>0.0083000000000000001</v>
      </c>
      <c r="R150" s="228">
        <f>Q150*H150</f>
        <v>0.58747400000000005</v>
      </c>
      <c r="S150" s="228">
        <v>0</v>
      </c>
      <c r="T150" s="229">
        <f>S150*H150</f>
        <v>0</v>
      </c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R150" s="230" t="s">
        <v>184</v>
      </c>
      <c r="AT150" s="230" t="s">
        <v>164</v>
      </c>
      <c r="AU150" s="230" t="s">
        <v>90</v>
      </c>
      <c r="AY150" s="18" t="s">
        <v>161</v>
      </c>
      <c r="BE150" s="231">
        <f>IF(N150="základní",J150,0)</f>
        <v>0</v>
      </c>
      <c r="BF150" s="231">
        <f>IF(N150="snížená",J150,0)</f>
        <v>0</v>
      </c>
      <c r="BG150" s="231">
        <f>IF(N150="zákl. přenesená",J150,0)</f>
        <v>0</v>
      </c>
      <c r="BH150" s="231">
        <f>IF(N150="sníž. přenesená",J150,0)</f>
        <v>0</v>
      </c>
      <c r="BI150" s="231">
        <f>IF(N150="nulová",J150,0)</f>
        <v>0</v>
      </c>
      <c r="BJ150" s="18" t="s">
        <v>88</v>
      </c>
      <c r="BK150" s="231">
        <f>ROUND(I150*H150,2)</f>
        <v>0</v>
      </c>
      <c r="BL150" s="18" t="s">
        <v>184</v>
      </c>
      <c r="BM150" s="230" t="s">
        <v>2370</v>
      </c>
    </row>
    <row r="151" s="2" customFormat="1">
      <c r="A151" s="39"/>
      <c r="B151" s="40"/>
      <c r="C151" s="41"/>
      <c r="D151" s="232" t="s">
        <v>171</v>
      </c>
      <c r="E151" s="41"/>
      <c r="F151" s="233" t="s">
        <v>2371</v>
      </c>
      <c r="G151" s="41"/>
      <c r="H151" s="41"/>
      <c r="I151" s="234"/>
      <c r="J151" s="41"/>
      <c r="K151" s="41"/>
      <c r="L151" s="45"/>
      <c r="M151" s="235"/>
      <c r="N151" s="236"/>
      <c r="O151" s="92"/>
      <c r="P151" s="92"/>
      <c r="Q151" s="92"/>
      <c r="R151" s="92"/>
      <c r="S151" s="92"/>
      <c r="T151" s="93"/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T151" s="18" t="s">
        <v>171</v>
      </c>
      <c r="AU151" s="18" t="s">
        <v>90</v>
      </c>
    </row>
    <row r="152" s="13" customFormat="1">
      <c r="A152" s="13"/>
      <c r="B152" s="241"/>
      <c r="C152" s="242"/>
      <c r="D152" s="232" t="s">
        <v>250</v>
      </c>
      <c r="E152" s="242"/>
      <c r="F152" s="244" t="s">
        <v>2372</v>
      </c>
      <c r="G152" s="242"/>
      <c r="H152" s="245">
        <v>70.780000000000001</v>
      </c>
      <c r="I152" s="246"/>
      <c r="J152" s="242"/>
      <c r="K152" s="242"/>
      <c r="L152" s="247"/>
      <c r="M152" s="248"/>
      <c r="N152" s="249"/>
      <c r="O152" s="249"/>
      <c r="P152" s="249"/>
      <c r="Q152" s="249"/>
      <c r="R152" s="249"/>
      <c r="S152" s="249"/>
      <c r="T152" s="250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51" t="s">
        <v>250</v>
      </c>
      <c r="AU152" s="251" t="s">
        <v>90</v>
      </c>
      <c r="AV152" s="13" t="s">
        <v>90</v>
      </c>
      <c r="AW152" s="13" t="s">
        <v>4</v>
      </c>
      <c r="AX152" s="13" t="s">
        <v>88</v>
      </c>
      <c r="AY152" s="251" t="s">
        <v>161</v>
      </c>
    </row>
    <row r="153" s="2" customFormat="1" ht="21.75" customHeight="1">
      <c r="A153" s="39"/>
      <c r="B153" s="40"/>
      <c r="C153" s="219" t="s">
        <v>197</v>
      </c>
      <c r="D153" s="219" t="s">
        <v>164</v>
      </c>
      <c r="E153" s="220" t="s">
        <v>425</v>
      </c>
      <c r="F153" s="221" t="s">
        <v>426</v>
      </c>
      <c r="G153" s="222" t="s">
        <v>248</v>
      </c>
      <c r="H153" s="223">
        <v>0.59999999999999998</v>
      </c>
      <c r="I153" s="224"/>
      <c r="J153" s="225">
        <f>ROUND(I153*H153,2)</f>
        <v>0</v>
      </c>
      <c r="K153" s="221" t="s">
        <v>168</v>
      </c>
      <c r="L153" s="45"/>
      <c r="M153" s="226" t="s">
        <v>1</v>
      </c>
      <c r="N153" s="227" t="s">
        <v>45</v>
      </c>
      <c r="O153" s="92"/>
      <c r="P153" s="228">
        <f>O153*H153</f>
        <v>0</v>
      </c>
      <c r="Q153" s="228">
        <v>0.056000000000000001</v>
      </c>
      <c r="R153" s="228">
        <f>Q153*H153</f>
        <v>0.033599999999999998</v>
      </c>
      <c r="S153" s="228">
        <v>0</v>
      </c>
      <c r="T153" s="229">
        <f>S153*H153</f>
        <v>0</v>
      </c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R153" s="230" t="s">
        <v>184</v>
      </c>
      <c r="AT153" s="230" t="s">
        <v>164</v>
      </c>
      <c r="AU153" s="230" t="s">
        <v>90</v>
      </c>
      <c r="AY153" s="18" t="s">
        <v>161</v>
      </c>
      <c r="BE153" s="231">
        <f>IF(N153="základní",J153,0)</f>
        <v>0</v>
      </c>
      <c r="BF153" s="231">
        <f>IF(N153="snížená",J153,0)</f>
        <v>0</v>
      </c>
      <c r="BG153" s="231">
        <f>IF(N153="zákl. přenesená",J153,0)</f>
        <v>0</v>
      </c>
      <c r="BH153" s="231">
        <f>IF(N153="sníž. přenesená",J153,0)</f>
        <v>0</v>
      </c>
      <c r="BI153" s="231">
        <f>IF(N153="nulová",J153,0)</f>
        <v>0</v>
      </c>
      <c r="BJ153" s="18" t="s">
        <v>88</v>
      </c>
      <c r="BK153" s="231">
        <f>ROUND(I153*H153,2)</f>
        <v>0</v>
      </c>
      <c r="BL153" s="18" t="s">
        <v>184</v>
      </c>
      <c r="BM153" s="230" t="s">
        <v>2373</v>
      </c>
    </row>
    <row r="154" s="2" customFormat="1" ht="21.75" customHeight="1">
      <c r="A154" s="39"/>
      <c r="B154" s="40"/>
      <c r="C154" s="219" t="s">
        <v>203</v>
      </c>
      <c r="D154" s="219" t="s">
        <v>164</v>
      </c>
      <c r="E154" s="220" t="s">
        <v>1772</v>
      </c>
      <c r="F154" s="221" t="s">
        <v>1773</v>
      </c>
      <c r="G154" s="222" t="s">
        <v>248</v>
      </c>
      <c r="H154" s="223">
        <v>35.996000000000002</v>
      </c>
      <c r="I154" s="224"/>
      <c r="J154" s="225">
        <f>ROUND(I154*H154,2)</f>
        <v>0</v>
      </c>
      <c r="K154" s="221" t="s">
        <v>168</v>
      </c>
      <c r="L154" s="45"/>
      <c r="M154" s="226" t="s">
        <v>1</v>
      </c>
      <c r="N154" s="227" t="s">
        <v>45</v>
      </c>
      <c r="O154" s="92"/>
      <c r="P154" s="228">
        <f>O154*H154</f>
        <v>0</v>
      </c>
      <c r="Q154" s="228">
        <v>0.0043800000000000002</v>
      </c>
      <c r="R154" s="228">
        <f>Q154*H154</f>
        <v>0.15766248000000002</v>
      </c>
      <c r="S154" s="228">
        <v>0</v>
      </c>
      <c r="T154" s="229">
        <f>S154*H154</f>
        <v>0</v>
      </c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R154" s="230" t="s">
        <v>184</v>
      </c>
      <c r="AT154" s="230" t="s">
        <v>164</v>
      </c>
      <c r="AU154" s="230" t="s">
        <v>90</v>
      </c>
      <c r="AY154" s="18" t="s">
        <v>161</v>
      </c>
      <c r="BE154" s="231">
        <f>IF(N154="základní",J154,0)</f>
        <v>0</v>
      </c>
      <c r="BF154" s="231">
        <f>IF(N154="snížená",J154,0)</f>
        <v>0</v>
      </c>
      <c r="BG154" s="231">
        <f>IF(N154="zákl. přenesená",J154,0)</f>
        <v>0</v>
      </c>
      <c r="BH154" s="231">
        <f>IF(N154="sníž. přenesená",J154,0)</f>
        <v>0</v>
      </c>
      <c r="BI154" s="231">
        <f>IF(N154="nulová",J154,0)</f>
        <v>0</v>
      </c>
      <c r="BJ154" s="18" t="s">
        <v>88</v>
      </c>
      <c r="BK154" s="231">
        <f>ROUND(I154*H154,2)</f>
        <v>0</v>
      </c>
      <c r="BL154" s="18" t="s">
        <v>184</v>
      </c>
      <c r="BM154" s="230" t="s">
        <v>2374</v>
      </c>
    </row>
    <row r="155" s="13" customFormat="1">
      <c r="A155" s="13"/>
      <c r="B155" s="241"/>
      <c r="C155" s="242"/>
      <c r="D155" s="232" t="s">
        <v>250</v>
      </c>
      <c r="E155" s="243" t="s">
        <v>1</v>
      </c>
      <c r="F155" s="244" t="s">
        <v>2375</v>
      </c>
      <c r="G155" s="242"/>
      <c r="H155" s="245">
        <v>0.60599999999999998</v>
      </c>
      <c r="I155" s="246"/>
      <c r="J155" s="242"/>
      <c r="K155" s="242"/>
      <c r="L155" s="247"/>
      <c r="M155" s="248"/>
      <c r="N155" s="249"/>
      <c r="O155" s="249"/>
      <c r="P155" s="249"/>
      <c r="Q155" s="249"/>
      <c r="R155" s="249"/>
      <c r="S155" s="249"/>
      <c r="T155" s="250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51" t="s">
        <v>250</v>
      </c>
      <c r="AU155" s="251" t="s">
        <v>90</v>
      </c>
      <c r="AV155" s="13" t="s">
        <v>90</v>
      </c>
      <c r="AW155" s="13" t="s">
        <v>36</v>
      </c>
      <c r="AX155" s="13" t="s">
        <v>80</v>
      </c>
      <c r="AY155" s="251" t="s">
        <v>161</v>
      </c>
    </row>
    <row r="156" s="13" customFormat="1">
      <c r="A156" s="13"/>
      <c r="B156" s="241"/>
      <c r="C156" s="242"/>
      <c r="D156" s="232" t="s">
        <v>250</v>
      </c>
      <c r="E156" s="243" t="s">
        <v>1</v>
      </c>
      <c r="F156" s="244" t="s">
        <v>2367</v>
      </c>
      <c r="G156" s="242"/>
      <c r="H156" s="245">
        <v>35.390000000000001</v>
      </c>
      <c r="I156" s="246"/>
      <c r="J156" s="242"/>
      <c r="K156" s="242"/>
      <c r="L156" s="247"/>
      <c r="M156" s="248"/>
      <c r="N156" s="249"/>
      <c r="O156" s="249"/>
      <c r="P156" s="249"/>
      <c r="Q156" s="249"/>
      <c r="R156" s="249"/>
      <c r="S156" s="249"/>
      <c r="T156" s="250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51" t="s">
        <v>250</v>
      </c>
      <c r="AU156" s="251" t="s">
        <v>90</v>
      </c>
      <c r="AV156" s="13" t="s">
        <v>90</v>
      </c>
      <c r="AW156" s="13" t="s">
        <v>36</v>
      </c>
      <c r="AX156" s="13" t="s">
        <v>80</v>
      </c>
      <c r="AY156" s="251" t="s">
        <v>161</v>
      </c>
    </row>
    <row r="157" s="14" customFormat="1">
      <c r="A157" s="14"/>
      <c r="B157" s="252"/>
      <c r="C157" s="253"/>
      <c r="D157" s="232" t="s">
        <v>250</v>
      </c>
      <c r="E157" s="254" t="s">
        <v>1</v>
      </c>
      <c r="F157" s="255" t="s">
        <v>253</v>
      </c>
      <c r="G157" s="253"/>
      <c r="H157" s="256">
        <v>35.996000000000002</v>
      </c>
      <c r="I157" s="257"/>
      <c r="J157" s="253"/>
      <c r="K157" s="253"/>
      <c r="L157" s="258"/>
      <c r="M157" s="259"/>
      <c r="N157" s="260"/>
      <c r="O157" s="260"/>
      <c r="P157" s="260"/>
      <c r="Q157" s="260"/>
      <c r="R157" s="260"/>
      <c r="S157" s="260"/>
      <c r="T157" s="261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T157" s="262" t="s">
        <v>250</v>
      </c>
      <c r="AU157" s="262" t="s">
        <v>90</v>
      </c>
      <c r="AV157" s="14" t="s">
        <v>184</v>
      </c>
      <c r="AW157" s="14" t="s">
        <v>36</v>
      </c>
      <c r="AX157" s="14" t="s">
        <v>88</v>
      </c>
      <c r="AY157" s="262" t="s">
        <v>161</v>
      </c>
    </row>
    <row r="158" s="2" customFormat="1" ht="21.75" customHeight="1">
      <c r="A158" s="39"/>
      <c r="B158" s="40"/>
      <c r="C158" s="219" t="s">
        <v>208</v>
      </c>
      <c r="D158" s="219" t="s">
        <v>164</v>
      </c>
      <c r="E158" s="220" t="s">
        <v>829</v>
      </c>
      <c r="F158" s="221" t="s">
        <v>830</v>
      </c>
      <c r="G158" s="222" t="s">
        <v>248</v>
      </c>
      <c r="H158" s="223">
        <v>0.59999999999999998</v>
      </c>
      <c r="I158" s="224"/>
      <c r="J158" s="225">
        <f>ROUND(I158*H158,2)</f>
        <v>0</v>
      </c>
      <c r="K158" s="221" t="s">
        <v>168</v>
      </c>
      <c r="L158" s="45"/>
      <c r="M158" s="226" t="s">
        <v>1</v>
      </c>
      <c r="N158" s="227" t="s">
        <v>45</v>
      </c>
      <c r="O158" s="92"/>
      <c r="P158" s="228">
        <f>O158*H158</f>
        <v>0</v>
      </c>
      <c r="Q158" s="228">
        <v>0.037999999999999999</v>
      </c>
      <c r="R158" s="228">
        <f>Q158*H158</f>
        <v>0.022799999999999997</v>
      </c>
      <c r="S158" s="228">
        <v>0</v>
      </c>
      <c r="T158" s="229">
        <f>S158*H158</f>
        <v>0</v>
      </c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R158" s="230" t="s">
        <v>184</v>
      </c>
      <c r="AT158" s="230" t="s">
        <v>164</v>
      </c>
      <c r="AU158" s="230" t="s">
        <v>90</v>
      </c>
      <c r="AY158" s="18" t="s">
        <v>161</v>
      </c>
      <c r="BE158" s="231">
        <f>IF(N158="základní",J158,0)</f>
        <v>0</v>
      </c>
      <c r="BF158" s="231">
        <f>IF(N158="snížená",J158,0)</f>
        <v>0</v>
      </c>
      <c r="BG158" s="231">
        <f>IF(N158="zákl. přenesená",J158,0)</f>
        <v>0</v>
      </c>
      <c r="BH158" s="231">
        <f>IF(N158="sníž. přenesená",J158,0)</f>
        <v>0</v>
      </c>
      <c r="BI158" s="231">
        <f>IF(N158="nulová",J158,0)</f>
        <v>0</v>
      </c>
      <c r="BJ158" s="18" t="s">
        <v>88</v>
      </c>
      <c r="BK158" s="231">
        <f>ROUND(I158*H158,2)</f>
        <v>0</v>
      </c>
      <c r="BL158" s="18" t="s">
        <v>184</v>
      </c>
      <c r="BM158" s="230" t="s">
        <v>2376</v>
      </c>
    </row>
    <row r="159" s="2" customFormat="1" ht="24.15" customHeight="1">
      <c r="A159" s="39"/>
      <c r="B159" s="40"/>
      <c r="C159" s="219" t="s">
        <v>215</v>
      </c>
      <c r="D159" s="219" t="s">
        <v>164</v>
      </c>
      <c r="E159" s="220" t="s">
        <v>1776</v>
      </c>
      <c r="F159" s="221" t="s">
        <v>1777</v>
      </c>
      <c r="G159" s="222" t="s">
        <v>248</v>
      </c>
      <c r="H159" s="223">
        <v>35.996000000000002</v>
      </c>
      <c r="I159" s="224"/>
      <c r="J159" s="225">
        <f>ROUND(I159*H159,2)</f>
        <v>0</v>
      </c>
      <c r="K159" s="221" t="s">
        <v>168</v>
      </c>
      <c r="L159" s="45"/>
      <c r="M159" s="226" t="s">
        <v>1</v>
      </c>
      <c r="N159" s="227" t="s">
        <v>45</v>
      </c>
      <c r="O159" s="92"/>
      <c r="P159" s="228">
        <f>O159*H159</f>
        <v>0</v>
      </c>
      <c r="Q159" s="228">
        <v>0.015400000000000001</v>
      </c>
      <c r="R159" s="228">
        <f>Q159*H159</f>
        <v>0.55433840000000001</v>
      </c>
      <c r="S159" s="228">
        <v>0</v>
      </c>
      <c r="T159" s="229">
        <f>S159*H159</f>
        <v>0</v>
      </c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R159" s="230" t="s">
        <v>184</v>
      </c>
      <c r="AT159" s="230" t="s">
        <v>164</v>
      </c>
      <c r="AU159" s="230" t="s">
        <v>90</v>
      </c>
      <c r="AY159" s="18" t="s">
        <v>161</v>
      </c>
      <c r="BE159" s="231">
        <f>IF(N159="základní",J159,0)</f>
        <v>0</v>
      </c>
      <c r="BF159" s="231">
        <f>IF(N159="snížená",J159,0)</f>
        <v>0</v>
      </c>
      <c r="BG159" s="231">
        <f>IF(N159="zákl. přenesená",J159,0)</f>
        <v>0</v>
      </c>
      <c r="BH159" s="231">
        <f>IF(N159="sníž. přenesená",J159,0)</f>
        <v>0</v>
      </c>
      <c r="BI159" s="231">
        <f>IF(N159="nulová",J159,0)</f>
        <v>0</v>
      </c>
      <c r="BJ159" s="18" t="s">
        <v>88</v>
      </c>
      <c r="BK159" s="231">
        <f>ROUND(I159*H159,2)</f>
        <v>0</v>
      </c>
      <c r="BL159" s="18" t="s">
        <v>184</v>
      </c>
      <c r="BM159" s="230" t="s">
        <v>2377</v>
      </c>
    </row>
    <row r="160" s="2" customFormat="1" ht="21.75" customHeight="1">
      <c r="A160" s="39"/>
      <c r="B160" s="40"/>
      <c r="C160" s="219" t="s">
        <v>219</v>
      </c>
      <c r="D160" s="219" t="s">
        <v>164</v>
      </c>
      <c r="E160" s="220" t="s">
        <v>1780</v>
      </c>
      <c r="F160" s="221" t="s">
        <v>1781</v>
      </c>
      <c r="G160" s="222" t="s">
        <v>248</v>
      </c>
      <c r="H160" s="223">
        <v>35.996000000000002</v>
      </c>
      <c r="I160" s="224"/>
      <c r="J160" s="225">
        <f>ROUND(I160*H160,2)</f>
        <v>0</v>
      </c>
      <c r="K160" s="221" t="s">
        <v>168</v>
      </c>
      <c r="L160" s="45"/>
      <c r="M160" s="226" t="s">
        <v>1</v>
      </c>
      <c r="N160" s="227" t="s">
        <v>45</v>
      </c>
      <c r="O160" s="92"/>
      <c r="P160" s="228">
        <f>O160*H160</f>
        <v>0</v>
      </c>
      <c r="Q160" s="228">
        <v>0.0030000000000000001</v>
      </c>
      <c r="R160" s="228">
        <f>Q160*H160</f>
        <v>0.10798800000000002</v>
      </c>
      <c r="S160" s="228">
        <v>0</v>
      </c>
      <c r="T160" s="229">
        <f>S160*H160</f>
        <v>0</v>
      </c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R160" s="230" t="s">
        <v>184</v>
      </c>
      <c r="AT160" s="230" t="s">
        <v>164</v>
      </c>
      <c r="AU160" s="230" t="s">
        <v>90</v>
      </c>
      <c r="AY160" s="18" t="s">
        <v>161</v>
      </c>
      <c r="BE160" s="231">
        <f>IF(N160="základní",J160,0)</f>
        <v>0</v>
      </c>
      <c r="BF160" s="231">
        <f>IF(N160="snížená",J160,0)</f>
        <v>0</v>
      </c>
      <c r="BG160" s="231">
        <f>IF(N160="zákl. přenesená",J160,0)</f>
        <v>0</v>
      </c>
      <c r="BH160" s="231">
        <f>IF(N160="sníž. přenesená",J160,0)</f>
        <v>0</v>
      </c>
      <c r="BI160" s="231">
        <f>IF(N160="nulová",J160,0)</f>
        <v>0</v>
      </c>
      <c r="BJ160" s="18" t="s">
        <v>88</v>
      </c>
      <c r="BK160" s="231">
        <f>ROUND(I160*H160,2)</f>
        <v>0</v>
      </c>
      <c r="BL160" s="18" t="s">
        <v>184</v>
      </c>
      <c r="BM160" s="230" t="s">
        <v>2378</v>
      </c>
    </row>
    <row r="161" s="2" customFormat="1" ht="24.15" customHeight="1">
      <c r="A161" s="39"/>
      <c r="B161" s="40"/>
      <c r="C161" s="219" t="s">
        <v>8</v>
      </c>
      <c r="D161" s="219" t="s">
        <v>164</v>
      </c>
      <c r="E161" s="220" t="s">
        <v>2131</v>
      </c>
      <c r="F161" s="221" t="s">
        <v>2132</v>
      </c>
      <c r="G161" s="222" t="s">
        <v>248</v>
      </c>
      <c r="H161" s="223">
        <v>35.996000000000002</v>
      </c>
      <c r="I161" s="224"/>
      <c r="J161" s="225">
        <f>ROUND(I161*H161,2)</f>
        <v>0</v>
      </c>
      <c r="K161" s="221" t="s">
        <v>168</v>
      </c>
      <c r="L161" s="45"/>
      <c r="M161" s="226" t="s">
        <v>1</v>
      </c>
      <c r="N161" s="227" t="s">
        <v>45</v>
      </c>
      <c r="O161" s="92"/>
      <c r="P161" s="228">
        <f>O161*H161</f>
        <v>0</v>
      </c>
      <c r="Q161" s="228">
        <v>0</v>
      </c>
      <c r="R161" s="228">
        <f>Q161*H161</f>
        <v>0</v>
      </c>
      <c r="S161" s="228">
        <v>0</v>
      </c>
      <c r="T161" s="229">
        <f>S161*H161</f>
        <v>0</v>
      </c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R161" s="230" t="s">
        <v>184</v>
      </c>
      <c r="AT161" s="230" t="s">
        <v>164</v>
      </c>
      <c r="AU161" s="230" t="s">
        <v>90</v>
      </c>
      <c r="AY161" s="18" t="s">
        <v>161</v>
      </c>
      <c r="BE161" s="231">
        <f>IF(N161="základní",J161,0)</f>
        <v>0</v>
      </c>
      <c r="BF161" s="231">
        <f>IF(N161="snížená",J161,0)</f>
        <v>0</v>
      </c>
      <c r="BG161" s="231">
        <f>IF(N161="zákl. přenesená",J161,0)</f>
        <v>0</v>
      </c>
      <c r="BH161" s="231">
        <f>IF(N161="sníž. přenesená",J161,0)</f>
        <v>0</v>
      </c>
      <c r="BI161" s="231">
        <f>IF(N161="nulová",J161,0)</f>
        <v>0</v>
      </c>
      <c r="BJ161" s="18" t="s">
        <v>88</v>
      </c>
      <c r="BK161" s="231">
        <f>ROUND(I161*H161,2)</f>
        <v>0</v>
      </c>
      <c r="BL161" s="18" t="s">
        <v>184</v>
      </c>
      <c r="BM161" s="230" t="s">
        <v>2379</v>
      </c>
    </row>
    <row r="162" s="2" customFormat="1">
      <c r="A162" s="39"/>
      <c r="B162" s="40"/>
      <c r="C162" s="41"/>
      <c r="D162" s="232" t="s">
        <v>171</v>
      </c>
      <c r="E162" s="41"/>
      <c r="F162" s="233" t="s">
        <v>2134</v>
      </c>
      <c r="G162" s="41"/>
      <c r="H162" s="41"/>
      <c r="I162" s="234"/>
      <c r="J162" s="41"/>
      <c r="K162" s="41"/>
      <c r="L162" s="45"/>
      <c r="M162" s="235"/>
      <c r="N162" s="236"/>
      <c r="O162" s="92"/>
      <c r="P162" s="92"/>
      <c r="Q162" s="92"/>
      <c r="R162" s="92"/>
      <c r="S162" s="92"/>
      <c r="T162" s="93"/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T162" s="18" t="s">
        <v>171</v>
      </c>
      <c r="AU162" s="18" t="s">
        <v>90</v>
      </c>
    </row>
    <row r="163" s="2" customFormat="1" ht="33" customHeight="1">
      <c r="A163" s="39"/>
      <c r="B163" s="40"/>
      <c r="C163" s="219" t="s">
        <v>230</v>
      </c>
      <c r="D163" s="219" t="s">
        <v>164</v>
      </c>
      <c r="E163" s="220" t="s">
        <v>832</v>
      </c>
      <c r="F163" s="221" t="s">
        <v>833</v>
      </c>
      <c r="G163" s="222" t="s">
        <v>441</v>
      </c>
      <c r="H163" s="223">
        <v>18.620000000000001</v>
      </c>
      <c r="I163" s="224"/>
      <c r="J163" s="225">
        <f>ROUND(I163*H163,2)</f>
        <v>0</v>
      </c>
      <c r="K163" s="221" t="s">
        <v>168</v>
      </c>
      <c r="L163" s="45"/>
      <c r="M163" s="226" t="s">
        <v>1</v>
      </c>
      <c r="N163" s="227" t="s">
        <v>45</v>
      </c>
      <c r="O163" s="92"/>
      <c r="P163" s="228">
        <f>O163*H163</f>
        <v>0</v>
      </c>
      <c r="Q163" s="228">
        <v>2.0000000000000002E-05</v>
      </c>
      <c r="R163" s="228">
        <f>Q163*H163</f>
        <v>0.00037240000000000005</v>
      </c>
      <c r="S163" s="228">
        <v>0</v>
      </c>
      <c r="T163" s="229">
        <f>S163*H163</f>
        <v>0</v>
      </c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R163" s="230" t="s">
        <v>184</v>
      </c>
      <c r="AT163" s="230" t="s">
        <v>164</v>
      </c>
      <c r="AU163" s="230" t="s">
        <v>90</v>
      </c>
      <c r="AY163" s="18" t="s">
        <v>161</v>
      </c>
      <c r="BE163" s="231">
        <f>IF(N163="základní",J163,0)</f>
        <v>0</v>
      </c>
      <c r="BF163" s="231">
        <f>IF(N163="snížená",J163,0)</f>
        <v>0</v>
      </c>
      <c r="BG163" s="231">
        <f>IF(N163="zákl. přenesená",J163,0)</f>
        <v>0</v>
      </c>
      <c r="BH163" s="231">
        <f>IF(N163="sníž. přenesená",J163,0)</f>
        <v>0</v>
      </c>
      <c r="BI163" s="231">
        <f>IF(N163="nulová",J163,0)</f>
        <v>0</v>
      </c>
      <c r="BJ163" s="18" t="s">
        <v>88</v>
      </c>
      <c r="BK163" s="231">
        <f>ROUND(I163*H163,2)</f>
        <v>0</v>
      </c>
      <c r="BL163" s="18" t="s">
        <v>184</v>
      </c>
      <c r="BM163" s="230" t="s">
        <v>2380</v>
      </c>
    </row>
    <row r="164" s="12" customFormat="1" ht="22.8" customHeight="1">
      <c r="A164" s="12"/>
      <c r="B164" s="203"/>
      <c r="C164" s="204"/>
      <c r="D164" s="205" t="s">
        <v>79</v>
      </c>
      <c r="E164" s="217" t="s">
        <v>208</v>
      </c>
      <c r="F164" s="217" t="s">
        <v>269</v>
      </c>
      <c r="G164" s="204"/>
      <c r="H164" s="204"/>
      <c r="I164" s="207"/>
      <c r="J164" s="218">
        <f>BK164</f>
        <v>0</v>
      </c>
      <c r="K164" s="204"/>
      <c r="L164" s="209"/>
      <c r="M164" s="210"/>
      <c r="N164" s="211"/>
      <c r="O164" s="211"/>
      <c r="P164" s="212">
        <f>SUM(P165:P170)</f>
        <v>0</v>
      </c>
      <c r="Q164" s="211"/>
      <c r="R164" s="212">
        <f>SUM(R165:R170)</f>
        <v>0.00090500000000000021</v>
      </c>
      <c r="S164" s="211"/>
      <c r="T164" s="213">
        <f>SUM(T165:T170)</f>
        <v>0.071999999999999995</v>
      </c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  <c r="AE164" s="12"/>
      <c r="AR164" s="214" t="s">
        <v>88</v>
      </c>
      <c r="AT164" s="215" t="s">
        <v>79</v>
      </c>
      <c r="AU164" s="215" t="s">
        <v>88</v>
      </c>
      <c r="AY164" s="214" t="s">
        <v>161</v>
      </c>
      <c r="BK164" s="216">
        <f>SUM(BK165:BK170)</f>
        <v>0</v>
      </c>
    </row>
    <row r="165" s="2" customFormat="1" ht="33" customHeight="1">
      <c r="A165" s="39"/>
      <c r="B165" s="40"/>
      <c r="C165" s="219" t="s">
        <v>305</v>
      </c>
      <c r="D165" s="219" t="s">
        <v>164</v>
      </c>
      <c r="E165" s="220" t="s">
        <v>835</v>
      </c>
      <c r="F165" s="221" t="s">
        <v>836</v>
      </c>
      <c r="G165" s="222" t="s">
        <v>248</v>
      </c>
      <c r="H165" s="223">
        <v>18.100000000000001</v>
      </c>
      <c r="I165" s="224"/>
      <c r="J165" s="225">
        <f>ROUND(I165*H165,2)</f>
        <v>0</v>
      </c>
      <c r="K165" s="221" t="s">
        <v>168</v>
      </c>
      <c r="L165" s="45"/>
      <c r="M165" s="226" t="s">
        <v>1</v>
      </c>
      <c r="N165" s="227" t="s">
        <v>45</v>
      </c>
      <c r="O165" s="92"/>
      <c r="P165" s="228">
        <f>O165*H165</f>
        <v>0</v>
      </c>
      <c r="Q165" s="228">
        <v>0</v>
      </c>
      <c r="R165" s="228">
        <f>Q165*H165</f>
        <v>0</v>
      </c>
      <c r="S165" s="228">
        <v>0</v>
      </c>
      <c r="T165" s="229">
        <f>S165*H165</f>
        <v>0</v>
      </c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R165" s="230" t="s">
        <v>184</v>
      </c>
      <c r="AT165" s="230" t="s">
        <v>164</v>
      </c>
      <c r="AU165" s="230" t="s">
        <v>90</v>
      </c>
      <c r="AY165" s="18" t="s">
        <v>161</v>
      </c>
      <c r="BE165" s="231">
        <f>IF(N165="základní",J165,0)</f>
        <v>0</v>
      </c>
      <c r="BF165" s="231">
        <f>IF(N165="snížená",J165,0)</f>
        <v>0</v>
      </c>
      <c r="BG165" s="231">
        <f>IF(N165="zákl. přenesená",J165,0)</f>
        <v>0</v>
      </c>
      <c r="BH165" s="231">
        <f>IF(N165="sníž. přenesená",J165,0)</f>
        <v>0</v>
      </c>
      <c r="BI165" s="231">
        <f>IF(N165="nulová",J165,0)</f>
        <v>0</v>
      </c>
      <c r="BJ165" s="18" t="s">
        <v>88</v>
      </c>
      <c r="BK165" s="231">
        <f>ROUND(I165*H165,2)</f>
        <v>0</v>
      </c>
      <c r="BL165" s="18" t="s">
        <v>184</v>
      </c>
      <c r="BM165" s="230" t="s">
        <v>2381</v>
      </c>
    </row>
    <row r="166" s="2" customFormat="1" ht="16.5" customHeight="1">
      <c r="A166" s="39"/>
      <c r="B166" s="40"/>
      <c r="C166" s="219" t="s">
        <v>312</v>
      </c>
      <c r="D166" s="219" t="s">
        <v>164</v>
      </c>
      <c r="E166" s="220" t="s">
        <v>838</v>
      </c>
      <c r="F166" s="221" t="s">
        <v>839</v>
      </c>
      <c r="G166" s="222" t="s">
        <v>248</v>
      </c>
      <c r="H166" s="223">
        <v>18.100000000000001</v>
      </c>
      <c r="I166" s="224"/>
      <c r="J166" s="225">
        <f>ROUND(I166*H166,2)</f>
        <v>0</v>
      </c>
      <c r="K166" s="221" t="s">
        <v>168</v>
      </c>
      <c r="L166" s="45"/>
      <c r="M166" s="226" t="s">
        <v>1</v>
      </c>
      <c r="N166" s="227" t="s">
        <v>45</v>
      </c>
      <c r="O166" s="92"/>
      <c r="P166" s="228">
        <f>O166*H166</f>
        <v>0</v>
      </c>
      <c r="Q166" s="228">
        <v>0</v>
      </c>
      <c r="R166" s="228">
        <f>Q166*H166</f>
        <v>0</v>
      </c>
      <c r="S166" s="228">
        <v>0</v>
      </c>
      <c r="T166" s="229">
        <f>S166*H166</f>
        <v>0</v>
      </c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R166" s="230" t="s">
        <v>184</v>
      </c>
      <c r="AT166" s="230" t="s">
        <v>164</v>
      </c>
      <c r="AU166" s="230" t="s">
        <v>90</v>
      </c>
      <c r="AY166" s="18" t="s">
        <v>161</v>
      </c>
      <c r="BE166" s="231">
        <f>IF(N166="základní",J166,0)</f>
        <v>0</v>
      </c>
      <c r="BF166" s="231">
        <f>IF(N166="snížená",J166,0)</f>
        <v>0</v>
      </c>
      <c r="BG166" s="231">
        <f>IF(N166="zákl. přenesená",J166,0)</f>
        <v>0</v>
      </c>
      <c r="BH166" s="231">
        <f>IF(N166="sníž. přenesená",J166,0)</f>
        <v>0</v>
      </c>
      <c r="BI166" s="231">
        <f>IF(N166="nulová",J166,0)</f>
        <v>0</v>
      </c>
      <c r="BJ166" s="18" t="s">
        <v>88</v>
      </c>
      <c r="BK166" s="231">
        <f>ROUND(I166*H166,2)</f>
        <v>0</v>
      </c>
      <c r="BL166" s="18" t="s">
        <v>184</v>
      </c>
      <c r="BM166" s="230" t="s">
        <v>2382</v>
      </c>
    </row>
    <row r="167" s="2" customFormat="1" ht="16.5" customHeight="1">
      <c r="A167" s="39"/>
      <c r="B167" s="40"/>
      <c r="C167" s="219" t="s">
        <v>303</v>
      </c>
      <c r="D167" s="219" t="s">
        <v>164</v>
      </c>
      <c r="E167" s="220" t="s">
        <v>841</v>
      </c>
      <c r="F167" s="221" t="s">
        <v>842</v>
      </c>
      <c r="G167" s="222" t="s">
        <v>248</v>
      </c>
      <c r="H167" s="223">
        <v>18.100000000000001</v>
      </c>
      <c r="I167" s="224"/>
      <c r="J167" s="225">
        <f>ROUND(I167*H167,2)</f>
        <v>0</v>
      </c>
      <c r="K167" s="221" t="s">
        <v>168</v>
      </c>
      <c r="L167" s="45"/>
      <c r="M167" s="226" t="s">
        <v>1</v>
      </c>
      <c r="N167" s="227" t="s">
        <v>45</v>
      </c>
      <c r="O167" s="92"/>
      <c r="P167" s="228">
        <f>O167*H167</f>
        <v>0</v>
      </c>
      <c r="Q167" s="228">
        <v>1.0000000000000001E-05</v>
      </c>
      <c r="R167" s="228">
        <f>Q167*H167</f>
        <v>0.00018100000000000004</v>
      </c>
      <c r="S167" s="228">
        <v>0</v>
      </c>
      <c r="T167" s="229">
        <f>S167*H167</f>
        <v>0</v>
      </c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R167" s="230" t="s">
        <v>184</v>
      </c>
      <c r="AT167" s="230" t="s">
        <v>164</v>
      </c>
      <c r="AU167" s="230" t="s">
        <v>90</v>
      </c>
      <c r="AY167" s="18" t="s">
        <v>161</v>
      </c>
      <c r="BE167" s="231">
        <f>IF(N167="základní",J167,0)</f>
        <v>0</v>
      </c>
      <c r="BF167" s="231">
        <f>IF(N167="snížená",J167,0)</f>
        <v>0</v>
      </c>
      <c r="BG167" s="231">
        <f>IF(N167="zákl. přenesená",J167,0)</f>
        <v>0</v>
      </c>
      <c r="BH167" s="231">
        <f>IF(N167="sníž. přenesená",J167,0)</f>
        <v>0</v>
      </c>
      <c r="BI167" s="231">
        <f>IF(N167="nulová",J167,0)</f>
        <v>0</v>
      </c>
      <c r="BJ167" s="18" t="s">
        <v>88</v>
      </c>
      <c r="BK167" s="231">
        <f>ROUND(I167*H167,2)</f>
        <v>0</v>
      </c>
      <c r="BL167" s="18" t="s">
        <v>184</v>
      </c>
      <c r="BM167" s="230" t="s">
        <v>2383</v>
      </c>
    </row>
    <row r="168" s="2" customFormat="1" ht="24.15" customHeight="1">
      <c r="A168" s="39"/>
      <c r="B168" s="40"/>
      <c r="C168" s="219" t="s">
        <v>319</v>
      </c>
      <c r="D168" s="219" t="s">
        <v>164</v>
      </c>
      <c r="E168" s="220" t="s">
        <v>844</v>
      </c>
      <c r="F168" s="221" t="s">
        <v>845</v>
      </c>
      <c r="G168" s="222" t="s">
        <v>248</v>
      </c>
      <c r="H168" s="223">
        <v>18.100000000000001</v>
      </c>
      <c r="I168" s="224"/>
      <c r="J168" s="225">
        <f>ROUND(I168*H168,2)</f>
        <v>0</v>
      </c>
      <c r="K168" s="221" t="s">
        <v>168</v>
      </c>
      <c r="L168" s="45"/>
      <c r="M168" s="226" t="s">
        <v>1</v>
      </c>
      <c r="N168" s="227" t="s">
        <v>45</v>
      </c>
      <c r="O168" s="92"/>
      <c r="P168" s="228">
        <f>O168*H168</f>
        <v>0</v>
      </c>
      <c r="Q168" s="228">
        <v>4.0000000000000003E-05</v>
      </c>
      <c r="R168" s="228">
        <f>Q168*H168</f>
        <v>0.00072400000000000014</v>
      </c>
      <c r="S168" s="228">
        <v>0</v>
      </c>
      <c r="T168" s="229">
        <f>S168*H168</f>
        <v>0</v>
      </c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R168" s="230" t="s">
        <v>184</v>
      </c>
      <c r="AT168" s="230" t="s">
        <v>164</v>
      </c>
      <c r="AU168" s="230" t="s">
        <v>90</v>
      </c>
      <c r="AY168" s="18" t="s">
        <v>161</v>
      </c>
      <c r="BE168" s="231">
        <f>IF(N168="základní",J168,0)</f>
        <v>0</v>
      </c>
      <c r="BF168" s="231">
        <f>IF(N168="snížená",J168,0)</f>
        <v>0</v>
      </c>
      <c r="BG168" s="231">
        <f>IF(N168="zákl. přenesená",J168,0)</f>
        <v>0</v>
      </c>
      <c r="BH168" s="231">
        <f>IF(N168="sníž. přenesená",J168,0)</f>
        <v>0</v>
      </c>
      <c r="BI168" s="231">
        <f>IF(N168="nulová",J168,0)</f>
        <v>0</v>
      </c>
      <c r="BJ168" s="18" t="s">
        <v>88</v>
      </c>
      <c r="BK168" s="231">
        <f>ROUND(I168*H168,2)</f>
        <v>0</v>
      </c>
      <c r="BL168" s="18" t="s">
        <v>184</v>
      </c>
      <c r="BM168" s="230" t="s">
        <v>2384</v>
      </c>
    </row>
    <row r="169" s="2" customFormat="1" ht="24.15" customHeight="1">
      <c r="A169" s="39"/>
      <c r="B169" s="40"/>
      <c r="C169" s="219" t="s">
        <v>323</v>
      </c>
      <c r="D169" s="219" t="s">
        <v>164</v>
      </c>
      <c r="E169" s="220" t="s">
        <v>853</v>
      </c>
      <c r="F169" s="221" t="s">
        <v>854</v>
      </c>
      <c r="G169" s="222" t="s">
        <v>441</v>
      </c>
      <c r="H169" s="223">
        <v>4</v>
      </c>
      <c r="I169" s="224"/>
      <c r="J169" s="225">
        <f>ROUND(I169*H169,2)</f>
        <v>0</v>
      </c>
      <c r="K169" s="221" t="s">
        <v>168</v>
      </c>
      <c r="L169" s="45"/>
      <c r="M169" s="226" t="s">
        <v>1</v>
      </c>
      <c r="N169" s="227" t="s">
        <v>45</v>
      </c>
      <c r="O169" s="92"/>
      <c r="P169" s="228">
        <f>O169*H169</f>
        <v>0</v>
      </c>
      <c r="Q169" s="228">
        <v>0</v>
      </c>
      <c r="R169" s="228">
        <f>Q169*H169</f>
        <v>0</v>
      </c>
      <c r="S169" s="228">
        <v>0.0089999999999999993</v>
      </c>
      <c r="T169" s="229">
        <f>S169*H169</f>
        <v>0.035999999999999997</v>
      </c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R169" s="230" t="s">
        <v>184</v>
      </c>
      <c r="AT169" s="230" t="s">
        <v>164</v>
      </c>
      <c r="AU169" s="230" t="s">
        <v>90</v>
      </c>
      <c r="AY169" s="18" t="s">
        <v>161</v>
      </c>
      <c r="BE169" s="231">
        <f>IF(N169="základní",J169,0)</f>
        <v>0</v>
      </c>
      <c r="BF169" s="231">
        <f>IF(N169="snížená",J169,0)</f>
        <v>0</v>
      </c>
      <c r="BG169" s="231">
        <f>IF(N169="zákl. přenesená",J169,0)</f>
        <v>0</v>
      </c>
      <c r="BH169" s="231">
        <f>IF(N169="sníž. přenesená",J169,0)</f>
        <v>0</v>
      </c>
      <c r="BI169" s="231">
        <f>IF(N169="nulová",J169,0)</f>
        <v>0</v>
      </c>
      <c r="BJ169" s="18" t="s">
        <v>88</v>
      </c>
      <c r="BK169" s="231">
        <f>ROUND(I169*H169,2)</f>
        <v>0</v>
      </c>
      <c r="BL169" s="18" t="s">
        <v>184</v>
      </c>
      <c r="BM169" s="230" t="s">
        <v>2385</v>
      </c>
    </row>
    <row r="170" s="2" customFormat="1" ht="24.15" customHeight="1">
      <c r="A170" s="39"/>
      <c r="B170" s="40"/>
      <c r="C170" s="219" t="s">
        <v>327</v>
      </c>
      <c r="D170" s="219" t="s">
        <v>164</v>
      </c>
      <c r="E170" s="220" t="s">
        <v>857</v>
      </c>
      <c r="F170" s="221" t="s">
        <v>858</v>
      </c>
      <c r="G170" s="222" t="s">
        <v>441</v>
      </c>
      <c r="H170" s="223">
        <v>2</v>
      </c>
      <c r="I170" s="224"/>
      <c r="J170" s="225">
        <f>ROUND(I170*H170,2)</f>
        <v>0</v>
      </c>
      <c r="K170" s="221" t="s">
        <v>168</v>
      </c>
      <c r="L170" s="45"/>
      <c r="M170" s="226" t="s">
        <v>1</v>
      </c>
      <c r="N170" s="227" t="s">
        <v>45</v>
      </c>
      <c r="O170" s="92"/>
      <c r="P170" s="228">
        <f>O170*H170</f>
        <v>0</v>
      </c>
      <c r="Q170" s="228">
        <v>0</v>
      </c>
      <c r="R170" s="228">
        <f>Q170*H170</f>
        <v>0</v>
      </c>
      <c r="S170" s="228">
        <v>0.017999999999999999</v>
      </c>
      <c r="T170" s="229">
        <f>S170*H170</f>
        <v>0.035999999999999997</v>
      </c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R170" s="230" t="s">
        <v>184</v>
      </c>
      <c r="AT170" s="230" t="s">
        <v>164</v>
      </c>
      <c r="AU170" s="230" t="s">
        <v>90</v>
      </c>
      <c r="AY170" s="18" t="s">
        <v>161</v>
      </c>
      <c r="BE170" s="231">
        <f>IF(N170="základní",J170,0)</f>
        <v>0</v>
      </c>
      <c r="BF170" s="231">
        <f>IF(N170="snížená",J170,0)</f>
        <v>0</v>
      </c>
      <c r="BG170" s="231">
        <f>IF(N170="zákl. přenesená",J170,0)</f>
        <v>0</v>
      </c>
      <c r="BH170" s="231">
        <f>IF(N170="sníž. přenesená",J170,0)</f>
        <v>0</v>
      </c>
      <c r="BI170" s="231">
        <f>IF(N170="nulová",J170,0)</f>
        <v>0</v>
      </c>
      <c r="BJ170" s="18" t="s">
        <v>88</v>
      </c>
      <c r="BK170" s="231">
        <f>ROUND(I170*H170,2)</f>
        <v>0</v>
      </c>
      <c r="BL170" s="18" t="s">
        <v>184</v>
      </c>
      <c r="BM170" s="230" t="s">
        <v>2386</v>
      </c>
    </row>
    <row r="171" s="12" customFormat="1" ht="22.8" customHeight="1">
      <c r="A171" s="12"/>
      <c r="B171" s="203"/>
      <c r="C171" s="204"/>
      <c r="D171" s="205" t="s">
        <v>79</v>
      </c>
      <c r="E171" s="217" t="s">
        <v>277</v>
      </c>
      <c r="F171" s="217" t="s">
        <v>278</v>
      </c>
      <c r="G171" s="204"/>
      <c r="H171" s="204"/>
      <c r="I171" s="207"/>
      <c r="J171" s="218">
        <f>BK171</f>
        <v>0</v>
      </c>
      <c r="K171" s="204"/>
      <c r="L171" s="209"/>
      <c r="M171" s="210"/>
      <c r="N171" s="211"/>
      <c r="O171" s="211"/>
      <c r="P171" s="212">
        <f>SUM(P172:P180)</f>
        <v>0</v>
      </c>
      <c r="Q171" s="211"/>
      <c r="R171" s="212">
        <f>SUM(R172:R180)</f>
        <v>0</v>
      </c>
      <c r="S171" s="211"/>
      <c r="T171" s="213">
        <f>SUM(T172:T180)</f>
        <v>0</v>
      </c>
      <c r="U171" s="12"/>
      <c r="V171" s="12"/>
      <c r="W171" s="12"/>
      <c r="X171" s="12"/>
      <c r="Y171" s="12"/>
      <c r="Z171" s="12"/>
      <c r="AA171" s="12"/>
      <c r="AB171" s="12"/>
      <c r="AC171" s="12"/>
      <c r="AD171" s="12"/>
      <c r="AE171" s="12"/>
      <c r="AR171" s="214" t="s">
        <v>88</v>
      </c>
      <c r="AT171" s="215" t="s">
        <v>79</v>
      </c>
      <c r="AU171" s="215" t="s">
        <v>88</v>
      </c>
      <c r="AY171" s="214" t="s">
        <v>161</v>
      </c>
      <c r="BK171" s="216">
        <f>SUM(BK172:BK180)</f>
        <v>0</v>
      </c>
    </row>
    <row r="172" s="2" customFormat="1" ht="24.15" customHeight="1">
      <c r="A172" s="39"/>
      <c r="B172" s="40"/>
      <c r="C172" s="219" t="s">
        <v>330</v>
      </c>
      <c r="D172" s="219" t="s">
        <v>164</v>
      </c>
      <c r="E172" s="220" t="s">
        <v>279</v>
      </c>
      <c r="F172" s="221" t="s">
        <v>280</v>
      </c>
      <c r="G172" s="222" t="s">
        <v>281</v>
      </c>
      <c r="H172" s="223">
        <v>2.4470000000000001</v>
      </c>
      <c r="I172" s="224"/>
      <c r="J172" s="225">
        <f>ROUND(I172*H172,2)</f>
        <v>0</v>
      </c>
      <c r="K172" s="221" t="s">
        <v>168</v>
      </c>
      <c r="L172" s="45"/>
      <c r="M172" s="226" t="s">
        <v>1</v>
      </c>
      <c r="N172" s="227" t="s">
        <v>45</v>
      </c>
      <c r="O172" s="92"/>
      <c r="P172" s="228">
        <f>O172*H172</f>
        <v>0</v>
      </c>
      <c r="Q172" s="228">
        <v>0</v>
      </c>
      <c r="R172" s="228">
        <f>Q172*H172</f>
        <v>0</v>
      </c>
      <c r="S172" s="228">
        <v>0</v>
      </c>
      <c r="T172" s="229">
        <f>S172*H172</f>
        <v>0</v>
      </c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R172" s="230" t="s">
        <v>184</v>
      </c>
      <c r="AT172" s="230" t="s">
        <v>164</v>
      </c>
      <c r="AU172" s="230" t="s">
        <v>90</v>
      </c>
      <c r="AY172" s="18" t="s">
        <v>161</v>
      </c>
      <c r="BE172" s="231">
        <f>IF(N172="základní",J172,0)</f>
        <v>0</v>
      </c>
      <c r="BF172" s="231">
        <f>IF(N172="snížená",J172,0)</f>
        <v>0</v>
      </c>
      <c r="BG172" s="231">
        <f>IF(N172="zákl. přenesená",J172,0)</f>
        <v>0</v>
      </c>
      <c r="BH172" s="231">
        <f>IF(N172="sníž. přenesená",J172,0)</f>
        <v>0</v>
      </c>
      <c r="BI172" s="231">
        <f>IF(N172="nulová",J172,0)</f>
        <v>0</v>
      </c>
      <c r="BJ172" s="18" t="s">
        <v>88</v>
      </c>
      <c r="BK172" s="231">
        <f>ROUND(I172*H172,2)</f>
        <v>0</v>
      </c>
      <c r="BL172" s="18" t="s">
        <v>184</v>
      </c>
      <c r="BM172" s="230" t="s">
        <v>2387</v>
      </c>
    </row>
    <row r="173" s="2" customFormat="1" ht="33" customHeight="1">
      <c r="A173" s="39"/>
      <c r="B173" s="40"/>
      <c r="C173" s="219" t="s">
        <v>7</v>
      </c>
      <c r="D173" s="219" t="s">
        <v>164</v>
      </c>
      <c r="E173" s="220" t="s">
        <v>283</v>
      </c>
      <c r="F173" s="221" t="s">
        <v>284</v>
      </c>
      <c r="G173" s="222" t="s">
        <v>281</v>
      </c>
      <c r="H173" s="223">
        <v>24.469999999999999</v>
      </c>
      <c r="I173" s="224"/>
      <c r="J173" s="225">
        <f>ROUND(I173*H173,2)</f>
        <v>0</v>
      </c>
      <c r="K173" s="221" t="s">
        <v>168</v>
      </c>
      <c r="L173" s="45"/>
      <c r="M173" s="226" t="s">
        <v>1</v>
      </c>
      <c r="N173" s="227" t="s">
        <v>45</v>
      </c>
      <c r="O173" s="92"/>
      <c r="P173" s="228">
        <f>O173*H173</f>
        <v>0</v>
      </c>
      <c r="Q173" s="228">
        <v>0</v>
      </c>
      <c r="R173" s="228">
        <f>Q173*H173</f>
        <v>0</v>
      </c>
      <c r="S173" s="228">
        <v>0</v>
      </c>
      <c r="T173" s="229">
        <f>S173*H173</f>
        <v>0</v>
      </c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R173" s="230" t="s">
        <v>184</v>
      </c>
      <c r="AT173" s="230" t="s">
        <v>164</v>
      </c>
      <c r="AU173" s="230" t="s">
        <v>90</v>
      </c>
      <c r="AY173" s="18" t="s">
        <v>161</v>
      </c>
      <c r="BE173" s="231">
        <f>IF(N173="základní",J173,0)</f>
        <v>0</v>
      </c>
      <c r="BF173" s="231">
        <f>IF(N173="snížená",J173,0)</f>
        <v>0</v>
      </c>
      <c r="BG173" s="231">
        <f>IF(N173="zákl. přenesená",J173,0)</f>
        <v>0</v>
      </c>
      <c r="BH173" s="231">
        <f>IF(N173="sníž. přenesená",J173,0)</f>
        <v>0</v>
      </c>
      <c r="BI173" s="231">
        <f>IF(N173="nulová",J173,0)</f>
        <v>0</v>
      </c>
      <c r="BJ173" s="18" t="s">
        <v>88</v>
      </c>
      <c r="BK173" s="231">
        <f>ROUND(I173*H173,2)</f>
        <v>0</v>
      </c>
      <c r="BL173" s="18" t="s">
        <v>184</v>
      </c>
      <c r="BM173" s="230" t="s">
        <v>2388</v>
      </c>
    </row>
    <row r="174" s="13" customFormat="1">
      <c r="A174" s="13"/>
      <c r="B174" s="241"/>
      <c r="C174" s="242"/>
      <c r="D174" s="232" t="s">
        <v>250</v>
      </c>
      <c r="E174" s="242"/>
      <c r="F174" s="244" t="s">
        <v>2389</v>
      </c>
      <c r="G174" s="242"/>
      <c r="H174" s="245">
        <v>24.469999999999999</v>
      </c>
      <c r="I174" s="246"/>
      <c r="J174" s="242"/>
      <c r="K174" s="242"/>
      <c r="L174" s="247"/>
      <c r="M174" s="248"/>
      <c r="N174" s="249"/>
      <c r="O174" s="249"/>
      <c r="P174" s="249"/>
      <c r="Q174" s="249"/>
      <c r="R174" s="249"/>
      <c r="S174" s="249"/>
      <c r="T174" s="250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251" t="s">
        <v>250</v>
      </c>
      <c r="AU174" s="251" t="s">
        <v>90</v>
      </c>
      <c r="AV174" s="13" t="s">
        <v>90</v>
      </c>
      <c r="AW174" s="13" t="s">
        <v>4</v>
      </c>
      <c r="AX174" s="13" t="s">
        <v>88</v>
      </c>
      <c r="AY174" s="251" t="s">
        <v>161</v>
      </c>
    </row>
    <row r="175" s="2" customFormat="1" ht="24.15" customHeight="1">
      <c r="A175" s="39"/>
      <c r="B175" s="40"/>
      <c r="C175" s="219" t="s">
        <v>336</v>
      </c>
      <c r="D175" s="219" t="s">
        <v>164</v>
      </c>
      <c r="E175" s="220" t="s">
        <v>287</v>
      </c>
      <c r="F175" s="221" t="s">
        <v>288</v>
      </c>
      <c r="G175" s="222" t="s">
        <v>281</v>
      </c>
      <c r="H175" s="223">
        <v>2.4470000000000001</v>
      </c>
      <c r="I175" s="224"/>
      <c r="J175" s="225">
        <f>ROUND(I175*H175,2)</f>
        <v>0</v>
      </c>
      <c r="K175" s="221" t="s">
        <v>168</v>
      </c>
      <c r="L175" s="45"/>
      <c r="M175" s="226" t="s">
        <v>1</v>
      </c>
      <c r="N175" s="227" t="s">
        <v>45</v>
      </c>
      <c r="O175" s="92"/>
      <c r="P175" s="228">
        <f>O175*H175</f>
        <v>0</v>
      </c>
      <c r="Q175" s="228">
        <v>0</v>
      </c>
      <c r="R175" s="228">
        <f>Q175*H175</f>
        <v>0</v>
      </c>
      <c r="S175" s="228">
        <v>0</v>
      </c>
      <c r="T175" s="229">
        <f>S175*H175</f>
        <v>0</v>
      </c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R175" s="230" t="s">
        <v>184</v>
      </c>
      <c r="AT175" s="230" t="s">
        <v>164</v>
      </c>
      <c r="AU175" s="230" t="s">
        <v>90</v>
      </c>
      <c r="AY175" s="18" t="s">
        <v>161</v>
      </c>
      <c r="BE175" s="231">
        <f>IF(N175="základní",J175,0)</f>
        <v>0</v>
      </c>
      <c r="BF175" s="231">
        <f>IF(N175="snížená",J175,0)</f>
        <v>0</v>
      </c>
      <c r="BG175" s="231">
        <f>IF(N175="zákl. přenesená",J175,0)</f>
        <v>0</v>
      </c>
      <c r="BH175" s="231">
        <f>IF(N175="sníž. přenesená",J175,0)</f>
        <v>0</v>
      </c>
      <c r="BI175" s="231">
        <f>IF(N175="nulová",J175,0)</f>
        <v>0</v>
      </c>
      <c r="BJ175" s="18" t="s">
        <v>88</v>
      </c>
      <c r="BK175" s="231">
        <f>ROUND(I175*H175,2)</f>
        <v>0</v>
      </c>
      <c r="BL175" s="18" t="s">
        <v>184</v>
      </c>
      <c r="BM175" s="230" t="s">
        <v>2390</v>
      </c>
    </row>
    <row r="176" s="2" customFormat="1" ht="24.15" customHeight="1">
      <c r="A176" s="39"/>
      <c r="B176" s="40"/>
      <c r="C176" s="219" t="s">
        <v>341</v>
      </c>
      <c r="D176" s="219" t="s">
        <v>164</v>
      </c>
      <c r="E176" s="220" t="s">
        <v>290</v>
      </c>
      <c r="F176" s="221" t="s">
        <v>291</v>
      </c>
      <c r="G176" s="222" t="s">
        <v>281</v>
      </c>
      <c r="H176" s="223">
        <v>19.576000000000001</v>
      </c>
      <c r="I176" s="224"/>
      <c r="J176" s="225">
        <f>ROUND(I176*H176,2)</f>
        <v>0</v>
      </c>
      <c r="K176" s="221" t="s">
        <v>168</v>
      </c>
      <c r="L176" s="45"/>
      <c r="M176" s="226" t="s">
        <v>1</v>
      </c>
      <c r="N176" s="227" t="s">
        <v>45</v>
      </c>
      <c r="O176" s="92"/>
      <c r="P176" s="228">
        <f>O176*H176</f>
        <v>0</v>
      </c>
      <c r="Q176" s="228">
        <v>0</v>
      </c>
      <c r="R176" s="228">
        <f>Q176*H176</f>
        <v>0</v>
      </c>
      <c r="S176" s="228">
        <v>0</v>
      </c>
      <c r="T176" s="229">
        <f>S176*H176</f>
        <v>0</v>
      </c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R176" s="230" t="s">
        <v>184</v>
      </c>
      <c r="AT176" s="230" t="s">
        <v>164</v>
      </c>
      <c r="AU176" s="230" t="s">
        <v>90</v>
      </c>
      <c r="AY176" s="18" t="s">
        <v>161</v>
      </c>
      <c r="BE176" s="231">
        <f>IF(N176="základní",J176,0)</f>
        <v>0</v>
      </c>
      <c r="BF176" s="231">
        <f>IF(N176="snížená",J176,0)</f>
        <v>0</v>
      </c>
      <c r="BG176" s="231">
        <f>IF(N176="zákl. přenesená",J176,0)</f>
        <v>0</v>
      </c>
      <c r="BH176" s="231">
        <f>IF(N176="sníž. přenesená",J176,0)</f>
        <v>0</v>
      </c>
      <c r="BI176" s="231">
        <f>IF(N176="nulová",J176,0)</f>
        <v>0</v>
      </c>
      <c r="BJ176" s="18" t="s">
        <v>88</v>
      </c>
      <c r="BK176" s="231">
        <f>ROUND(I176*H176,2)</f>
        <v>0</v>
      </c>
      <c r="BL176" s="18" t="s">
        <v>184</v>
      </c>
      <c r="BM176" s="230" t="s">
        <v>2391</v>
      </c>
    </row>
    <row r="177" s="13" customFormat="1">
      <c r="A177" s="13"/>
      <c r="B177" s="241"/>
      <c r="C177" s="242"/>
      <c r="D177" s="232" t="s">
        <v>250</v>
      </c>
      <c r="E177" s="242"/>
      <c r="F177" s="244" t="s">
        <v>2392</v>
      </c>
      <c r="G177" s="242"/>
      <c r="H177" s="245">
        <v>19.576000000000001</v>
      </c>
      <c r="I177" s="246"/>
      <c r="J177" s="242"/>
      <c r="K177" s="242"/>
      <c r="L177" s="247"/>
      <c r="M177" s="248"/>
      <c r="N177" s="249"/>
      <c r="O177" s="249"/>
      <c r="P177" s="249"/>
      <c r="Q177" s="249"/>
      <c r="R177" s="249"/>
      <c r="S177" s="249"/>
      <c r="T177" s="250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251" t="s">
        <v>250</v>
      </c>
      <c r="AU177" s="251" t="s">
        <v>90</v>
      </c>
      <c r="AV177" s="13" t="s">
        <v>90</v>
      </c>
      <c r="AW177" s="13" t="s">
        <v>4</v>
      </c>
      <c r="AX177" s="13" t="s">
        <v>88</v>
      </c>
      <c r="AY177" s="251" t="s">
        <v>161</v>
      </c>
    </row>
    <row r="178" s="2" customFormat="1" ht="33" customHeight="1">
      <c r="A178" s="39"/>
      <c r="B178" s="40"/>
      <c r="C178" s="219" t="s">
        <v>345</v>
      </c>
      <c r="D178" s="219" t="s">
        <v>164</v>
      </c>
      <c r="E178" s="220" t="s">
        <v>294</v>
      </c>
      <c r="F178" s="221" t="s">
        <v>295</v>
      </c>
      <c r="G178" s="222" t="s">
        <v>281</v>
      </c>
      <c r="H178" s="223">
        <v>2.3959999999999999</v>
      </c>
      <c r="I178" s="224"/>
      <c r="J178" s="225">
        <f>ROUND(I178*H178,2)</f>
        <v>0</v>
      </c>
      <c r="K178" s="221" t="s">
        <v>168</v>
      </c>
      <c r="L178" s="45"/>
      <c r="M178" s="226" t="s">
        <v>1</v>
      </c>
      <c r="N178" s="227" t="s">
        <v>45</v>
      </c>
      <c r="O178" s="92"/>
      <c r="P178" s="228">
        <f>O178*H178</f>
        <v>0</v>
      </c>
      <c r="Q178" s="228">
        <v>0</v>
      </c>
      <c r="R178" s="228">
        <f>Q178*H178</f>
        <v>0</v>
      </c>
      <c r="S178" s="228">
        <v>0</v>
      </c>
      <c r="T178" s="229">
        <f>S178*H178</f>
        <v>0</v>
      </c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R178" s="230" t="s">
        <v>184</v>
      </c>
      <c r="AT178" s="230" t="s">
        <v>164</v>
      </c>
      <c r="AU178" s="230" t="s">
        <v>90</v>
      </c>
      <c r="AY178" s="18" t="s">
        <v>161</v>
      </c>
      <c r="BE178" s="231">
        <f>IF(N178="základní",J178,0)</f>
        <v>0</v>
      </c>
      <c r="BF178" s="231">
        <f>IF(N178="snížená",J178,0)</f>
        <v>0</v>
      </c>
      <c r="BG178" s="231">
        <f>IF(N178="zákl. přenesená",J178,0)</f>
        <v>0</v>
      </c>
      <c r="BH178" s="231">
        <f>IF(N178="sníž. přenesená",J178,0)</f>
        <v>0</v>
      </c>
      <c r="BI178" s="231">
        <f>IF(N178="nulová",J178,0)</f>
        <v>0</v>
      </c>
      <c r="BJ178" s="18" t="s">
        <v>88</v>
      </c>
      <c r="BK178" s="231">
        <f>ROUND(I178*H178,2)</f>
        <v>0</v>
      </c>
      <c r="BL178" s="18" t="s">
        <v>184</v>
      </c>
      <c r="BM178" s="230" t="s">
        <v>2393</v>
      </c>
    </row>
    <row r="179" s="13" customFormat="1">
      <c r="A179" s="13"/>
      <c r="B179" s="241"/>
      <c r="C179" s="242"/>
      <c r="D179" s="232" t="s">
        <v>250</v>
      </c>
      <c r="E179" s="243" t="s">
        <v>1</v>
      </c>
      <c r="F179" s="244" t="s">
        <v>2394</v>
      </c>
      <c r="G179" s="242"/>
      <c r="H179" s="245">
        <v>2.3959999999999999</v>
      </c>
      <c r="I179" s="246"/>
      <c r="J179" s="242"/>
      <c r="K179" s="242"/>
      <c r="L179" s="247"/>
      <c r="M179" s="248"/>
      <c r="N179" s="249"/>
      <c r="O179" s="249"/>
      <c r="P179" s="249"/>
      <c r="Q179" s="249"/>
      <c r="R179" s="249"/>
      <c r="S179" s="249"/>
      <c r="T179" s="250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51" t="s">
        <v>250</v>
      </c>
      <c r="AU179" s="251" t="s">
        <v>90</v>
      </c>
      <c r="AV179" s="13" t="s">
        <v>90</v>
      </c>
      <c r="AW179" s="13" t="s">
        <v>36</v>
      </c>
      <c r="AX179" s="13" t="s">
        <v>88</v>
      </c>
      <c r="AY179" s="251" t="s">
        <v>161</v>
      </c>
    </row>
    <row r="180" s="2" customFormat="1" ht="37.8" customHeight="1">
      <c r="A180" s="39"/>
      <c r="B180" s="40"/>
      <c r="C180" s="219" t="s">
        <v>352</v>
      </c>
      <c r="D180" s="219" t="s">
        <v>164</v>
      </c>
      <c r="E180" s="220" t="s">
        <v>873</v>
      </c>
      <c r="F180" s="221" t="s">
        <v>874</v>
      </c>
      <c r="G180" s="222" t="s">
        <v>281</v>
      </c>
      <c r="H180" s="223">
        <v>0.050999999999999997</v>
      </c>
      <c r="I180" s="224"/>
      <c r="J180" s="225">
        <f>ROUND(I180*H180,2)</f>
        <v>0</v>
      </c>
      <c r="K180" s="221" t="s">
        <v>168</v>
      </c>
      <c r="L180" s="45"/>
      <c r="M180" s="226" t="s">
        <v>1</v>
      </c>
      <c r="N180" s="227" t="s">
        <v>45</v>
      </c>
      <c r="O180" s="92"/>
      <c r="P180" s="228">
        <f>O180*H180</f>
        <v>0</v>
      </c>
      <c r="Q180" s="228">
        <v>0</v>
      </c>
      <c r="R180" s="228">
        <f>Q180*H180</f>
        <v>0</v>
      </c>
      <c r="S180" s="228">
        <v>0</v>
      </c>
      <c r="T180" s="229">
        <f>S180*H180</f>
        <v>0</v>
      </c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R180" s="230" t="s">
        <v>184</v>
      </c>
      <c r="AT180" s="230" t="s">
        <v>164</v>
      </c>
      <c r="AU180" s="230" t="s">
        <v>90</v>
      </c>
      <c r="AY180" s="18" t="s">
        <v>161</v>
      </c>
      <c r="BE180" s="231">
        <f>IF(N180="základní",J180,0)</f>
        <v>0</v>
      </c>
      <c r="BF180" s="231">
        <f>IF(N180="snížená",J180,0)</f>
        <v>0</v>
      </c>
      <c r="BG180" s="231">
        <f>IF(N180="zákl. přenesená",J180,0)</f>
        <v>0</v>
      </c>
      <c r="BH180" s="231">
        <f>IF(N180="sníž. přenesená",J180,0)</f>
        <v>0</v>
      </c>
      <c r="BI180" s="231">
        <f>IF(N180="nulová",J180,0)</f>
        <v>0</v>
      </c>
      <c r="BJ180" s="18" t="s">
        <v>88</v>
      </c>
      <c r="BK180" s="231">
        <f>ROUND(I180*H180,2)</f>
        <v>0</v>
      </c>
      <c r="BL180" s="18" t="s">
        <v>184</v>
      </c>
      <c r="BM180" s="230" t="s">
        <v>2395</v>
      </c>
    </row>
    <row r="181" s="12" customFormat="1" ht="22.8" customHeight="1">
      <c r="A181" s="12"/>
      <c r="B181" s="203"/>
      <c r="C181" s="204"/>
      <c r="D181" s="205" t="s">
        <v>79</v>
      </c>
      <c r="E181" s="217" t="s">
        <v>456</v>
      </c>
      <c r="F181" s="217" t="s">
        <v>457</v>
      </c>
      <c r="G181" s="204"/>
      <c r="H181" s="204"/>
      <c r="I181" s="207"/>
      <c r="J181" s="218">
        <f>BK181</f>
        <v>0</v>
      </c>
      <c r="K181" s="204"/>
      <c r="L181" s="209"/>
      <c r="M181" s="210"/>
      <c r="N181" s="211"/>
      <c r="O181" s="211"/>
      <c r="P181" s="212">
        <f>SUM(P182:P183)</f>
        <v>0</v>
      </c>
      <c r="Q181" s="211"/>
      <c r="R181" s="212">
        <f>SUM(R182:R183)</f>
        <v>0</v>
      </c>
      <c r="S181" s="211"/>
      <c r="T181" s="213">
        <f>SUM(T182:T183)</f>
        <v>0</v>
      </c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R181" s="214" t="s">
        <v>88</v>
      </c>
      <c r="AT181" s="215" t="s">
        <v>79</v>
      </c>
      <c r="AU181" s="215" t="s">
        <v>88</v>
      </c>
      <c r="AY181" s="214" t="s">
        <v>161</v>
      </c>
      <c r="BK181" s="216">
        <f>SUM(BK182:BK183)</f>
        <v>0</v>
      </c>
    </row>
    <row r="182" s="2" customFormat="1" ht="24.15" customHeight="1">
      <c r="A182" s="39"/>
      <c r="B182" s="40"/>
      <c r="C182" s="219" t="s">
        <v>359</v>
      </c>
      <c r="D182" s="219" t="s">
        <v>164</v>
      </c>
      <c r="E182" s="220" t="s">
        <v>458</v>
      </c>
      <c r="F182" s="221" t="s">
        <v>459</v>
      </c>
      <c r="G182" s="222" t="s">
        <v>281</v>
      </c>
      <c r="H182" s="223">
        <v>2.2730000000000001</v>
      </c>
      <c r="I182" s="224"/>
      <c r="J182" s="225">
        <f>ROUND(I182*H182,2)</f>
        <v>0</v>
      </c>
      <c r="K182" s="221" t="s">
        <v>168</v>
      </c>
      <c r="L182" s="45"/>
      <c r="M182" s="226" t="s">
        <v>1</v>
      </c>
      <c r="N182" s="227" t="s">
        <v>45</v>
      </c>
      <c r="O182" s="92"/>
      <c r="P182" s="228">
        <f>O182*H182</f>
        <v>0</v>
      </c>
      <c r="Q182" s="228">
        <v>0</v>
      </c>
      <c r="R182" s="228">
        <f>Q182*H182</f>
        <v>0</v>
      </c>
      <c r="S182" s="228">
        <v>0</v>
      </c>
      <c r="T182" s="229">
        <f>S182*H182</f>
        <v>0</v>
      </c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R182" s="230" t="s">
        <v>184</v>
      </c>
      <c r="AT182" s="230" t="s">
        <v>164</v>
      </c>
      <c r="AU182" s="230" t="s">
        <v>90</v>
      </c>
      <c r="AY182" s="18" t="s">
        <v>161</v>
      </c>
      <c r="BE182" s="231">
        <f>IF(N182="základní",J182,0)</f>
        <v>0</v>
      </c>
      <c r="BF182" s="231">
        <f>IF(N182="snížená",J182,0)</f>
        <v>0</v>
      </c>
      <c r="BG182" s="231">
        <f>IF(N182="zákl. přenesená",J182,0)</f>
        <v>0</v>
      </c>
      <c r="BH182" s="231">
        <f>IF(N182="sníž. přenesená",J182,0)</f>
        <v>0</v>
      </c>
      <c r="BI182" s="231">
        <f>IF(N182="nulová",J182,0)</f>
        <v>0</v>
      </c>
      <c r="BJ182" s="18" t="s">
        <v>88</v>
      </c>
      <c r="BK182" s="231">
        <f>ROUND(I182*H182,2)</f>
        <v>0</v>
      </c>
      <c r="BL182" s="18" t="s">
        <v>184</v>
      </c>
      <c r="BM182" s="230" t="s">
        <v>2396</v>
      </c>
    </row>
    <row r="183" s="2" customFormat="1" ht="24.15" customHeight="1">
      <c r="A183" s="39"/>
      <c r="B183" s="40"/>
      <c r="C183" s="219" t="s">
        <v>364</v>
      </c>
      <c r="D183" s="219" t="s">
        <v>164</v>
      </c>
      <c r="E183" s="220" t="s">
        <v>461</v>
      </c>
      <c r="F183" s="221" t="s">
        <v>462</v>
      </c>
      <c r="G183" s="222" t="s">
        <v>281</v>
      </c>
      <c r="H183" s="223">
        <v>2.2730000000000001</v>
      </c>
      <c r="I183" s="224"/>
      <c r="J183" s="225">
        <f>ROUND(I183*H183,2)</f>
        <v>0</v>
      </c>
      <c r="K183" s="221" t="s">
        <v>168</v>
      </c>
      <c r="L183" s="45"/>
      <c r="M183" s="226" t="s">
        <v>1</v>
      </c>
      <c r="N183" s="227" t="s">
        <v>45</v>
      </c>
      <c r="O183" s="92"/>
      <c r="P183" s="228">
        <f>O183*H183</f>
        <v>0</v>
      </c>
      <c r="Q183" s="228">
        <v>0</v>
      </c>
      <c r="R183" s="228">
        <f>Q183*H183</f>
        <v>0</v>
      </c>
      <c r="S183" s="228">
        <v>0</v>
      </c>
      <c r="T183" s="229">
        <f>S183*H183</f>
        <v>0</v>
      </c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R183" s="230" t="s">
        <v>184</v>
      </c>
      <c r="AT183" s="230" t="s">
        <v>164</v>
      </c>
      <c r="AU183" s="230" t="s">
        <v>90</v>
      </c>
      <c r="AY183" s="18" t="s">
        <v>161</v>
      </c>
      <c r="BE183" s="231">
        <f>IF(N183="základní",J183,0)</f>
        <v>0</v>
      </c>
      <c r="BF183" s="231">
        <f>IF(N183="snížená",J183,0)</f>
        <v>0</v>
      </c>
      <c r="BG183" s="231">
        <f>IF(N183="zákl. přenesená",J183,0)</f>
        <v>0</v>
      </c>
      <c r="BH183" s="231">
        <f>IF(N183="sníž. přenesená",J183,0)</f>
        <v>0</v>
      </c>
      <c r="BI183" s="231">
        <f>IF(N183="nulová",J183,0)</f>
        <v>0</v>
      </c>
      <c r="BJ183" s="18" t="s">
        <v>88</v>
      </c>
      <c r="BK183" s="231">
        <f>ROUND(I183*H183,2)</f>
        <v>0</v>
      </c>
      <c r="BL183" s="18" t="s">
        <v>184</v>
      </c>
      <c r="BM183" s="230" t="s">
        <v>2397</v>
      </c>
    </row>
    <row r="184" s="12" customFormat="1" ht="25.92" customHeight="1">
      <c r="A184" s="12"/>
      <c r="B184" s="203"/>
      <c r="C184" s="204"/>
      <c r="D184" s="205" t="s">
        <v>79</v>
      </c>
      <c r="E184" s="206" t="s">
        <v>297</v>
      </c>
      <c r="F184" s="206" t="s">
        <v>298</v>
      </c>
      <c r="G184" s="204"/>
      <c r="H184" s="204"/>
      <c r="I184" s="207"/>
      <c r="J184" s="208">
        <f>BK184</f>
        <v>0</v>
      </c>
      <c r="K184" s="204"/>
      <c r="L184" s="209"/>
      <c r="M184" s="210"/>
      <c r="N184" s="211"/>
      <c r="O184" s="211"/>
      <c r="P184" s="212">
        <f>P185+P192+P202+P215+P221+P238+P273+P304+P312</f>
        <v>0</v>
      </c>
      <c r="Q184" s="211"/>
      <c r="R184" s="212">
        <f>R185+R192+R202+R215+R221+R238+R273+R304+R312</f>
        <v>1.2481217399999998</v>
      </c>
      <c r="S184" s="211"/>
      <c r="T184" s="213">
        <f>T185+T192+T202+T215+T221+T238+T273+T304+T312</f>
        <v>2.3746166799999999</v>
      </c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/>
      <c r="AR184" s="214" t="s">
        <v>90</v>
      </c>
      <c r="AT184" s="215" t="s">
        <v>79</v>
      </c>
      <c r="AU184" s="215" t="s">
        <v>80</v>
      </c>
      <c r="AY184" s="214" t="s">
        <v>161</v>
      </c>
      <c r="BK184" s="216">
        <f>BK185+BK192+BK202+BK215+BK221+BK238+BK273+BK304+BK312</f>
        <v>0</v>
      </c>
    </row>
    <row r="185" s="12" customFormat="1" ht="22.8" customHeight="1">
      <c r="A185" s="12"/>
      <c r="B185" s="203"/>
      <c r="C185" s="204"/>
      <c r="D185" s="205" t="s">
        <v>79</v>
      </c>
      <c r="E185" s="217" t="s">
        <v>878</v>
      </c>
      <c r="F185" s="217" t="s">
        <v>879</v>
      </c>
      <c r="G185" s="204"/>
      <c r="H185" s="204"/>
      <c r="I185" s="207"/>
      <c r="J185" s="218">
        <f>BK185</f>
        <v>0</v>
      </c>
      <c r="K185" s="204"/>
      <c r="L185" s="209"/>
      <c r="M185" s="210"/>
      <c r="N185" s="211"/>
      <c r="O185" s="211"/>
      <c r="P185" s="212">
        <f>SUM(P186:P191)</f>
        <v>0</v>
      </c>
      <c r="Q185" s="211"/>
      <c r="R185" s="212">
        <f>SUM(R186:R191)</f>
        <v>0.001</v>
      </c>
      <c r="S185" s="211"/>
      <c r="T185" s="213">
        <f>SUM(T186:T191)</f>
        <v>0</v>
      </c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R185" s="214" t="s">
        <v>90</v>
      </c>
      <c r="AT185" s="215" t="s">
        <v>79</v>
      </c>
      <c r="AU185" s="215" t="s">
        <v>88</v>
      </c>
      <c r="AY185" s="214" t="s">
        <v>161</v>
      </c>
      <c r="BK185" s="216">
        <f>SUM(BK186:BK191)</f>
        <v>0</v>
      </c>
    </row>
    <row r="186" s="2" customFormat="1" ht="16.5" customHeight="1">
      <c r="A186" s="39"/>
      <c r="B186" s="40"/>
      <c r="C186" s="219" t="s">
        <v>371</v>
      </c>
      <c r="D186" s="219" t="s">
        <v>164</v>
      </c>
      <c r="E186" s="220" t="s">
        <v>883</v>
      </c>
      <c r="F186" s="221" t="s">
        <v>884</v>
      </c>
      <c r="G186" s="222" t="s">
        <v>441</v>
      </c>
      <c r="H186" s="223">
        <v>2</v>
      </c>
      <c r="I186" s="224"/>
      <c r="J186" s="225">
        <f>ROUND(I186*H186,2)</f>
        <v>0</v>
      </c>
      <c r="K186" s="221" t="s">
        <v>168</v>
      </c>
      <c r="L186" s="45"/>
      <c r="M186" s="226" t="s">
        <v>1</v>
      </c>
      <c r="N186" s="227" t="s">
        <v>45</v>
      </c>
      <c r="O186" s="92"/>
      <c r="P186" s="228">
        <f>O186*H186</f>
        <v>0</v>
      </c>
      <c r="Q186" s="228">
        <v>0.00050000000000000001</v>
      </c>
      <c r="R186" s="228">
        <f>Q186*H186</f>
        <v>0.001</v>
      </c>
      <c r="S186" s="228">
        <v>0</v>
      </c>
      <c r="T186" s="229">
        <f>S186*H186</f>
        <v>0</v>
      </c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R186" s="230" t="s">
        <v>303</v>
      </c>
      <c r="AT186" s="230" t="s">
        <v>164</v>
      </c>
      <c r="AU186" s="230" t="s">
        <v>90</v>
      </c>
      <c r="AY186" s="18" t="s">
        <v>161</v>
      </c>
      <c r="BE186" s="231">
        <f>IF(N186="základní",J186,0)</f>
        <v>0</v>
      </c>
      <c r="BF186" s="231">
        <f>IF(N186="snížená",J186,0)</f>
        <v>0</v>
      </c>
      <c r="BG186" s="231">
        <f>IF(N186="zákl. přenesená",J186,0)</f>
        <v>0</v>
      </c>
      <c r="BH186" s="231">
        <f>IF(N186="sníž. přenesená",J186,0)</f>
        <v>0</v>
      </c>
      <c r="BI186" s="231">
        <f>IF(N186="nulová",J186,0)</f>
        <v>0</v>
      </c>
      <c r="BJ186" s="18" t="s">
        <v>88</v>
      </c>
      <c r="BK186" s="231">
        <f>ROUND(I186*H186,2)</f>
        <v>0</v>
      </c>
      <c r="BL186" s="18" t="s">
        <v>303</v>
      </c>
      <c r="BM186" s="230" t="s">
        <v>2398</v>
      </c>
    </row>
    <row r="187" s="2" customFormat="1" ht="16.5" customHeight="1">
      <c r="A187" s="39"/>
      <c r="B187" s="40"/>
      <c r="C187" s="219" t="s">
        <v>379</v>
      </c>
      <c r="D187" s="219" t="s">
        <v>164</v>
      </c>
      <c r="E187" s="220" t="s">
        <v>886</v>
      </c>
      <c r="F187" s="221" t="s">
        <v>887</v>
      </c>
      <c r="G187" s="222" t="s">
        <v>256</v>
      </c>
      <c r="H187" s="223">
        <v>2</v>
      </c>
      <c r="I187" s="224"/>
      <c r="J187" s="225">
        <f>ROUND(I187*H187,2)</f>
        <v>0</v>
      </c>
      <c r="K187" s="221" t="s">
        <v>168</v>
      </c>
      <c r="L187" s="45"/>
      <c r="M187" s="226" t="s">
        <v>1</v>
      </c>
      <c r="N187" s="227" t="s">
        <v>45</v>
      </c>
      <c r="O187" s="92"/>
      <c r="P187" s="228">
        <f>O187*H187</f>
        <v>0</v>
      </c>
      <c r="Q187" s="228">
        <v>0</v>
      </c>
      <c r="R187" s="228">
        <f>Q187*H187</f>
        <v>0</v>
      </c>
      <c r="S187" s="228">
        <v>0</v>
      </c>
      <c r="T187" s="229">
        <f>S187*H187</f>
        <v>0</v>
      </c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R187" s="230" t="s">
        <v>303</v>
      </c>
      <c r="AT187" s="230" t="s">
        <v>164</v>
      </c>
      <c r="AU187" s="230" t="s">
        <v>90</v>
      </c>
      <c r="AY187" s="18" t="s">
        <v>161</v>
      </c>
      <c r="BE187" s="231">
        <f>IF(N187="základní",J187,0)</f>
        <v>0</v>
      </c>
      <c r="BF187" s="231">
        <f>IF(N187="snížená",J187,0)</f>
        <v>0</v>
      </c>
      <c r="BG187" s="231">
        <f>IF(N187="zákl. přenesená",J187,0)</f>
        <v>0</v>
      </c>
      <c r="BH187" s="231">
        <f>IF(N187="sníž. přenesená",J187,0)</f>
        <v>0</v>
      </c>
      <c r="BI187" s="231">
        <f>IF(N187="nulová",J187,0)</f>
        <v>0</v>
      </c>
      <c r="BJ187" s="18" t="s">
        <v>88</v>
      </c>
      <c r="BK187" s="231">
        <f>ROUND(I187*H187,2)</f>
        <v>0</v>
      </c>
      <c r="BL187" s="18" t="s">
        <v>303</v>
      </c>
      <c r="BM187" s="230" t="s">
        <v>2399</v>
      </c>
    </row>
    <row r="188" s="2" customFormat="1" ht="21.75" customHeight="1">
      <c r="A188" s="39"/>
      <c r="B188" s="40"/>
      <c r="C188" s="219" t="s">
        <v>383</v>
      </c>
      <c r="D188" s="219" t="s">
        <v>164</v>
      </c>
      <c r="E188" s="220" t="s">
        <v>892</v>
      </c>
      <c r="F188" s="221" t="s">
        <v>893</v>
      </c>
      <c r="G188" s="222" t="s">
        <v>441</v>
      </c>
      <c r="H188" s="223">
        <v>2</v>
      </c>
      <c r="I188" s="224"/>
      <c r="J188" s="225">
        <f>ROUND(I188*H188,2)</f>
        <v>0</v>
      </c>
      <c r="K188" s="221" t="s">
        <v>168</v>
      </c>
      <c r="L188" s="45"/>
      <c r="M188" s="226" t="s">
        <v>1</v>
      </c>
      <c r="N188" s="227" t="s">
        <v>45</v>
      </c>
      <c r="O188" s="92"/>
      <c r="P188" s="228">
        <f>O188*H188</f>
        <v>0</v>
      </c>
      <c r="Q188" s="228">
        <v>0</v>
      </c>
      <c r="R188" s="228">
        <f>Q188*H188</f>
        <v>0</v>
      </c>
      <c r="S188" s="228">
        <v>0</v>
      </c>
      <c r="T188" s="229">
        <f>S188*H188</f>
        <v>0</v>
      </c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R188" s="230" t="s">
        <v>303</v>
      </c>
      <c r="AT188" s="230" t="s">
        <v>164</v>
      </c>
      <c r="AU188" s="230" t="s">
        <v>90</v>
      </c>
      <c r="AY188" s="18" t="s">
        <v>161</v>
      </c>
      <c r="BE188" s="231">
        <f>IF(N188="základní",J188,0)</f>
        <v>0</v>
      </c>
      <c r="BF188" s="231">
        <f>IF(N188="snížená",J188,0)</f>
        <v>0</v>
      </c>
      <c r="BG188" s="231">
        <f>IF(N188="zákl. přenesená",J188,0)</f>
        <v>0</v>
      </c>
      <c r="BH188" s="231">
        <f>IF(N188="sníž. přenesená",J188,0)</f>
        <v>0</v>
      </c>
      <c r="BI188" s="231">
        <f>IF(N188="nulová",J188,0)</f>
        <v>0</v>
      </c>
      <c r="BJ188" s="18" t="s">
        <v>88</v>
      </c>
      <c r="BK188" s="231">
        <f>ROUND(I188*H188,2)</f>
        <v>0</v>
      </c>
      <c r="BL188" s="18" t="s">
        <v>303</v>
      </c>
      <c r="BM188" s="230" t="s">
        <v>2400</v>
      </c>
    </row>
    <row r="189" s="2" customFormat="1" ht="24.15" customHeight="1">
      <c r="A189" s="39"/>
      <c r="B189" s="40"/>
      <c r="C189" s="219" t="s">
        <v>388</v>
      </c>
      <c r="D189" s="219" t="s">
        <v>164</v>
      </c>
      <c r="E189" s="220" t="s">
        <v>895</v>
      </c>
      <c r="F189" s="221" t="s">
        <v>896</v>
      </c>
      <c r="G189" s="222" t="s">
        <v>362</v>
      </c>
      <c r="H189" s="283"/>
      <c r="I189" s="224"/>
      <c r="J189" s="225">
        <f>ROUND(I189*H189,2)</f>
        <v>0</v>
      </c>
      <c r="K189" s="221" t="s">
        <v>168</v>
      </c>
      <c r="L189" s="45"/>
      <c r="M189" s="226" t="s">
        <v>1</v>
      </c>
      <c r="N189" s="227" t="s">
        <v>45</v>
      </c>
      <c r="O189" s="92"/>
      <c r="P189" s="228">
        <f>O189*H189</f>
        <v>0</v>
      </c>
      <c r="Q189" s="228">
        <v>0</v>
      </c>
      <c r="R189" s="228">
        <f>Q189*H189</f>
        <v>0</v>
      </c>
      <c r="S189" s="228">
        <v>0</v>
      </c>
      <c r="T189" s="229">
        <f>S189*H189</f>
        <v>0</v>
      </c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R189" s="230" t="s">
        <v>303</v>
      </c>
      <c r="AT189" s="230" t="s">
        <v>164</v>
      </c>
      <c r="AU189" s="230" t="s">
        <v>90</v>
      </c>
      <c r="AY189" s="18" t="s">
        <v>161</v>
      </c>
      <c r="BE189" s="231">
        <f>IF(N189="základní",J189,0)</f>
        <v>0</v>
      </c>
      <c r="BF189" s="231">
        <f>IF(N189="snížená",J189,0)</f>
        <v>0</v>
      </c>
      <c r="BG189" s="231">
        <f>IF(N189="zákl. přenesená",J189,0)</f>
        <v>0</v>
      </c>
      <c r="BH189" s="231">
        <f>IF(N189="sníž. přenesená",J189,0)</f>
        <v>0</v>
      </c>
      <c r="BI189" s="231">
        <f>IF(N189="nulová",J189,0)</f>
        <v>0</v>
      </c>
      <c r="BJ189" s="18" t="s">
        <v>88</v>
      </c>
      <c r="BK189" s="231">
        <f>ROUND(I189*H189,2)</f>
        <v>0</v>
      </c>
      <c r="BL189" s="18" t="s">
        <v>303</v>
      </c>
      <c r="BM189" s="230" t="s">
        <v>2401</v>
      </c>
    </row>
    <row r="190" s="2" customFormat="1" ht="33" customHeight="1">
      <c r="A190" s="39"/>
      <c r="B190" s="40"/>
      <c r="C190" s="219" t="s">
        <v>309</v>
      </c>
      <c r="D190" s="219" t="s">
        <v>164</v>
      </c>
      <c r="E190" s="220" t="s">
        <v>898</v>
      </c>
      <c r="F190" s="221" t="s">
        <v>899</v>
      </c>
      <c r="G190" s="222" t="s">
        <v>362</v>
      </c>
      <c r="H190" s="283"/>
      <c r="I190" s="224"/>
      <c r="J190" s="225">
        <f>ROUND(I190*H190,2)</f>
        <v>0</v>
      </c>
      <c r="K190" s="221" t="s">
        <v>168</v>
      </c>
      <c r="L190" s="45"/>
      <c r="M190" s="226" t="s">
        <v>1</v>
      </c>
      <c r="N190" s="227" t="s">
        <v>45</v>
      </c>
      <c r="O190" s="92"/>
      <c r="P190" s="228">
        <f>O190*H190</f>
        <v>0</v>
      </c>
      <c r="Q190" s="228">
        <v>0</v>
      </c>
      <c r="R190" s="228">
        <f>Q190*H190</f>
        <v>0</v>
      </c>
      <c r="S190" s="228">
        <v>0</v>
      </c>
      <c r="T190" s="229">
        <f>S190*H190</f>
        <v>0</v>
      </c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R190" s="230" t="s">
        <v>303</v>
      </c>
      <c r="AT190" s="230" t="s">
        <v>164</v>
      </c>
      <c r="AU190" s="230" t="s">
        <v>90</v>
      </c>
      <c r="AY190" s="18" t="s">
        <v>161</v>
      </c>
      <c r="BE190" s="231">
        <f>IF(N190="základní",J190,0)</f>
        <v>0</v>
      </c>
      <c r="BF190" s="231">
        <f>IF(N190="snížená",J190,0)</f>
        <v>0</v>
      </c>
      <c r="BG190" s="231">
        <f>IF(N190="zákl. přenesená",J190,0)</f>
        <v>0</v>
      </c>
      <c r="BH190" s="231">
        <f>IF(N190="sníž. přenesená",J190,0)</f>
        <v>0</v>
      </c>
      <c r="BI190" s="231">
        <f>IF(N190="nulová",J190,0)</f>
        <v>0</v>
      </c>
      <c r="BJ190" s="18" t="s">
        <v>88</v>
      </c>
      <c r="BK190" s="231">
        <f>ROUND(I190*H190,2)</f>
        <v>0</v>
      </c>
      <c r="BL190" s="18" t="s">
        <v>303</v>
      </c>
      <c r="BM190" s="230" t="s">
        <v>2402</v>
      </c>
    </row>
    <row r="191" s="13" customFormat="1">
      <c r="A191" s="13"/>
      <c r="B191" s="241"/>
      <c r="C191" s="242"/>
      <c r="D191" s="232" t="s">
        <v>250</v>
      </c>
      <c r="E191" s="242"/>
      <c r="F191" s="244" t="s">
        <v>2403</v>
      </c>
      <c r="G191" s="242"/>
      <c r="H191" s="245">
        <v>28.872</v>
      </c>
      <c r="I191" s="246"/>
      <c r="J191" s="242"/>
      <c r="K191" s="242"/>
      <c r="L191" s="247"/>
      <c r="M191" s="248"/>
      <c r="N191" s="249"/>
      <c r="O191" s="249"/>
      <c r="P191" s="249"/>
      <c r="Q191" s="249"/>
      <c r="R191" s="249"/>
      <c r="S191" s="249"/>
      <c r="T191" s="250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251" t="s">
        <v>250</v>
      </c>
      <c r="AU191" s="251" t="s">
        <v>90</v>
      </c>
      <c r="AV191" s="13" t="s">
        <v>90</v>
      </c>
      <c r="AW191" s="13" t="s">
        <v>4</v>
      </c>
      <c r="AX191" s="13" t="s">
        <v>88</v>
      </c>
      <c r="AY191" s="251" t="s">
        <v>161</v>
      </c>
    </row>
    <row r="192" s="12" customFormat="1" ht="22.8" customHeight="1">
      <c r="A192" s="12"/>
      <c r="B192" s="203"/>
      <c r="C192" s="204"/>
      <c r="D192" s="205" t="s">
        <v>79</v>
      </c>
      <c r="E192" s="217" t="s">
        <v>902</v>
      </c>
      <c r="F192" s="217" t="s">
        <v>903</v>
      </c>
      <c r="G192" s="204"/>
      <c r="H192" s="204"/>
      <c r="I192" s="207"/>
      <c r="J192" s="218">
        <f>BK192</f>
        <v>0</v>
      </c>
      <c r="K192" s="204"/>
      <c r="L192" s="209"/>
      <c r="M192" s="210"/>
      <c r="N192" s="211"/>
      <c r="O192" s="211"/>
      <c r="P192" s="212">
        <f>SUM(P193:P201)</f>
        <v>0</v>
      </c>
      <c r="Q192" s="211"/>
      <c r="R192" s="212">
        <f>SUM(R193:R201)</f>
        <v>0.0044672000000000002</v>
      </c>
      <c r="S192" s="211"/>
      <c r="T192" s="213">
        <f>SUM(T193:T201)</f>
        <v>0</v>
      </c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R192" s="214" t="s">
        <v>90</v>
      </c>
      <c r="AT192" s="215" t="s">
        <v>79</v>
      </c>
      <c r="AU192" s="215" t="s">
        <v>88</v>
      </c>
      <c r="AY192" s="214" t="s">
        <v>161</v>
      </c>
      <c r="BK192" s="216">
        <f>SUM(BK193:BK201)</f>
        <v>0</v>
      </c>
    </row>
    <row r="193" s="2" customFormat="1" ht="24.15" customHeight="1">
      <c r="A193" s="39"/>
      <c r="B193" s="40"/>
      <c r="C193" s="219" t="s">
        <v>395</v>
      </c>
      <c r="D193" s="219" t="s">
        <v>164</v>
      </c>
      <c r="E193" s="220" t="s">
        <v>910</v>
      </c>
      <c r="F193" s="221" t="s">
        <v>911</v>
      </c>
      <c r="G193" s="222" t="s">
        <v>441</v>
      </c>
      <c r="H193" s="223">
        <v>4</v>
      </c>
      <c r="I193" s="224"/>
      <c r="J193" s="225">
        <f>ROUND(I193*H193,2)</f>
        <v>0</v>
      </c>
      <c r="K193" s="221" t="s">
        <v>168</v>
      </c>
      <c r="L193" s="45"/>
      <c r="M193" s="226" t="s">
        <v>1</v>
      </c>
      <c r="N193" s="227" t="s">
        <v>45</v>
      </c>
      <c r="O193" s="92"/>
      <c r="P193" s="228">
        <f>O193*H193</f>
        <v>0</v>
      </c>
      <c r="Q193" s="228">
        <v>0.00040999999999999999</v>
      </c>
      <c r="R193" s="228">
        <f>Q193*H193</f>
        <v>0.00164</v>
      </c>
      <c r="S193" s="228">
        <v>0</v>
      </c>
      <c r="T193" s="229">
        <f>S193*H193</f>
        <v>0</v>
      </c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R193" s="230" t="s">
        <v>303</v>
      </c>
      <c r="AT193" s="230" t="s">
        <v>164</v>
      </c>
      <c r="AU193" s="230" t="s">
        <v>90</v>
      </c>
      <c r="AY193" s="18" t="s">
        <v>161</v>
      </c>
      <c r="BE193" s="231">
        <f>IF(N193="základní",J193,0)</f>
        <v>0</v>
      </c>
      <c r="BF193" s="231">
        <f>IF(N193="snížená",J193,0)</f>
        <v>0</v>
      </c>
      <c r="BG193" s="231">
        <f>IF(N193="zákl. přenesená",J193,0)</f>
        <v>0</v>
      </c>
      <c r="BH193" s="231">
        <f>IF(N193="sníž. přenesená",J193,0)</f>
        <v>0</v>
      </c>
      <c r="BI193" s="231">
        <f>IF(N193="nulová",J193,0)</f>
        <v>0</v>
      </c>
      <c r="BJ193" s="18" t="s">
        <v>88</v>
      </c>
      <c r="BK193" s="231">
        <f>ROUND(I193*H193,2)</f>
        <v>0</v>
      </c>
      <c r="BL193" s="18" t="s">
        <v>303</v>
      </c>
      <c r="BM193" s="230" t="s">
        <v>2404</v>
      </c>
    </row>
    <row r="194" s="2" customFormat="1" ht="16.5" customHeight="1">
      <c r="A194" s="39"/>
      <c r="B194" s="40"/>
      <c r="C194" s="263" t="s">
        <v>399</v>
      </c>
      <c r="D194" s="263" t="s">
        <v>261</v>
      </c>
      <c r="E194" s="264" t="s">
        <v>913</v>
      </c>
      <c r="F194" s="265" t="s">
        <v>914</v>
      </c>
      <c r="G194" s="266" t="s">
        <v>441</v>
      </c>
      <c r="H194" s="267">
        <v>4.1200000000000001</v>
      </c>
      <c r="I194" s="268"/>
      <c r="J194" s="269">
        <f>ROUND(I194*H194,2)</f>
        <v>0</v>
      </c>
      <c r="K194" s="265" t="s">
        <v>168</v>
      </c>
      <c r="L194" s="270"/>
      <c r="M194" s="271" t="s">
        <v>1</v>
      </c>
      <c r="N194" s="272" t="s">
        <v>45</v>
      </c>
      <c r="O194" s="92"/>
      <c r="P194" s="228">
        <f>O194*H194</f>
        <v>0</v>
      </c>
      <c r="Q194" s="228">
        <v>0.00055999999999999995</v>
      </c>
      <c r="R194" s="228">
        <f>Q194*H194</f>
        <v>0.0023071999999999997</v>
      </c>
      <c r="S194" s="228">
        <v>0</v>
      </c>
      <c r="T194" s="229">
        <f>S194*H194</f>
        <v>0</v>
      </c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R194" s="230" t="s">
        <v>309</v>
      </c>
      <c r="AT194" s="230" t="s">
        <v>261</v>
      </c>
      <c r="AU194" s="230" t="s">
        <v>90</v>
      </c>
      <c r="AY194" s="18" t="s">
        <v>161</v>
      </c>
      <c r="BE194" s="231">
        <f>IF(N194="základní",J194,0)</f>
        <v>0</v>
      </c>
      <c r="BF194" s="231">
        <f>IF(N194="snížená",J194,0)</f>
        <v>0</v>
      </c>
      <c r="BG194" s="231">
        <f>IF(N194="zákl. přenesená",J194,0)</f>
        <v>0</v>
      </c>
      <c r="BH194" s="231">
        <f>IF(N194="sníž. přenesená",J194,0)</f>
        <v>0</v>
      </c>
      <c r="BI194" s="231">
        <f>IF(N194="nulová",J194,0)</f>
        <v>0</v>
      </c>
      <c r="BJ194" s="18" t="s">
        <v>88</v>
      </c>
      <c r="BK194" s="231">
        <f>ROUND(I194*H194,2)</f>
        <v>0</v>
      </c>
      <c r="BL194" s="18" t="s">
        <v>303</v>
      </c>
      <c r="BM194" s="230" t="s">
        <v>2405</v>
      </c>
    </row>
    <row r="195" s="13" customFormat="1">
      <c r="A195" s="13"/>
      <c r="B195" s="241"/>
      <c r="C195" s="242"/>
      <c r="D195" s="232" t="s">
        <v>250</v>
      </c>
      <c r="E195" s="242"/>
      <c r="F195" s="244" t="s">
        <v>2406</v>
      </c>
      <c r="G195" s="242"/>
      <c r="H195" s="245">
        <v>4.1200000000000001</v>
      </c>
      <c r="I195" s="246"/>
      <c r="J195" s="242"/>
      <c r="K195" s="242"/>
      <c r="L195" s="247"/>
      <c r="M195" s="248"/>
      <c r="N195" s="249"/>
      <c r="O195" s="249"/>
      <c r="P195" s="249"/>
      <c r="Q195" s="249"/>
      <c r="R195" s="249"/>
      <c r="S195" s="249"/>
      <c r="T195" s="250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251" t="s">
        <v>250</v>
      </c>
      <c r="AU195" s="251" t="s">
        <v>90</v>
      </c>
      <c r="AV195" s="13" t="s">
        <v>90</v>
      </c>
      <c r="AW195" s="13" t="s">
        <v>4</v>
      </c>
      <c r="AX195" s="13" t="s">
        <v>88</v>
      </c>
      <c r="AY195" s="251" t="s">
        <v>161</v>
      </c>
    </row>
    <row r="196" s="2" customFormat="1" ht="37.8" customHeight="1">
      <c r="A196" s="39"/>
      <c r="B196" s="40"/>
      <c r="C196" s="219" t="s">
        <v>403</v>
      </c>
      <c r="D196" s="219" t="s">
        <v>164</v>
      </c>
      <c r="E196" s="220" t="s">
        <v>917</v>
      </c>
      <c r="F196" s="221" t="s">
        <v>918</v>
      </c>
      <c r="G196" s="222" t="s">
        <v>441</v>
      </c>
      <c r="H196" s="223">
        <v>4</v>
      </c>
      <c r="I196" s="224"/>
      <c r="J196" s="225">
        <f>ROUND(I196*H196,2)</f>
        <v>0</v>
      </c>
      <c r="K196" s="221" t="s">
        <v>168</v>
      </c>
      <c r="L196" s="45"/>
      <c r="M196" s="226" t="s">
        <v>1</v>
      </c>
      <c r="N196" s="227" t="s">
        <v>45</v>
      </c>
      <c r="O196" s="92"/>
      <c r="P196" s="228">
        <f>O196*H196</f>
        <v>0</v>
      </c>
      <c r="Q196" s="228">
        <v>0.00010000000000000001</v>
      </c>
      <c r="R196" s="228">
        <f>Q196*H196</f>
        <v>0.00040000000000000002</v>
      </c>
      <c r="S196" s="228">
        <v>0</v>
      </c>
      <c r="T196" s="229">
        <f>S196*H196</f>
        <v>0</v>
      </c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R196" s="230" t="s">
        <v>303</v>
      </c>
      <c r="AT196" s="230" t="s">
        <v>164</v>
      </c>
      <c r="AU196" s="230" t="s">
        <v>90</v>
      </c>
      <c r="AY196" s="18" t="s">
        <v>161</v>
      </c>
      <c r="BE196" s="231">
        <f>IF(N196="základní",J196,0)</f>
        <v>0</v>
      </c>
      <c r="BF196" s="231">
        <f>IF(N196="snížená",J196,0)</f>
        <v>0</v>
      </c>
      <c r="BG196" s="231">
        <f>IF(N196="zákl. přenesená",J196,0)</f>
        <v>0</v>
      </c>
      <c r="BH196" s="231">
        <f>IF(N196="sníž. přenesená",J196,0)</f>
        <v>0</v>
      </c>
      <c r="BI196" s="231">
        <f>IF(N196="nulová",J196,0)</f>
        <v>0</v>
      </c>
      <c r="BJ196" s="18" t="s">
        <v>88</v>
      </c>
      <c r="BK196" s="231">
        <f>ROUND(I196*H196,2)</f>
        <v>0</v>
      </c>
      <c r="BL196" s="18" t="s">
        <v>303</v>
      </c>
      <c r="BM196" s="230" t="s">
        <v>2407</v>
      </c>
    </row>
    <row r="197" s="2" customFormat="1" ht="21.75" customHeight="1">
      <c r="A197" s="39"/>
      <c r="B197" s="40"/>
      <c r="C197" s="219" t="s">
        <v>561</v>
      </c>
      <c r="D197" s="219" t="s">
        <v>164</v>
      </c>
      <c r="E197" s="220" t="s">
        <v>2168</v>
      </c>
      <c r="F197" s="221" t="s">
        <v>2169</v>
      </c>
      <c r="G197" s="222" t="s">
        <v>441</v>
      </c>
      <c r="H197" s="223">
        <v>4</v>
      </c>
      <c r="I197" s="224"/>
      <c r="J197" s="225">
        <f>ROUND(I197*H197,2)</f>
        <v>0</v>
      </c>
      <c r="K197" s="221" t="s">
        <v>168</v>
      </c>
      <c r="L197" s="45"/>
      <c r="M197" s="226" t="s">
        <v>1</v>
      </c>
      <c r="N197" s="227" t="s">
        <v>45</v>
      </c>
      <c r="O197" s="92"/>
      <c r="P197" s="228">
        <f>O197*H197</f>
        <v>0</v>
      </c>
      <c r="Q197" s="228">
        <v>1.0000000000000001E-05</v>
      </c>
      <c r="R197" s="228">
        <f>Q197*H197</f>
        <v>4.0000000000000003E-05</v>
      </c>
      <c r="S197" s="228">
        <v>0</v>
      </c>
      <c r="T197" s="229">
        <f>S197*H197</f>
        <v>0</v>
      </c>
      <c r="U197" s="39"/>
      <c r="V197" s="39"/>
      <c r="W197" s="39"/>
      <c r="X197" s="39"/>
      <c r="Y197" s="39"/>
      <c r="Z197" s="39"/>
      <c r="AA197" s="39"/>
      <c r="AB197" s="39"/>
      <c r="AC197" s="39"/>
      <c r="AD197" s="39"/>
      <c r="AE197" s="39"/>
      <c r="AR197" s="230" t="s">
        <v>303</v>
      </c>
      <c r="AT197" s="230" t="s">
        <v>164</v>
      </c>
      <c r="AU197" s="230" t="s">
        <v>90</v>
      </c>
      <c r="AY197" s="18" t="s">
        <v>161</v>
      </c>
      <c r="BE197" s="231">
        <f>IF(N197="základní",J197,0)</f>
        <v>0</v>
      </c>
      <c r="BF197" s="231">
        <f>IF(N197="snížená",J197,0)</f>
        <v>0</v>
      </c>
      <c r="BG197" s="231">
        <f>IF(N197="zákl. přenesená",J197,0)</f>
        <v>0</v>
      </c>
      <c r="BH197" s="231">
        <f>IF(N197="sníž. přenesená",J197,0)</f>
        <v>0</v>
      </c>
      <c r="BI197" s="231">
        <f>IF(N197="nulová",J197,0)</f>
        <v>0</v>
      </c>
      <c r="BJ197" s="18" t="s">
        <v>88</v>
      </c>
      <c r="BK197" s="231">
        <f>ROUND(I197*H197,2)</f>
        <v>0</v>
      </c>
      <c r="BL197" s="18" t="s">
        <v>303</v>
      </c>
      <c r="BM197" s="230" t="s">
        <v>2408</v>
      </c>
    </row>
    <row r="198" s="2" customFormat="1" ht="24.15" customHeight="1">
      <c r="A198" s="39"/>
      <c r="B198" s="40"/>
      <c r="C198" s="219" t="s">
        <v>566</v>
      </c>
      <c r="D198" s="219" t="s">
        <v>164</v>
      </c>
      <c r="E198" s="220" t="s">
        <v>2171</v>
      </c>
      <c r="F198" s="221" t="s">
        <v>2172</v>
      </c>
      <c r="G198" s="222" t="s">
        <v>441</v>
      </c>
      <c r="H198" s="223">
        <v>4</v>
      </c>
      <c r="I198" s="224"/>
      <c r="J198" s="225">
        <f>ROUND(I198*H198,2)</f>
        <v>0</v>
      </c>
      <c r="K198" s="221" t="s">
        <v>168</v>
      </c>
      <c r="L198" s="45"/>
      <c r="M198" s="226" t="s">
        <v>1</v>
      </c>
      <c r="N198" s="227" t="s">
        <v>45</v>
      </c>
      <c r="O198" s="92"/>
      <c r="P198" s="228">
        <f>O198*H198</f>
        <v>0</v>
      </c>
      <c r="Q198" s="228">
        <v>2.0000000000000002E-05</v>
      </c>
      <c r="R198" s="228">
        <f>Q198*H198</f>
        <v>8.0000000000000007E-05</v>
      </c>
      <c r="S198" s="228">
        <v>0</v>
      </c>
      <c r="T198" s="229">
        <f>S198*H198</f>
        <v>0</v>
      </c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R198" s="230" t="s">
        <v>303</v>
      </c>
      <c r="AT198" s="230" t="s">
        <v>164</v>
      </c>
      <c r="AU198" s="230" t="s">
        <v>90</v>
      </c>
      <c r="AY198" s="18" t="s">
        <v>161</v>
      </c>
      <c r="BE198" s="231">
        <f>IF(N198="základní",J198,0)</f>
        <v>0</v>
      </c>
      <c r="BF198" s="231">
        <f>IF(N198="snížená",J198,0)</f>
        <v>0</v>
      </c>
      <c r="BG198" s="231">
        <f>IF(N198="zákl. přenesená",J198,0)</f>
        <v>0</v>
      </c>
      <c r="BH198" s="231">
        <f>IF(N198="sníž. přenesená",J198,0)</f>
        <v>0</v>
      </c>
      <c r="BI198" s="231">
        <f>IF(N198="nulová",J198,0)</f>
        <v>0</v>
      </c>
      <c r="BJ198" s="18" t="s">
        <v>88</v>
      </c>
      <c r="BK198" s="231">
        <f>ROUND(I198*H198,2)</f>
        <v>0</v>
      </c>
      <c r="BL198" s="18" t="s">
        <v>303</v>
      </c>
      <c r="BM198" s="230" t="s">
        <v>2409</v>
      </c>
    </row>
    <row r="199" s="2" customFormat="1" ht="24.15" customHeight="1">
      <c r="A199" s="39"/>
      <c r="B199" s="40"/>
      <c r="C199" s="219" t="s">
        <v>572</v>
      </c>
      <c r="D199" s="219" t="s">
        <v>164</v>
      </c>
      <c r="E199" s="220" t="s">
        <v>923</v>
      </c>
      <c r="F199" s="221" t="s">
        <v>924</v>
      </c>
      <c r="G199" s="222" t="s">
        <v>362</v>
      </c>
      <c r="H199" s="283"/>
      <c r="I199" s="224"/>
      <c r="J199" s="225">
        <f>ROUND(I199*H199,2)</f>
        <v>0</v>
      </c>
      <c r="K199" s="221" t="s">
        <v>168</v>
      </c>
      <c r="L199" s="45"/>
      <c r="M199" s="226" t="s">
        <v>1</v>
      </c>
      <c r="N199" s="227" t="s">
        <v>45</v>
      </c>
      <c r="O199" s="92"/>
      <c r="P199" s="228">
        <f>O199*H199</f>
        <v>0</v>
      </c>
      <c r="Q199" s="228">
        <v>0</v>
      </c>
      <c r="R199" s="228">
        <f>Q199*H199</f>
        <v>0</v>
      </c>
      <c r="S199" s="228">
        <v>0</v>
      </c>
      <c r="T199" s="229">
        <f>S199*H199</f>
        <v>0</v>
      </c>
      <c r="U199" s="39"/>
      <c r="V199" s="39"/>
      <c r="W199" s="39"/>
      <c r="X199" s="39"/>
      <c r="Y199" s="39"/>
      <c r="Z199" s="39"/>
      <c r="AA199" s="39"/>
      <c r="AB199" s="39"/>
      <c r="AC199" s="39"/>
      <c r="AD199" s="39"/>
      <c r="AE199" s="39"/>
      <c r="AR199" s="230" t="s">
        <v>303</v>
      </c>
      <c r="AT199" s="230" t="s">
        <v>164</v>
      </c>
      <c r="AU199" s="230" t="s">
        <v>90</v>
      </c>
      <c r="AY199" s="18" t="s">
        <v>161</v>
      </c>
      <c r="BE199" s="231">
        <f>IF(N199="základní",J199,0)</f>
        <v>0</v>
      </c>
      <c r="BF199" s="231">
        <f>IF(N199="snížená",J199,0)</f>
        <v>0</v>
      </c>
      <c r="BG199" s="231">
        <f>IF(N199="zákl. přenesená",J199,0)</f>
        <v>0</v>
      </c>
      <c r="BH199" s="231">
        <f>IF(N199="sníž. přenesená",J199,0)</f>
        <v>0</v>
      </c>
      <c r="BI199" s="231">
        <f>IF(N199="nulová",J199,0)</f>
        <v>0</v>
      </c>
      <c r="BJ199" s="18" t="s">
        <v>88</v>
      </c>
      <c r="BK199" s="231">
        <f>ROUND(I199*H199,2)</f>
        <v>0</v>
      </c>
      <c r="BL199" s="18" t="s">
        <v>303</v>
      </c>
      <c r="BM199" s="230" t="s">
        <v>2410</v>
      </c>
    </row>
    <row r="200" s="2" customFormat="1" ht="33" customHeight="1">
      <c r="A200" s="39"/>
      <c r="B200" s="40"/>
      <c r="C200" s="219" t="s">
        <v>577</v>
      </c>
      <c r="D200" s="219" t="s">
        <v>164</v>
      </c>
      <c r="E200" s="220" t="s">
        <v>926</v>
      </c>
      <c r="F200" s="221" t="s">
        <v>927</v>
      </c>
      <c r="G200" s="222" t="s">
        <v>362</v>
      </c>
      <c r="H200" s="283"/>
      <c r="I200" s="224"/>
      <c r="J200" s="225">
        <f>ROUND(I200*H200,2)</f>
        <v>0</v>
      </c>
      <c r="K200" s="221" t="s">
        <v>168</v>
      </c>
      <c r="L200" s="45"/>
      <c r="M200" s="226" t="s">
        <v>1</v>
      </c>
      <c r="N200" s="227" t="s">
        <v>45</v>
      </c>
      <c r="O200" s="92"/>
      <c r="P200" s="228">
        <f>O200*H200</f>
        <v>0</v>
      </c>
      <c r="Q200" s="228">
        <v>0</v>
      </c>
      <c r="R200" s="228">
        <f>Q200*H200</f>
        <v>0</v>
      </c>
      <c r="S200" s="228">
        <v>0</v>
      </c>
      <c r="T200" s="229">
        <f>S200*H200</f>
        <v>0</v>
      </c>
      <c r="U200" s="39"/>
      <c r="V200" s="39"/>
      <c r="W200" s="39"/>
      <c r="X200" s="39"/>
      <c r="Y200" s="39"/>
      <c r="Z200" s="39"/>
      <c r="AA200" s="39"/>
      <c r="AB200" s="39"/>
      <c r="AC200" s="39"/>
      <c r="AD200" s="39"/>
      <c r="AE200" s="39"/>
      <c r="AR200" s="230" t="s">
        <v>303</v>
      </c>
      <c r="AT200" s="230" t="s">
        <v>164</v>
      </c>
      <c r="AU200" s="230" t="s">
        <v>90</v>
      </c>
      <c r="AY200" s="18" t="s">
        <v>161</v>
      </c>
      <c r="BE200" s="231">
        <f>IF(N200="základní",J200,0)</f>
        <v>0</v>
      </c>
      <c r="BF200" s="231">
        <f>IF(N200="snížená",J200,0)</f>
        <v>0</v>
      </c>
      <c r="BG200" s="231">
        <f>IF(N200="zákl. přenesená",J200,0)</f>
        <v>0</v>
      </c>
      <c r="BH200" s="231">
        <f>IF(N200="sníž. přenesená",J200,0)</f>
        <v>0</v>
      </c>
      <c r="BI200" s="231">
        <f>IF(N200="nulová",J200,0)</f>
        <v>0</v>
      </c>
      <c r="BJ200" s="18" t="s">
        <v>88</v>
      </c>
      <c r="BK200" s="231">
        <f>ROUND(I200*H200,2)</f>
        <v>0</v>
      </c>
      <c r="BL200" s="18" t="s">
        <v>303</v>
      </c>
      <c r="BM200" s="230" t="s">
        <v>2411</v>
      </c>
    </row>
    <row r="201" s="13" customFormat="1">
      <c r="A201" s="13"/>
      <c r="B201" s="241"/>
      <c r="C201" s="242"/>
      <c r="D201" s="232" t="s">
        <v>250</v>
      </c>
      <c r="E201" s="242"/>
      <c r="F201" s="244" t="s">
        <v>2412</v>
      </c>
      <c r="G201" s="242"/>
      <c r="H201" s="245">
        <v>45.573999999999998</v>
      </c>
      <c r="I201" s="246"/>
      <c r="J201" s="242"/>
      <c r="K201" s="242"/>
      <c r="L201" s="247"/>
      <c r="M201" s="248"/>
      <c r="N201" s="249"/>
      <c r="O201" s="249"/>
      <c r="P201" s="249"/>
      <c r="Q201" s="249"/>
      <c r="R201" s="249"/>
      <c r="S201" s="249"/>
      <c r="T201" s="250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T201" s="251" t="s">
        <v>250</v>
      </c>
      <c r="AU201" s="251" t="s">
        <v>90</v>
      </c>
      <c r="AV201" s="13" t="s">
        <v>90</v>
      </c>
      <c r="AW201" s="13" t="s">
        <v>4</v>
      </c>
      <c r="AX201" s="13" t="s">
        <v>88</v>
      </c>
      <c r="AY201" s="251" t="s">
        <v>161</v>
      </c>
    </row>
    <row r="202" s="12" customFormat="1" ht="22.8" customHeight="1">
      <c r="A202" s="12"/>
      <c r="B202" s="203"/>
      <c r="C202" s="204"/>
      <c r="D202" s="205" t="s">
        <v>79</v>
      </c>
      <c r="E202" s="217" t="s">
        <v>930</v>
      </c>
      <c r="F202" s="217" t="s">
        <v>931</v>
      </c>
      <c r="G202" s="204"/>
      <c r="H202" s="204"/>
      <c r="I202" s="207"/>
      <c r="J202" s="218">
        <f>BK202</f>
        <v>0</v>
      </c>
      <c r="K202" s="204"/>
      <c r="L202" s="209"/>
      <c r="M202" s="210"/>
      <c r="N202" s="211"/>
      <c r="O202" s="211"/>
      <c r="P202" s="212">
        <f>SUM(P203:P214)</f>
        <v>0</v>
      </c>
      <c r="Q202" s="211"/>
      <c r="R202" s="212">
        <f>SUM(R203:R214)</f>
        <v>0.030970000000000001</v>
      </c>
      <c r="S202" s="211"/>
      <c r="T202" s="213">
        <f>SUM(T203:T214)</f>
        <v>0</v>
      </c>
      <c r="U202" s="12"/>
      <c r="V202" s="12"/>
      <c r="W202" s="12"/>
      <c r="X202" s="12"/>
      <c r="Y202" s="12"/>
      <c r="Z202" s="12"/>
      <c r="AA202" s="12"/>
      <c r="AB202" s="12"/>
      <c r="AC202" s="12"/>
      <c r="AD202" s="12"/>
      <c r="AE202" s="12"/>
      <c r="AR202" s="214" t="s">
        <v>90</v>
      </c>
      <c r="AT202" s="215" t="s">
        <v>79</v>
      </c>
      <c r="AU202" s="215" t="s">
        <v>88</v>
      </c>
      <c r="AY202" s="214" t="s">
        <v>161</v>
      </c>
      <c r="BK202" s="216">
        <f>SUM(BK203:BK214)</f>
        <v>0</v>
      </c>
    </row>
    <row r="203" s="2" customFormat="1" ht="24.15" customHeight="1">
      <c r="A203" s="39"/>
      <c r="B203" s="40"/>
      <c r="C203" s="219" t="s">
        <v>581</v>
      </c>
      <c r="D203" s="219" t="s">
        <v>164</v>
      </c>
      <c r="E203" s="220" t="s">
        <v>936</v>
      </c>
      <c r="F203" s="221" t="s">
        <v>937</v>
      </c>
      <c r="G203" s="222" t="s">
        <v>934</v>
      </c>
      <c r="H203" s="223">
        <v>1</v>
      </c>
      <c r="I203" s="224"/>
      <c r="J203" s="225">
        <f>ROUND(I203*H203,2)</f>
        <v>0</v>
      </c>
      <c r="K203" s="221" t="s">
        <v>168</v>
      </c>
      <c r="L203" s="45"/>
      <c r="M203" s="226" t="s">
        <v>1</v>
      </c>
      <c r="N203" s="227" t="s">
        <v>45</v>
      </c>
      <c r="O203" s="92"/>
      <c r="P203" s="228">
        <f>O203*H203</f>
        <v>0</v>
      </c>
      <c r="Q203" s="228">
        <v>0.02273</v>
      </c>
      <c r="R203" s="228">
        <f>Q203*H203</f>
        <v>0.02273</v>
      </c>
      <c r="S203" s="228">
        <v>0</v>
      </c>
      <c r="T203" s="229">
        <f>S203*H203</f>
        <v>0</v>
      </c>
      <c r="U203" s="39"/>
      <c r="V203" s="39"/>
      <c r="W203" s="39"/>
      <c r="X203" s="39"/>
      <c r="Y203" s="39"/>
      <c r="Z203" s="39"/>
      <c r="AA203" s="39"/>
      <c r="AB203" s="39"/>
      <c r="AC203" s="39"/>
      <c r="AD203" s="39"/>
      <c r="AE203" s="39"/>
      <c r="AR203" s="230" t="s">
        <v>303</v>
      </c>
      <c r="AT203" s="230" t="s">
        <v>164</v>
      </c>
      <c r="AU203" s="230" t="s">
        <v>90</v>
      </c>
      <c r="AY203" s="18" t="s">
        <v>161</v>
      </c>
      <c r="BE203" s="231">
        <f>IF(N203="základní",J203,0)</f>
        <v>0</v>
      </c>
      <c r="BF203" s="231">
        <f>IF(N203="snížená",J203,0)</f>
        <v>0</v>
      </c>
      <c r="BG203" s="231">
        <f>IF(N203="zákl. přenesená",J203,0)</f>
        <v>0</v>
      </c>
      <c r="BH203" s="231">
        <f>IF(N203="sníž. přenesená",J203,0)</f>
        <v>0</v>
      </c>
      <c r="BI203" s="231">
        <f>IF(N203="nulová",J203,0)</f>
        <v>0</v>
      </c>
      <c r="BJ203" s="18" t="s">
        <v>88</v>
      </c>
      <c r="BK203" s="231">
        <f>ROUND(I203*H203,2)</f>
        <v>0</v>
      </c>
      <c r="BL203" s="18" t="s">
        <v>303</v>
      </c>
      <c r="BM203" s="230" t="s">
        <v>2413</v>
      </c>
    </row>
    <row r="204" s="2" customFormat="1" ht="24.15" customHeight="1">
      <c r="A204" s="39"/>
      <c r="B204" s="40"/>
      <c r="C204" s="219" t="s">
        <v>585</v>
      </c>
      <c r="D204" s="219" t="s">
        <v>164</v>
      </c>
      <c r="E204" s="220" t="s">
        <v>942</v>
      </c>
      <c r="F204" s="221" t="s">
        <v>943</v>
      </c>
      <c r="G204" s="222" t="s">
        <v>934</v>
      </c>
      <c r="H204" s="223">
        <v>2</v>
      </c>
      <c r="I204" s="224"/>
      <c r="J204" s="225">
        <f>ROUND(I204*H204,2)</f>
        <v>0</v>
      </c>
      <c r="K204" s="221" t="s">
        <v>168</v>
      </c>
      <c r="L204" s="45"/>
      <c r="M204" s="226" t="s">
        <v>1</v>
      </c>
      <c r="N204" s="227" t="s">
        <v>45</v>
      </c>
      <c r="O204" s="92"/>
      <c r="P204" s="228">
        <f>O204*H204</f>
        <v>0</v>
      </c>
      <c r="Q204" s="228">
        <v>0.00024000000000000001</v>
      </c>
      <c r="R204" s="228">
        <f>Q204*H204</f>
        <v>0.00048000000000000001</v>
      </c>
      <c r="S204" s="228">
        <v>0</v>
      </c>
      <c r="T204" s="229">
        <f>S204*H204</f>
        <v>0</v>
      </c>
      <c r="U204" s="39"/>
      <c r="V204" s="39"/>
      <c r="W204" s="39"/>
      <c r="X204" s="39"/>
      <c r="Y204" s="39"/>
      <c r="Z204" s="39"/>
      <c r="AA204" s="39"/>
      <c r="AB204" s="39"/>
      <c r="AC204" s="39"/>
      <c r="AD204" s="39"/>
      <c r="AE204" s="39"/>
      <c r="AR204" s="230" t="s">
        <v>303</v>
      </c>
      <c r="AT204" s="230" t="s">
        <v>164</v>
      </c>
      <c r="AU204" s="230" t="s">
        <v>90</v>
      </c>
      <c r="AY204" s="18" t="s">
        <v>161</v>
      </c>
      <c r="BE204" s="231">
        <f>IF(N204="základní",J204,0)</f>
        <v>0</v>
      </c>
      <c r="BF204" s="231">
        <f>IF(N204="snížená",J204,0)</f>
        <v>0</v>
      </c>
      <c r="BG204" s="231">
        <f>IF(N204="zákl. přenesená",J204,0)</f>
        <v>0</v>
      </c>
      <c r="BH204" s="231">
        <f>IF(N204="sníž. přenesená",J204,0)</f>
        <v>0</v>
      </c>
      <c r="BI204" s="231">
        <f>IF(N204="nulová",J204,0)</f>
        <v>0</v>
      </c>
      <c r="BJ204" s="18" t="s">
        <v>88</v>
      </c>
      <c r="BK204" s="231">
        <f>ROUND(I204*H204,2)</f>
        <v>0</v>
      </c>
      <c r="BL204" s="18" t="s">
        <v>303</v>
      </c>
      <c r="BM204" s="230" t="s">
        <v>2414</v>
      </c>
    </row>
    <row r="205" s="2" customFormat="1" ht="24.15" customHeight="1">
      <c r="A205" s="39"/>
      <c r="B205" s="40"/>
      <c r="C205" s="263" t="s">
        <v>590</v>
      </c>
      <c r="D205" s="263" t="s">
        <v>261</v>
      </c>
      <c r="E205" s="264" t="s">
        <v>945</v>
      </c>
      <c r="F205" s="265" t="s">
        <v>946</v>
      </c>
      <c r="G205" s="266" t="s">
        <v>191</v>
      </c>
      <c r="H205" s="267">
        <v>4</v>
      </c>
      <c r="I205" s="268"/>
      <c r="J205" s="269">
        <f>ROUND(I205*H205,2)</f>
        <v>0</v>
      </c>
      <c r="K205" s="265" t="s">
        <v>308</v>
      </c>
      <c r="L205" s="270"/>
      <c r="M205" s="271" t="s">
        <v>1</v>
      </c>
      <c r="N205" s="272" t="s">
        <v>45</v>
      </c>
      <c r="O205" s="92"/>
      <c r="P205" s="228">
        <f>O205*H205</f>
        <v>0</v>
      </c>
      <c r="Q205" s="228">
        <v>0.00012999999999999999</v>
      </c>
      <c r="R205" s="228">
        <f>Q205*H205</f>
        <v>0.00051999999999999995</v>
      </c>
      <c r="S205" s="228">
        <v>0</v>
      </c>
      <c r="T205" s="229">
        <f>S205*H205</f>
        <v>0</v>
      </c>
      <c r="U205" s="39"/>
      <c r="V205" s="39"/>
      <c r="W205" s="39"/>
      <c r="X205" s="39"/>
      <c r="Y205" s="39"/>
      <c r="Z205" s="39"/>
      <c r="AA205" s="39"/>
      <c r="AB205" s="39"/>
      <c r="AC205" s="39"/>
      <c r="AD205" s="39"/>
      <c r="AE205" s="39"/>
      <c r="AR205" s="230" t="s">
        <v>309</v>
      </c>
      <c r="AT205" s="230" t="s">
        <v>261</v>
      </c>
      <c r="AU205" s="230" t="s">
        <v>90</v>
      </c>
      <c r="AY205" s="18" t="s">
        <v>161</v>
      </c>
      <c r="BE205" s="231">
        <f>IF(N205="základní",J205,0)</f>
        <v>0</v>
      </c>
      <c r="BF205" s="231">
        <f>IF(N205="snížená",J205,0)</f>
        <v>0</v>
      </c>
      <c r="BG205" s="231">
        <f>IF(N205="zákl. přenesená",J205,0)</f>
        <v>0</v>
      </c>
      <c r="BH205" s="231">
        <f>IF(N205="sníž. přenesená",J205,0)</f>
        <v>0</v>
      </c>
      <c r="BI205" s="231">
        <f>IF(N205="nulová",J205,0)</f>
        <v>0</v>
      </c>
      <c r="BJ205" s="18" t="s">
        <v>88</v>
      </c>
      <c r="BK205" s="231">
        <f>ROUND(I205*H205,2)</f>
        <v>0</v>
      </c>
      <c r="BL205" s="18" t="s">
        <v>303</v>
      </c>
      <c r="BM205" s="230" t="s">
        <v>2415</v>
      </c>
    </row>
    <row r="206" s="13" customFormat="1">
      <c r="A206" s="13"/>
      <c r="B206" s="241"/>
      <c r="C206" s="242"/>
      <c r="D206" s="232" t="s">
        <v>250</v>
      </c>
      <c r="E206" s="242"/>
      <c r="F206" s="244" t="s">
        <v>1489</v>
      </c>
      <c r="G206" s="242"/>
      <c r="H206" s="245">
        <v>4</v>
      </c>
      <c r="I206" s="246"/>
      <c r="J206" s="242"/>
      <c r="K206" s="242"/>
      <c r="L206" s="247"/>
      <c r="M206" s="248"/>
      <c r="N206" s="249"/>
      <c r="O206" s="249"/>
      <c r="P206" s="249"/>
      <c r="Q206" s="249"/>
      <c r="R206" s="249"/>
      <c r="S206" s="249"/>
      <c r="T206" s="250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T206" s="251" t="s">
        <v>250</v>
      </c>
      <c r="AU206" s="251" t="s">
        <v>90</v>
      </c>
      <c r="AV206" s="13" t="s">
        <v>90</v>
      </c>
      <c r="AW206" s="13" t="s">
        <v>4</v>
      </c>
      <c r="AX206" s="13" t="s">
        <v>88</v>
      </c>
      <c r="AY206" s="251" t="s">
        <v>161</v>
      </c>
    </row>
    <row r="207" s="2" customFormat="1" ht="16.5" customHeight="1">
      <c r="A207" s="39"/>
      <c r="B207" s="40"/>
      <c r="C207" s="219" t="s">
        <v>596</v>
      </c>
      <c r="D207" s="219" t="s">
        <v>164</v>
      </c>
      <c r="E207" s="220" t="s">
        <v>949</v>
      </c>
      <c r="F207" s="221" t="s">
        <v>950</v>
      </c>
      <c r="G207" s="222" t="s">
        <v>934</v>
      </c>
      <c r="H207" s="223">
        <v>2</v>
      </c>
      <c r="I207" s="224"/>
      <c r="J207" s="225">
        <f>ROUND(I207*H207,2)</f>
        <v>0</v>
      </c>
      <c r="K207" s="221" t="s">
        <v>168</v>
      </c>
      <c r="L207" s="45"/>
      <c r="M207" s="226" t="s">
        <v>1</v>
      </c>
      <c r="N207" s="227" t="s">
        <v>45</v>
      </c>
      <c r="O207" s="92"/>
      <c r="P207" s="228">
        <f>O207*H207</f>
        <v>0</v>
      </c>
      <c r="Q207" s="228">
        <v>9.0000000000000006E-05</v>
      </c>
      <c r="R207" s="228">
        <f>Q207*H207</f>
        <v>0.00018000000000000001</v>
      </c>
      <c r="S207" s="228">
        <v>0</v>
      </c>
      <c r="T207" s="229">
        <f>S207*H207</f>
        <v>0</v>
      </c>
      <c r="U207" s="39"/>
      <c r="V207" s="39"/>
      <c r="W207" s="39"/>
      <c r="X207" s="39"/>
      <c r="Y207" s="39"/>
      <c r="Z207" s="39"/>
      <c r="AA207" s="39"/>
      <c r="AB207" s="39"/>
      <c r="AC207" s="39"/>
      <c r="AD207" s="39"/>
      <c r="AE207" s="39"/>
      <c r="AR207" s="230" t="s">
        <v>303</v>
      </c>
      <c r="AT207" s="230" t="s">
        <v>164</v>
      </c>
      <c r="AU207" s="230" t="s">
        <v>90</v>
      </c>
      <c r="AY207" s="18" t="s">
        <v>161</v>
      </c>
      <c r="BE207" s="231">
        <f>IF(N207="základní",J207,0)</f>
        <v>0</v>
      </c>
      <c r="BF207" s="231">
        <f>IF(N207="snížená",J207,0)</f>
        <v>0</v>
      </c>
      <c r="BG207" s="231">
        <f>IF(N207="zákl. přenesená",J207,0)</f>
        <v>0</v>
      </c>
      <c r="BH207" s="231">
        <f>IF(N207="sníž. přenesená",J207,0)</f>
        <v>0</v>
      </c>
      <c r="BI207" s="231">
        <f>IF(N207="nulová",J207,0)</f>
        <v>0</v>
      </c>
      <c r="BJ207" s="18" t="s">
        <v>88</v>
      </c>
      <c r="BK207" s="231">
        <f>ROUND(I207*H207,2)</f>
        <v>0</v>
      </c>
      <c r="BL207" s="18" t="s">
        <v>303</v>
      </c>
      <c r="BM207" s="230" t="s">
        <v>2416</v>
      </c>
    </row>
    <row r="208" s="2" customFormat="1" ht="24.15" customHeight="1">
      <c r="A208" s="39"/>
      <c r="B208" s="40"/>
      <c r="C208" s="263" t="s">
        <v>602</v>
      </c>
      <c r="D208" s="263" t="s">
        <v>261</v>
      </c>
      <c r="E208" s="264" t="s">
        <v>952</v>
      </c>
      <c r="F208" s="265" t="s">
        <v>953</v>
      </c>
      <c r="G208" s="266" t="s">
        <v>256</v>
      </c>
      <c r="H208" s="267">
        <v>2</v>
      </c>
      <c r="I208" s="268"/>
      <c r="J208" s="269">
        <f>ROUND(I208*H208,2)</f>
        <v>0</v>
      </c>
      <c r="K208" s="265" t="s">
        <v>168</v>
      </c>
      <c r="L208" s="270"/>
      <c r="M208" s="271" t="s">
        <v>1</v>
      </c>
      <c r="N208" s="272" t="s">
        <v>45</v>
      </c>
      <c r="O208" s="92"/>
      <c r="P208" s="228">
        <f>O208*H208</f>
        <v>0</v>
      </c>
      <c r="Q208" s="228">
        <v>0.0018</v>
      </c>
      <c r="R208" s="228">
        <f>Q208*H208</f>
        <v>0.0035999999999999999</v>
      </c>
      <c r="S208" s="228">
        <v>0</v>
      </c>
      <c r="T208" s="229">
        <f>S208*H208</f>
        <v>0</v>
      </c>
      <c r="U208" s="39"/>
      <c r="V208" s="39"/>
      <c r="W208" s="39"/>
      <c r="X208" s="39"/>
      <c r="Y208" s="39"/>
      <c r="Z208" s="39"/>
      <c r="AA208" s="39"/>
      <c r="AB208" s="39"/>
      <c r="AC208" s="39"/>
      <c r="AD208" s="39"/>
      <c r="AE208" s="39"/>
      <c r="AR208" s="230" t="s">
        <v>309</v>
      </c>
      <c r="AT208" s="230" t="s">
        <v>261</v>
      </c>
      <c r="AU208" s="230" t="s">
        <v>90</v>
      </c>
      <c r="AY208" s="18" t="s">
        <v>161</v>
      </c>
      <c r="BE208" s="231">
        <f>IF(N208="základní",J208,0)</f>
        <v>0</v>
      </c>
      <c r="BF208" s="231">
        <f>IF(N208="snížená",J208,0)</f>
        <v>0</v>
      </c>
      <c r="BG208" s="231">
        <f>IF(N208="zákl. přenesená",J208,0)</f>
        <v>0</v>
      </c>
      <c r="BH208" s="231">
        <f>IF(N208="sníž. přenesená",J208,0)</f>
        <v>0</v>
      </c>
      <c r="BI208" s="231">
        <f>IF(N208="nulová",J208,0)</f>
        <v>0</v>
      </c>
      <c r="BJ208" s="18" t="s">
        <v>88</v>
      </c>
      <c r="BK208" s="231">
        <f>ROUND(I208*H208,2)</f>
        <v>0</v>
      </c>
      <c r="BL208" s="18" t="s">
        <v>303</v>
      </c>
      <c r="BM208" s="230" t="s">
        <v>2417</v>
      </c>
    </row>
    <row r="209" s="2" customFormat="1" ht="16.5" customHeight="1">
      <c r="A209" s="39"/>
      <c r="B209" s="40"/>
      <c r="C209" s="219" t="s">
        <v>606</v>
      </c>
      <c r="D209" s="219" t="s">
        <v>164</v>
      </c>
      <c r="E209" s="220" t="s">
        <v>958</v>
      </c>
      <c r="F209" s="221" t="s">
        <v>959</v>
      </c>
      <c r="G209" s="222" t="s">
        <v>934</v>
      </c>
      <c r="H209" s="223">
        <v>1</v>
      </c>
      <c r="I209" s="224"/>
      <c r="J209" s="225">
        <f>ROUND(I209*H209,2)</f>
        <v>0</v>
      </c>
      <c r="K209" s="221" t="s">
        <v>168</v>
      </c>
      <c r="L209" s="45"/>
      <c r="M209" s="226" t="s">
        <v>1</v>
      </c>
      <c r="N209" s="227" t="s">
        <v>45</v>
      </c>
      <c r="O209" s="92"/>
      <c r="P209" s="228">
        <f>O209*H209</f>
        <v>0</v>
      </c>
      <c r="Q209" s="228">
        <v>0.0028400000000000001</v>
      </c>
      <c r="R209" s="228">
        <f>Q209*H209</f>
        <v>0.0028400000000000001</v>
      </c>
      <c r="S209" s="228">
        <v>0</v>
      </c>
      <c r="T209" s="229">
        <f>S209*H209</f>
        <v>0</v>
      </c>
      <c r="U209" s="39"/>
      <c r="V209" s="39"/>
      <c r="W209" s="39"/>
      <c r="X209" s="39"/>
      <c r="Y209" s="39"/>
      <c r="Z209" s="39"/>
      <c r="AA209" s="39"/>
      <c r="AB209" s="39"/>
      <c r="AC209" s="39"/>
      <c r="AD209" s="39"/>
      <c r="AE209" s="39"/>
      <c r="AR209" s="230" t="s">
        <v>303</v>
      </c>
      <c r="AT209" s="230" t="s">
        <v>164</v>
      </c>
      <c r="AU209" s="230" t="s">
        <v>90</v>
      </c>
      <c r="AY209" s="18" t="s">
        <v>161</v>
      </c>
      <c r="BE209" s="231">
        <f>IF(N209="základní",J209,0)</f>
        <v>0</v>
      </c>
      <c r="BF209" s="231">
        <f>IF(N209="snížená",J209,0)</f>
        <v>0</v>
      </c>
      <c r="BG209" s="231">
        <f>IF(N209="zákl. přenesená",J209,0)</f>
        <v>0</v>
      </c>
      <c r="BH209" s="231">
        <f>IF(N209="sníž. přenesená",J209,0)</f>
        <v>0</v>
      </c>
      <c r="BI209" s="231">
        <f>IF(N209="nulová",J209,0)</f>
        <v>0</v>
      </c>
      <c r="BJ209" s="18" t="s">
        <v>88</v>
      </c>
      <c r="BK209" s="231">
        <f>ROUND(I209*H209,2)</f>
        <v>0</v>
      </c>
      <c r="BL209" s="18" t="s">
        <v>303</v>
      </c>
      <c r="BM209" s="230" t="s">
        <v>2418</v>
      </c>
    </row>
    <row r="210" s="2" customFormat="1" ht="16.5" customHeight="1">
      <c r="A210" s="39"/>
      <c r="B210" s="40"/>
      <c r="C210" s="219" t="s">
        <v>610</v>
      </c>
      <c r="D210" s="219" t="s">
        <v>164</v>
      </c>
      <c r="E210" s="220" t="s">
        <v>964</v>
      </c>
      <c r="F210" s="221" t="s">
        <v>965</v>
      </c>
      <c r="G210" s="222" t="s">
        <v>256</v>
      </c>
      <c r="H210" s="223">
        <v>1</v>
      </c>
      <c r="I210" s="224"/>
      <c r="J210" s="225">
        <f>ROUND(I210*H210,2)</f>
        <v>0</v>
      </c>
      <c r="K210" s="221" t="s">
        <v>168</v>
      </c>
      <c r="L210" s="45"/>
      <c r="M210" s="226" t="s">
        <v>1</v>
      </c>
      <c r="N210" s="227" t="s">
        <v>45</v>
      </c>
      <c r="O210" s="92"/>
      <c r="P210" s="228">
        <f>O210*H210</f>
        <v>0</v>
      </c>
      <c r="Q210" s="228">
        <v>0.00013999999999999999</v>
      </c>
      <c r="R210" s="228">
        <f>Q210*H210</f>
        <v>0.00013999999999999999</v>
      </c>
      <c r="S210" s="228">
        <v>0</v>
      </c>
      <c r="T210" s="229">
        <f>S210*H210</f>
        <v>0</v>
      </c>
      <c r="U210" s="39"/>
      <c r="V210" s="39"/>
      <c r="W210" s="39"/>
      <c r="X210" s="39"/>
      <c r="Y210" s="39"/>
      <c r="Z210" s="39"/>
      <c r="AA210" s="39"/>
      <c r="AB210" s="39"/>
      <c r="AC210" s="39"/>
      <c r="AD210" s="39"/>
      <c r="AE210" s="39"/>
      <c r="AR210" s="230" t="s">
        <v>303</v>
      </c>
      <c r="AT210" s="230" t="s">
        <v>164</v>
      </c>
      <c r="AU210" s="230" t="s">
        <v>90</v>
      </c>
      <c r="AY210" s="18" t="s">
        <v>161</v>
      </c>
      <c r="BE210" s="231">
        <f>IF(N210="základní",J210,0)</f>
        <v>0</v>
      </c>
      <c r="BF210" s="231">
        <f>IF(N210="snížená",J210,0)</f>
        <v>0</v>
      </c>
      <c r="BG210" s="231">
        <f>IF(N210="zákl. přenesená",J210,0)</f>
        <v>0</v>
      </c>
      <c r="BH210" s="231">
        <f>IF(N210="sníž. přenesená",J210,0)</f>
        <v>0</v>
      </c>
      <c r="BI210" s="231">
        <f>IF(N210="nulová",J210,0)</f>
        <v>0</v>
      </c>
      <c r="BJ210" s="18" t="s">
        <v>88</v>
      </c>
      <c r="BK210" s="231">
        <f>ROUND(I210*H210,2)</f>
        <v>0</v>
      </c>
      <c r="BL210" s="18" t="s">
        <v>303</v>
      </c>
      <c r="BM210" s="230" t="s">
        <v>2419</v>
      </c>
    </row>
    <row r="211" s="2" customFormat="1" ht="16.5" customHeight="1">
      <c r="A211" s="39"/>
      <c r="B211" s="40"/>
      <c r="C211" s="219" t="s">
        <v>614</v>
      </c>
      <c r="D211" s="219" t="s">
        <v>164</v>
      </c>
      <c r="E211" s="220" t="s">
        <v>967</v>
      </c>
      <c r="F211" s="221" t="s">
        <v>968</v>
      </c>
      <c r="G211" s="222" t="s">
        <v>256</v>
      </c>
      <c r="H211" s="223">
        <v>2</v>
      </c>
      <c r="I211" s="224"/>
      <c r="J211" s="225">
        <f>ROUND(I211*H211,2)</f>
        <v>0</v>
      </c>
      <c r="K211" s="221" t="s">
        <v>168</v>
      </c>
      <c r="L211" s="45"/>
      <c r="M211" s="226" t="s">
        <v>1</v>
      </c>
      <c r="N211" s="227" t="s">
        <v>45</v>
      </c>
      <c r="O211" s="92"/>
      <c r="P211" s="228">
        <f>O211*H211</f>
        <v>0</v>
      </c>
      <c r="Q211" s="228">
        <v>0.00024000000000000001</v>
      </c>
      <c r="R211" s="228">
        <f>Q211*H211</f>
        <v>0.00048000000000000001</v>
      </c>
      <c r="S211" s="228">
        <v>0</v>
      </c>
      <c r="T211" s="229">
        <f>S211*H211</f>
        <v>0</v>
      </c>
      <c r="U211" s="39"/>
      <c r="V211" s="39"/>
      <c r="W211" s="39"/>
      <c r="X211" s="39"/>
      <c r="Y211" s="39"/>
      <c r="Z211" s="39"/>
      <c r="AA211" s="39"/>
      <c r="AB211" s="39"/>
      <c r="AC211" s="39"/>
      <c r="AD211" s="39"/>
      <c r="AE211" s="39"/>
      <c r="AR211" s="230" t="s">
        <v>303</v>
      </c>
      <c r="AT211" s="230" t="s">
        <v>164</v>
      </c>
      <c r="AU211" s="230" t="s">
        <v>90</v>
      </c>
      <c r="AY211" s="18" t="s">
        <v>161</v>
      </c>
      <c r="BE211" s="231">
        <f>IF(N211="základní",J211,0)</f>
        <v>0</v>
      </c>
      <c r="BF211" s="231">
        <f>IF(N211="snížená",J211,0)</f>
        <v>0</v>
      </c>
      <c r="BG211" s="231">
        <f>IF(N211="zákl. přenesená",J211,0)</f>
        <v>0</v>
      </c>
      <c r="BH211" s="231">
        <f>IF(N211="sníž. přenesená",J211,0)</f>
        <v>0</v>
      </c>
      <c r="BI211" s="231">
        <f>IF(N211="nulová",J211,0)</f>
        <v>0</v>
      </c>
      <c r="BJ211" s="18" t="s">
        <v>88</v>
      </c>
      <c r="BK211" s="231">
        <f>ROUND(I211*H211,2)</f>
        <v>0</v>
      </c>
      <c r="BL211" s="18" t="s">
        <v>303</v>
      </c>
      <c r="BM211" s="230" t="s">
        <v>2420</v>
      </c>
    </row>
    <row r="212" s="2" customFormat="1" ht="24.15" customHeight="1">
      <c r="A212" s="39"/>
      <c r="B212" s="40"/>
      <c r="C212" s="219" t="s">
        <v>618</v>
      </c>
      <c r="D212" s="219" t="s">
        <v>164</v>
      </c>
      <c r="E212" s="220" t="s">
        <v>970</v>
      </c>
      <c r="F212" s="221" t="s">
        <v>971</v>
      </c>
      <c r="G212" s="222" t="s">
        <v>362</v>
      </c>
      <c r="H212" s="283"/>
      <c r="I212" s="224"/>
      <c r="J212" s="225">
        <f>ROUND(I212*H212,2)</f>
        <v>0</v>
      </c>
      <c r="K212" s="221" t="s">
        <v>168</v>
      </c>
      <c r="L212" s="45"/>
      <c r="M212" s="226" t="s">
        <v>1</v>
      </c>
      <c r="N212" s="227" t="s">
        <v>45</v>
      </c>
      <c r="O212" s="92"/>
      <c r="P212" s="228">
        <f>O212*H212</f>
        <v>0</v>
      </c>
      <c r="Q212" s="228">
        <v>0</v>
      </c>
      <c r="R212" s="228">
        <f>Q212*H212</f>
        <v>0</v>
      </c>
      <c r="S212" s="228">
        <v>0</v>
      </c>
      <c r="T212" s="229">
        <f>S212*H212</f>
        <v>0</v>
      </c>
      <c r="U212" s="39"/>
      <c r="V212" s="39"/>
      <c r="W212" s="39"/>
      <c r="X212" s="39"/>
      <c r="Y212" s="39"/>
      <c r="Z212" s="39"/>
      <c r="AA212" s="39"/>
      <c r="AB212" s="39"/>
      <c r="AC212" s="39"/>
      <c r="AD212" s="39"/>
      <c r="AE212" s="39"/>
      <c r="AR212" s="230" t="s">
        <v>303</v>
      </c>
      <c r="AT212" s="230" t="s">
        <v>164</v>
      </c>
      <c r="AU212" s="230" t="s">
        <v>90</v>
      </c>
      <c r="AY212" s="18" t="s">
        <v>161</v>
      </c>
      <c r="BE212" s="231">
        <f>IF(N212="základní",J212,0)</f>
        <v>0</v>
      </c>
      <c r="BF212" s="231">
        <f>IF(N212="snížená",J212,0)</f>
        <v>0</v>
      </c>
      <c r="BG212" s="231">
        <f>IF(N212="zákl. přenesená",J212,0)</f>
        <v>0</v>
      </c>
      <c r="BH212" s="231">
        <f>IF(N212="sníž. přenesená",J212,0)</f>
        <v>0</v>
      </c>
      <c r="BI212" s="231">
        <f>IF(N212="nulová",J212,0)</f>
        <v>0</v>
      </c>
      <c r="BJ212" s="18" t="s">
        <v>88</v>
      </c>
      <c r="BK212" s="231">
        <f>ROUND(I212*H212,2)</f>
        <v>0</v>
      </c>
      <c r="BL212" s="18" t="s">
        <v>303</v>
      </c>
      <c r="BM212" s="230" t="s">
        <v>2421</v>
      </c>
    </row>
    <row r="213" s="2" customFormat="1" ht="33" customHeight="1">
      <c r="A213" s="39"/>
      <c r="B213" s="40"/>
      <c r="C213" s="219" t="s">
        <v>622</v>
      </c>
      <c r="D213" s="219" t="s">
        <v>164</v>
      </c>
      <c r="E213" s="220" t="s">
        <v>973</v>
      </c>
      <c r="F213" s="221" t="s">
        <v>974</v>
      </c>
      <c r="G213" s="222" t="s">
        <v>362</v>
      </c>
      <c r="H213" s="283"/>
      <c r="I213" s="224"/>
      <c r="J213" s="225">
        <f>ROUND(I213*H213,2)</f>
        <v>0</v>
      </c>
      <c r="K213" s="221" t="s">
        <v>168</v>
      </c>
      <c r="L213" s="45"/>
      <c r="M213" s="226" t="s">
        <v>1</v>
      </c>
      <c r="N213" s="227" t="s">
        <v>45</v>
      </c>
      <c r="O213" s="92"/>
      <c r="P213" s="228">
        <f>O213*H213</f>
        <v>0</v>
      </c>
      <c r="Q213" s="228">
        <v>0</v>
      </c>
      <c r="R213" s="228">
        <f>Q213*H213</f>
        <v>0</v>
      </c>
      <c r="S213" s="228">
        <v>0</v>
      </c>
      <c r="T213" s="229">
        <f>S213*H213</f>
        <v>0</v>
      </c>
      <c r="U213" s="39"/>
      <c r="V213" s="39"/>
      <c r="W213" s="39"/>
      <c r="X213" s="39"/>
      <c r="Y213" s="39"/>
      <c r="Z213" s="39"/>
      <c r="AA213" s="39"/>
      <c r="AB213" s="39"/>
      <c r="AC213" s="39"/>
      <c r="AD213" s="39"/>
      <c r="AE213" s="39"/>
      <c r="AR213" s="230" t="s">
        <v>303</v>
      </c>
      <c r="AT213" s="230" t="s">
        <v>164</v>
      </c>
      <c r="AU213" s="230" t="s">
        <v>90</v>
      </c>
      <c r="AY213" s="18" t="s">
        <v>161</v>
      </c>
      <c r="BE213" s="231">
        <f>IF(N213="základní",J213,0)</f>
        <v>0</v>
      </c>
      <c r="BF213" s="231">
        <f>IF(N213="snížená",J213,0)</f>
        <v>0</v>
      </c>
      <c r="BG213" s="231">
        <f>IF(N213="zákl. přenesená",J213,0)</f>
        <v>0</v>
      </c>
      <c r="BH213" s="231">
        <f>IF(N213="sníž. přenesená",J213,0)</f>
        <v>0</v>
      </c>
      <c r="BI213" s="231">
        <f>IF(N213="nulová",J213,0)</f>
        <v>0</v>
      </c>
      <c r="BJ213" s="18" t="s">
        <v>88</v>
      </c>
      <c r="BK213" s="231">
        <f>ROUND(I213*H213,2)</f>
        <v>0</v>
      </c>
      <c r="BL213" s="18" t="s">
        <v>303</v>
      </c>
      <c r="BM213" s="230" t="s">
        <v>2422</v>
      </c>
    </row>
    <row r="214" s="13" customFormat="1">
      <c r="A214" s="13"/>
      <c r="B214" s="241"/>
      <c r="C214" s="242"/>
      <c r="D214" s="232" t="s">
        <v>250</v>
      </c>
      <c r="E214" s="242"/>
      <c r="F214" s="244" t="s">
        <v>2423</v>
      </c>
      <c r="G214" s="242"/>
      <c r="H214" s="245">
        <v>391.16000000000002</v>
      </c>
      <c r="I214" s="246"/>
      <c r="J214" s="242"/>
      <c r="K214" s="242"/>
      <c r="L214" s="247"/>
      <c r="M214" s="248"/>
      <c r="N214" s="249"/>
      <c r="O214" s="249"/>
      <c r="P214" s="249"/>
      <c r="Q214" s="249"/>
      <c r="R214" s="249"/>
      <c r="S214" s="249"/>
      <c r="T214" s="250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T214" s="251" t="s">
        <v>250</v>
      </c>
      <c r="AU214" s="251" t="s">
        <v>90</v>
      </c>
      <c r="AV214" s="13" t="s">
        <v>90</v>
      </c>
      <c r="AW214" s="13" t="s">
        <v>4</v>
      </c>
      <c r="AX214" s="13" t="s">
        <v>88</v>
      </c>
      <c r="AY214" s="251" t="s">
        <v>161</v>
      </c>
    </row>
    <row r="215" s="12" customFormat="1" ht="22.8" customHeight="1">
      <c r="A215" s="12"/>
      <c r="B215" s="203"/>
      <c r="C215" s="204"/>
      <c r="D215" s="205" t="s">
        <v>79</v>
      </c>
      <c r="E215" s="217" t="s">
        <v>977</v>
      </c>
      <c r="F215" s="217" t="s">
        <v>978</v>
      </c>
      <c r="G215" s="204"/>
      <c r="H215" s="204"/>
      <c r="I215" s="207"/>
      <c r="J215" s="218">
        <f>BK215</f>
        <v>0</v>
      </c>
      <c r="K215" s="204"/>
      <c r="L215" s="209"/>
      <c r="M215" s="210"/>
      <c r="N215" s="211"/>
      <c r="O215" s="211"/>
      <c r="P215" s="212">
        <f>SUM(P216:P220)</f>
        <v>0</v>
      </c>
      <c r="Q215" s="211"/>
      <c r="R215" s="212">
        <f>SUM(R216:R220)</f>
        <v>0.0012799999999999999</v>
      </c>
      <c r="S215" s="211"/>
      <c r="T215" s="213">
        <f>SUM(T216:T220)</f>
        <v>0</v>
      </c>
      <c r="U215" s="12"/>
      <c r="V215" s="12"/>
      <c r="W215" s="12"/>
      <c r="X215" s="12"/>
      <c r="Y215" s="12"/>
      <c r="Z215" s="12"/>
      <c r="AA215" s="12"/>
      <c r="AB215" s="12"/>
      <c r="AC215" s="12"/>
      <c r="AD215" s="12"/>
      <c r="AE215" s="12"/>
      <c r="AR215" s="214" t="s">
        <v>90</v>
      </c>
      <c r="AT215" s="215" t="s">
        <v>79</v>
      </c>
      <c r="AU215" s="215" t="s">
        <v>88</v>
      </c>
      <c r="AY215" s="214" t="s">
        <v>161</v>
      </c>
      <c r="BK215" s="216">
        <f>SUM(BK216:BK220)</f>
        <v>0</v>
      </c>
    </row>
    <row r="216" s="2" customFormat="1" ht="33" customHeight="1">
      <c r="A216" s="39"/>
      <c r="B216" s="40"/>
      <c r="C216" s="219" t="s">
        <v>629</v>
      </c>
      <c r="D216" s="219" t="s">
        <v>164</v>
      </c>
      <c r="E216" s="220" t="s">
        <v>979</v>
      </c>
      <c r="F216" s="221" t="s">
        <v>980</v>
      </c>
      <c r="G216" s="222" t="s">
        <v>256</v>
      </c>
      <c r="H216" s="223">
        <v>4</v>
      </c>
      <c r="I216" s="224"/>
      <c r="J216" s="225">
        <f>ROUND(I216*H216,2)</f>
        <v>0</v>
      </c>
      <c r="K216" s="221" t="s">
        <v>168</v>
      </c>
      <c r="L216" s="45"/>
      <c r="M216" s="226" t="s">
        <v>1</v>
      </c>
      <c r="N216" s="227" t="s">
        <v>45</v>
      </c>
      <c r="O216" s="92"/>
      <c r="P216" s="228">
        <f>O216*H216</f>
        <v>0</v>
      </c>
      <c r="Q216" s="228">
        <v>0.00025000000000000001</v>
      </c>
      <c r="R216" s="228">
        <f>Q216*H216</f>
        <v>0.001</v>
      </c>
      <c r="S216" s="228">
        <v>0</v>
      </c>
      <c r="T216" s="229">
        <f>S216*H216</f>
        <v>0</v>
      </c>
      <c r="U216" s="39"/>
      <c r="V216" s="39"/>
      <c r="W216" s="39"/>
      <c r="X216" s="39"/>
      <c r="Y216" s="39"/>
      <c r="Z216" s="39"/>
      <c r="AA216" s="39"/>
      <c r="AB216" s="39"/>
      <c r="AC216" s="39"/>
      <c r="AD216" s="39"/>
      <c r="AE216" s="39"/>
      <c r="AR216" s="230" t="s">
        <v>303</v>
      </c>
      <c r="AT216" s="230" t="s">
        <v>164</v>
      </c>
      <c r="AU216" s="230" t="s">
        <v>90</v>
      </c>
      <c r="AY216" s="18" t="s">
        <v>161</v>
      </c>
      <c r="BE216" s="231">
        <f>IF(N216="základní",J216,0)</f>
        <v>0</v>
      </c>
      <c r="BF216" s="231">
        <f>IF(N216="snížená",J216,0)</f>
        <v>0</v>
      </c>
      <c r="BG216" s="231">
        <f>IF(N216="zákl. přenesená",J216,0)</f>
        <v>0</v>
      </c>
      <c r="BH216" s="231">
        <f>IF(N216="sníž. přenesená",J216,0)</f>
        <v>0</v>
      </c>
      <c r="BI216" s="231">
        <f>IF(N216="nulová",J216,0)</f>
        <v>0</v>
      </c>
      <c r="BJ216" s="18" t="s">
        <v>88</v>
      </c>
      <c r="BK216" s="231">
        <f>ROUND(I216*H216,2)</f>
        <v>0</v>
      </c>
      <c r="BL216" s="18" t="s">
        <v>303</v>
      </c>
      <c r="BM216" s="230" t="s">
        <v>2424</v>
      </c>
    </row>
    <row r="217" s="2" customFormat="1" ht="33" customHeight="1">
      <c r="A217" s="39"/>
      <c r="B217" s="40"/>
      <c r="C217" s="219" t="s">
        <v>631</v>
      </c>
      <c r="D217" s="219" t="s">
        <v>164</v>
      </c>
      <c r="E217" s="220" t="s">
        <v>982</v>
      </c>
      <c r="F217" s="221" t="s">
        <v>983</v>
      </c>
      <c r="G217" s="222" t="s">
        <v>256</v>
      </c>
      <c r="H217" s="223">
        <v>2</v>
      </c>
      <c r="I217" s="224"/>
      <c r="J217" s="225">
        <f>ROUND(I217*H217,2)</f>
        <v>0</v>
      </c>
      <c r="K217" s="221" t="s">
        <v>168</v>
      </c>
      <c r="L217" s="45"/>
      <c r="M217" s="226" t="s">
        <v>1</v>
      </c>
      <c r="N217" s="227" t="s">
        <v>45</v>
      </c>
      <c r="O217" s="92"/>
      <c r="P217" s="228">
        <f>O217*H217</f>
        <v>0</v>
      </c>
      <c r="Q217" s="228">
        <v>0.00013999999999999999</v>
      </c>
      <c r="R217" s="228">
        <f>Q217*H217</f>
        <v>0.00027999999999999998</v>
      </c>
      <c r="S217" s="228">
        <v>0</v>
      </c>
      <c r="T217" s="229">
        <f>S217*H217</f>
        <v>0</v>
      </c>
      <c r="U217" s="39"/>
      <c r="V217" s="39"/>
      <c r="W217" s="39"/>
      <c r="X217" s="39"/>
      <c r="Y217" s="39"/>
      <c r="Z217" s="39"/>
      <c r="AA217" s="39"/>
      <c r="AB217" s="39"/>
      <c r="AC217" s="39"/>
      <c r="AD217" s="39"/>
      <c r="AE217" s="39"/>
      <c r="AR217" s="230" t="s">
        <v>303</v>
      </c>
      <c r="AT217" s="230" t="s">
        <v>164</v>
      </c>
      <c r="AU217" s="230" t="s">
        <v>90</v>
      </c>
      <c r="AY217" s="18" t="s">
        <v>161</v>
      </c>
      <c r="BE217" s="231">
        <f>IF(N217="základní",J217,0)</f>
        <v>0</v>
      </c>
      <c r="BF217" s="231">
        <f>IF(N217="snížená",J217,0)</f>
        <v>0</v>
      </c>
      <c r="BG217" s="231">
        <f>IF(N217="zákl. přenesená",J217,0)</f>
        <v>0</v>
      </c>
      <c r="BH217" s="231">
        <f>IF(N217="sníž. přenesená",J217,0)</f>
        <v>0</v>
      </c>
      <c r="BI217" s="231">
        <f>IF(N217="nulová",J217,0)</f>
        <v>0</v>
      </c>
      <c r="BJ217" s="18" t="s">
        <v>88</v>
      </c>
      <c r="BK217" s="231">
        <f>ROUND(I217*H217,2)</f>
        <v>0</v>
      </c>
      <c r="BL217" s="18" t="s">
        <v>303</v>
      </c>
      <c r="BM217" s="230" t="s">
        <v>2425</v>
      </c>
    </row>
    <row r="218" s="2" customFormat="1" ht="24.15" customHeight="1">
      <c r="A218" s="39"/>
      <c r="B218" s="40"/>
      <c r="C218" s="219" t="s">
        <v>636</v>
      </c>
      <c r="D218" s="219" t="s">
        <v>164</v>
      </c>
      <c r="E218" s="220" t="s">
        <v>985</v>
      </c>
      <c r="F218" s="221" t="s">
        <v>986</v>
      </c>
      <c r="G218" s="222" t="s">
        <v>362</v>
      </c>
      <c r="H218" s="283"/>
      <c r="I218" s="224"/>
      <c r="J218" s="225">
        <f>ROUND(I218*H218,2)</f>
        <v>0</v>
      </c>
      <c r="K218" s="221" t="s">
        <v>168</v>
      </c>
      <c r="L218" s="45"/>
      <c r="M218" s="226" t="s">
        <v>1</v>
      </c>
      <c r="N218" s="227" t="s">
        <v>45</v>
      </c>
      <c r="O218" s="92"/>
      <c r="P218" s="228">
        <f>O218*H218</f>
        <v>0</v>
      </c>
      <c r="Q218" s="228">
        <v>0</v>
      </c>
      <c r="R218" s="228">
        <f>Q218*H218</f>
        <v>0</v>
      </c>
      <c r="S218" s="228">
        <v>0</v>
      </c>
      <c r="T218" s="229">
        <f>S218*H218</f>
        <v>0</v>
      </c>
      <c r="U218" s="39"/>
      <c r="V218" s="39"/>
      <c r="W218" s="39"/>
      <c r="X218" s="39"/>
      <c r="Y218" s="39"/>
      <c r="Z218" s="39"/>
      <c r="AA218" s="39"/>
      <c r="AB218" s="39"/>
      <c r="AC218" s="39"/>
      <c r="AD218" s="39"/>
      <c r="AE218" s="39"/>
      <c r="AR218" s="230" t="s">
        <v>303</v>
      </c>
      <c r="AT218" s="230" t="s">
        <v>164</v>
      </c>
      <c r="AU218" s="230" t="s">
        <v>90</v>
      </c>
      <c r="AY218" s="18" t="s">
        <v>161</v>
      </c>
      <c r="BE218" s="231">
        <f>IF(N218="základní",J218,0)</f>
        <v>0</v>
      </c>
      <c r="BF218" s="231">
        <f>IF(N218="snížená",J218,0)</f>
        <v>0</v>
      </c>
      <c r="BG218" s="231">
        <f>IF(N218="zákl. přenesená",J218,0)</f>
        <v>0</v>
      </c>
      <c r="BH218" s="231">
        <f>IF(N218="sníž. přenesená",J218,0)</f>
        <v>0</v>
      </c>
      <c r="BI218" s="231">
        <f>IF(N218="nulová",J218,0)</f>
        <v>0</v>
      </c>
      <c r="BJ218" s="18" t="s">
        <v>88</v>
      </c>
      <c r="BK218" s="231">
        <f>ROUND(I218*H218,2)</f>
        <v>0</v>
      </c>
      <c r="BL218" s="18" t="s">
        <v>303</v>
      </c>
      <c r="BM218" s="230" t="s">
        <v>2426</v>
      </c>
    </row>
    <row r="219" s="2" customFormat="1" ht="33" customHeight="1">
      <c r="A219" s="39"/>
      <c r="B219" s="40"/>
      <c r="C219" s="219" t="s">
        <v>640</v>
      </c>
      <c r="D219" s="219" t="s">
        <v>164</v>
      </c>
      <c r="E219" s="220" t="s">
        <v>988</v>
      </c>
      <c r="F219" s="221" t="s">
        <v>989</v>
      </c>
      <c r="G219" s="222" t="s">
        <v>362</v>
      </c>
      <c r="H219" s="283"/>
      <c r="I219" s="224"/>
      <c r="J219" s="225">
        <f>ROUND(I219*H219,2)</f>
        <v>0</v>
      </c>
      <c r="K219" s="221" t="s">
        <v>168</v>
      </c>
      <c r="L219" s="45"/>
      <c r="M219" s="226" t="s">
        <v>1</v>
      </c>
      <c r="N219" s="227" t="s">
        <v>45</v>
      </c>
      <c r="O219" s="92"/>
      <c r="P219" s="228">
        <f>O219*H219</f>
        <v>0</v>
      </c>
      <c r="Q219" s="228">
        <v>0</v>
      </c>
      <c r="R219" s="228">
        <f>Q219*H219</f>
        <v>0</v>
      </c>
      <c r="S219" s="228">
        <v>0</v>
      </c>
      <c r="T219" s="229">
        <f>S219*H219</f>
        <v>0</v>
      </c>
      <c r="U219" s="39"/>
      <c r="V219" s="39"/>
      <c r="W219" s="39"/>
      <c r="X219" s="39"/>
      <c r="Y219" s="39"/>
      <c r="Z219" s="39"/>
      <c r="AA219" s="39"/>
      <c r="AB219" s="39"/>
      <c r="AC219" s="39"/>
      <c r="AD219" s="39"/>
      <c r="AE219" s="39"/>
      <c r="AR219" s="230" t="s">
        <v>303</v>
      </c>
      <c r="AT219" s="230" t="s">
        <v>164</v>
      </c>
      <c r="AU219" s="230" t="s">
        <v>90</v>
      </c>
      <c r="AY219" s="18" t="s">
        <v>161</v>
      </c>
      <c r="BE219" s="231">
        <f>IF(N219="základní",J219,0)</f>
        <v>0</v>
      </c>
      <c r="BF219" s="231">
        <f>IF(N219="snížená",J219,0)</f>
        <v>0</v>
      </c>
      <c r="BG219" s="231">
        <f>IF(N219="zákl. přenesená",J219,0)</f>
        <v>0</v>
      </c>
      <c r="BH219" s="231">
        <f>IF(N219="sníž. přenesená",J219,0)</f>
        <v>0</v>
      </c>
      <c r="BI219" s="231">
        <f>IF(N219="nulová",J219,0)</f>
        <v>0</v>
      </c>
      <c r="BJ219" s="18" t="s">
        <v>88</v>
      </c>
      <c r="BK219" s="231">
        <f>ROUND(I219*H219,2)</f>
        <v>0</v>
      </c>
      <c r="BL219" s="18" t="s">
        <v>303</v>
      </c>
      <c r="BM219" s="230" t="s">
        <v>2427</v>
      </c>
    </row>
    <row r="220" s="13" customFormat="1">
      <c r="A220" s="13"/>
      <c r="B220" s="241"/>
      <c r="C220" s="242"/>
      <c r="D220" s="232" t="s">
        <v>250</v>
      </c>
      <c r="E220" s="242"/>
      <c r="F220" s="244" t="s">
        <v>1504</v>
      </c>
      <c r="G220" s="242"/>
      <c r="H220" s="245">
        <v>135.59999999999999</v>
      </c>
      <c r="I220" s="246"/>
      <c r="J220" s="242"/>
      <c r="K220" s="242"/>
      <c r="L220" s="247"/>
      <c r="M220" s="248"/>
      <c r="N220" s="249"/>
      <c r="O220" s="249"/>
      <c r="P220" s="249"/>
      <c r="Q220" s="249"/>
      <c r="R220" s="249"/>
      <c r="S220" s="249"/>
      <c r="T220" s="250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T220" s="251" t="s">
        <v>250</v>
      </c>
      <c r="AU220" s="251" t="s">
        <v>90</v>
      </c>
      <c r="AV220" s="13" t="s">
        <v>90</v>
      </c>
      <c r="AW220" s="13" t="s">
        <v>4</v>
      </c>
      <c r="AX220" s="13" t="s">
        <v>88</v>
      </c>
      <c r="AY220" s="251" t="s">
        <v>161</v>
      </c>
    </row>
    <row r="221" s="12" customFormat="1" ht="22.8" customHeight="1">
      <c r="A221" s="12"/>
      <c r="B221" s="203"/>
      <c r="C221" s="204"/>
      <c r="D221" s="205" t="s">
        <v>79</v>
      </c>
      <c r="E221" s="217" t="s">
        <v>992</v>
      </c>
      <c r="F221" s="217" t="s">
        <v>993</v>
      </c>
      <c r="G221" s="204"/>
      <c r="H221" s="204"/>
      <c r="I221" s="207"/>
      <c r="J221" s="218">
        <f>BK221</f>
        <v>0</v>
      </c>
      <c r="K221" s="204"/>
      <c r="L221" s="209"/>
      <c r="M221" s="210"/>
      <c r="N221" s="211"/>
      <c r="O221" s="211"/>
      <c r="P221" s="212">
        <f>SUM(P222:P237)</f>
        <v>0</v>
      </c>
      <c r="Q221" s="211"/>
      <c r="R221" s="212">
        <f>SUM(R222:R237)</f>
        <v>0.10531824999999997</v>
      </c>
      <c r="S221" s="211"/>
      <c r="T221" s="213">
        <f>SUM(T222:T237)</f>
        <v>0</v>
      </c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R221" s="214" t="s">
        <v>90</v>
      </c>
      <c r="AT221" s="215" t="s">
        <v>79</v>
      </c>
      <c r="AU221" s="215" t="s">
        <v>88</v>
      </c>
      <c r="AY221" s="214" t="s">
        <v>161</v>
      </c>
      <c r="BK221" s="216">
        <f>SUM(BK222:BK237)</f>
        <v>0</v>
      </c>
    </row>
    <row r="222" s="2" customFormat="1" ht="24.15" customHeight="1">
      <c r="A222" s="39"/>
      <c r="B222" s="40"/>
      <c r="C222" s="219" t="s">
        <v>644</v>
      </c>
      <c r="D222" s="219" t="s">
        <v>164</v>
      </c>
      <c r="E222" s="220" t="s">
        <v>994</v>
      </c>
      <c r="F222" s="221" t="s">
        <v>995</v>
      </c>
      <c r="G222" s="222" t="s">
        <v>248</v>
      </c>
      <c r="H222" s="223">
        <v>3.6749999999999998</v>
      </c>
      <c r="I222" s="224"/>
      <c r="J222" s="225">
        <f>ROUND(I222*H222,2)</f>
        <v>0</v>
      </c>
      <c r="K222" s="221" t="s">
        <v>168</v>
      </c>
      <c r="L222" s="45"/>
      <c r="M222" s="226" t="s">
        <v>1</v>
      </c>
      <c r="N222" s="227" t="s">
        <v>45</v>
      </c>
      <c r="O222" s="92"/>
      <c r="P222" s="228">
        <f>O222*H222</f>
        <v>0</v>
      </c>
      <c r="Q222" s="228">
        <v>0.025069999999999999</v>
      </c>
      <c r="R222" s="228">
        <f>Q222*H222</f>
        <v>0.092132249999999985</v>
      </c>
      <c r="S222" s="228">
        <v>0</v>
      </c>
      <c r="T222" s="229">
        <f>S222*H222</f>
        <v>0</v>
      </c>
      <c r="U222" s="39"/>
      <c r="V222" s="39"/>
      <c r="W222" s="39"/>
      <c r="X222" s="39"/>
      <c r="Y222" s="39"/>
      <c r="Z222" s="39"/>
      <c r="AA222" s="39"/>
      <c r="AB222" s="39"/>
      <c r="AC222" s="39"/>
      <c r="AD222" s="39"/>
      <c r="AE222" s="39"/>
      <c r="AR222" s="230" t="s">
        <v>303</v>
      </c>
      <c r="AT222" s="230" t="s">
        <v>164</v>
      </c>
      <c r="AU222" s="230" t="s">
        <v>90</v>
      </c>
      <c r="AY222" s="18" t="s">
        <v>161</v>
      </c>
      <c r="BE222" s="231">
        <f>IF(N222="základní",J222,0)</f>
        <v>0</v>
      </c>
      <c r="BF222" s="231">
        <f>IF(N222="snížená",J222,0)</f>
        <v>0</v>
      </c>
      <c r="BG222" s="231">
        <f>IF(N222="zákl. přenesená",J222,0)</f>
        <v>0</v>
      </c>
      <c r="BH222" s="231">
        <f>IF(N222="sníž. přenesená",J222,0)</f>
        <v>0</v>
      </c>
      <c r="BI222" s="231">
        <f>IF(N222="nulová",J222,0)</f>
        <v>0</v>
      </c>
      <c r="BJ222" s="18" t="s">
        <v>88</v>
      </c>
      <c r="BK222" s="231">
        <f>ROUND(I222*H222,2)</f>
        <v>0</v>
      </c>
      <c r="BL222" s="18" t="s">
        <v>303</v>
      </c>
      <c r="BM222" s="230" t="s">
        <v>2428</v>
      </c>
    </row>
    <row r="223" s="2" customFormat="1">
      <c r="A223" s="39"/>
      <c r="B223" s="40"/>
      <c r="C223" s="41"/>
      <c r="D223" s="232" t="s">
        <v>171</v>
      </c>
      <c r="E223" s="41"/>
      <c r="F223" s="233" t="s">
        <v>997</v>
      </c>
      <c r="G223" s="41"/>
      <c r="H223" s="41"/>
      <c r="I223" s="234"/>
      <c r="J223" s="41"/>
      <c r="K223" s="41"/>
      <c r="L223" s="45"/>
      <c r="M223" s="235"/>
      <c r="N223" s="236"/>
      <c r="O223" s="92"/>
      <c r="P223" s="92"/>
      <c r="Q223" s="92"/>
      <c r="R223" s="92"/>
      <c r="S223" s="92"/>
      <c r="T223" s="93"/>
      <c r="U223" s="39"/>
      <c r="V223" s="39"/>
      <c r="W223" s="39"/>
      <c r="X223" s="39"/>
      <c r="Y223" s="39"/>
      <c r="Z223" s="39"/>
      <c r="AA223" s="39"/>
      <c r="AB223" s="39"/>
      <c r="AC223" s="39"/>
      <c r="AD223" s="39"/>
      <c r="AE223" s="39"/>
      <c r="AT223" s="18" t="s">
        <v>171</v>
      </c>
      <c r="AU223" s="18" t="s">
        <v>90</v>
      </c>
    </row>
    <row r="224" s="13" customFormat="1">
      <c r="A224" s="13"/>
      <c r="B224" s="241"/>
      <c r="C224" s="242"/>
      <c r="D224" s="232" t="s">
        <v>250</v>
      </c>
      <c r="E224" s="243" t="s">
        <v>1</v>
      </c>
      <c r="F224" s="244" t="s">
        <v>1338</v>
      </c>
      <c r="G224" s="242"/>
      <c r="H224" s="245">
        <v>3.6749999999999998</v>
      </c>
      <c r="I224" s="246"/>
      <c r="J224" s="242"/>
      <c r="K224" s="242"/>
      <c r="L224" s="247"/>
      <c r="M224" s="248"/>
      <c r="N224" s="249"/>
      <c r="O224" s="249"/>
      <c r="P224" s="249"/>
      <c r="Q224" s="249"/>
      <c r="R224" s="249"/>
      <c r="S224" s="249"/>
      <c r="T224" s="250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T224" s="251" t="s">
        <v>250</v>
      </c>
      <c r="AU224" s="251" t="s">
        <v>90</v>
      </c>
      <c r="AV224" s="13" t="s">
        <v>90</v>
      </c>
      <c r="AW224" s="13" t="s">
        <v>36</v>
      </c>
      <c r="AX224" s="13" t="s">
        <v>80</v>
      </c>
      <c r="AY224" s="251" t="s">
        <v>161</v>
      </c>
    </row>
    <row r="225" s="14" customFormat="1">
      <c r="A225" s="14"/>
      <c r="B225" s="252"/>
      <c r="C225" s="253"/>
      <c r="D225" s="232" t="s">
        <v>250</v>
      </c>
      <c r="E225" s="254" t="s">
        <v>1</v>
      </c>
      <c r="F225" s="255" t="s">
        <v>253</v>
      </c>
      <c r="G225" s="253"/>
      <c r="H225" s="256">
        <v>3.6749999999999998</v>
      </c>
      <c r="I225" s="257"/>
      <c r="J225" s="253"/>
      <c r="K225" s="253"/>
      <c r="L225" s="258"/>
      <c r="M225" s="259"/>
      <c r="N225" s="260"/>
      <c r="O225" s="260"/>
      <c r="P225" s="260"/>
      <c r="Q225" s="260"/>
      <c r="R225" s="260"/>
      <c r="S225" s="260"/>
      <c r="T225" s="261"/>
      <c r="U225" s="14"/>
      <c r="V225" s="14"/>
      <c r="W225" s="14"/>
      <c r="X225" s="14"/>
      <c r="Y225" s="14"/>
      <c r="Z225" s="14"/>
      <c r="AA225" s="14"/>
      <c r="AB225" s="14"/>
      <c r="AC225" s="14"/>
      <c r="AD225" s="14"/>
      <c r="AE225" s="14"/>
      <c r="AT225" s="262" t="s">
        <v>250</v>
      </c>
      <c r="AU225" s="262" t="s">
        <v>90</v>
      </c>
      <c r="AV225" s="14" t="s">
        <v>184</v>
      </c>
      <c r="AW225" s="14" t="s">
        <v>36</v>
      </c>
      <c r="AX225" s="14" t="s">
        <v>88</v>
      </c>
      <c r="AY225" s="262" t="s">
        <v>161</v>
      </c>
    </row>
    <row r="226" s="2" customFormat="1" ht="16.5" customHeight="1">
      <c r="A226" s="39"/>
      <c r="B226" s="40"/>
      <c r="C226" s="219" t="s">
        <v>648</v>
      </c>
      <c r="D226" s="219" t="s">
        <v>164</v>
      </c>
      <c r="E226" s="220" t="s">
        <v>999</v>
      </c>
      <c r="F226" s="221" t="s">
        <v>1000</v>
      </c>
      <c r="G226" s="222" t="s">
        <v>441</v>
      </c>
      <c r="H226" s="223">
        <v>6</v>
      </c>
      <c r="I226" s="224"/>
      <c r="J226" s="225">
        <f>ROUND(I226*H226,2)</f>
        <v>0</v>
      </c>
      <c r="K226" s="221" t="s">
        <v>168</v>
      </c>
      <c r="L226" s="45"/>
      <c r="M226" s="226" t="s">
        <v>1</v>
      </c>
      <c r="N226" s="227" t="s">
        <v>45</v>
      </c>
      <c r="O226" s="92"/>
      <c r="P226" s="228">
        <f>O226*H226</f>
        <v>0</v>
      </c>
      <c r="Q226" s="228">
        <v>0.00051999999999999995</v>
      </c>
      <c r="R226" s="228">
        <f>Q226*H226</f>
        <v>0.0031199999999999995</v>
      </c>
      <c r="S226" s="228">
        <v>0</v>
      </c>
      <c r="T226" s="229">
        <f>S226*H226</f>
        <v>0</v>
      </c>
      <c r="U226" s="39"/>
      <c r="V226" s="39"/>
      <c r="W226" s="39"/>
      <c r="X226" s="39"/>
      <c r="Y226" s="39"/>
      <c r="Z226" s="39"/>
      <c r="AA226" s="39"/>
      <c r="AB226" s="39"/>
      <c r="AC226" s="39"/>
      <c r="AD226" s="39"/>
      <c r="AE226" s="39"/>
      <c r="AR226" s="230" t="s">
        <v>303</v>
      </c>
      <c r="AT226" s="230" t="s">
        <v>164</v>
      </c>
      <c r="AU226" s="230" t="s">
        <v>90</v>
      </c>
      <c r="AY226" s="18" t="s">
        <v>161</v>
      </c>
      <c r="BE226" s="231">
        <f>IF(N226="základní",J226,0)</f>
        <v>0</v>
      </c>
      <c r="BF226" s="231">
        <f>IF(N226="snížená",J226,0)</f>
        <v>0</v>
      </c>
      <c r="BG226" s="231">
        <f>IF(N226="zákl. přenesená",J226,0)</f>
        <v>0</v>
      </c>
      <c r="BH226" s="231">
        <f>IF(N226="sníž. přenesená",J226,0)</f>
        <v>0</v>
      </c>
      <c r="BI226" s="231">
        <f>IF(N226="nulová",J226,0)</f>
        <v>0</v>
      </c>
      <c r="BJ226" s="18" t="s">
        <v>88</v>
      </c>
      <c r="BK226" s="231">
        <f>ROUND(I226*H226,2)</f>
        <v>0</v>
      </c>
      <c r="BL226" s="18" t="s">
        <v>303</v>
      </c>
      <c r="BM226" s="230" t="s">
        <v>2429</v>
      </c>
    </row>
    <row r="227" s="2" customFormat="1" ht="16.5" customHeight="1">
      <c r="A227" s="39"/>
      <c r="B227" s="40"/>
      <c r="C227" s="219" t="s">
        <v>655</v>
      </c>
      <c r="D227" s="219" t="s">
        <v>164</v>
      </c>
      <c r="E227" s="220" t="s">
        <v>1002</v>
      </c>
      <c r="F227" s="221" t="s">
        <v>1003</v>
      </c>
      <c r="G227" s="222" t="s">
        <v>441</v>
      </c>
      <c r="H227" s="223">
        <v>3</v>
      </c>
      <c r="I227" s="224"/>
      <c r="J227" s="225">
        <f>ROUND(I227*H227,2)</f>
        <v>0</v>
      </c>
      <c r="K227" s="221" t="s">
        <v>168</v>
      </c>
      <c r="L227" s="45"/>
      <c r="M227" s="226" t="s">
        <v>1</v>
      </c>
      <c r="N227" s="227" t="s">
        <v>45</v>
      </c>
      <c r="O227" s="92"/>
      <c r="P227" s="228">
        <f>O227*H227</f>
        <v>0</v>
      </c>
      <c r="Q227" s="228">
        <v>0.00091</v>
      </c>
      <c r="R227" s="228">
        <f>Q227*H227</f>
        <v>0.0027299999999999998</v>
      </c>
      <c r="S227" s="228">
        <v>0</v>
      </c>
      <c r="T227" s="229">
        <f>S227*H227</f>
        <v>0</v>
      </c>
      <c r="U227" s="39"/>
      <c r="V227" s="39"/>
      <c r="W227" s="39"/>
      <c r="X227" s="39"/>
      <c r="Y227" s="39"/>
      <c r="Z227" s="39"/>
      <c r="AA227" s="39"/>
      <c r="AB227" s="39"/>
      <c r="AC227" s="39"/>
      <c r="AD227" s="39"/>
      <c r="AE227" s="39"/>
      <c r="AR227" s="230" t="s">
        <v>303</v>
      </c>
      <c r="AT227" s="230" t="s">
        <v>164</v>
      </c>
      <c r="AU227" s="230" t="s">
        <v>90</v>
      </c>
      <c r="AY227" s="18" t="s">
        <v>161</v>
      </c>
      <c r="BE227" s="231">
        <f>IF(N227="základní",J227,0)</f>
        <v>0</v>
      </c>
      <c r="BF227" s="231">
        <f>IF(N227="snížená",J227,0)</f>
        <v>0</v>
      </c>
      <c r="BG227" s="231">
        <f>IF(N227="zákl. přenesená",J227,0)</f>
        <v>0</v>
      </c>
      <c r="BH227" s="231">
        <f>IF(N227="sníž. přenesená",J227,0)</f>
        <v>0</v>
      </c>
      <c r="BI227" s="231">
        <f>IF(N227="nulová",J227,0)</f>
        <v>0</v>
      </c>
      <c r="BJ227" s="18" t="s">
        <v>88</v>
      </c>
      <c r="BK227" s="231">
        <f>ROUND(I227*H227,2)</f>
        <v>0</v>
      </c>
      <c r="BL227" s="18" t="s">
        <v>303</v>
      </c>
      <c r="BM227" s="230" t="s">
        <v>2430</v>
      </c>
    </row>
    <row r="228" s="2" customFormat="1" ht="16.5" customHeight="1">
      <c r="A228" s="39"/>
      <c r="B228" s="40"/>
      <c r="C228" s="219" t="s">
        <v>660</v>
      </c>
      <c r="D228" s="219" t="s">
        <v>164</v>
      </c>
      <c r="E228" s="220" t="s">
        <v>1005</v>
      </c>
      <c r="F228" s="221" t="s">
        <v>1006</v>
      </c>
      <c r="G228" s="222" t="s">
        <v>248</v>
      </c>
      <c r="H228" s="223">
        <v>3.6749999999999998</v>
      </c>
      <c r="I228" s="224"/>
      <c r="J228" s="225">
        <f>ROUND(I228*H228,2)</f>
        <v>0</v>
      </c>
      <c r="K228" s="221" t="s">
        <v>168</v>
      </c>
      <c r="L228" s="45"/>
      <c r="M228" s="226" t="s">
        <v>1</v>
      </c>
      <c r="N228" s="227" t="s">
        <v>45</v>
      </c>
      <c r="O228" s="92"/>
      <c r="P228" s="228">
        <f>O228*H228</f>
        <v>0</v>
      </c>
      <c r="Q228" s="228">
        <v>0.00010000000000000001</v>
      </c>
      <c r="R228" s="228">
        <f>Q228*H228</f>
        <v>0.00036749999999999999</v>
      </c>
      <c r="S228" s="228">
        <v>0</v>
      </c>
      <c r="T228" s="229">
        <f>S228*H228</f>
        <v>0</v>
      </c>
      <c r="U228" s="39"/>
      <c r="V228" s="39"/>
      <c r="W228" s="39"/>
      <c r="X228" s="39"/>
      <c r="Y228" s="39"/>
      <c r="Z228" s="39"/>
      <c r="AA228" s="39"/>
      <c r="AB228" s="39"/>
      <c r="AC228" s="39"/>
      <c r="AD228" s="39"/>
      <c r="AE228" s="39"/>
      <c r="AR228" s="230" t="s">
        <v>303</v>
      </c>
      <c r="AT228" s="230" t="s">
        <v>164</v>
      </c>
      <c r="AU228" s="230" t="s">
        <v>90</v>
      </c>
      <c r="AY228" s="18" t="s">
        <v>161</v>
      </c>
      <c r="BE228" s="231">
        <f>IF(N228="základní",J228,0)</f>
        <v>0</v>
      </c>
      <c r="BF228" s="231">
        <f>IF(N228="snížená",J228,0)</f>
        <v>0</v>
      </c>
      <c r="BG228" s="231">
        <f>IF(N228="zákl. přenesená",J228,0)</f>
        <v>0</v>
      </c>
      <c r="BH228" s="231">
        <f>IF(N228="sníž. přenesená",J228,0)</f>
        <v>0</v>
      </c>
      <c r="BI228" s="231">
        <f>IF(N228="nulová",J228,0)</f>
        <v>0</v>
      </c>
      <c r="BJ228" s="18" t="s">
        <v>88</v>
      </c>
      <c r="BK228" s="231">
        <f>ROUND(I228*H228,2)</f>
        <v>0</v>
      </c>
      <c r="BL228" s="18" t="s">
        <v>303</v>
      </c>
      <c r="BM228" s="230" t="s">
        <v>2431</v>
      </c>
    </row>
    <row r="229" s="2" customFormat="1" ht="24.15" customHeight="1">
      <c r="A229" s="39"/>
      <c r="B229" s="40"/>
      <c r="C229" s="219" t="s">
        <v>664</v>
      </c>
      <c r="D229" s="219" t="s">
        <v>164</v>
      </c>
      <c r="E229" s="220" t="s">
        <v>1008</v>
      </c>
      <c r="F229" s="221" t="s">
        <v>1009</v>
      </c>
      <c r="G229" s="222" t="s">
        <v>441</v>
      </c>
      <c r="H229" s="223">
        <v>2.4500000000000002</v>
      </c>
      <c r="I229" s="224"/>
      <c r="J229" s="225">
        <f>ROUND(I229*H229,2)</f>
        <v>0</v>
      </c>
      <c r="K229" s="221" t="s">
        <v>168</v>
      </c>
      <c r="L229" s="45"/>
      <c r="M229" s="226" t="s">
        <v>1</v>
      </c>
      <c r="N229" s="227" t="s">
        <v>45</v>
      </c>
      <c r="O229" s="92"/>
      <c r="P229" s="228">
        <f>O229*H229</f>
        <v>0</v>
      </c>
      <c r="Q229" s="228">
        <v>0.00012999999999999999</v>
      </c>
      <c r="R229" s="228">
        <f>Q229*H229</f>
        <v>0.00031849999999999999</v>
      </c>
      <c r="S229" s="228">
        <v>0</v>
      </c>
      <c r="T229" s="229">
        <f>S229*H229</f>
        <v>0</v>
      </c>
      <c r="U229" s="39"/>
      <c r="V229" s="39"/>
      <c r="W229" s="39"/>
      <c r="X229" s="39"/>
      <c r="Y229" s="39"/>
      <c r="Z229" s="39"/>
      <c r="AA229" s="39"/>
      <c r="AB229" s="39"/>
      <c r="AC229" s="39"/>
      <c r="AD229" s="39"/>
      <c r="AE229" s="39"/>
      <c r="AR229" s="230" t="s">
        <v>303</v>
      </c>
      <c r="AT229" s="230" t="s">
        <v>164</v>
      </c>
      <c r="AU229" s="230" t="s">
        <v>90</v>
      </c>
      <c r="AY229" s="18" t="s">
        <v>161</v>
      </c>
      <c r="BE229" s="231">
        <f>IF(N229="základní",J229,0)</f>
        <v>0</v>
      </c>
      <c r="BF229" s="231">
        <f>IF(N229="snížená",J229,0)</f>
        <v>0</v>
      </c>
      <c r="BG229" s="231">
        <f>IF(N229="zákl. přenesená",J229,0)</f>
        <v>0</v>
      </c>
      <c r="BH229" s="231">
        <f>IF(N229="sníž. přenesená",J229,0)</f>
        <v>0</v>
      </c>
      <c r="BI229" s="231">
        <f>IF(N229="nulová",J229,0)</f>
        <v>0</v>
      </c>
      <c r="BJ229" s="18" t="s">
        <v>88</v>
      </c>
      <c r="BK229" s="231">
        <f>ROUND(I229*H229,2)</f>
        <v>0</v>
      </c>
      <c r="BL229" s="18" t="s">
        <v>303</v>
      </c>
      <c r="BM229" s="230" t="s">
        <v>2432</v>
      </c>
    </row>
    <row r="230" s="13" customFormat="1">
      <c r="A230" s="13"/>
      <c r="B230" s="241"/>
      <c r="C230" s="242"/>
      <c r="D230" s="232" t="s">
        <v>250</v>
      </c>
      <c r="E230" s="243" t="s">
        <v>1</v>
      </c>
      <c r="F230" s="244" t="s">
        <v>1343</v>
      </c>
      <c r="G230" s="242"/>
      <c r="H230" s="245">
        <v>2.4500000000000002</v>
      </c>
      <c r="I230" s="246"/>
      <c r="J230" s="242"/>
      <c r="K230" s="242"/>
      <c r="L230" s="247"/>
      <c r="M230" s="248"/>
      <c r="N230" s="249"/>
      <c r="O230" s="249"/>
      <c r="P230" s="249"/>
      <c r="Q230" s="249"/>
      <c r="R230" s="249"/>
      <c r="S230" s="249"/>
      <c r="T230" s="250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T230" s="251" t="s">
        <v>250</v>
      </c>
      <c r="AU230" s="251" t="s">
        <v>90</v>
      </c>
      <c r="AV230" s="13" t="s">
        <v>90</v>
      </c>
      <c r="AW230" s="13" t="s">
        <v>36</v>
      </c>
      <c r="AX230" s="13" t="s">
        <v>80</v>
      </c>
      <c r="AY230" s="251" t="s">
        <v>161</v>
      </c>
    </row>
    <row r="231" s="14" customFormat="1">
      <c r="A231" s="14"/>
      <c r="B231" s="252"/>
      <c r="C231" s="253"/>
      <c r="D231" s="232" t="s">
        <v>250</v>
      </c>
      <c r="E231" s="254" t="s">
        <v>1</v>
      </c>
      <c r="F231" s="255" t="s">
        <v>253</v>
      </c>
      <c r="G231" s="253"/>
      <c r="H231" s="256">
        <v>2.4500000000000002</v>
      </c>
      <c r="I231" s="257"/>
      <c r="J231" s="253"/>
      <c r="K231" s="253"/>
      <c r="L231" s="258"/>
      <c r="M231" s="259"/>
      <c r="N231" s="260"/>
      <c r="O231" s="260"/>
      <c r="P231" s="260"/>
      <c r="Q231" s="260"/>
      <c r="R231" s="260"/>
      <c r="S231" s="260"/>
      <c r="T231" s="261"/>
      <c r="U231" s="14"/>
      <c r="V231" s="14"/>
      <c r="W231" s="14"/>
      <c r="X231" s="14"/>
      <c r="Y231" s="14"/>
      <c r="Z231" s="14"/>
      <c r="AA231" s="14"/>
      <c r="AB231" s="14"/>
      <c r="AC231" s="14"/>
      <c r="AD231" s="14"/>
      <c r="AE231" s="14"/>
      <c r="AT231" s="262" t="s">
        <v>250</v>
      </c>
      <c r="AU231" s="262" t="s">
        <v>90</v>
      </c>
      <c r="AV231" s="14" t="s">
        <v>184</v>
      </c>
      <c r="AW231" s="14" t="s">
        <v>36</v>
      </c>
      <c r="AX231" s="14" t="s">
        <v>88</v>
      </c>
      <c r="AY231" s="262" t="s">
        <v>161</v>
      </c>
    </row>
    <row r="232" s="2" customFormat="1" ht="24.15" customHeight="1">
      <c r="A232" s="39"/>
      <c r="B232" s="40"/>
      <c r="C232" s="219" t="s">
        <v>668</v>
      </c>
      <c r="D232" s="219" t="s">
        <v>164</v>
      </c>
      <c r="E232" s="220" t="s">
        <v>1012</v>
      </c>
      <c r="F232" s="221" t="s">
        <v>1013</v>
      </c>
      <c r="G232" s="222" t="s">
        <v>248</v>
      </c>
      <c r="H232" s="223">
        <v>3.6749999999999998</v>
      </c>
      <c r="I232" s="224"/>
      <c r="J232" s="225">
        <f>ROUND(I232*H232,2)</f>
        <v>0</v>
      </c>
      <c r="K232" s="221" t="s">
        <v>168</v>
      </c>
      <c r="L232" s="45"/>
      <c r="M232" s="226" t="s">
        <v>1</v>
      </c>
      <c r="N232" s="227" t="s">
        <v>45</v>
      </c>
      <c r="O232" s="92"/>
      <c r="P232" s="228">
        <f>O232*H232</f>
        <v>0</v>
      </c>
      <c r="Q232" s="228">
        <v>0</v>
      </c>
      <c r="R232" s="228">
        <f>Q232*H232</f>
        <v>0</v>
      </c>
      <c r="S232" s="228">
        <v>0</v>
      </c>
      <c r="T232" s="229">
        <f>S232*H232</f>
        <v>0</v>
      </c>
      <c r="U232" s="39"/>
      <c r="V232" s="39"/>
      <c r="W232" s="39"/>
      <c r="X232" s="39"/>
      <c r="Y232" s="39"/>
      <c r="Z232" s="39"/>
      <c r="AA232" s="39"/>
      <c r="AB232" s="39"/>
      <c r="AC232" s="39"/>
      <c r="AD232" s="39"/>
      <c r="AE232" s="39"/>
      <c r="AR232" s="230" t="s">
        <v>303</v>
      </c>
      <c r="AT232" s="230" t="s">
        <v>164</v>
      </c>
      <c r="AU232" s="230" t="s">
        <v>90</v>
      </c>
      <c r="AY232" s="18" t="s">
        <v>161</v>
      </c>
      <c r="BE232" s="231">
        <f>IF(N232="základní",J232,0)</f>
        <v>0</v>
      </c>
      <c r="BF232" s="231">
        <f>IF(N232="snížená",J232,0)</f>
        <v>0</v>
      </c>
      <c r="BG232" s="231">
        <f>IF(N232="zákl. přenesená",J232,0)</f>
        <v>0</v>
      </c>
      <c r="BH232" s="231">
        <f>IF(N232="sníž. přenesená",J232,0)</f>
        <v>0</v>
      </c>
      <c r="BI232" s="231">
        <f>IF(N232="nulová",J232,0)</f>
        <v>0</v>
      </c>
      <c r="BJ232" s="18" t="s">
        <v>88</v>
      </c>
      <c r="BK232" s="231">
        <f>ROUND(I232*H232,2)</f>
        <v>0</v>
      </c>
      <c r="BL232" s="18" t="s">
        <v>303</v>
      </c>
      <c r="BM232" s="230" t="s">
        <v>2433</v>
      </c>
    </row>
    <row r="233" s="2" customFormat="1" ht="33" customHeight="1">
      <c r="A233" s="39"/>
      <c r="B233" s="40"/>
      <c r="C233" s="219" t="s">
        <v>672</v>
      </c>
      <c r="D233" s="219" t="s">
        <v>164</v>
      </c>
      <c r="E233" s="220" t="s">
        <v>1345</v>
      </c>
      <c r="F233" s="221" t="s">
        <v>1346</v>
      </c>
      <c r="G233" s="222" t="s">
        <v>256</v>
      </c>
      <c r="H233" s="223">
        <v>1</v>
      </c>
      <c r="I233" s="224"/>
      <c r="J233" s="225">
        <f>ROUND(I233*H233,2)</f>
        <v>0</v>
      </c>
      <c r="K233" s="221" t="s">
        <v>168</v>
      </c>
      <c r="L233" s="45"/>
      <c r="M233" s="226" t="s">
        <v>1</v>
      </c>
      <c r="N233" s="227" t="s">
        <v>45</v>
      </c>
      <c r="O233" s="92"/>
      <c r="P233" s="228">
        <f>O233*H233</f>
        <v>0</v>
      </c>
      <c r="Q233" s="228">
        <v>5.0000000000000002E-05</v>
      </c>
      <c r="R233" s="228">
        <f>Q233*H233</f>
        <v>5.0000000000000002E-05</v>
      </c>
      <c r="S233" s="228">
        <v>0</v>
      </c>
      <c r="T233" s="229">
        <f>S233*H233</f>
        <v>0</v>
      </c>
      <c r="U233" s="39"/>
      <c r="V233" s="39"/>
      <c r="W233" s="39"/>
      <c r="X233" s="39"/>
      <c r="Y233" s="39"/>
      <c r="Z233" s="39"/>
      <c r="AA233" s="39"/>
      <c r="AB233" s="39"/>
      <c r="AC233" s="39"/>
      <c r="AD233" s="39"/>
      <c r="AE233" s="39"/>
      <c r="AR233" s="230" t="s">
        <v>303</v>
      </c>
      <c r="AT233" s="230" t="s">
        <v>164</v>
      </c>
      <c r="AU233" s="230" t="s">
        <v>90</v>
      </c>
      <c r="AY233" s="18" t="s">
        <v>161</v>
      </c>
      <c r="BE233" s="231">
        <f>IF(N233="základní",J233,0)</f>
        <v>0</v>
      </c>
      <c r="BF233" s="231">
        <f>IF(N233="snížená",J233,0)</f>
        <v>0</v>
      </c>
      <c r="BG233" s="231">
        <f>IF(N233="zákl. přenesená",J233,0)</f>
        <v>0</v>
      </c>
      <c r="BH233" s="231">
        <f>IF(N233="sníž. přenesená",J233,0)</f>
        <v>0</v>
      </c>
      <c r="BI233" s="231">
        <f>IF(N233="nulová",J233,0)</f>
        <v>0</v>
      </c>
      <c r="BJ233" s="18" t="s">
        <v>88</v>
      </c>
      <c r="BK233" s="231">
        <f>ROUND(I233*H233,2)</f>
        <v>0</v>
      </c>
      <c r="BL233" s="18" t="s">
        <v>303</v>
      </c>
      <c r="BM233" s="230" t="s">
        <v>2434</v>
      </c>
    </row>
    <row r="234" s="2" customFormat="1" ht="24.15" customHeight="1">
      <c r="A234" s="39"/>
      <c r="B234" s="40"/>
      <c r="C234" s="263" t="s">
        <v>691</v>
      </c>
      <c r="D234" s="263" t="s">
        <v>261</v>
      </c>
      <c r="E234" s="264" t="s">
        <v>1348</v>
      </c>
      <c r="F234" s="265" t="s">
        <v>1349</v>
      </c>
      <c r="G234" s="266" t="s">
        <v>256</v>
      </c>
      <c r="H234" s="267">
        <v>1</v>
      </c>
      <c r="I234" s="268"/>
      <c r="J234" s="269">
        <f>ROUND(I234*H234,2)</f>
        <v>0</v>
      </c>
      <c r="K234" s="265" t="s">
        <v>308</v>
      </c>
      <c r="L234" s="270"/>
      <c r="M234" s="271" t="s">
        <v>1</v>
      </c>
      <c r="N234" s="272" t="s">
        <v>45</v>
      </c>
      <c r="O234" s="92"/>
      <c r="P234" s="228">
        <f>O234*H234</f>
        <v>0</v>
      </c>
      <c r="Q234" s="228">
        <v>0.0066</v>
      </c>
      <c r="R234" s="228">
        <f>Q234*H234</f>
        <v>0.0066</v>
      </c>
      <c r="S234" s="228">
        <v>0</v>
      </c>
      <c r="T234" s="229">
        <f>S234*H234</f>
        <v>0</v>
      </c>
      <c r="U234" s="39"/>
      <c r="V234" s="39"/>
      <c r="W234" s="39"/>
      <c r="X234" s="39"/>
      <c r="Y234" s="39"/>
      <c r="Z234" s="39"/>
      <c r="AA234" s="39"/>
      <c r="AB234" s="39"/>
      <c r="AC234" s="39"/>
      <c r="AD234" s="39"/>
      <c r="AE234" s="39"/>
      <c r="AR234" s="230" t="s">
        <v>309</v>
      </c>
      <c r="AT234" s="230" t="s">
        <v>261</v>
      </c>
      <c r="AU234" s="230" t="s">
        <v>90</v>
      </c>
      <c r="AY234" s="18" t="s">
        <v>161</v>
      </c>
      <c r="BE234" s="231">
        <f>IF(N234="základní",J234,0)</f>
        <v>0</v>
      </c>
      <c r="BF234" s="231">
        <f>IF(N234="snížená",J234,0)</f>
        <v>0</v>
      </c>
      <c r="BG234" s="231">
        <f>IF(N234="zákl. přenesená",J234,0)</f>
        <v>0</v>
      </c>
      <c r="BH234" s="231">
        <f>IF(N234="sníž. přenesená",J234,0)</f>
        <v>0</v>
      </c>
      <c r="BI234" s="231">
        <f>IF(N234="nulová",J234,0)</f>
        <v>0</v>
      </c>
      <c r="BJ234" s="18" t="s">
        <v>88</v>
      </c>
      <c r="BK234" s="231">
        <f>ROUND(I234*H234,2)</f>
        <v>0</v>
      </c>
      <c r="BL234" s="18" t="s">
        <v>303</v>
      </c>
      <c r="BM234" s="230" t="s">
        <v>2435</v>
      </c>
    </row>
    <row r="235" s="2" customFormat="1" ht="33" customHeight="1">
      <c r="A235" s="39"/>
      <c r="B235" s="40"/>
      <c r="C235" s="219" t="s">
        <v>696</v>
      </c>
      <c r="D235" s="219" t="s">
        <v>164</v>
      </c>
      <c r="E235" s="220" t="s">
        <v>1015</v>
      </c>
      <c r="F235" s="221" t="s">
        <v>1016</v>
      </c>
      <c r="G235" s="222" t="s">
        <v>362</v>
      </c>
      <c r="H235" s="283"/>
      <c r="I235" s="224"/>
      <c r="J235" s="225">
        <f>ROUND(I235*H235,2)</f>
        <v>0</v>
      </c>
      <c r="K235" s="221" t="s">
        <v>168</v>
      </c>
      <c r="L235" s="45"/>
      <c r="M235" s="226" t="s">
        <v>1</v>
      </c>
      <c r="N235" s="227" t="s">
        <v>45</v>
      </c>
      <c r="O235" s="92"/>
      <c r="P235" s="228">
        <f>O235*H235</f>
        <v>0</v>
      </c>
      <c r="Q235" s="228">
        <v>0</v>
      </c>
      <c r="R235" s="228">
        <f>Q235*H235</f>
        <v>0</v>
      </c>
      <c r="S235" s="228">
        <v>0</v>
      </c>
      <c r="T235" s="229">
        <f>S235*H235</f>
        <v>0</v>
      </c>
      <c r="U235" s="39"/>
      <c r="V235" s="39"/>
      <c r="W235" s="39"/>
      <c r="X235" s="39"/>
      <c r="Y235" s="39"/>
      <c r="Z235" s="39"/>
      <c r="AA235" s="39"/>
      <c r="AB235" s="39"/>
      <c r="AC235" s="39"/>
      <c r="AD235" s="39"/>
      <c r="AE235" s="39"/>
      <c r="AR235" s="230" t="s">
        <v>303</v>
      </c>
      <c r="AT235" s="230" t="s">
        <v>164</v>
      </c>
      <c r="AU235" s="230" t="s">
        <v>90</v>
      </c>
      <c r="AY235" s="18" t="s">
        <v>161</v>
      </c>
      <c r="BE235" s="231">
        <f>IF(N235="základní",J235,0)</f>
        <v>0</v>
      </c>
      <c r="BF235" s="231">
        <f>IF(N235="snížená",J235,0)</f>
        <v>0</v>
      </c>
      <c r="BG235" s="231">
        <f>IF(N235="zákl. přenesená",J235,0)</f>
        <v>0</v>
      </c>
      <c r="BH235" s="231">
        <f>IF(N235="sníž. přenesená",J235,0)</f>
        <v>0</v>
      </c>
      <c r="BI235" s="231">
        <f>IF(N235="nulová",J235,0)</f>
        <v>0</v>
      </c>
      <c r="BJ235" s="18" t="s">
        <v>88</v>
      </c>
      <c r="BK235" s="231">
        <f>ROUND(I235*H235,2)</f>
        <v>0</v>
      </c>
      <c r="BL235" s="18" t="s">
        <v>303</v>
      </c>
      <c r="BM235" s="230" t="s">
        <v>2436</v>
      </c>
    </row>
    <row r="236" s="2" customFormat="1" ht="37.8" customHeight="1">
      <c r="A236" s="39"/>
      <c r="B236" s="40"/>
      <c r="C236" s="219" t="s">
        <v>708</v>
      </c>
      <c r="D236" s="219" t="s">
        <v>164</v>
      </c>
      <c r="E236" s="220" t="s">
        <v>1018</v>
      </c>
      <c r="F236" s="221" t="s">
        <v>1019</v>
      </c>
      <c r="G236" s="222" t="s">
        <v>362</v>
      </c>
      <c r="H236" s="283"/>
      <c r="I236" s="224"/>
      <c r="J236" s="225">
        <f>ROUND(I236*H236,2)</f>
        <v>0</v>
      </c>
      <c r="K236" s="221" t="s">
        <v>168</v>
      </c>
      <c r="L236" s="45"/>
      <c r="M236" s="226" t="s">
        <v>1</v>
      </c>
      <c r="N236" s="227" t="s">
        <v>45</v>
      </c>
      <c r="O236" s="92"/>
      <c r="P236" s="228">
        <f>O236*H236</f>
        <v>0</v>
      </c>
      <c r="Q236" s="228">
        <v>0</v>
      </c>
      <c r="R236" s="228">
        <f>Q236*H236</f>
        <v>0</v>
      </c>
      <c r="S236" s="228">
        <v>0</v>
      </c>
      <c r="T236" s="229">
        <f>S236*H236</f>
        <v>0</v>
      </c>
      <c r="U236" s="39"/>
      <c r="V236" s="39"/>
      <c r="W236" s="39"/>
      <c r="X236" s="39"/>
      <c r="Y236" s="39"/>
      <c r="Z236" s="39"/>
      <c r="AA236" s="39"/>
      <c r="AB236" s="39"/>
      <c r="AC236" s="39"/>
      <c r="AD236" s="39"/>
      <c r="AE236" s="39"/>
      <c r="AR236" s="230" t="s">
        <v>303</v>
      </c>
      <c r="AT236" s="230" t="s">
        <v>164</v>
      </c>
      <c r="AU236" s="230" t="s">
        <v>90</v>
      </c>
      <c r="AY236" s="18" t="s">
        <v>161</v>
      </c>
      <c r="BE236" s="231">
        <f>IF(N236="základní",J236,0)</f>
        <v>0</v>
      </c>
      <c r="BF236" s="231">
        <f>IF(N236="snížená",J236,0)</f>
        <v>0</v>
      </c>
      <c r="BG236" s="231">
        <f>IF(N236="zákl. přenesená",J236,0)</f>
        <v>0</v>
      </c>
      <c r="BH236" s="231">
        <f>IF(N236="sníž. přenesená",J236,0)</f>
        <v>0</v>
      </c>
      <c r="BI236" s="231">
        <f>IF(N236="nulová",J236,0)</f>
        <v>0</v>
      </c>
      <c r="BJ236" s="18" t="s">
        <v>88</v>
      </c>
      <c r="BK236" s="231">
        <f>ROUND(I236*H236,2)</f>
        <v>0</v>
      </c>
      <c r="BL236" s="18" t="s">
        <v>303</v>
      </c>
      <c r="BM236" s="230" t="s">
        <v>2437</v>
      </c>
    </row>
    <row r="237" s="13" customFormat="1">
      <c r="A237" s="13"/>
      <c r="B237" s="241"/>
      <c r="C237" s="242"/>
      <c r="D237" s="232" t="s">
        <v>250</v>
      </c>
      <c r="E237" s="242"/>
      <c r="F237" s="244" t="s">
        <v>1353</v>
      </c>
      <c r="G237" s="242"/>
      <c r="H237" s="245">
        <v>220.83600000000001</v>
      </c>
      <c r="I237" s="246"/>
      <c r="J237" s="242"/>
      <c r="K237" s="242"/>
      <c r="L237" s="247"/>
      <c r="M237" s="248"/>
      <c r="N237" s="249"/>
      <c r="O237" s="249"/>
      <c r="P237" s="249"/>
      <c r="Q237" s="249"/>
      <c r="R237" s="249"/>
      <c r="S237" s="249"/>
      <c r="T237" s="250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T237" s="251" t="s">
        <v>250</v>
      </c>
      <c r="AU237" s="251" t="s">
        <v>90</v>
      </c>
      <c r="AV237" s="13" t="s">
        <v>90</v>
      </c>
      <c r="AW237" s="13" t="s">
        <v>4</v>
      </c>
      <c r="AX237" s="13" t="s">
        <v>88</v>
      </c>
      <c r="AY237" s="251" t="s">
        <v>161</v>
      </c>
    </row>
    <row r="238" s="12" customFormat="1" ht="22.8" customHeight="1">
      <c r="A238" s="12"/>
      <c r="B238" s="203"/>
      <c r="C238" s="204"/>
      <c r="D238" s="205" t="s">
        <v>79</v>
      </c>
      <c r="E238" s="217" t="s">
        <v>1035</v>
      </c>
      <c r="F238" s="217" t="s">
        <v>1036</v>
      </c>
      <c r="G238" s="204"/>
      <c r="H238" s="204"/>
      <c r="I238" s="207"/>
      <c r="J238" s="218">
        <f>BK238</f>
        <v>0</v>
      </c>
      <c r="K238" s="204"/>
      <c r="L238" s="209"/>
      <c r="M238" s="210"/>
      <c r="N238" s="211"/>
      <c r="O238" s="211"/>
      <c r="P238" s="212">
        <f>SUM(P239:P272)</f>
        <v>0</v>
      </c>
      <c r="Q238" s="211"/>
      <c r="R238" s="212">
        <f>SUM(R239:R272)</f>
        <v>0.67840620000000007</v>
      </c>
      <c r="S238" s="211"/>
      <c r="T238" s="213">
        <f>SUM(T239:T272)</f>
        <v>0.050506000000000002</v>
      </c>
      <c r="U238" s="12"/>
      <c r="V238" s="12"/>
      <c r="W238" s="12"/>
      <c r="X238" s="12"/>
      <c r="Y238" s="12"/>
      <c r="Z238" s="12"/>
      <c r="AA238" s="12"/>
      <c r="AB238" s="12"/>
      <c r="AC238" s="12"/>
      <c r="AD238" s="12"/>
      <c r="AE238" s="12"/>
      <c r="AR238" s="214" t="s">
        <v>90</v>
      </c>
      <c r="AT238" s="215" t="s">
        <v>79</v>
      </c>
      <c r="AU238" s="215" t="s">
        <v>88</v>
      </c>
      <c r="AY238" s="214" t="s">
        <v>161</v>
      </c>
      <c r="BK238" s="216">
        <f>SUM(BK239:BK272)</f>
        <v>0</v>
      </c>
    </row>
    <row r="239" s="2" customFormat="1" ht="24.15" customHeight="1">
      <c r="A239" s="39"/>
      <c r="B239" s="40"/>
      <c r="C239" s="219" t="s">
        <v>712</v>
      </c>
      <c r="D239" s="219" t="s">
        <v>164</v>
      </c>
      <c r="E239" s="220" t="s">
        <v>1043</v>
      </c>
      <c r="F239" s="221" t="s">
        <v>1044</v>
      </c>
      <c r="G239" s="222" t="s">
        <v>248</v>
      </c>
      <c r="H239" s="223">
        <v>18.100000000000001</v>
      </c>
      <c r="I239" s="224"/>
      <c r="J239" s="225">
        <f>ROUND(I239*H239,2)</f>
        <v>0</v>
      </c>
      <c r="K239" s="221" t="s">
        <v>168</v>
      </c>
      <c r="L239" s="45"/>
      <c r="M239" s="226" t="s">
        <v>1</v>
      </c>
      <c r="N239" s="227" t="s">
        <v>45</v>
      </c>
      <c r="O239" s="92"/>
      <c r="P239" s="228">
        <f>O239*H239</f>
        <v>0</v>
      </c>
      <c r="Q239" s="228">
        <v>0</v>
      </c>
      <c r="R239" s="228">
        <f>Q239*H239</f>
        <v>0</v>
      </c>
      <c r="S239" s="228">
        <v>0</v>
      </c>
      <c r="T239" s="229">
        <f>S239*H239</f>
        <v>0</v>
      </c>
      <c r="U239" s="39"/>
      <c r="V239" s="39"/>
      <c r="W239" s="39"/>
      <c r="X239" s="39"/>
      <c r="Y239" s="39"/>
      <c r="Z239" s="39"/>
      <c r="AA239" s="39"/>
      <c r="AB239" s="39"/>
      <c r="AC239" s="39"/>
      <c r="AD239" s="39"/>
      <c r="AE239" s="39"/>
      <c r="AR239" s="230" t="s">
        <v>303</v>
      </c>
      <c r="AT239" s="230" t="s">
        <v>164</v>
      </c>
      <c r="AU239" s="230" t="s">
        <v>90</v>
      </c>
      <c r="AY239" s="18" t="s">
        <v>161</v>
      </c>
      <c r="BE239" s="231">
        <f>IF(N239="základní",J239,0)</f>
        <v>0</v>
      </c>
      <c r="BF239" s="231">
        <f>IF(N239="snížená",J239,0)</f>
        <v>0</v>
      </c>
      <c r="BG239" s="231">
        <f>IF(N239="zákl. přenesená",J239,0)</f>
        <v>0</v>
      </c>
      <c r="BH239" s="231">
        <f>IF(N239="sníž. přenesená",J239,0)</f>
        <v>0</v>
      </c>
      <c r="BI239" s="231">
        <f>IF(N239="nulová",J239,0)</f>
        <v>0</v>
      </c>
      <c r="BJ239" s="18" t="s">
        <v>88</v>
      </c>
      <c r="BK239" s="231">
        <f>ROUND(I239*H239,2)</f>
        <v>0</v>
      </c>
      <c r="BL239" s="18" t="s">
        <v>303</v>
      </c>
      <c r="BM239" s="230" t="s">
        <v>2438</v>
      </c>
    </row>
    <row r="240" s="2" customFormat="1" ht="24.15" customHeight="1">
      <c r="A240" s="39"/>
      <c r="B240" s="40"/>
      <c r="C240" s="219" t="s">
        <v>716</v>
      </c>
      <c r="D240" s="219" t="s">
        <v>164</v>
      </c>
      <c r="E240" s="220" t="s">
        <v>1046</v>
      </c>
      <c r="F240" s="221" t="s">
        <v>1047</v>
      </c>
      <c r="G240" s="222" t="s">
        <v>248</v>
      </c>
      <c r="H240" s="223">
        <v>18.100000000000001</v>
      </c>
      <c r="I240" s="224"/>
      <c r="J240" s="225">
        <f>ROUND(I240*H240,2)</f>
        <v>0</v>
      </c>
      <c r="K240" s="221" t="s">
        <v>168</v>
      </c>
      <c r="L240" s="45"/>
      <c r="M240" s="226" t="s">
        <v>1</v>
      </c>
      <c r="N240" s="227" t="s">
        <v>45</v>
      </c>
      <c r="O240" s="92"/>
      <c r="P240" s="228">
        <f>O240*H240</f>
        <v>0</v>
      </c>
      <c r="Q240" s="228">
        <v>0</v>
      </c>
      <c r="R240" s="228">
        <f>Q240*H240</f>
        <v>0</v>
      </c>
      <c r="S240" s="228">
        <v>0</v>
      </c>
      <c r="T240" s="229">
        <f>S240*H240</f>
        <v>0</v>
      </c>
      <c r="U240" s="39"/>
      <c r="V240" s="39"/>
      <c r="W240" s="39"/>
      <c r="X240" s="39"/>
      <c r="Y240" s="39"/>
      <c r="Z240" s="39"/>
      <c r="AA240" s="39"/>
      <c r="AB240" s="39"/>
      <c r="AC240" s="39"/>
      <c r="AD240" s="39"/>
      <c r="AE240" s="39"/>
      <c r="AR240" s="230" t="s">
        <v>303</v>
      </c>
      <c r="AT240" s="230" t="s">
        <v>164</v>
      </c>
      <c r="AU240" s="230" t="s">
        <v>90</v>
      </c>
      <c r="AY240" s="18" t="s">
        <v>161</v>
      </c>
      <c r="BE240" s="231">
        <f>IF(N240="základní",J240,0)</f>
        <v>0</v>
      </c>
      <c r="BF240" s="231">
        <f>IF(N240="snížená",J240,0)</f>
        <v>0</v>
      </c>
      <c r="BG240" s="231">
        <f>IF(N240="zákl. přenesená",J240,0)</f>
        <v>0</v>
      </c>
      <c r="BH240" s="231">
        <f>IF(N240="sníž. přenesená",J240,0)</f>
        <v>0</v>
      </c>
      <c r="BI240" s="231">
        <f>IF(N240="nulová",J240,0)</f>
        <v>0</v>
      </c>
      <c r="BJ240" s="18" t="s">
        <v>88</v>
      </c>
      <c r="BK240" s="231">
        <f>ROUND(I240*H240,2)</f>
        <v>0</v>
      </c>
      <c r="BL240" s="18" t="s">
        <v>303</v>
      </c>
      <c r="BM240" s="230" t="s">
        <v>2439</v>
      </c>
    </row>
    <row r="241" s="2" customFormat="1">
      <c r="A241" s="39"/>
      <c r="B241" s="40"/>
      <c r="C241" s="41"/>
      <c r="D241" s="232" t="s">
        <v>171</v>
      </c>
      <c r="E241" s="41"/>
      <c r="F241" s="233" t="s">
        <v>1049</v>
      </c>
      <c r="G241" s="41"/>
      <c r="H241" s="41"/>
      <c r="I241" s="234"/>
      <c r="J241" s="41"/>
      <c r="K241" s="41"/>
      <c r="L241" s="45"/>
      <c r="M241" s="235"/>
      <c r="N241" s="236"/>
      <c r="O241" s="92"/>
      <c r="P241" s="92"/>
      <c r="Q241" s="92"/>
      <c r="R241" s="92"/>
      <c r="S241" s="92"/>
      <c r="T241" s="93"/>
      <c r="U241" s="39"/>
      <c r="V241" s="39"/>
      <c r="W241" s="39"/>
      <c r="X241" s="39"/>
      <c r="Y241" s="39"/>
      <c r="Z241" s="39"/>
      <c r="AA241" s="39"/>
      <c r="AB241" s="39"/>
      <c r="AC241" s="39"/>
      <c r="AD241" s="39"/>
      <c r="AE241" s="39"/>
      <c r="AT241" s="18" t="s">
        <v>171</v>
      </c>
      <c r="AU241" s="18" t="s">
        <v>90</v>
      </c>
    </row>
    <row r="242" s="2" customFormat="1" ht="24.15" customHeight="1">
      <c r="A242" s="39"/>
      <c r="B242" s="40"/>
      <c r="C242" s="219" t="s">
        <v>720</v>
      </c>
      <c r="D242" s="219" t="s">
        <v>164</v>
      </c>
      <c r="E242" s="220" t="s">
        <v>1050</v>
      </c>
      <c r="F242" s="221" t="s">
        <v>1051</v>
      </c>
      <c r="G242" s="222" t="s">
        <v>248</v>
      </c>
      <c r="H242" s="223">
        <v>68.780000000000001</v>
      </c>
      <c r="I242" s="224"/>
      <c r="J242" s="225">
        <f>ROUND(I242*H242,2)</f>
        <v>0</v>
      </c>
      <c r="K242" s="221" t="s">
        <v>168</v>
      </c>
      <c r="L242" s="45"/>
      <c r="M242" s="226" t="s">
        <v>1</v>
      </c>
      <c r="N242" s="227" t="s">
        <v>45</v>
      </c>
      <c r="O242" s="92"/>
      <c r="P242" s="228">
        <f>O242*H242</f>
        <v>0</v>
      </c>
      <c r="Q242" s="228">
        <v>0</v>
      </c>
      <c r="R242" s="228">
        <f>Q242*H242</f>
        <v>0</v>
      </c>
      <c r="S242" s="228">
        <v>0</v>
      </c>
      <c r="T242" s="229">
        <f>S242*H242</f>
        <v>0</v>
      </c>
      <c r="U242" s="39"/>
      <c r="V242" s="39"/>
      <c r="W242" s="39"/>
      <c r="X242" s="39"/>
      <c r="Y242" s="39"/>
      <c r="Z242" s="39"/>
      <c r="AA242" s="39"/>
      <c r="AB242" s="39"/>
      <c r="AC242" s="39"/>
      <c r="AD242" s="39"/>
      <c r="AE242" s="39"/>
      <c r="AR242" s="230" t="s">
        <v>303</v>
      </c>
      <c r="AT242" s="230" t="s">
        <v>164</v>
      </c>
      <c r="AU242" s="230" t="s">
        <v>90</v>
      </c>
      <c r="AY242" s="18" t="s">
        <v>161</v>
      </c>
      <c r="BE242" s="231">
        <f>IF(N242="základní",J242,0)</f>
        <v>0</v>
      </c>
      <c r="BF242" s="231">
        <f>IF(N242="snížená",J242,0)</f>
        <v>0</v>
      </c>
      <c r="BG242" s="231">
        <f>IF(N242="zákl. přenesená",J242,0)</f>
        <v>0</v>
      </c>
      <c r="BH242" s="231">
        <f>IF(N242="sníž. přenesená",J242,0)</f>
        <v>0</v>
      </c>
      <c r="BI242" s="231">
        <f>IF(N242="nulová",J242,0)</f>
        <v>0</v>
      </c>
      <c r="BJ242" s="18" t="s">
        <v>88</v>
      </c>
      <c r="BK242" s="231">
        <f>ROUND(I242*H242,2)</f>
        <v>0</v>
      </c>
      <c r="BL242" s="18" t="s">
        <v>303</v>
      </c>
      <c r="BM242" s="230" t="s">
        <v>2440</v>
      </c>
    </row>
    <row r="243" s="2" customFormat="1">
      <c r="A243" s="39"/>
      <c r="B243" s="40"/>
      <c r="C243" s="41"/>
      <c r="D243" s="232" t="s">
        <v>171</v>
      </c>
      <c r="E243" s="41"/>
      <c r="F243" s="233" t="s">
        <v>1367</v>
      </c>
      <c r="G243" s="41"/>
      <c r="H243" s="41"/>
      <c r="I243" s="234"/>
      <c r="J243" s="41"/>
      <c r="K243" s="41"/>
      <c r="L243" s="45"/>
      <c r="M243" s="235"/>
      <c r="N243" s="236"/>
      <c r="O243" s="92"/>
      <c r="P243" s="92"/>
      <c r="Q243" s="92"/>
      <c r="R243" s="92"/>
      <c r="S243" s="92"/>
      <c r="T243" s="93"/>
      <c r="U243" s="39"/>
      <c r="V243" s="39"/>
      <c r="W243" s="39"/>
      <c r="X243" s="39"/>
      <c r="Y243" s="39"/>
      <c r="Z243" s="39"/>
      <c r="AA243" s="39"/>
      <c r="AB243" s="39"/>
      <c r="AC243" s="39"/>
      <c r="AD243" s="39"/>
      <c r="AE243" s="39"/>
      <c r="AT243" s="18" t="s">
        <v>171</v>
      </c>
      <c r="AU243" s="18" t="s">
        <v>90</v>
      </c>
    </row>
    <row r="244" s="13" customFormat="1">
      <c r="A244" s="13"/>
      <c r="B244" s="241"/>
      <c r="C244" s="242"/>
      <c r="D244" s="232" t="s">
        <v>250</v>
      </c>
      <c r="E244" s="242"/>
      <c r="F244" s="244" t="s">
        <v>2441</v>
      </c>
      <c r="G244" s="242"/>
      <c r="H244" s="245">
        <v>68.780000000000001</v>
      </c>
      <c r="I244" s="246"/>
      <c r="J244" s="242"/>
      <c r="K244" s="242"/>
      <c r="L244" s="247"/>
      <c r="M244" s="248"/>
      <c r="N244" s="249"/>
      <c r="O244" s="249"/>
      <c r="P244" s="249"/>
      <c r="Q244" s="249"/>
      <c r="R244" s="249"/>
      <c r="S244" s="249"/>
      <c r="T244" s="250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  <c r="AT244" s="251" t="s">
        <v>250</v>
      </c>
      <c r="AU244" s="251" t="s">
        <v>90</v>
      </c>
      <c r="AV244" s="13" t="s">
        <v>90</v>
      </c>
      <c r="AW244" s="13" t="s">
        <v>4</v>
      </c>
      <c r="AX244" s="13" t="s">
        <v>88</v>
      </c>
      <c r="AY244" s="251" t="s">
        <v>161</v>
      </c>
    </row>
    <row r="245" s="2" customFormat="1" ht="16.5" customHeight="1">
      <c r="A245" s="39"/>
      <c r="B245" s="40"/>
      <c r="C245" s="219" t="s">
        <v>724</v>
      </c>
      <c r="D245" s="219" t="s">
        <v>164</v>
      </c>
      <c r="E245" s="220" t="s">
        <v>1056</v>
      </c>
      <c r="F245" s="221" t="s">
        <v>1057</v>
      </c>
      <c r="G245" s="222" t="s">
        <v>248</v>
      </c>
      <c r="H245" s="223">
        <v>36.200000000000003</v>
      </c>
      <c r="I245" s="224"/>
      <c r="J245" s="225">
        <f>ROUND(I245*H245,2)</f>
        <v>0</v>
      </c>
      <c r="K245" s="221" t="s">
        <v>168</v>
      </c>
      <c r="L245" s="45"/>
      <c r="M245" s="226" t="s">
        <v>1</v>
      </c>
      <c r="N245" s="227" t="s">
        <v>45</v>
      </c>
      <c r="O245" s="92"/>
      <c r="P245" s="228">
        <f>O245*H245</f>
        <v>0</v>
      </c>
      <c r="Q245" s="228">
        <v>0</v>
      </c>
      <c r="R245" s="228">
        <f>Q245*H245</f>
        <v>0</v>
      </c>
      <c r="S245" s="228">
        <v>0</v>
      </c>
      <c r="T245" s="229">
        <f>S245*H245</f>
        <v>0</v>
      </c>
      <c r="U245" s="39"/>
      <c r="V245" s="39"/>
      <c r="W245" s="39"/>
      <c r="X245" s="39"/>
      <c r="Y245" s="39"/>
      <c r="Z245" s="39"/>
      <c r="AA245" s="39"/>
      <c r="AB245" s="39"/>
      <c r="AC245" s="39"/>
      <c r="AD245" s="39"/>
      <c r="AE245" s="39"/>
      <c r="AR245" s="230" t="s">
        <v>303</v>
      </c>
      <c r="AT245" s="230" t="s">
        <v>164</v>
      </c>
      <c r="AU245" s="230" t="s">
        <v>90</v>
      </c>
      <c r="AY245" s="18" t="s">
        <v>161</v>
      </c>
      <c r="BE245" s="231">
        <f>IF(N245="základní",J245,0)</f>
        <v>0</v>
      </c>
      <c r="BF245" s="231">
        <f>IF(N245="snížená",J245,0)</f>
        <v>0</v>
      </c>
      <c r="BG245" s="231">
        <f>IF(N245="zákl. přenesená",J245,0)</f>
        <v>0</v>
      </c>
      <c r="BH245" s="231">
        <f>IF(N245="sníž. přenesená",J245,0)</f>
        <v>0</v>
      </c>
      <c r="BI245" s="231">
        <f>IF(N245="nulová",J245,0)</f>
        <v>0</v>
      </c>
      <c r="BJ245" s="18" t="s">
        <v>88</v>
      </c>
      <c r="BK245" s="231">
        <f>ROUND(I245*H245,2)</f>
        <v>0</v>
      </c>
      <c r="BL245" s="18" t="s">
        <v>303</v>
      </c>
      <c r="BM245" s="230" t="s">
        <v>2442</v>
      </c>
    </row>
    <row r="246" s="2" customFormat="1">
      <c r="A246" s="39"/>
      <c r="B246" s="40"/>
      <c r="C246" s="41"/>
      <c r="D246" s="232" t="s">
        <v>171</v>
      </c>
      <c r="E246" s="41"/>
      <c r="F246" s="233" t="s">
        <v>1059</v>
      </c>
      <c r="G246" s="41"/>
      <c r="H246" s="41"/>
      <c r="I246" s="234"/>
      <c r="J246" s="41"/>
      <c r="K246" s="41"/>
      <c r="L246" s="45"/>
      <c r="M246" s="235"/>
      <c r="N246" s="236"/>
      <c r="O246" s="92"/>
      <c r="P246" s="92"/>
      <c r="Q246" s="92"/>
      <c r="R246" s="92"/>
      <c r="S246" s="92"/>
      <c r="T246" s="93"/>
      <c r="U246" s="39"/>
      <c r="V246" s="39"/>
      <c r="W246" s="39"/>
      <c r="X246" s="39"/>
      <c r="Y246" s="39"/>
      <c r="Z246" s="39"/>
      <c r="AA246" s="39"/>
      <c r="AB246" s="39"/>
      <c r="AC246" s="39"/>
      <c r="AD246" s="39"/>
      <c r="AE246" s="39"/>
      <c r="AT246" s="18" t="s">
        <v>171</v>
      </c>
      <c r="AU246" s="18" t="s">
        <v>90</v>
      </c>
    </row>
    <row r="247" s="13" customFormat="1">
      <c r="A247" s="13"/>
      <c r="B247" s="241"/>
      <c r="C247" s="242"/>
      <c r="D247" s="232" t="s">
        <v>250</v>
      </c>
      <c r="E247" s="242"/>
      <c r="F247" s="244" t="s">
        <v>2443</v>
      </c>
      <c r="G247" s="242"/>
      <c r="H247" s="245">
        <v>36.200000000000003</v>
      </c>
      <c r="I247" s="246"/>
      <c r="J247" s="242"/>
      <c r="K247" s="242"/>
      <c r="L247" s="247"/>
      <c r="M247" s="248"/>
      <c r="N247" s="249"/>
      <c r="O247" s="249"/>
      <c r="P247" s="249"/>
      <c r="Q247" s="249"/>
      <c r="R247" s="249"/>
      <c r="S247" s="249"/>
      <c r="T247" s="250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T247" s="251" t="s">
        <v>250</v>
      </c>
      <c r="AU247" s="251" t="s">
        <v>90</v>
      </c>
      <c r="AV247" s="13" t="s">
        <v>90</v>
      </c>
      <c r="AW247" s="13" t="s">
        <v>4</v>
      </c>
      <c r="AX247" s="13" t="s">
        <v>88</v>
      </c>
      <c r="AY247" s="251" t="s">
        <v>161</v>
      </c>
    </row>
    <row r="248" s="2" customFormat="1" ht="24.15" customHeight="1">
      <c r="A248" s="39"/>
      <c r="B248" s="40"/>
      <c r="C248" s="219" t="s">
        <v>728</v>
      </c>
      <c r="D248" s="219" t="s">
        <v>164</v>
      </c>
      <c r="E248" s="220" t="s">
        <v>1061</v>
      </c>
      <c r="F248" s="221" t="s">
        <v>1062</v>
      </c>
      <c r="G248" s="222" t="s">
        <v>248</v>
      </c>
      <c r="H248" s="223">
        <v>18.100000000000001</v>
      </c>
      <c r="I248" s="224"/>
      <c r="J248" s="225">
        <f>ROUND(I248*H248,2)</f>
        <v>0</v>
      </c>
      <c r="K248" s="221" t="s">
        <v>168</v>
      </c>
      <c r="L248" s="45"/>
      <c r="M248" s="226" t="s">
        <v>1</v>
      </c>
      <c r="N248" s="227" t="s">
        <v>45</v>
      </c>
      <c r="O248" s="92"/>
      <c r="P248" s="228">
        <f>O248*H248</f>
        <v>0</v>
      </c>
      <c r="Q248" s="228">
        <v>0.00315</v>
      </c>
      <c r="R248" s="228">
        <f>Q248*H248</f>
        <v>0.057015000000000003</v>
      </c>
      <c r="S248" s="228">
        <v>0</v>
      </c>
      <c r="T248" s="229">
        <f>S248*H248</f>
        <v>0</v>
      </c>
      <c r="U248" s="39"/>
      <c r="V248" s="39"/>
      <c r="W248" s="39"/>
      <c r="X248" s="39"/>
      <c r="Y248" s="39"/>
      <c r="Z248" s="39"/>
      <c r="AA248" s="39"/>
      <c r="AB248" s="39"/>
      <c r="AC248" s="39"/>
      <c r="AD248" s="39"/>
      <c r="AE248" s="39"/>
      <c r="AR248" s="230" t="s">
        <v>303</v>
      </c>
      <c r="AT248" s="230" t="s">
        <v>164</v>
      </c>
      <c r="AU248" s="230" t="s">
        <v>90</v>
      </c>
      <c r="AY248" s="18" t="s">
        <v>161</v>
      </c>
      <c r="BE248" s="231">
        <f>IF(N248="základní",J248,0)</f>
        <v>0</v>
      </c>
      <c r="BF248" s="231">
        <f>IF(N248="snížená",J248,0)</f>
        <v>0</v>
      </c>
      <c r="BG248" s="231">
        <f>IF(N248="zákl. přenesená",J248,0)</f>
        <v>0</v>
      </c>
      <c r="BH248" s="231">
        <f>IF(N248="sníž. přenesená",J248,0)</f>
        <v>0</v>
      </c>
      <c r="BI248" s="231">
        <f>IF(N248="nulová",J248,0)</f>
        <v>0</v>
      </c>
      <c r="BJ248" s="18" t="s">
        <v>88</v>
      </c>
      <c r="BK248" s="231">
        <f>ROUND(I248*H248,2)</f>
        <v>0</v>
      </c>
      <c r="BL248" s="18" t="s">
        <v>303</v>
      </c>
      <c r="BM248" s="230" t="s">
        <v>2444</v>
      </c>
    </row>
    <row r="249" s="2" customFormat="1" ht="37.8" customHeight="1">
      <c r="A249" s="39"/>
      <c r="B249" s="40"/>
      <c r="C249" s="219" t="s">
        <v>732</v>
      </c>
      <c r="D249" s="219" t="s">
        <v>164</v>
      </c>
      <c r="E249" s="220" t="s">
        <v>1064</v>
      </c>
      <c r="F249" s="221" t="s">
        <v>1065</v>
      </c>
      <c r="G249" s="222" t="s">
        <v>248</v>
      </c>
      <c r="H249" s="223">
        <v>18.100000000000001</v>
      </c>
      <c r="I249" s="224"/>
      <c r="J249" s="225">
        <f>ROUND(I249*H249,2)</f>
        <v>0</v>
      </c>
      <c r="K249" s="221" t="s">
        <v>168</v>
      </c>
      <c r="L249" s="45"/>
      <c r="M249" s="226" t="s">
        <v>1</v>
      </c>
      <c r="N249" s="227" t="s">
        <v>45</v>
      </c>
      <c r="O249" s="92"/>
      <c r="P249" s="228">
        <f>O249*H249</f>
        <v>0</v>
      </c>
      <c r="Q249" s="228">
        <v>0.028799999999999999</v>
      </c>
      <c r="R249" s="228">
        <f>Q249*H249</f>
        <v>0.52128000000000008</v>
      </c>
      <c r="S249" s="228">
        <v>0</v>
      </c>
      <c r="T249" s="229">
        <f>S249*H249</f>
        <v>0</v>
      </c>
      <c r="U249" s="39"/>
      <c r="V249" s="39"/>
      <c r="W249" s="39"/>
      <c r="X249" s="39"/>
      <c r="Y249" s="39"/>
      <c r="Z249" s="39"/>
      <c r="AA249" s="39"/>
      <c r="AB249" s="39"/>
      <c r="AC249" s="39"/>
      <c r="AD249" s="39"/>
      <c r="AE249" s="39"/>
      <c r="AR249" s="230" t="s">
        <v>303</v>
      </c>
      <c r="AT249" s="230" t="s">
        <v>164</v>
      </c>
      <c r="AU249" s="230" t="s">
        <v>90</v>
      </c>
      <c r="AY249" s="18" t="s">
        <v>161</v>
      </c>
      <c r="BE249" s="231">
        <f>IF(N249="základní",J249,0)</f>
        <v>0</v>
      </c>
      <c r="BF249" s="231">
        <f>IF(N249="snížená",J249,0)</f>
        <v>0</v>
      </c>
      <c r="BG249" s="231">
        <f>IF(N249="zákl. přenesená",J249,0)</f>
        <v>0</v>
      </c>
      <c r="BH249" s="231">
        <f>IF(N249="sníž. přenesená",J249,0)</f>
        <v>0</v>
      </c>
      <c r="BI249" s="231">
        <f>IF(N249="nulová",J249,0)</f>
        <v>0</v>
      </c>
      <c r="BJ249" s="18" t="s">
        <v>88</v>
      </c>
      <c r="BK249" s="231">
        <f>ROUND(I249*H249,2)</f>
        <v>0</v>
      </c>
      <c r="BL249" s="18" t="s">
        <v>303</v>
      </c>
      <c r="BM249" s="230" t="s">
        <v>2445</v>
      </c>
    </row>
    <row r="250" s="2" customFormat="1" ht="24.15" customHeight="1">
      <c r="A250" s="39"/>
      <c r="B250" s="40"/>
      <c r="C250" s="219" t="s">
        <v>737</v>
      </c>
      <c r="D250" s="219" t="s">
        <v>164</v>
      </c>
      <c r="E250" s="220" t="s">
        <v>1037</v>
      </c>
      <c r="F250" s="221" t="s">
        <v>1038</v>
      </c>
      <c r="G250" s="222" t="s">
        <v>248</v>
      </c>
      <c r="H250" s="223">
        <v>18.100000000000001</v>
      </c>
      <c r="I250" s="224"/>
      <c r="J250" s="225">
        <f>ROUND(I250*H250,2)</f>
        <v>0</v>
      </c>
      <c r="K250" s="221" t="s">
        <v>168</v>
      </c>
      <c r="L250" s="45"/>
      <c r="M250" s="226" t="s">
        <v>1</v>
      </c>
      <c r="N250" s="227" t="s">
        <v>45</v>
      </c>
      <c r="O250" s="92"/>
      <c r="P250" s="228">
        <f>O250*H250</f>
        <v>0</v>
      </c>
      <c r="Q250" s="228">
        <v>0</v>
      </c>
      <c r="R250" s="228">
        <f>Q250*H250</f>
        <v>0</v>
      </c>
      <c r="S250" s="228">
        <v>0.0025000000000000001</v>
      </c>
      <c r="T250" s="229">
        <f>S250*H250</f>
        <v>0.045250000000000005</v>
      </c>
      <c r="U250" s="39"/>
      <c r="V250" s="39"/>
      <c r="W250" s="39"/>
      <c r="X250" s="39"/>
      <c r="Y250" s="39"/>
      <c r="Z250" s="39"/>
      <c r="AA250" s="39"/>
      <c r="AB250" s="39"/>
      <c r="AC250" s="39"/>
      <c r="AD250" s="39"/>
      <c r="AE250" s="39"/>
      <c r="AR250" s="230" t="s">
        <v>303</v>
      </c>
      <c r="AT250" s="230" t="s">
        <v>164</v>
      </c>
      <c r="AU250" s="230" t="s">
        <v>90</v>
      </c>
      <c r="AY250" s="18" t="s">
        <v>161</v>
      </c>
      <c r="BE250" s="231">
        <f>IF(N250="základní",J250,0)</f>
        <v>0</v>
      </c>
      <c r="BF250" s="231">
        <f>IF(N250="snížená",J250,0)</f>
        <v>0</v>
      </c>
      <c r="BG250" s="231">
        <f>IF(N250="zákl. přenesená",J250,0)</f>
        <v>0</v>
      </c>
      <c r="BH250" s="231">
        <f>IF(N250="sníž. přenesená",J250,0)</f>
        <v>0</v>
      </c>
      <c r="BI250" s="231">
        <f>IF(N250="nulová",J250,0)</f>
        <v>0</v>
      </c>
      <c r="BJ250" s="18" t="s">
        <v>88</v>
      </c>
      <c r="BK250" s="231">
        <f>ROUND(I250*H250,2)</f>
        <v>0</v>
      </c>
      <c r="BL250" s="18" t="s">
        <v>303</v>
      </c>
      <c r="BM250" s="230" t="s">
        <v>2446</v>
      </c>
    </row>
    <row r="251" s="13" customFormat="1">
      <c r="A251" s="13"/>
      <c r="B251" s="241"/>
      <c r="C251" s="242"/>
      <c r="D251" s="232" t="s">
        <v>250</v>
      </c>
      <c r="E251" s="243" t="s">
        <v>1</v>
      </c>
      <c r="F251" s="244" t="s">
        <v>2447</v>
      </c>
      <c r="G251" s="242"/>
      <c r="H251" s="245">
        <v>18.100000000000001</v>
      </c>
      <c r="I251" s="246"/>
      <c r="J251" s="242"/>
      <c r="K251" s="242"/>
      <c r="L251" s="247"/>
      <c r="M251" s="248"/>
      <c r="N251" s="249"/>
      <c r="O251" s="249"/>
      <c r="P251" s="249"/>
      <c r="Q251" s="249"/>
      <c r="R251" s="249"/>
      <c r="S251" s="249"/>
      <c r="T251" s="250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  <c r="AE251" s="13"/>
      <c r="AT251" s="251" t="s">
        <v>250</v>
      </c>
      <c r="AU251" s="251" t="s">
        <v>90</v>
      </c>
      <c r="AV251" s="13" t="s">
        <v>90</v>
      </c>
      <c r="AW251" s="13" t="s">
        <v>36</v>
      </c>
      <c r="AX251" s="13" t="s">
        <v>80</v>
      </c>
      <c r="AY251" s="251" t="s">
        <v>161</v>
      </c>
    </row>
    <row r="252" s="14" customFormat="1">
      <c r="A252" s="14"/>
      <c r="B252" s="252"/>
      <c r="C252" s="253"/>
      <c r="D252" s="232" t="s">
        <v>250</v>
      </c>
      <c r="E252" s="254" t="s">
        <v>1</v>
      </c>
      <c r="F252" s="255" t="s">
        <v>253</v>
      </c>
      <c r="G252" s="253"/>
      <c r="H252" s="256">
        <v>18.100000000000001</v>
      </c>
      <c r="I252" s="257"/>
      <c r="J252" s="253"/>
      <c r="K252" s="253"/>
      <c r="L252" s="258"/>
      <c r="M252" s="259"/>
      <c r="N252" s="260"/>
      <c r="O252" s="260"/>
      <c r="P252" s="260"/>
      <c r="Q252" s="260"/>
      <c r="R252" s="260"/>
      <c r="S252" s="260"/>
      <c r="T252" s="261"/>
      <c r="U252" s="14"/>
      <c r="V252" s="14"/>
      <c r="W252" s="14"/>
      <c r="X252" s="14"/>
      <c r="Y252" s="14"/>
      <c r="Z252" s="14"/>
      <c r="AA252" s="14"/>
      <c r="AB252" s="14"/>
      <c r="AC252" s="14"/>
      <c r="AD252" s="14"/>
      <c r="AE252" s="14"/>
      <c r="AT252" s="262" t="s">
        <v>250</v>
      </c>
      <c r="AU252" s="262" t="s">
        <v>90</v>
      </c>
      <c r="AV252" s="14" t="s">
        <v>184</v>
      </c>
      <c r="AW252" s="14" t="s">
        <v>36</v>
      </c>
      <c r="AX252" s="14" t="s">
        <v>88</v>
      </c>
      <c r="AY252" s="262" t="s">
        <v>161</v>
      </c>
    </row>
    <row r="253" s="2" customFormat="1" ht="16.5" customHeight="1">
      <c r="A253" s="39"/>
      <c r="B253" s="40"/>
      <c r="C253" s="219" t="s">
        <v>741</v>
      </c>
      <c r="D253" s="219" t="s">
        <v>164</v>
      </c>
      <c r="E253" s="220" t="s">
        <v>1067</v>
      </c>
      <c r="F253" s="221" t="s">
        <v>1068</v>
      </c>
      <c r="G253" s="222" t="s">
        <v>248</v>
      </c>
      <c r="H253" s="223">
        <v>18.100000000000001</v>
      </c>
      <c r="I253" s="224"/>
      <c r="J253" s="225">
        <f>ROUND(I253*H253,2)</f>
        <v>0</v>
      </c>
      <c r="K253" s="221" t="s">
        <v>168</v>
      </c>
      <c r="L253" s="45"/>
      <c r="M253" s="226" t="s">
        <v>1</v>
      </c>
      <c r="N253" s="227" t="s">
        <v>45</v>
      </c>
      <c r="O253" s="92"/>
      <c r="P253" s="228">
        <f>O253*H253</f>
        <v>0</v>
      </c>
      <c r="Q253" s="228">
        <v>0.00069999999999999999</v>
      </c>
      <c r="R253" s="228">
        <f>Q253*H253</f>
        <v>0.012670000000000001</v>
      </c>
      <c r="S253" s="228">
        <v>0</v>
      </c>
      <c r="T253" s="229">
        <f>S253*H253</f>
        <v>0</v>
      </c>
      <c r="U253" s="39"/>
      <c r="V253" s="39"/>
      <c r="W253" s="39"/>
      <c r="X253" s="39"/>
      <c r="Y253" s="39"/>
      <c r="Z253" s="39"/>
      <c r="AA253" s="39"/>
      <c r="AB253" s="39"/>
      <c r="AC253" s="39"/>
      <c r="AD253" s="39"/>
      <c r="AE253" s="39"/>
      <c r="AR253" s="230" t="s">
        <v>303</v>
      </c>
      <c r="AT253" s="230" t="s">
        <v>164</v>
      </c>
      <c r="AU253" s="230" t="s">
        <v>90</v>
      </c>
      <c r="AY253" s="18" t="s">
        <v>161</v>
      </c>
      <c r="BE253" s="231">
        <f>IF(N253="základní",J253,0)</f>
        <v>0</v>
      </c>
      <c r="BF253" s="231">
        <f>IF(N253="snížená",J253,0)</f>
        <v>0</v>
      </c>
      <c r="BG253" s="231">
        <f>IF(N253="zákl. přenesená",J253,0)</f>
        <v>0</v>
      </c>
      <c r="BH253" s="231">
        <f>IF(N253="sníž. přenesená",J253,0)</f>
        <v>0</v>
      </c>
      <c r="BI253" s="231">
        <f>IF(N253="nulová",J253,0)</f>
        <v>0</v>
      </c>
      <c r="BJ253" s="18" t="s">
        <v>88</v>
      </c>
      <c r="BK253" s="231">
        <f>ROUND(I253*H253,2)</f>
        <v>0</v>
      </c>
      <c r="BL253" s="18" t="s">
        <v>303</v>
      </c>
      <c r="BM253" s="230" t="s">
        <v>2448</v>
      </c>
    </row>
    <row r="254" s="2" customFormat="1" ht="16.5" customHeight="1">
      <c r="A254" s="39"/>
      <c r="B254" s="40"/>
      <c r="C254" s="263" t="s">
        <v>745</v>
      </c>
      <c r="D254" s="263" t="s">
        <v>261</v>
      </c>
      <c r="E254" s="264" t="s">
        <v>1070</v>
      </c>
      <c r="F254" s="265" t="s">
        <v>1071</v>
      </c>
      <c r="G254" s="266" t="s">
        <v>1072</v>
      </c>
      <c r="H254" s="267">
        <v>19.91</v>
      </c>
      <c r="I254" s="268"/>
      <c r="J254" s="269">
        <f>ROUND(I254*H254,2)</f>
        <v>0</v>
      </c>
      <c r="K254" s="265" t="s">
        <v>168</v>
      </c>
      <c r="L254" s="270"/>
      <c r="M254" s="271" t="s">
        <v>1</v>
      </c>
      <c r="N254" s="272" t="s">
        <v>45</v>
      </c>
      <c r="O254" s="92"/>
      <c r="P254" s="228">
        <f>O254*H254</f>
        <v>0</v>
      </c>
      <c r="Q254" s="228">
        <v>0.001</v>
      </c>
      <c r="R254" s="228">
        <f>Q254*H254</f>
        <v>0.019910000000000001</v>
      </c>
      <c r="S254" s="228">
        <v>0</v>
      </c>
      <c r="T254" s="229">
        <f>S254*H254</f>
        <v>0</v>
      </c>
      <c r="U254" s="39"/>
      <c r="V254" s="39"/>
      <c r="W254" s="39"/>
      <c r="X254" s="39"/>
      <c r="Y254" s="39"/>
      <c r="Z254" s="39"/>
      <c r="AA254" s="39"/>
      <c r="AB254" s="39"/>
      <c r="AC254" s="39"/>
      <c r="AD254" s="39"/>
      <c r="AE254" s="39"/>
      <c r="AR254" s="230" t="s">
        <v>309</v>
      </c>
      <c r="AT254" s="230" t="s">
        <v>261</v>
      </c>
      <c r="AU254" s="230" t="s">
        <v>90</v>
      </c>
      <c r="AY254" s="18" t="s">
        <v>161</v>
      </c>
      <c r="BE254" s="231">
        <f>IF(N254="základní",J254,0)</f>
        <v>0</v>
      </c>
      <c r="BF254" s="231">
        <f>IF(N254="snížená",J254,0)</f>
        <v>0</v>
      </c>
      <c r="BG254" s="231">
        <f>IF(N254="zákl. přenesená",J254,0)</f>
        <v>0</v>
      </c>
      <c r="BH254" s="231">
        <f>IF(N254="sníž. přenesená",J254,0)</f>
        <v>0</v>
      </c>
      <c r="BI254" s="231">
        <f>IF(N254="nulová",J254,0)</f>
        <v>0</v>
      </c>
      <c r="BJ254" s="18" t="s">
        <v>88</v>
      </c>
      <c r="BK254" s="231">
        <f>ROUND(I254*H254,2)</f>
        <v>0</v>
      </c>
      <c r="BL254" s="18" t="s">
        <v>303</v>
      </c>
      <c r="BM254" s="230" t="s">
        <v>2449</v>
      </c>
    </row>
    <row r="255" s="13" customFormat="1">
      <c r="A255" s="13"/>
      <c r="B255" s="241"/>
      <c r="C255" s="242"/>
      <c r="D255" s="232" t="s">
        <v>250</v>
      </c>
      <c r="E255" s="242"/>
      <c r="F255" s="244" t="s">
        <v>2450</v>
      </c>
      <c r="G255" s="242"/>
      <c r="H255" s="245">
        <v>19.91</v>
      </c>
      <c r="I255" s="246"/>
      <c r="J255" s="242"/>
      <c r="K255" s="242"/>
      <c r="L255" s="247"/>
      <c r="M255" s="248"/>
      <c r="N255" s="249"/>
      <c r="O255" s="249"/>
      <c r="P255" s="249"/>
      <c r="Q255" s="249"/>
      <c r="R255" s="249"/>
      <c r="S255" s="249"/>
      <c r="T255" s="250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  <c r="AE255" s="13"/>
      <c r="AT255" s="251" t="s">
        <v>250</v>
      </c>
      <c r="AU255" s="251" t="s">
        <v>90</v>
      </c>
      <c r="AV255" s="13" t="s">
        <v>90</v>
      </c>
      <c r="AW255" s="13" t="s">
        <v>4</v>
      </c>
      <c r="AX255" s="13" t="s">
        <v>88</v>
      </c>
      <c r="AY255" s="251" t="s">
        <v>161</v>
      </c>
    </row>
    <row r="256" s="2" customFormat="1" ht="21.75" customHeight="1">
      <c r="A256" s="39"/>
      <c r="B256" s="40"/>
      <c r="C256" s="219" t="s">
        <v>752</v>
      </c>
      <c r="D256" s="219" t="s">
        <v>164</v>
      </c>
      <c r="E256" s="220" t="s">
        <v>1040</v>
      </c>
      <c r="F256" s="221" t="s">
        <v>1041</v>
      </c>
      <c r="G256" s="222" t="s">
        <v>441</v>
      </c>
      <c r="H256" s="223">
        <v>17.52</v>
      </c>
      <c r="I256" s="224"/>
      <c r="J256" s="225">
        <f>ROUND(I256*H256,2)</f>
        <v>0</v>
      </c>
      <c r="K256" s="221" t="s">
        <v>168</v>
      </c>
      <c r="L256" s="45"/>
      <c r="M256" s="226" t="s">
        <v>1</v>
      </c>
      <c r="N256" s="227" t="s">
        <v>45</v>
      </c>
      <c r="O256" s="92"/>
      <c r="P256" s="228">
        <f>O256*H256</f>
        <v>0</v>
      </c>
      <c r="Q256" s="228">
        <v>0</v>
      </c>
      <c r="R256" s="228">
        <f>Q256*H256</f>
        <v>0</v>
      </c>
      <c r="S256" s="228">
        <v>0.00029999999999999997</v>
      </c>
      <c r="T256" s="229">
        <f>S256*H256</f>
        <v>0.0052559999999999994</v>
      </c>
      <c r="U256" s="39"/>
      <c r="V256" s="39"/>
      <c r="W256" s="39"/>
      <c r="X256" s="39"/>
      <c r="Y256" s="39"/>
      <c r="Z256" s="39"/>
      <c r="AA256" s="39"/>
      <c r="AB256" s="39"/>
      <c r="AC256" s="39"/>
      <c r="AD256" s="39"/>
      <c r="AE256" s="39"/>
      <c r="AR256" s="230" t="s">
        <v>303</v>
      </c>
      <c r="AT256" s="230" t="s">
        <v>164</v>
      </c>
      <c r="AU256" s="230" t="s">
        <v>90</v>
      </c>
      <c r="AY256" s="18" t="s">
        <v>161</v>
      </c>
      <c r="BE256" s="231">
        <f>IF(N256="základní",J256,0)</f>
        <v>0</v>
      </c>
      <c r="BF256" s="231">
        <f>IF(N256="snížená",J256,0)</f>
        <v>0</v>
      </c>
      <c r="BG256" s="231">
        <f>IF(N256="zákl. přenesená",J256,0)</f>
        <v>0</v>
      </c>
      <c r="BH256" s="231">
        <f>IF(N256="sníž. přenesená",J256,0)</f>
        <v>0</v>
      </c>
      <c r="BI256" s="231">
        <f>IF(N256="nulová",J256,0)</f>
        <v>0</v>
      </c>
      <c r="BJ256" s="18" t="s">
        <v>88</v>
      </c>
      <c r="BK256" s="231">
        <f>ROUND(I256*H256,2)</f>
        <v>0</v>
      </c>
      <c r="BL256" s="18" t="s">
        <v>303</v>
      </c>
      <c r="BM256" s="230" t="s">
        <v>2451</v>
      </c>
    </row>
    <row r="257" s="13" customFormat="1">
      <c r="A257" s="13"/>
      <c r="B257" s="241"/>
      <c r="C257" s="242"/>
      <c r="D257" s="232" t="s">
        <v>250</v>
      </c>
      <c r="E257" s="243" t="s">
        <v>1</v>
      </c>
      <c r="F257" s="244" t="s">
        <v>2452</v>
      </c>
      <c r="G257" s="242"/>
      <c r="H257" s="245">
        <v>17.52</v>
      </c>
      <c r="I257" s="246"/>
      <c r="J257" s="242"/>
      <c r="K257" s="242"/>
      <c r="L257" s="247"/>
      <c r="M257" s="248"/>
      <c r="N257" s="249"/>
      <c r="O257" s="249"/>
      <c r="P257" s="249"/>
      <c r="Q257" s="249"/>
      <c r="R257" s="249"/>
      <c r="S257" s="249"/>
      <c r="T257" s="250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T257" s="251" t="s">
        <v>250</v>
      </c>
      <c r="AU257" s="251" t="s">
        <v>90</v>
      </c>
      <c r="AV257" s="13" t="s">
        <v>90</v>
      </c>
      <c r="AW257" s="13" t="s">
        <v>36</v>
      </c>
      <c r="AX257" s="13" t="s">
        <v>80</v>
      </c>
      <c r="AY257" s="251" t="s">
        <v>161</v>
      </c>
    </row>
    <row r="258" s="14" customFormat="1">
      <c r="A258" s="14"/>
      <c r="B258" s="252"/>
      <c r="C258" s="253"/>
      <c r="D258" s="232" t="s">
        <v>250</v>
      </c>
      <c r="E258" s="254" t="s">
        <v>1</v>
      </c>
      <c r="F258" s="255" t="s">
        <v>253</v>
      </c>
      <c r="G258" s="253"/>
      <c r="H258" s="256">
        <v>17.52</v>
      </c>
      <c r="I258" s="257"/>
      <c r="J258" s="253"/>
      <c r="K258" s="253"/>
      <c r="L258" s="258"/>
      <c r="M258" s="259"/>
      <c r="N258" s="260"/>
      <c r="O258" s="260"/>
      <c r="P258" s="260"/>
      <c r="Q258" s="260"/>
      <c r="R258" s="260"/>
      <c r="S258" s="260"/>
      <c r="T258" s="261"/>
      <c r="U258" s="14"/>
      <c r="V258" s="14"/>
      <c r="W258" s="14"/>
      <c r="X258" s="14"/>
      <c r="Y258" s="14"/>
      <c r="Z258" s="14"/>
      <c r="AA258" s="14"/>
      <c r="AB258" s="14"/>
      <c r="AC258" s="14"/>
      <c r="AD258" s="14"/>
      <c r="AE258" s="14"/>
      <c r="AT258" s="262" t="s">
        <v>250</v>
      </c>
      <c r="AU258" s="262" t="s">
        <v>90</v>
      </c>
      <c r="AV258" s="14" t="s">
        <v>184</v>
      </c>
      <c r="AW258" s="14" t="s">
        <v>36</v>
      </c>
      <c r="AX258" s="14" t="s">
        <v>88</v>
      </c>
      <c r="AY258" s="262" t="s">
        <v>161</v>
      </c>
    </row>
    <row r="259" s="2" customFormat="1" ht="24.15" customHeight="1">
      <c r="A259" s="39"/>
      <c r="B259" s="40"/>
      <c r="C259" s="219" t="s">
        <v>757</v>
      </c>
      <c r="D259" s="219" t="s">
        <v>164</v>
      </c>
      <c r="E259" s="220" t="s">
        <v>1078</v>
      </c>
      <c r="F259" s="221" t="s">
        <v>1079</v>
      </c>
      <c r="G259" s="222" t="s">
        <v>441</v>
      </c>
      <c r="H259" s="223">
        <v>17.82</v>
      </c>
      <c r="I259" s="224"/>
      <c r="J259" s="225">
        <f>ROUND(I259*H259,2)</f>
        <v>0</v>
      </c>
      <c r="K259" s="221" t="s">
        <v>168</v>
      </c>
      <c r="L259" s="45"/>
      <c r="M259" s="226" t="s">
        <v>1</v>
      </c>
      <c r="N259" s="227" t="s">
        <v>45</v>
      </c>
      <c r="O259" s="92"/>
      <c r="P259" s="228">
        <f>O259*H259</f>
        <v>0</v>
      </c>
      <c r="Q259" s="228">
        <v>5.0000000000000002E-05</v>
      </c>
      <c r="R259" s="228">
        <f>Q259*H259</f>
        <v>0.00089100000000000008</v>
      </c>
      <c r="S259" s="228">
        <v>0</v>
      </c>
      <c r="T259" s="229">
        <f>S259*H259</f>
        <v>0</v>
      </c>
      <c r="U259" s="39"/>
      <c r="V259" s="39"/>
      <c r="W259" s="39"/>
      <c r="X259" s="39"/>
      <c r="Y259" s="39"/>
      <c r="Z259" s="39"/>
      <c r="AA259" s="39"/>
      <c r="AB259" s="39"/>
      <c r="AC259" s="39"/>
      <c r="AD259" s="39"/>
      <c r="AE259" s="39"/>
      <c r="AR259" s="230" t="s">
        <v>303</v>
      </c>
      <c r="AT259" s="230" t="s">
        <v>164</v>
      </c>
      <c r="AU259" s="230" t="s">
        <v>90</v>
      </c>
      <c r="AY259" s="18" t="s">
        <v>161</v>
      </c>
      <c r="BE259" s="231">
        <f>IF(N259="základní",J259,0)</f>
        <v>0</v>
      </c>
      <c r="BF259" s="231">
        <f>IF(N259="snížená",J259,0)</f>
        <v>0</v>
      </c>
      <c r="BG259" s="231">
        <f>IF(N259="zákl. přenesená",J259,0)</f>
        <v>0</v>
      </c>
      <c r="BH259" s="231">
        <f>IF(N259="sníž. přenesená",J259,0)</f>
        <v>0</v>
      </c>
      <c r="BI259" s="231">
        <f>IF(N259="nulová",J259,0)</f>
        <v>0</v>
      </c>
      <c r="BJ259" s="18" t="s">
        <v>88</v>
      </c>
      <c r="BK259" s="231">
        <f>ROUND(I259*H259,2)</f>
        <v>0</v>
      </c>
      <c r="BL259" s="18" t="s">
        <v>303</v>
      </c>
      <c r="BM259" s="230" t="s">
        <v>2453</v>
      </c>
    </row>
    <row r="260" s="13" customFormat="1">
      <c r="A260" s="13"/>
      <c r="B260" s="241"/>
      <c r="C260" s="242"/>
      <c r="D260" s="232" t="s">
        <v>250</v>
      </c>
      <c r="E260" s="243" t="s">
        <v>1</v>
      </c>
      <c r="F260" s="244" t="s">
        <v>2454</v>
      </c>
      <c r="G260" s="242"/>
      <c r="H260" s="245">
        <v>17.82</v>
      </c>
      <c r="I260" s="246"/>
      <c r="J260" s="242"/>
      <c r="K260" s="242"/>
      <c r="L260" s="247"/>
      <c r="M260" s="248"/>
      <c r="N260" s="249"/>
      <c r="O260" s="249"/>
      <c r="P260" s="249"/>
      <c r="Q260" s="249"/>
      <c r="R260" s="249"/>
      <c r="S260" s="249"/>
      <c r="T260" s="250"/>
      <c r="U260" s="13"/>
      <c r="V260" s="13"/>
      <c r="W260" s="13"/>
      <c r="X260" s="13"/>
      <c r="Y260" s="13"/>
      <c r="Z260" s="13"/>
      <c r="AA260" s="13"/>
      <c r="AB260" s="13"/>
      <c r="AC260" s="13"/>
      <c r="AD260" s="13"/>
      <c r="AE260" s="13"/>
      <c r="AT260" s="251" t="s">
        <v>250</v>
      </c>
      <c r="AU260" s="251" t="s">
        <v>90</v>
      </c>
      <c r="AV260" s="13" t="s">
        <v>90</v>
      </c>
      <c r="AW260" s="13" t="s">
        <v>36</v>
      </c>
      <c r="AX260" s="13" t="s">
        <v>80</v>
      </c>
      <c r="AY260" s="251" t="s">
        <v>161</v>
      </c>
    </row>
    <row r="261" s="14" customFormat="1">
      <c r="A261" s="14"/>
      <c r="B261" s="252"/>
      <c r="C261" s="253"/>
      <c r="D261" s="232" t="s">
        <v>250</v>
      </c>
      <c r="E261" s="254" t="s">
        <v>1</v>
      </c>
      <c r="F261" s="255" t="s">
        <v>253</v>
      </c>
      <c r="G261" s="253"/>
      <c r="H261" s="256">
        <v>17.82</v>
      </c>
      <c r="I261" s="257"/>
      <c r="J261" s="253"/>
      <c r="K261" s="253"/>
      <c r="L261" s="258"/>
      <c r="M261" s="259"/>
      <c r="N261" s="260"/>
      <c r="O261" s="260"/>
      <c r="P261" s="260"/>
      <c r="Q261" s="260"/>
      <c r="R261" s="260"/>
      <c r="S261" s="260"/>
      <c r="T261" s="261"/>
      <c r="U261" s="14"/>
      <c r="V261" s="14"/>
      <c r="W261" s="14"/>
      <c r="X261" s="14"/>
      <c r="Y261" s="14"/>
      <c r="Z261" s="14"/>
      <c r="AA261" s="14"/>
      <c r="AB261" s="14"/>
      <c r="AC261" s="14"/>
      <c r="AD261" s="14"/>
      <c r="AE261" s="14"/>
      <c r="AT261" s="262" t="s">
        <v>250</v>
      </c>
      <c r="AU261" s="262" t="s">
        <v>90</v>
      </c>
      <c r="AV261" s="14" t="s">
        <v>184</v>
      </c>
      <c r="AW261" s="14" t="s">
        <v>36</v>
      </c>
      <c r="AX261" s="14" t="s">
        <v>88</v>
      </c>
      <c r="AY261" s="262" t="s">
        <v>161</v>
      </c>
    </row>
    <row r="262" s="2" customFormat="1" ht="37.8" customHeight="1">
      <c r="A262" s="39"/>
      <c r="B262" s="40"/>
      <c r="C262" s="263" t="s">
        <v>761</v>
      </c>
      <c r="D262" s="263" t="s">
        <v>261</v>
      </c>
      <c r="E262" s="264" t="s">
        <v>1378</v>
      </c>
      <c r="F262" s="265" t="s">
        <v>1379</v>
      </c>
      <c r="G262" s="266" t="s">
        <v>248</v>
      </c>
      <c r="H262" s="267">
        <v>22.167999999999999</v>
      </c>
      <c r="I262" s="268"/>
      <c r="J262" s="269">
        <f>ROUND(I262*H262,2)</f>
        <v>0</v>
      </c>
      <c r="K262" s="265" t="s">
        <v>168</v>
      </c>
      <c r="L262" s="270"/>
      <c r="M262" s="271" t="s">
        <v>1</v>
      </c>
      <c r="N262" s="272" t="s">
        <v>45</v>
      </c>
      <c r="O262" s="92"/>
      <c r="P262" s="228">
        <f>O262*H262</f>
        <v>0</v>
      </c>
      <c r="Q262" s="228">
        <v>0.0028999999999999998</v>
      </c>
      <c r="R262" s="228">
        <f>Q262*H262</f>
        <v>0.064287199999999989</v>
      </c>
      <c r="S262" s="228">
        <v>0</v>
      </c>
      <c r="T262" s="229">
        <f>S262*H262</f>
        <v>0</v>
      </c>
      <c r="U262" s="39"/>
      <c r="V262" s="39"/>
      <c r="W262" s="39"/>
      <c r="X262" s="39"/>
      <c r="Y262" s="39"/>
      <c r="Z262" s="39"/>
      <c r="AA262" s="39"/>
      <c r="AB262" s="39"/>
      <c r="AC262" s="39"/>
      <c r="AD262" s="39"/>
      <c r="AE262" s="39"/>
      <c r="AR262" s="230" t="s">
        <v>309</v>
      </c>
      <c r="AT262" s="230" t="s">
        <v>261</v>
      </c>
      <c r="AU262" s="230" t="s">
        <v>90</v>
      </c>
      <c r="AY262" s="18" t="s">
        <v>161</v>
      </c>
      <c r="BE262" s="231">
        <f>IF(N262="základní",J262,0)</f>
        <v>0</v>
      </c>
      <c r="BF262" s="231">
        <f>IF(N262="snížená",J262,0)</f>
        <v>0</v>
      </c>
      <c r="BG262" s="231">
        <f>IF(N262="zákl. přenesená",J262,0)</f>
        <v>0</v>
      </c>
      <c r="BH262" s="231">
        <f>IF(N262="sníž. přenesená",J262,0)</f>
        <v>0</v>
      </c>
      <c r="BI262" s="231">
        <f>IF(N262="nulová",J262,0)</f>
        <v>0</v>
      </c>
      <c r="BJ262" s="18" t="s">
        <v>88</v>
      </c>
      <c r="BK262" s="231">
        <f>ROUND(I262*H262,2)</f>
        <v>0</v>
      </c>
      <c r="BL262" s="18" t="s">
        <v>303</v>
      </c>
      <c r="BM262" s="230" t="s">
        <v>2455</v>
      </c>
    </row>
    <row r="263" s="13" customFormat="1">
      <c r="A263" s="13"/>
      <c r="B263" s="241"/>
      <c r="C263" s="242"/>
      <c r="D263" s="232" t="s">
        <v>250</v>
      </c>
      <c r="E263" s="243" t="s">
        <v>1</v>
      </c>
      <c r="F263" s="244" t="s">
        <v>2456</v>
      </c>
      <c r="G263" s="242"/>
      <c r="H263" s="245">
        <v>18.100000000000001</v>
      </c>
      <c r="I263" s="246"/>
      <c r="J263" s="242"/>
      <c r="K263" s="242"/>
      <c r="L263" s="247"/>
      <c r="M263" s="248"/>
      <c r="N263" s="249"/>
      <c r="O263" s="249"/>
      <c r="P263" s="249"/>
      <c r="Q263" s="249"/>
      <c r="R263" s="249"/>
      <c r="S263" s="249"/>
      <c r="T263" s="250"/>
      <c r="U263" s="13"/>
      <c r="V263" s="13"/>
      <c r="W263" s="13"/>
      <c r="X263" s="13"/>
      <c r="Y263" s="13"/>
      <c r="Z263" s="13"/>
      <c r="AA263" s="13"/>
      <c r="AB263" s="13"/>
      <c r="AC263" s="13"/>
      <c r="AD263" s="13"/>
      <c r="AE263" s="13"/>
      <c r="AT263" s="251" t="s">
        <v>250</v>
      </c>
      <c r="AU263" s="251" t="s">
        <v>90</v>
      </c>
      <c r="AV263" s="13" t="s">
        <v>90</v>
      </c>
      <c r="AW263" s="13" t="s">
        <v>36</v>
      </c>
      <c r="AX263" s="13" t="s">
        <v>80</v>
      </c>
      <c r="AY263" s="251" t="s">
        <v>161</v>
      </c>
    </row>
    <row r="264" s="13" customFormat="1">
      <c r="A264" s="13"/>
      <c r="B264" s="241"/>
      <c r="C264" s="242"/>
      <c r="D264" s="232" t="s">
        <v>250</v>
      </c>
      <c r="E264" s="243" t="s">
        <v>1</v>
      </c>
      <c r="F264" s="244" t="s">
        <v>2457</v>
      </c>
      <c r="G264" s="242"/>
      <c r="H264" s="245">
        <v>1.782</v>
      </c>
      <c r="I264" s="246"/>
      <c r="J264" s="242"/>
      <c r="K264" s="242"/>
      <c r="L264" s="247"/>
      <c r="M264" s="248"/>
      <c r="N264" s="249"/>
      <c r="O264" s="249"/>
      <c r="P264" s="249"/>
      <c r="Q264" s="249"/>
      <c r="R264" s="249"/>
      <c r="S264" s="249"/>
      <c r="T264" s="250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T264" s="251" t="s">
        <v>250</v>
      </c>
      <c r="AU264" s="251" t="s">
        <v>90</v>
      </c>
      <c r="AV264" s="13" t="s">
        <v>90</v>
      </c>
      <c r="AW264" s="13" t="s">
        <v>36</v>
      </c>
      <c r="AX264" s="13" t="s">
        <v>80</v>
      </c>
      <c r="AY264" s="251" t="s">
        <v>161</v>
      </c>
    </row>
    <row r="265" s="14" customFormat="1">
      <c r="A265" s="14"/>
      <c r="B265" s="252"/>
      <c r="C265" s="253"/>
      <c r="D265" s="232" t="s">
        <v>250</v>
      </c>
      <c r="E265" s="254" t="s">
        <v>1</v>
      </c>
      <c r="F265" s="255" t="s">
        <v>253</v>
      </c>
      <c r="G265" s="253"/>
      <c r="H265" s="256">
        <v>19.882000000000001</v>
      </c>
      <c r="I265" s="257"/>
      <c r="J265" s="253"/>
      <c r="K265" s="253"/>
      <c r="L265" s="258"/>
      <c r="M265" s="259"/>
      <c r="N265" s="260"/>
      <c r="O265" s="260"/>
      <c r="P265" s="260"/>
      <c r="Q265" s="260"/>
      <c r="R265" s="260"/>
      <c r="S265" s="260"/>
      <c r="T265" s="261"/>
      <c r="U265" s="14"/>
      <c r="V265" s="14"/>
      <c r="W265" s="14"/>
      <c r="X265" s="14"/>
      <c r="Y265" s="14"/>
      <c r="Z265" s="14"/>
      <c r="AA265" s="14"/>
      <c r="AB265" s="14"/>
      <c r="AC265" s="14"/>
      <c r="AD265" s="14"/>
      <c r="AE265" s="14"/>
      <c r="AT265" s="262" t="s">
        <v>250</v>
      </c>
      <c r="AU265" s="262" t="s">
        <v>90</v>
      </c>
      <c r="AV265" s="14" t="s">
        <v>184</v>
      </c>
      <c r="AW265" s="14" t="s">
        <v>36</v>
      </c>
      <c r="AX265" s="14" t="s">
        <v>88</v>
      </c>
      <c r="AY265" s="262" t="s">
        <v>161</v>
      </c>
    </row>
    <row r="266" s="13" customFormat="1">
      <c r="A266" s="13"/>
      <c r="B266" s="241"/>
      <c r="C266" s="242"/>
      <c r="D266" s="232" t="s">
        <v>250</v>
      </c>
      <c r="E266" s="242"/>
      <c r="F266" s="244" t="s">
        <v>2458</v>
      </c>
      <c r="G266" s="242"/>
      <c r="H266" s="245">
        <v>22.167999999999999</v>
      </c>
      <c r="I266" s="246"/>
      <c r="J266" s="242"/>
      <c r="K266" s="242"/>
      <c r="L266" s="247"/>
      <c r="M266" s="248"/>
      <c r="N266" s="249"/>
      <c r="O266" s="249"/>
      <c r="P266" s="249"/>
      <c r="Q266" s="249"/>
      <c r="R266" s="249"/>
      <c r="S266" s="249"/>
      <c r="T266" s="250"/>
      <c r="U266" s="13"/>
      <c r="V266" s="13"/>
      <c r="W266" s="13"/>
      <c r="X266" s="13"/>
      <c r="Y266" s="13"/>
      <c r="Z266" s="13"/>
      <c r="AA266" s="13"/>
      <c r="AB266" s="13"/>
      <c r="AC266" s="13"/>
      <c r="AD266" s="13"/>
      <c r="AE266" s="13"/>
      <c r="AT266" s="251" t="s">
        <v>250</v>
      </c>
      <c r="AU266" s="251" t="s">
        <v>90</v>
      </c>
      <c r="AV266" s="13" t="s">
        <v>90</v>
      </c>
      <c r="AW266" s="13" t="s">
        <v>4</v>
      </c>
      <c r="AX266" s="13" t="s">
        <v>88</v>
      </c>
      <c r="AY266" s="251" t="s">
        <v>161</v>
      </c>
    </row>
    <row r="267" s="2" customFormat="1" ht="24.15" customHeight="1">
      <c r="A267" s="39"/>
      <c r="B267" s="40"/>
      <c r="C267" s="219" t="s">
        <v>1249</v>
      </c>
      <c r="D267" s="219" t="s">
        <v>164</v>
      </c>
      <c r="E267" s="220" t="s">
        <v>1088</v>
      </c>
      <c r="F267" s="221" t="s">
        <v>1089</v>
      </c>
      <c r="G267" s="222" t="s">
        <v>248</v>
      </c>
      <c r="H267" s="223">
        <v>18.100000000000001</v>
      </c>
      <c r="I267" s="224"/>
      <c r="J267" s="225">
        <f>ROUND(I267*H267,2)</f>
        <v>0</v>
      </c>
      <c r="K267" s="221" t="s">
        <v>168</v>
      </c>
      <c r="L267" s="45"/>
      <c r="M267" s="226" t="s">
        <v>1</v>
      </c>
      <c r="N267" s="227" t="s">
        <v>45</v>
      </c>
      <c r="O267" s="92"/>
      <c r="P267" s="228">
        <f>O267*H267</f>
        <v>0</v>
      </c>
      <c r="Q267" s="228">
        <v>0</v>
      </c>
      <c r="R267" s="228">
        <f>Q267*H267</f>
        <v>0</v>
      </c>
      <c r="S267" s="228">
        <v>0</v>
      </c>
      <c r="T267" s="229">
        <f>S267*H267</f>
        <v>0</v>
      </c>
      <c r="U267" s="39"/>
      <c r="V267" s="39"/>
      <c r="W267" s="39"/>
      <c r="X267" s="39"/>
      <c r="Y267" s="39"/>
      <c r="Z267" s="39"/>
      <c r="AA267" s="39"/>
      <c r="AB267" s="39"/>
      <c r="AC267" s="39"/>
      <c r="AD267" s="39"/>
      <c r="AE267" s="39"/>
      <c r="AR267" s="230" t="s">
        <v>303</v>
      </c>
      <c r="AT267" s="230" t="s">
        <v>164</v>
      </c>
      <c r="AU267" s="230" t="s">
        <v>90</v>
      </c>
      <c r="AY267" s="18" t="s">
        <v>161</v>
      </c>
      <c r="BE267" s="231">
        <f>IF(N267="základní",J267,0)</f>
        <v>0</v>
      </c>
      <c r="BF267" s="231">
        <f>IF(N267="snížená",J267,0)</f>
        <v>0</v>
      </c>
      <c r="BG267" s="231">
        <f>IF(N267="zákl. přenesená",J267,0)</f>
        <v>0</v>
      </c>
      <c r="BH267" s="231">
        <f>IF(N267="sníž. přenesená",J267,0)</f>
        <v>0</v>
      </c>
      <c r="BI267" s="231">
        <f>IF(N267="nulová",J267,0)</f>
        <v>0</v>
      </c>
      <c r="BJ267" s="18" t="s">
        <v>88</v>
      </c>
      <c r="BK267" s="231">
        <f>ROUND(I267*H267,2)</f>
        <v>0</v>
      </c>
      <c r="BL267" s="18" t="s">
        <v>303</v>
      </c>
      <c r="BM267" s="230" t="s">
        <v>2459</v>
      </c>
    </row>
    <row r="268" s="2" customFormat="1" ht="33" customHeight="1">
      <c r="A268" s="39"/>
      <c r="B268" s="40"/>
      <c r="C268" s="219" t="s">
        <v>1251</v>
      </c>
      <c r="D268" s="219" t="s">
        <v>164</v>
      </c>
      <c r="E268" s="220" t="s">
        <v>1091</v>
      </c>
      <c r="F268" s="221" t="s">
        <v>1092</v>
      </c>
      <c r="G268" s="222" t="s">
        <v>248</v>
      </c>
      <c r="H268" s="223">
        <v>18.100000000000001</v>
      </c>
      <c r="I268" s="224"/>
      <c r="J268" s="225">
        <f>ROUND(I268*H268,2)</f>
        <v>0</v>
      </c>
      <c r="K268" s="221" t="s">
        <v>168</v>
      </c>
      <c r="L268" s="45"/>
      <c r="M268" s="226" t="s">
        <v>1</v>
      </c>
      <c r="N268" s="227" t="s">
        <v>45</v>
      </c>
      <c r="O268" s="92"/>
      <c r="P268" s="228">
        <f>O268*H268</f>
        <v>0</v>
      </c>
      <c r="Q268" s="228">
        <v>0.00010000000000000001</v>
      </c>
      <c r="R268" s="228">
        <f>Q268*H268</f>
        <v>0.0018100000000000002</v>
      </c>
      <c r="S268" s="228">
        <v>0</v>
      </c>
      <c r="T268" s="229">
        <f>S268*H268</f>
        <v>0</v>
      </c>
      <c r="U268" s="39"/>
      <c r="V268" s="39"/>
      <c r="W268" s="39"/>
      <c r="X268" s="39"/>
      <c r="Y268" s="39"/>
      <c r="Z268" s="39"/>
      <c r="AA268" s="39"/>
      <c r="AB268" s="39"/>
      <c r="AC268" s="39"/>
      <c r="AD268" s="39"/>
      <c r="AE268" s="39"/>
      <c r="AR268" s="230" t="s">
        <v>303</v>
      </c>
      <c r="AT268" s="230" t="s">
        <v>164</v>
      </c>
      <c r="AU268" s="230" t="s">
        <v>90</v>
      </c>
      <c r="AY268" s="18" t="s">
        <v>161</v>
      </c>
      <c r="BE268" s="231">
        <f>IF(N268="základní",J268,0)</f>
        <v>0</v>
      </c>
      <c r="BF268" s="231">
        <f>IF(N268="snížená",J268,0)</f>
        <v>0</v>
      </c>
      <c r="BG268" s="231">
        <f>IF(N268="zákl. přenesená",J268,0)</f>
        <v>0</v>
      </c>
      <c r="BH268" s="231">
        <f>IF(N268="sníž. přenesená",J268,0)</f>
        <v>0</v>
      </c>
      <c r="BI268" s="231">
        <f>IF(N268="nulová",J268,0)</f>
        <v>0</v>
      </c>
      <c r="BJ268" s="18" t="s">
        <v>88</v>
      </c>
      <c r="BK268" s="231">
        <f>ROUND(I268*H268,2)</f>
        <v>0</v>
      </c>
      <c r="BL268" s="18" t="s">
        <v>303</v>
      </c>
      <c r="BM268" s="230" t="s">
        <v>2460</v>
      </c>
    </row>
    <row r="269" s="2" customFormat="1" ht="16.5" customHeight="1">
      <c r="A269" s="39"/>
      <c r="B269" s="40"/>
      <c r="C269" s="219" t="s">
        <v>1255</v>
      </c>
      <c r="D269" s="219" t="s">
        <v>164</v>
      </c>
      <c r="E269" s="220" t="s">
        <v>1094</v>
      </c>
      <c r="F269" s="221" t="s">
        <v>1095</v>
      </c>
      <c r="G269" s="222" t="s">
        <v>248</v>
      </c>
      <c r="H269" s="223">
        <v>18.100000000000001</v>
      </c>
      <c r="I269" s="224"/>
      <c r="J269" s="225">
        <f>ROUND(I269*H269,2)</f>
        <v>0</v>
      </c>
      <c r="K269" s="221" t="s">
        <v>168</v>
      </c>
      <c r="L269" s="45"/>
      <c r="M269" s="226" t="s">
        <v>1</v>
      </c>
      <c r="N269" s="227" t="s">
        <v>45</v>
      </c>
      <c r="O269" s="92"/>
      <c r="P269" s="228">
        <f>O269*H269</f>
        <v>0</v>
      </c>
      <c r="Q269" s="228">
        <v>3.0000000000000001E-05</v>
      </c>
      <c r="R269" s="228">
        <f>Q269*H269</f>
        <v>0.00054300000000000008</v>
      </c>
      <c r="S269" s="228">
        <v>0</v>
      </c>
      <c r="T269" s="229">
        <f>S269*H269</f>
        <v>0</v>
      </c>
      <c r="U269" s="39"/>
      <c r="V269" s="39"/>
      <c r="W269" s="39"/>
      <c r="X269" s="39"/>
      <c r="Y269" s="39"/>
      <c r="Z269" s="39"/>
      <c r="AA269" s="39"/>
      <c r="AB269" s="39"/>
      <c r="AC269" s="39"/>
      <c r="AD269" s="39"/>
      <c r="AE269" s="39"/>
      <c r="AR269" s="230" t="s">
        <v>303</v>
      </c>
      <c r="AT269" s="230" t="s">
        <v>164</v>
      </c>
      <c r="AU269" s="230" t="s">
        <v>90</v>
      </c>
      <c r="AY269" s="18" t="s">
        <v>161</v>
      </c>
      <c r="BE269" s="231">
        <f>IF(N269="základní",J269,0)</f>
        <v>0</v>
      </c>
      <c r="BF269" s="231">
        <f>IF(N269="snížená",J269,0)</f>
        <v>0</v>
      </c>
      <c r="BG269" s="231">
        <f>IF(N269="zákl. přenesená",J269,0)</f>
        <v>0</v>
      </c>
      <c r="BH269" s="231">
        <f>IF(N269="sníž. přenesená",J269,0)</f>
        <v>0</v>
      </c>
      <c r="BI269" s="231">
        <f>IF(N269="nulová",J269,0)</f>
        <v>0</v>
      </c>
      <c r="BJ269" s="18" t="s">
        <v>88</v>
      </c>
      <c r="BK269" s="231">
        <f>ROUND(I269*H269,2)</f>
        <v>0</v>
      </c>
      <c r="BL269" s="18" t="s">
        <v>303</v>
      </c>
      <c r="BM269" s="230" t="s">
        <v>2461</v>
      </c>
    </row>
    <row r="270" s="2" customFormat="1" ht="24.15" customHeight="1">
      <c r="A270" s="39"/>
      <c r="B270" s="40"/>
      <c r="C270" s="219" t="s">
        <v>767</v>
      </c>
      <c r="D270" s="219" t="s">
        <v>164</v>
      </c>
      <c r="E270" s="220" t="s">
        <v>1097</v>
      </c>
      <c r="F270" s="221" t="s">
        <v>1098</v>
      </c>
      <c r="G270" s="222" t="s">
        <v>362</v>
      </c>
      <c r="H270" s="283"/>
      <c r="I270" s="224"/>
      <c r="J270" s="225">
        <f>ROUND(I270*H270,2)</f>
        <v>0</v>
      </c>
      <c r="K270" s="221" t="s">
        <v>168</v>
      </c>
      <c r="L270" s="45"/>
      <c r="M270" s="226" t="s">
        <v>1</v>
      </c>
      <c r="N270" s="227" t="s">
        <v>45</v>
      </c>
      <c r="O270" s="92"/>
      <c r="P270" s="228">
        <f>O270*H270</f>
        <v>0</v>
      </c>
      <c r="Q270" s="228">
        <v>0</v>
      </c>
      <c r="R270" s="228">
        <f>Q270*H270</f>
        <v>0</v>
      </c>
      <c r="S270" s="228">
        <v>0</v>
      </c>
      <c r="T270" s="229">
        <f>S270*H270</f>
        <v>0</v>
      </c>
      <c r="U270" s="39"/>
      <c r="V270" s="39"/>
      <c r="W270" s="39"/>
      <c r="X270" s="39"/>
      <c r="Y270" s="39"/>
      <c r="Z270" s="39"/>
      <c r="AA270" s="39"/>
      <c r="AB270" s="39"/>
      <c r="AC270" s="39"/>
      <c r="AD270" s="39"/>
      <c r="AE270" s="39"/>
      <c r="AR270" s="230" t="s">
        <v>303</v>
      </c>
      <c r="AT270" s="230" t="s">
        <v>164</v>
      </c>
      <c r="AU270" s="230" t="s">
        <v>90</v>
      </c>
      <c r="AY270" s="18" t="s">
        <v>161</v>
      </c>
      <c r="BE270" s="231">
        <f>IF(N270="základní",J270,0)</f>
        <v>0</v>
      </c>
      <c r="BF270" s="231">
        <f>IF(N270="snížená",J270,0)</f>
        <v>0</v>
      </c>
      <c r="BG270" s="231">
        <f>IF(N270="zákl. přenesená",J270,0)</f>
        <v>0</v>
      </c>
      <c r="BH270" s="231">
        <f>IF(N270="sníž. přenesená",J270,0)</f>
        <v>0</v>
      </c>
      <c r="BI270" s="231">
        <f>IF(N270="nulová",J270,0)</f>
        <v>0</v>
      </c>
      <c r="BJ270" s="18" t="s">
        <v>88</v>
      </c>
      <c r="BK270" s="231">
        <f>ROUND(I270*H270,2)</f>
        <v>0</v>
      </c>
      <c r="BL270" s="18" t="s">
        <v>303</v>
      </c>
      <c r="BM270" s="230" t="s">
        <v>2462</v>
      </c>
    </row>
    <row r="271" s="2" customFormat="1" ht="33" customHeight="1">
      <c r="A271" s="39"/>
      <c r="B271" s="40"/>
      <c r="C271" s="219" t="s">
        <v>772</v>
      </c>
      <c r="D271" s="219" t="s">
        <v>164</v>
      </c>
      <c r="E271" s="220" t="s">
        <v>1100</v>
      </c>
      <c r="F271" s="221" t="s">
        <v>1101</v>
      </c>
      <c r="G271" s="222" t="s">
        <v>362</v>
      </c>
      <c r="H271" s="283"/>
      <c r="I271" s="224"/>
      <c r="J271" s="225">
        <f>ROUND(I271*H271,2)</f>
        <v>0</v>
      </c>
      <c r="K271" s="221" t="s">
        <v>168</v>
      </c>
      <c r="L271" s="45"/>
      <c r="M271" s="226" t="s">
        <v>1</v>
      </c>
      <c r="N271" s="227" t="s">
        <v>45</v>
      </c>
      <c r="O271" s="92"/>
      <c r="P271" s="228">
        <f>O271*H271</f>
        <v>0</v>
      </c>
      <c r="Q271" s="228">
        <v>0</v>
      </c>
      <c r="R271" s="228">
        <f>Q271*H271</f>
        <v>0</v>
      </c>
      <c r="S271" s="228">
        <v>0</v>
      </c>
      <c r="T271" s="229">
        <f>S271*H271</f>
        <v>0</v>
      </c>
      <c r="U271" s="39"/>
      <c r="V271" s="39"/>
      <c r="W271" s="39"/>
      <c r="X271" s="39"/>
      <c r="Y271" s="39"/>
      <c r="Z271" s="39"/>
      <c r="AA271" s="39"/>
      <c r="AB271" s="39"/>
      <c r="AC271" s="39"/>
      <c r="AD271" s="39"/>
      <c r="AE271" s="39"/>
      <c r="AR271" s="230" t="s">
        <v>303</v>
      </c>
      <c r="AT271" s="230" t="s">
        <v>164</v>
      </c>
      <c r="AU271" s="230" t="s">
        <v>90</v>
      </c>
      <c r="AY271" s="18" t="s">
        <v>161</v>
      </c>
      <c r="BE271" s="231">
        <f>IF(N271="základní",J271,0)</f>
        <v>0</v>
      </c>
      <c r="BF271" s="231">
        <f>IF(N271="snížená",J271,0)</f>
        <v>0</v>
      </c>
      <c r="BG271" s="231">
        <f>IF(N271="zákl. přenesená",J271,0)</f>
        <v>0</v>
      </c>
      <c r="BH271" s="231">
        <f>IF(N271="sníž. přenesená",J271,0)</f>
        <v>0</v>
      </c>
      <c r="BI271" s="231">
        <f>IF(N271="nulová",J271,0)</f>
        <v>0</v>
      </c>
      <c r="BJ271" s="18" t="s">
        <v>88</v>
      </c>
      <c r="BK271" s="231">
        <f>ROUND(I271*H271,2)</f>
        <v>0</v>
      </c>
      <c r="BL271" s="18" t="s">
        <v>303</v>
      </c>
      <c r="BM271" s="230" t="s">
        <v>2463</v>
      </c>
    </row>
    <row r="272" s="13" customFormat="1">
      <c r="A272" s="13"/>
      <c r="B272" s="241"/>
      <c r="C272" s="242"/>
      <c r="D272" s="232" t="s">
        <v>250</v>
      </c>
      <c r="E272" s="242"/>
      <c r="F272" s="244" t="s">
        <v>2464</v>
      </c>
      <c r="G272" s="242"/>
      <c r="H272" s="245">
        <v>2230.578</v>
      </c>
      <c r="I272" s="246"/>
      <c r="J272" s="242"/>
      <c r="K272" s="242"/>
      <c r="L272" s="247"/>
      <c r="M272" s="248"/>
      <c r="N272" s="249"/>
      <c r="O272" s="249"/>
      <c r="P272" s="249"/>
      <c r="Q272" s="249"/>
      <c r="R272" s="249"/>
      <c r="S272" s="249"/>
      <c r="T272" s="250"/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  <c r="AE272" s="13"/>
      <c r="AT272" s="251" t="s">
        <v>250</v>
      </c>
      <c r="AU272" s="251" t="s">
        <v>90</v>
      </c>
      <c r="AV272" s="13" t="s">
        <v>90</v>
      </c>
      <c r="AW272" s="13" t="s">
        <v>4</v>
      </c>
      <c r="AX272" s="13" t="s">
        <v>88</v>
      </c>
      <c r="AY272" s="251" t="s">
        <v>161</v>
      </c>
    </row>
    <row r="273" s="12" customFormat="1" ht="22.8" customHeight="1">
      <c r="A273" s="12"/>
      <c r="B273" s="203"/>
      <c r="C273" s="204"/>
      <c r="D273" s="205" t="s">
        <v>79</v>
      </c>
      <c r="E273" s="217" t="s">
        <v>1104</v>
      </c>
      <c r="F273" s="217" t="s">
        <v>1105</v>
      </c>
      <c r="G273" s="204"/>
      <c r="H273" s="204"/>
      <c r="I273" s="207"/>
      <c r="J273" s="218">
        <f>BK273</f>
        <v>0</v>
      </c>
      <c r="K273" s="204"/>
      <c r="L273" s="209"/>
      <c r="M273" s="210"/>
      <c r="N273" s="211"/>
      <c r="O273" s="211"/>
      <c r="P273" s="212">
        <f>SUM(P274:P303)</f>
        <v>0</v>
      </c>
      <c r="Q273" s="211"/>
      <c r="R273" s="212">
        <f>SUM(R274:R303)</f>
        <v>0.19984627999999996</v>
      </c>
      <c r="S273" s="211"/>
      <c r="T273" s="213">
        <f>SUM(T274:T303)</f>
        <v>2.311992</v>
      </c>
      <c r="U273" s="12"/>
      <c r="V273" s="12"/>
      <c r="W273" s="12"/>
      <c r="X273" s="12"/>
      <c r="Y273" s="12"/>
      <c r="Z273" s="12"/>
      <c r="AA273" s="12"/>
      <c r="AB273" s="12"/>
      <c r="AC273" s="12"/>
      <c r="AD273" s="12"/>
      <c r="AE273" s="12"/>
      <c r="AR273" s="214" t="s">
        <v>90</v>
      </c>
      <c r="AT273" s="215" t="s">
        <v>79</v>
      </c>
      <c r="AU273" s="215" t="s">
        <v>88</v>
      </c>
      <c r="AY273" s="214" t="s">
        <v>161</v>
      </c>
      <c r="BK273" s="216">
        <f>SUM(BK274:BK303)</f>
        <v>0</v>
      </c>
    </row>
    <row r="274" s="2" customFormat="1" ht="16.5" customHeight="1">
      <c r="A274" s="39"/>
      <c r="B274" s="40"/>
      <c r="C274" s="219" t="s">
        <v>777</v>
      </c>
      <c r="D274" s="219" t="s">
        <v>164</v>
      </c>
      <c r="E274" s="220" t="s">
        <v>1107</v>
      </c>
      <c r="F274" s="221" t="s">
        <v>1108</v>
      </c>
      <c r="G274" s="222" t="s">
        <v>248</v>
      </c>
      <c r="H274" s="223">
        <v>4.7469999999999999</v>
      </c>
      <c r="I274" s="224"/>
      <c r="J274" s="225">
        <f>ROUND(I274*H274,2)</f>
        <v>0</v>
      </c>
      <c r="K274" s="221" t="s">
        <v>168</v>
      </c>
      <c r="L274" s="45"/>
      <c r="M274" s="226" t="s">
        <v>1</v>
      </c>
      <c r="N274" s="227" t="s">
        <v>45</v>
      </c>
      <c r="O274" s="92"/>
      <c r="P274" s="228">
        <f>O274*H274</f>
        <v>0</v>
      </c>
      <c r="Q274" s="228">
        <v>0</v>
      </c>
      <c r="R274" s="228">
        <f>Q274*H274</f>
        <v>0</v>
      </c>
      <c r="S274" s="228">
        <v>0</v>
      </c>
      <c r="T274" s="229">
        <f>S274*H274</f>
        <v>0</v>
      </c>
      <c r="U274" s="39"/>
      <c r="V274" s="39"/>
      <c r="W274" s="39"/>
      <c r="X274" s="39"/>
      <c r="Y274" s="39"/>
      <c r="Z274" s="39"/>
      <c r="AA274" s="39"/>
      <c r="AB274" s="39"/>
      <c r="AC274" s="39"/>
      <c r="AD274" s="39"/>
      <c r="AE274" s="39"/>
      <c r="AR274" s="230" t="s">
        <v>303</v>
      </c>
      <c r="AT274" s="230" t="s">
        <v>164</v>
      </c>
      <c r="AU274" s="230" t="s">
        <v>90</v>
      </c>
      <c r="AY274" s="18" t="s">
        <v>161</v>
      </c>
      <c r="BE274" s="231">
        <f>IF(N274="základní",J274,0)</f>
        <v>0</v>
      </c>
      <c r="BF274" s="231">
        <f>IF(N274="snížená",J274,0)</f>
        <v>0</v>
      </c>
      <c r="BG274" s="231">
        <f>IF(N274="zákl. přenesená",J274,0)</f>
        <v>0</v>
      </c>
      <c r="BH274" s="231">
        <f>IF(N274="sníž. přenesená",J274,0)</f>
        <v>0</v>
      </c>
      <c r="BI274" s="231">
        <f>IF(N274="nulová",J274,0)</f>
        <v>0</v>
      </c>
      <c r="BJ274" s="18" t="s">
        <v>88</v>
      </c>
      <c r="BK274" s="231">
        <f>ROUND(I274*H274,2)</f>
        <v>0</v>
      </c>
      <c r="BL274" s="18" t="s">
        <v>303</v>
      </c>
      <c r="BM274" s="230" t="s">
        <v>2465</v>
      </c>
    </row>
    <row r="275" s="13" customFormat="1">
      <c r="A275" s="13"/>
      <c r="B275" s="241"/>
      <c r="C275" s="242"/>
      <c r="D275" s="232" t="s">
        <v>250</v>
      </c>
      <c r="E275" s="243" t="s">
        <v>1</v>
      </c>
      <c r="F275" s="244" t="s">
        <v>2466</v>
      </c>
      <c r="G275" s="242"/>
      <c r="H275" s="245">
        <v>4.7469999999999999</v>
      </c>
      <c r="I275" s="246"/>
      <c r="J275" s="242"/>
      <c r="K275" s="242"/>
      <c r="L275" s="247"/>
      <c r="M275" s="248"/>
      <c r="N275" s="249"/>
      <c r="O275" s="249"/>
      <c r="P275" s="249"/>
      <c r="Q275" s="249"/>
      <c r="R275" s="249"/>
      <c r="S275" s="249"/>
      <c r="T275" s="250"/>
      <c r="U275" s="13"/>
      <c r="V275" s="13"/>
      <c r="W275" s="13"/>
      <c r="X275" s="13"/>
      <c r="Y275" s="13"/>
      <c r="Z275" s="13"/>
      <c r="AA275" s="13"/>
      <c r="AB275" s="13"/>
      <c r="AC275" s="13"/>
      <c r="AD275" s="13"/>
      <c r="AE275" s="13"/>
      <c r="AT275" s="251" t="s">
        <v>250</v>
      </c>
      <c r="AU275" s="251" t="s">
        <v>90</v>
      </c>
      <c r="AV275" s="13" t="s">
        <v>90</v>
      </c>
      <c r="AW275" s="13" t="s">
        <v>36</v>
      </c>
      <c r="AX275" s="13" t="s">
        <v>80</v>
      </c>
      <c r="AY275" s="251" t="s">
        <v>161</v>
      </c>
    </row>
    <row r="276" s="14" customFormat="1">
      <c r="A276" s="14"/>
      <c r="B276" s="252"/>
      <c r="C276" s="253"/>
      <c r="D276" s="232" t="s">
        <v>250</v>
      </c>
      <c r="E276" s="254" t="s">
        <v>1</v>
      </c>
      <c r="F276" s="255" t="s">
        <v>253</v>
      </c>
      <c r="G276" s="253"/>
      <c r="H276" s="256">
        <v>4.7469999999999999</v>
      </c>
      <c r="I276" s="257"/>
      <c r="J276" s="253"/>
      <c r="K276" s="253"/>
      <c r="L276" s="258"/>
      <c r="M276" s="259"/>
      <c r="N276" s="260"/>
      <c r="O276" s="260"/>
      <c r="P276" s="260"/>
      <c r="Q276" s="260"/>
      <c r="R276" s="260"/>
      <c r="S276" s="260"/>
      <c r="T276" s="261"/>
      <c r="U276" s="14"/>
      <c r="V276" s="14"/>
      <c r="W276" s="14"/>
      <c r="X276" s="14"/>
      <c r="Y276" s="14"/>
      <c r="Z276" s="14"/>
      <c r="AA276" s="14"/>
      <c r="AB276" s="14"/>
      <c r="AC276" s="14"/>
      <c r="AD276" s="14"/>
      <c r="AE276" s="14"/>
      <c r="AT276" s="262" t="s">
        <v>250</v>
      </c>
      <c r="AU276" s="262" t="s">
        <v>90</v>
      </c>
      <c r="AV276" s="14" t="s">
        <v>184</v>
      </c>
      <c r="AW276" s="14" t="s">
        <v>36</v>
      </c>
      <c r="AX276" s="14" t="s">
        <v>88</v>
      </c>
      <c r="AY276" s="262" t="s">
        <v>161</v>
      </c>
    </row>
    <row r="277" s="2" customFormat="1" ht="16.5" customHeight="1">
      <c r="A277" s="39"/>
      <c r="B277" s="40"/>
      <c r="C277" s="219" t="s">
        <v>783</v>
      </c>
      <c r="D277" s="219" t="s">
        <v>164</v>
      </c>
      <c r="E277" s="220" t="s">
        <v>1111</v>
      </c>
      <c r="F277" s="221" t="s">
        <v>1112</v>
      </c>
      <c r="G277" s="222" t="s">
        <v>248</v>
      </c>
      <c r="H277" s="223">
        <v>4.7469999999999999</v>
      </c>
      <c r="I277" s="224"/>
      <c r="J277" s="225">
        <f>ROUND(I277*H277,2)</f>
        <v>0</v>
      </c>
      <c r="K277" s="221" t="s">
        <v>168</v>
      </c>
      <c r="L277" s="45"/>
      <c r="M277" s="226" t="s">
        <v>1</v>
      </c>
      <c r="N277" s="227" t="s">
        <v>45</v>
      </c>
      <c r="O277" s="92"/>
      <c r="P277" s="228">
        <f>O277*H277</f>
        <v>0</v>
      </c>
      <c r="Q277" s="228">
        <v>0.00029999999999999997</v>
      </c>
      <c r="R277" s="228">
        <f>Q277*H277</f>
        <v>0.0014240999999999998</v>
      </c>
      <c r="S277" s="228">
        <v>0</v>
      </c>
      <c r="T277" s="229">
        <f>S277*H277</f>
        <v>0</v>
      </c>
      <c r="U277" s="39"/>
      <c r="V277" s="39"/>
      <c r="W277" s="39"/>
      <c r="X277" s="39"/>
      <c r="Y277" s="39"/>
      <c r="Z277" s="39"/>
      <c r="AA277" s="39"/>
      <c r="AB277" s="39"/>
      <c r="AC277" s="39"/>
      <c r="AD277" s="39"/>
      <c r="AE277" s="39"/>
      <c r="AR277" s="230" t="s">
        <v>303</v>
      </c>
      <c r="AT277" s="230" t="s">
        <v>164</v>
      </c>
      <c r="AU277" s="230" t="s">
        <v>90</v>
      </c>
      <c r="AY277" s="18" t="s">
        <v>161</v>
      </c>
      <c r="BE277" s="231">
        <f>IF(N277="základní",J277,0)</f>
        <v>0</v>
      </c>
      <c r="BF277" s="231">
        <f>IF(N277="snížená",J277,0)</f>
        <v>0</v>
      </c>
      <c r="BG277" s="231">
        <f>IF(N277="zákl. přenesená",J277,0)</f>
        <v>0</v>
      </c>
      <c r="BH277" s="231">
        <f>IF(N277="sníž. přenesená",J277,0)</f>
        <v>0</v>
      </c>
      <c r="BI277" s="231">
        <f>IF(N277="nulová",J277,0)</f>
        <v>0</v>
      </c>
      <c r="BJ277" s="18" t="s">
        <v>88</v>
      </c>
      <c r="BK277" s="231">
        <f>ROUND(I277*H277,2)</f>
        <v>0</v>
      </c>
      <c r="BL277" s="18" t="s">
        <v>303</v>
      </c>
      <c r="BM277" s="230" t="s">
        <v>2467</v>
      </c>
    </row>
    <row r="278" s="2" customFormat="1" ht="24.15" customHeight="1">
      <c r="A278" s="39"/>
      <c r="B278" s="40"/>
      <c r="C278" s="219" t="s">
        <v>791</v>
      </c>
      <c r="D278" s="219" t="s">
        <v>164</v>
      </c>
      <c r="E278" s="220" t="s">
        <v>1115</v>
      </c>
      <c r="F278" s="221" t="s">
        <v>1116</v>
      </c>
      <c r="G278" s="222" t="s">
        <v>248</v>
      </c>
      <c r="H278" s="223">
        <v>4.7469999999999999</v>
      </c>
      <c r="I278" s="224"/>
      <c r="J278" s="225">
        <f>ROUND(I278*H278,2)</f>
        <v>0</v>
      </c>
      <c r="K278" s="221" t="s">
        <v>168</v>
      </c>
      <c r="L278" s="45"/>
      <c r="M278" s="226" t="s">
        <v>1</v>
      </c>
      <c r="N278" s="227" t="s">
        <v>45</v>
      </c>
      <c r="O278" s="92"/>
      <c r="P278" s="228">
        <f>O278*H278</f>
        <v>0</v>
      </c>
      <c r="Q278" s="228">
        <v>0.0015</v>
      </c>
      <c r="R278" s="228">
        <f>Q278*H278</f>
        <v>0.0071205000000000001</v>
      </c>
      <c r="S278" s="228">
        <v>0</v>
      </c>
      <c r="T278" s="229">
        <f>S278*H278</f>
        <v>0</v>
      </c>
      <c r="U278" s="39"/>
      <c r="V278" s="39"/>
      <c r="W278" s="39"/>
      <c r="X278" s="39"/>
      <c r="Y278" s="39"/>
      <c r="Z278" s="39"/>
      <c r="AA278" s="39"/>
      <c r="AB278" s="39"/>
      <c r="AC278" s="39"/>
      <c r="AD278" s="39"/>
      <c r="AE278" s="39"/>
      <c r="AR278" s="230" t="s">
        <v>303</v>
      </c>
      <c r="AT278" s="230" t="s">
        <v>164</v>
      </c>
      <c r="AU278" s="230" t="s">
        <v>90</v>
      </c>
      <c r="AY278" s="18" t="s">
        <v>161</v>
      </c>
      <c r="BE278" s="231">
        <f>IF(N278="základní",J278,0)</f>
        <v>0</v>
      </c>
      <c r="BF278" s="231">
        <f>IF(N278="snížená",J278,0)</f>
        <v>0</v>
      </c>
      <c r="BG278" s="231">
        <f>IF(N278="zákl. přenesená",J278,0)</f>
        <v>0</v>
      </c>
      <c r="BH278" s="231">
        <f>IF(N278="sníž. přenesená",J278,0)</f>
        <v>0</v>
      </c>
      <c r="BI278" s="231">
        <f>IF(N278="nulová",J278,0)</f>
        <v>0</v>
      </c>
      <c r="BJ278" s="18" t="s">
        <v>88</v>
      </c>
      <c r="BK278" s="231">
        <f>ROUND(I278*H278,2)</f>
        <v>0</v>
      </c>
      <c r="BL278" s="18" t="s">
        <v>303</v>
      </c>
      <c r="BM278" s="230" t="s">
        <v>2468</v>
      </c>
    </row>
    <row r="279" s="2" customFormat="1" ht="16.5" customHeight="1">
      <c r="A279" s="39"/>
      <c r="B279" s="40"/>
      <c r="C279" s="219" t="s">
        <v>796</v>
      </c>
      <c r="D279" s="219" t="s">
        <v>164</v>
      </c>
      <c r="E279" s="220" t="s">
        <v>1119</v>
      </c>
      <c r="F279" s="221" t="s">
        <v>1120</v>
      </c>
      <c r="G279" s="222" t="s">
        <v>256</v>
      </c>
      <c r="H279" s="223">
        <v>1</v>
      </c>
      <c r="I279" s="224"/>
      <c r="J279" s="225">
        <f>ROUND(I279*H279,2)</f>
        <v>0</v>
      </c>
      <c r="K279" s="221" t="s">
        <v>168</v>
      </c>
      <c r="L279" s="45"/>
      <c r="M279" s="226" t="s">
        <v>1</v>
      </c>
      <c r="N279" s="227" t="s">
        <v>45</v>
      </c>
      <c r="O279" s="92"/>
      <c r="P279" s="228">
        <f>O279*H279</f>
        <v>0</v>
      </c>
      <c r="Q279" s="228">
        <v>0.00021000000000000001</v>
      </c>
      <c r="R279" s="228">
        <f>Q279*H279</f>
        <v>0.00021000000000000001</v>
      </c>
      <c r="S279" s="228">
        <v>0</v>
      </c>
      <c r="T279" s="229">
        <f>S279*H279</f>
        <v>0</v>
      </c>
      <c r="U279" s="39"/>
      <c r="V279" s="39"/>
      <c r="W279" s="39"/>
      <c r="X279" s="39"/>
      <c r="Y279" s="39"/>
      <c r="Z279" s="39"/>
      <c r="AA279" s="39"/>
      <c r="AB279" s="39"/>
      <c r="AC279" s="39"/>
      <c r="AD279" s="39"/>
      <c r="AE279" s="39"/>
      <c r="AR279" s="230" t="s">
        <v>303</v>
      </c>
      <c r="AT279" s="230" t="s">
        <v>164</v>
      </c>
      <c r="AU279" s="230" t="s">
        <v>90</v>
      </c>
      <c r="AY279" s="18" t="s">
        <v>161</v>
      </c>
      <c r="BE279" s="231">
        <f>IF(N279="základní",J279,0)</f>
        <v>0</v>
      </c>
      <c r="BF279" s="231">
        <f>IF(N279="snížená",J279,0)</f>
        <v>0</v>
      </c>
      <c r="BG279" s="231">
        <f>IF(N279="zákl. přenesená",J279,0)</f>
        <v>0</v>
      </c>
      <c r="BH279" s="231">
        <f>IF(N279="sníž. přenesená",J279,0)</f>
        <v>0</v>
      </c>
      <c r="BI279" s="231">
        <f>IF(N279="nulová",J279,0)</f>
        <v>0</v>
      </c>
      <c r="BJ279" s="18" t="s">
        <v>88</v>
      </c>
      <c r="BK279" s="231">
        <f>ROUND(I279*H279,2)</f>
        <v>0</v>
      </c>
      <c r="BL279" s="18" t="s">
        <v>303</v>
      </c>
      <c r="BM279" s="230" t="s">
        <v>2469</v>
      </c>
    </row>
    <row r="280" s="2" customFormat="1" ht="24.15" customHeight="1">
      <c r="A280" s="39"/>
      <c r="B280" s="40"/>
      <c r="C280" s="219" t="s">
        <v>800</v>
      </c>
      <c r="D280" s="219" t="s">
        <v>164</v>
      </c>
      <c r="E280" s="220" t="s">
        <v>1123</v>
      </c>
      <c r="F280" s="221" t="s">
        <v>1124</v>
      </c>
      <c r="G280" s="222" t="s">
        <v>256</v>
      </c>
      <c r="H280" s="223">
        <v>3</v>
      </c>
      <c r="I280" s="224"/>
      <c r="J280" s="225">
        <f>ROUND(I280*H280,2)</f>
        <v>0</v>
      </c>
      <c r="K280" s="221" t="s">
        <v>168</v>
      </c>
      <c r="L280" s="45"/>
      <c r="M280" s="226" t="s">
        <v>1</v>
      </c>
      <c r="N280" s="227" t="s">
        <v>45</v>
      </c>
      <c r="O280" s="92"/>
      <c r="P280" s="228">
        <f>O280*H280</f>
        <v>0</v>
      </c>
      <c r="Q280" s="228">
        <v>0.00021000000000000001</v>
      </c>
      <c r="R280" s="228">
        <f>Q280*H280</f>
        <v>0.00063000000000000003</v>
      </c>
      <c r="S280" s="228">
        <v>0</v>
      </c>
      <c r="T280" s="229">
        <f>S280*H280</f>
        <v>0</v>
      </c>
      <c r="U280" s="39"/>
      <c r="V280" s="39"/>
      <c r="W280" s="39"/>
      <c r="X280" s="39"/>
      <c r="Y280" s="39"/>
      <c r="Z280" s="39"/>
      <c r="AA280" s="39"/>
      <c r="AB280" s="39"/>
      <c r="AC280" s="39"/>
      <c r="AD280" s="39"/>
      <c r="AE280" s="39"/>
      <c r="AR280" s="230" t="s">
        <v>303</v>
      </c>
      <c r="AT280" s="230" t="s">
        <v>164</v>
      </c>
      <c r="AU280" s="230" t="s">
        <v>90</v>
      </c>
      <c r="AY280" s="18" t="s">
        <v>161</v>
      </c>
      <c r="BE280" s="231">
        <f>IF(N280="základní",J280,0)</f>
        <v>0</v>
      </c>
      <c r="BF280" s="231">
        <f>IF(N280="snížená",J280,0)</f>
        <v>0</v>
      </c>
      <c r="BG280" s="231">
        <f>IF(N280="zákl. přenesená",J280,0)</f>
        <v>0</v>
      </c>
      <c r="BH280" s="231">
        <f>IF(N280="sníž. přenesená",J280,0)</f>
        <v>0</v>
      </c>
      <c r="BI280" s="231">
        <f>IF(N280="nulová",J280,0)</f>
        <v>0</v>
      </c>
      <c r="BJ280" s="18" t="s">
        <v>88</v>
      </c>
      <c r="BK280" s="231">
        <f>ROUND(I280*H280,2)</f>
        <v>0</v>
      </c>
      <c r="BL280" s="18" t="s">
        <v>303</v>
      </c>
      <c r="BM280" s="230" t="s">
        <v>2470</v>
      </c>
    </row>
    <row r="281" s="2" customFormat="1" ht="24.15" customHeight="1">
      <c r="A281" s="39"/>
      <c r="B281" s="40"/>
      <c r="C281" s="219" t="s">
        <v>804</v>
      </c>
      <c r="D281" s="219" t="s">
        <v>164</v>
      </c>
      <c r="E281" s="220" t="s">
        <v>1127</v>
      </c>
      <c r="F281" s="221" t="s">
        <v>1128</v>
      </c>
      <c r="G281" s="222" t="s">
        <v>441</v>
      </c>
      <c r="H281" s="223">
        <v>2.3500000000000001</v>
      </c>
      <c r="I281" s="224"/>
      <c r="J281" s="225">
        <f>ROUND(I281*H281,2)</f>
        <v>0</v>
      </c>
      <c r="K281" s="221" t="s">
        <v>168</v>
      </c>
      <c r="L281" s="45"/>
      <c r="M281" s="226" t="s">
        <v>1</v>
      </c>
      <c r="N281" s="227" t="s">
        <v>45</v>
      </c>
      <c r="O281" s="92"/>
      <c r="P281" s="228">
        <f>O281*H281</f>
        <v>0</v>
      </c>
      <c r="Q281" s="228">
        <v>0.00142</v>
      </c>
      <c r="R281" s="228">
        <f>Q281*H281</f>
        <v>0.0033370000000000001</v>
      </c>
      <c r="S281" s="228">
        <v>0</v>
      </c>
      <c r="T281" s="229">
        <f>S281*H281</f>
        <v>0</v>
      </c>
      <c r="U281" s="39"/>
      <c r="V281" s="39"/>
      <c r="W281" s="39"/>
      <c r="X281" s="39"/>
      <c r="Y281" s="39"/>
      <c r="Z281" s="39"/>
      <c r="AA281" s="39"/>
      <c r="AB281" s="39"/>
      <c r="AC281" s="39"/>
      <c r="AD281" s="39"/>
      <c r="AE281" s="39"/>
      <c r="AR281" s="230" t="s">
        <v>303</v>
      </c>
      <c r="AT281" s="230" t="s">
        <v>164</v>
      </c>
      <c r="AU281" s="230" t="s">
        <v>90</v>
      </c>
      <c r="AY281" s="18" t="s">
        <v>161</v>
      </c>
      <c r="BE281" s="231">
        <f>IF(N281="základní",J281,0)</f>
        <v>0</v>
      </c>
      <c r="BF281" s="231">
        <f>IF(N281="snížená",J281,0)</f>
        <v>0</v>
      </c>
      <c r="BG281" s="231">
        <f>IF(N281="zákl. přenesená",J281,0)</f>
        <v>0</v>
      </c>
      <c r="BH281" s="231">
        <f>IF(N281="sníž. přenesená",J281,0)</f>
        <v>0</v>
      </c>
      <c r="BI281" s="231">
        <f>IF(N281="nulová",J281,0)</f>
        <v>0</v>
      </c>
      <c r="BJ281" s="18" t="s">
        <v>88</v>
      </c>
      <c r="BK281" s="231">
        <f>ROUND(I281*H281,2)</f>
        <v>0</v>
      </c>
      <c r="BL281" s="18" t="s">
        <v>303</v>
      </c>
      <c r="BM281" s="230" t="s">
        <v>2471</v>
      </c>
    </row>
    <row r="282" s="2" customFormat="1" ht="16.5" customHeight="1">
      <c r="A282" s="39"/>
      <c r="B282" s="40"/>
      <c r="C282" s="219" t="s">
        <v>808</v>
      </c>
      <c r="D282" s="219" t="s">
        <v>164</v>
      </c>
      <c r="E282" s="220" t="s">
        <v>1131</v>
      </c>
      <c r="F282" s="221" t="s">
        <v>1132</v>
      </c>
      <c r="G282" s="222" t="s">
        <v>248</v>
      </c>
      <c r="H282" s="223">
        <v>4.7469999999999999</v>
      </c>
      <c r="I282" s="224"/>
      <c r="J282" s="225">
        <f>ROUND(I282*H282,2)</f>
        <v>0</v>
      </c>
      <c r="K282" s="221" t="s">
        <v>168</v>
      </c>
      <c r="L282" s="45"/>
      <c r="M282" s="226" t="s">
        <v>1</v>
      </c>
      <c r="N282" s="227" t="s">
        <v>45</v>
      </c>
      <c r="O282" s="92"/>
      <c r="P282" s="228">
        <f>O282*H282</f>
        <v>0</v>
      </c>
      <c r="Q282" s="228">
        <v>0.0044999999999999997</v>
      </c>
      <c r="R282" s="228">
        <f>Q282*H282</f>
        <v>0.021361499999999999</v>
      </c>
      <c r="S282" s="228">
        <v>0</v>
      </c>
      <c r="T282" s="229">
        <f>S282*H282</f>
        <v>0</v>
      </c>
      <c r="U282" s="39"/>
      <c r="V282" s="39"/>
      <c r="W282" s="39"/>
      <c r="X282" s="39"/>
      <c r="Y282" s="39"/>
      <c r="Z282" s="39"/>
      <c r="AA282" s="39"/>
      <c r="AB282" s="39"/>
      <c r="AC282" s="39"/>
      <c r="AD282" s="39"/>
      <c r="AE282" s="39"/>
      <c r="AR282" s="230" t="s">
        <v>303</v>
      </c>
      <c r="AT282" s="230" t="s">
        <v>164</v>
      </c>
      <c r="AU282" s="230" t="s">
        <v>90</v>
      </c>
      <c r="AY282" s="18" t="s">
        <v>161</v>
      </c>
      <c r="BE282" s="231">
        <f>IF(N282="základní",J282,0)</f>
        <v>0</v>
      </c>
      <c r="BF282" s="231">
        <f>IF(N282="snížená",J282,0)</f>
        <v>0</v>
      </c>
      <c r="BG282" s="231">
        <f>IF(N282="zákl. přenesená",J282,0)</f>
        <v>0</v>
      </c>
      <c r="BH282" s="231">
        <f>IF(N282="sníž. přenesená",J282,0)</f>
        <v>0</v>
      </c>
      <c r="BI282" s="231">
        <f>IF(N282="nulová",J282,0)</f>
        <v>0</v>
      </c>
      <c r="BJ282" s="18" t="s">
        <v>88</v>
      </c>
      <c r="BK282" s="231">
        <f>ROUND(I282*H282,2)</f>
        <v>0</v>
      </c>
      <c r="BL282" s="18" t="s">
        <v>303</v>
      </c>
      <c r="BM282" s="230" t="s">
        <v>2472</v>
      </c>
    </row>
    <row r="283" s="2" customFormat="1" ht="24.15" customHeight="1">
      <c r="A283" s="39"/>
      <c r="B283" s="40"/>
      <c r="C283" s="219" t="s">
        <v>815</v>
      </c>
      <c r="D283" s="219" t="s">
        <v>164</v>
      </c>
      <c r="E283" s="220" t="s">
        <v>1135</v>
      </c>
      <c r="F283" s="221" t="s">
        <v>1136</v>
      </c>
      <c r="G283" s="222" t="s">
        <v>248</v>
      </c>
      <c r="H283" s="223">
        <v>33.228999999999999</v>
      </c>
      <c r="I283" s="224"/>
      <c r="J283" s="225">
        <f>ROUND(I283*H283,2)</f>
        <v>0</v>
      </c>
      <c r="K283" s="221" t="s">
        <v>168</v>
      </c>
      <c r="L283" s="45"/>
      <c r="M283" s="226" t="s">
        <v>1</v>
      </c>
      <c r="N283" s="227" t="s">
        <v>45</v>
      </c>
      <c r="O283" s="92"/>
      <c r="P283" s="228">
        <f>O283*H283</f>
        <v>0</v>
      </c>
      <c r="Q283" s="228">
        <v>0.0014499999999999999</v>
      </c>
      <c r="R283" s="228">
        <f>Q283*H283</f>
        <v>0.048182049999999997</v>
      </c>
      <c r="S283" s="228">
        <v>0</v>
      </c>
      <c r="T283" s="229">
        <f>S283*H283</f>
        <v>0</v>
      </c>
      <c r="U283" s="39"/>
      <c r="V283" s="39"/>
      <c r="W283" s="39"/>
      <c r="X283" s="39"/>
      <c r="Y283" s="39"/>
      <c r="Z283" s="39"/>
      <c r="AA283" s="39"/>
      <c r="AB283" s="39"/>
      <c r="AC283" s="39"/>
      <c r="AD283" s="39"/>
      <c r="AE283" s="39"/>
      <c r="AR283" s="230" t="s">
        <v>303</v>
      </c>
      <c r="AT283" s="230" t="s">
        <v>164</v>
      </c>
      <c r="AU283" s="230" t="s">
        <v>90</v>
      </c>
      <c r="AY283" s="18" t="s">
        <v>161</v>
      </c>
      <c r="BE283" s="231">
        <f>IF(N283="základní",J283,0)</f>
        <v>0</v>
      </c>
      <c r="BF283" s="231">
        <f>IF(N283="snížená",J283,0)</f>
        <v>0</v>
      </c>
      <c r="BG283" s="231">
        <f>IF(N283="zákl. přenesená",J283,0)</f>
        <v>0</v>
      </c>
      <c r="BH283" s="231">
        <f>IF(N283="sníž. přenesená",J283,0)</f>
        <v>0</v>
      </c>
      <c r="BI283" s="231">
        <f>IF(N283="nulová",J283,0)</f>
        <v>0</v>
      </c>
      <c r="BJ283" s="18" t="s">
        <v>88</v>
      </c>
      <c r="BK283" s="231">
        <f>ROUND(I283*H283,2)</f>
        <v>0</v>
      </c>
      <c r="BL283" s="18" t="s">
        <v>303</v>
      </c>
      <c r="BM283" s="230" t="s">
        <v>2473</v>
      </c>
    </row>
    <row r="284" s="2" customFormat="1">
      <c r="A284" s="39"/>
      <c r="B284" s="40"/>
      <c r="C284" s="41"/>
      <c r="D284" s="232" t="s">
        <v>171</v>
      </c>
      <c r="E284" s="41"/>
      <c r="F284" s="233" t="s">
        <v>1138</v>
      </c>
      <c r="G284" s="41"/>
      <c r="H284" s="41"/>
      <c r="I284" s="234"/>
      <c r="J284" s="41"/>
      <c r="K284" s="41"/>
      <c r="L284" s="45"/>
      <c r="M284" s="235"/>
      <c r="N284" s="236"/>
      <c r="O284" s="92"/>
      <c r="P284" s="92"/>
      <c r="Q284" s="92"/>
      <c r="R284" s="92"/>
      <c r="S284" s="92"/>
      <c r="T284" s="93"/>
      <c r="U284" s="39"/>
      <c r="V284" s="39"/>
      <c r="W284" s="39"/>
      <c r="X284" s="39"/>
      <c r="Y284" s="39"/>
      <c r="Z284" s="39"/>
      <c r="AA284" s="39"/>
      <c r="AB284" s="39"/>
      <c r="AC284" s="39"/>
      <c r="AD284" s="39"/>
      <c r="AE284" s="39"/>
      <c r="AT284" s="18" t="s">
        <v>171</v>
      </c>
      <c r="AU284" s="18" t="s">
        <v>90</v>
      </c>
    </row>
    <row r="285" s="13" customFormat="1">
      <c r="A285" s="13"/>
      <c r="B285" s="241"/>
      <c r="C285" s="242"/>
      <c r="D285" s="232" t="s">
        <v>250</v>
      </c>
      <c r="E285" s="242"/>
      <c r="F285" s="244" t="s">
        <v>2474</v>
      </c>
      <c r="G285" s="242"/>
      <c r="H285" s="245">
        <v>33.228999999999999</v>
      </c>
      <c r="I285" s="246"/>
      <c r="J285" s="242"/>
      <c r="K285" s="242"/>
      <c r="L285" s="247"/>
      <c r="M285" s="248"/>
      <c r="N285" s="249"/>
      <c r="O285" s="249"/>
      <c r="P285" s="249"/>
      <c r="Q285" s="249"/>
      <c r="R285" s="249"/>
      <c r="S285" s="249"/>
      <c r="T285" s="250"/>
      <c r="U285" s="13"/>
      <c r="V285" s="13"/>
      <c r="W285" s="13"/>
      <c r="X285" s="13"/>
      <c r="Y285" s="13"/>
      <c r="Z285" s="13"/>
      <c r="AA285" s="13"/>
      <c r="AB285" s="13"/>
      <c r="AC285" s="13"/>
      <c r="AD285" s="13"/>
      <c r="AE285" s="13"/>
      <c r="AT285" s="251" t="s">
        <v>250</v>
      </c>
      <c r="AU285" s="251" t="s">
        <v>90</v>
      </c>
      <c r="AV285" s="13" t="s">
        <v>90</v>
      </c>
      <c r="AW285" s="13" t="s">
        <v>4</v>
      </c>
      <c r="AX285" s="13" t="s">
        <v>88</v>
      </c>
      <c r="AY285" s="251" t="s">
        <v>161</v>
      </c>
    </row>
    <row r="286" s="2" customFormat="1" ht="24.15" customHeight="1">
      <c r="A286" s="39"/>
      <c r="B286" s="40"/>
      <c r="C286" s="219" t="s">
        <v>1106</v>
      </c>
      <c r="D286" s="219" t="s">
        <v>164</v>
      </c>
      <c r="E286" s="220" t="s">
        <v>1141</v>
      </c>
      <c r="F286" s="221" t="s">
        <v>1142</v>
      </c>
      <c r="G286" s="222" t="s">
        <v>248</v>
      </c>
      <c r="H286" s="223">
        <v>28.367999999999999</v>
      </c>
      <c r="I286" s="224"/>
      <c r="J286" s="225">
        <f>ROUND(I286*H286,2)</f>
        <v>0</v>
      </c>
      <c r="K286" s="221" t="s">
        <v>168</v>
      </c>
      <c r="L286" s="45"/>
      <c r="M286" s="226" t="s">
        <v>1</v>
      </c>
      <c r="N286" s="227" t="s">
        <v>45</v>
      </c>
      <c r="O286" s="92"/>
      <c r="P286" s="228">
        <f>O286*H286</f>
        <v>0</v>
      </c>
      <c r="Q286" s="228">
        <v>0</v>
      </c>
      <c r="R286" s="228">
        <f>Q286*H286</f>
        <v>0</v>
      </c>
      <c r="S286" s="228">
        <v>0.081500000000000003</v>
      </c>
      <c r="T286" s="229">
        <f>S286*H286</f>
        <v>2.311992</v>
      </c>
      <c r="U286" s="39"/>
      <c r="V286" s="39"/>
      <c r="W286" s="39"/>
      <c r="X286" s="39"/>
      <c r="Y286" s="39"/>
      <c r="Z286" s="39"/>
      <c r="AA286" s="39"/>
      <c r="AB286" s="39"/>
      <c r="AC286" s="39"/>
      <c r="AD286" s="39"/>
      <c r="AE286" s="39"/>
      <c r="AR286" s="230" t="s">
        <v>303</v>
      </c>
      <c r="AT286" s="230" t="s">
        <v>164</v>
      </c>
      <c r="AU286" s="230" t="s">
        <v>90</v>
      </c>
      <c r="AY286" s="18" t="s">
        <v>161</v>
      </c>
      <c r="BE286" s="231">
        <f>IF(N286="základní",J286,0)</f>
        <v>0</v>
      </c>
      <c r="BF286" s="231">
        <f>IF(N286="snížená",J286,0)</f>
        <v>0</v>
      </c>
      <c r="BG286" s="231">
        <f>IF(N286="zákl. přenesená",J286,0)</f>
        <v>0</v>
      </c>
      <c r="BH286" s="231">
        <f>IF(N286="sníž. přenesená",J286,0)</f>
        <v>0</v>
      </c>
      <c r="BI286" s="231">
        <f>IF(N286="nulová",J286,0)</f>
        <v>0</v>
      </c>
      <c r="BJ286" s="18" t="s">
        <v>88</v>
      </c>
      <c r="BK286" s="231">
        <f>ROUND(I286*H286,2)</f>
        <v>0</v>
      </c>
      <c r="BL286" s="18" t="s">
        <v>303</v>
      </c>
      <c r="BM286" s="230" t="s">
        <v>2475</v>
      </c>
    </row>
    <row r="287" s="13" customFormat="1">
      <c r="A287" s="13"/>
      <c r="B287" s="241"/>
      <c r="C287" s="242"/>
      <c r="D287" s="232" t="s">
        <v>250</v>
      </c>
      <c r="E287" s="243" t="s">
        <v>1</v>
      </c>
      <c r="F287" s="244" t="s">
        <v>2476</v>
      </c>
      <c r="G287" s="242"/>
      <c r="H287" s="245">
        <v>28.367999999999999</v>
      </c>
      <c r="I287" s="246"/>
      <c r="J287" s="242"/>
      <c r="K287" s="242"/>
      <c r="L287" s="247"/>
      <c r="M287" s="248"/>
      <c r="N287" s="249"/>
      <c r="O287" s="249"/>
      <c r="P287" s="249"/>
      <c r="Q287" s="249"/>
      <c r="R287" s="249"/>
      <c r="S287" s="249"/>
      <c r="T287" s="250"/>
      <c r="U287" s="13"/>
      <c r="V287" s="13"/>
      <c r="W287" s="13"/>
      <c r="X287" s="13"/>
      <c r="Y287" s="13"/>
      <c r="Z287" s="13"/>
      <c r="AA287" s="13"/>
      <c r="AB287" s="13"/>
      <c r="AC287" s="13"/>
      <c r="AD287" s="13"/>
      <c r="AE287" s="13"/>
      <c r="AT287" s="251" t="s">
        <v>250</v>
      </c>
      <c r="AU287" s="251" t="s">
        <v>90</v>
      </c>
      <c r="AV287" s="13" t="s">
        <v>90</v>
      </c>
      <c r="AW287" s="13" t="s">
        <v>36</v>
      </c>
      <c r="AX287" s="13" t="s">
        <v>80</v>
      </c>
      <c r="AY287" s="251" t="s">
        <v>161</v>
      </c>
    </row>
    <row r="288" s="14" customFormat="1">
      <c r="A288" s="14"/>
      <c r="B288" s="252"/>
      <c r="C288" s="253"/>
      <c r="D288" s="232" t="s">
        <v>250</v>
      </c>
      <c r="E288" s="254" t="s">
        <v>1</v>
      </c>
      <c r="F288" s="255" t="s">
        <v>253</v>
      </c>
      <c r="G288" s="253"/>
      <c r="H288" s="256">
        <v>28.367999999999999</v>
      </c>
      <c r="I288" s="257"/>
      <c r="J288" s="253"/>
      <c r="K288" s="253"/>
      <c r="L288" s="258"/>
      <c r="M288" s="259"/>
      <c r="N288" s="260"/>
      <c r="O288" s="260"/>
      <c r="P288" s="260"/>
      <c r="Q288" s="260"/>
      <c r="R288" s="260"/>
      <c r="S288" s="260"/>
      <c r="T288" s="261"/>
      <c r="U288" s="14"/>
      <c r="V288" s="14"/>
      <c r="W288" s="14"/>
      <c r="X288" s="14"/>
      <c r="Y288" s="14"/>
      <c r="Z288" s="14"/>
      <c r="AA288" s="14"/>
      <c r="AB288" s="14"/>
      <c r="AC288" s="14"/>
      <c r="AD288" s="14"/>
      <c r="AE288" s="14"/>
      <c r="AT288" s="262" t="s">
        <v>250</v>
      </c>
      <c r="AU288" s="262" t="s">
        <v>90</v>
      </c>
      <c r="AV288" s="14" t="s">
        <v>184</v>
      </c>
      <c r="AW288" s="14" t="s">
        <v>36</v>
      </c>
      <c r="AX288" s="14" t="s">
        <v>88</v>
      </c>
      <c r="AY288" s="262" t="s">
        <v>161</v>
      </c>
    </row>
    <row r="289" s="2" customFormat="1" ht="33" customHeight="1">
      <c r="A289" s="39"/>
      <c r="B289" s="40"/>
      <c r="C289" s="219" t="s">
        <v>1110</v>
      </c>
      <c r="D289" s="219" t="s">
        <v>164</v>
      </c>
      <c r="E289" s="220" t="s">
        <v>1146</v>
      </c>
      <c r="F289" s="221" t="s">
        <v>1147</v>
      </c>
      <c r="G289" s="222" t="s">
        <v>248</v>
      </c>
      <c r="H289" s="223">
        <v>4.7469999999999999</v>
      </c>
      <c r="I289" s="224"/>
      <c r="J289" s="225">
        <f>ROUND(I289*H289,2)</f>
        <v>0</v>
      </c>
      <c r="K289" s="221" t="s">
        <v>168</v>
      </c>
      <c r="L289" s="45"/>
      <c r="M289" s="226" t="s">
        <v>1</v>
      </c>
      <c r="N289" s="227" t="s">
        <v>45</v>
      </c>
      <c r="O289" s="92"/>
      <c r="P289" s="228">
        <f>O289*H289</f>
        <v>0</v>
      </c>
      <c r="Q289" s="228">
        <v>0.0053800000000000002</v>
      </c>
      <c r="R289" s="228">
        <f>Q289*H289</f>
        <v>0.02553886</v>
      </c>
      <c r="S289" s="228">
        <v>0</v>
      </c>
      <c r="T289" s="229">
        <f>S289*H289</f>
        <v>0</v>
      </c>
      <c r="U289" s="39"/>
      <c r="V289" s="39"/>
      <c r="W289" s="39"/>
      <c r="X289" s="39"/>
      <c r="Y289" s="39"/>
      <c r="Z289" s="39"/>
      <c r="AA289" s="39"/>
      <c r="AB289" s="39"/>
      <c r="AC289" s="39"/>
      <c r="AD289" s="39"/>
      <c r="AE289" s="39"/>
      <c r="AR289" s="230" t="s">
        <v>303</v>
      </c>
      <c r="AT289" s="230" t="s">
        <v>164</v>
      </c>
      <c r="AU289" s="230" t="s">
        <v>90</v>
      </c>
      <c r="AY289" s="18" t="s">
        <v>161</v>
      </c>
      <c r="BE289" s="231">
        <f>IF(N289="základní",J289,0)</f>
        <v>0</v>
      </c>
      <c r="BF289" s="231">
        <f>IF(N289="snížená",J289,0)</f>
        <v>0</v>
      </c>
      <c r="BG289" s="231">
        <f>IF(N289="zákl. přenesená",J289,0)</f>
        <v>0</v>
      </c>
      <c r="BH289" s="231">
        <f>IF(N289="sníž. přenesená",J289,0)</f>
        <v>0</v>
      </c>
      <c r="BI289" s="231">
        <f>IF(N289="nulová",J289,0)</f>
        <v>0</v>
      </c>
      <c r="BJ289" s="18" t="s">
        <v>88</v>
      </c>
      <c r="BK289" s="231">
        <f>ROUND(I289*H289,2)</f>
        <v>0</v>
      </c>
      <c r="BL289" s="18" t="s">
        <v>303</v>
      </c>
      <c r="BM289" s="230" t="s">
        <v>2477</v>
      </c>
    </row>
    <row r="290" s="2" customFormat="1" ht="24.15" customHeight="1">
      <c r="A290" s="39"/>
      <c r="B290" s="40"/>
      <c r="C290" s="263" t="s">
        <v>1114</v>
      </c>
      <c r="D290" s="263" t="s">
        <v>261</v>
      </c>
      <c r="E290" s="264" t="s">
        <v>1150</v>
      </c>
      <c r="F290" s="265" t="s">
        <v>1151</v>
      </c>
      <c r="G290" s="266" t="s">
        <v>248</v>
      </c>
      <c r="H290" s="267">
        <v>5.4589999999999996</v>
      </c>
      <c r="I290" s="268"/>
      <c r="J290" s="269">
        <f>ROUND(I290*H290,2)</f>
        <v>0</v>
      </c>
      <c r="K290" s="265" t="s">
        <v>168</v>
      </c>
      <c r="L290" s="270"/>
      <c r="M290" s="271" t="s">
        <v>1</v>
      </c>
      <c r="N290" s="272" t="s">
        <v>45</v>
      </c>
      <c r="O290" s="92"/>
      <c r="P290" s="228">
        <f>O290*H290</f>
        <v>0</v>
      </c>
      <c r="Q290" s="228">
        <v>0.016</v>
      </c>
      <c r="R290" s="228">
        <f>Q290*H290</f>
        <v>0.087343999999999991</v>
      </c>
      <c r="S290" s="228">
        <v>0</v>
      </c>
      <c r="T290" s="229">
        <f>S290*H290</f>
        <v>0</v>
      </c>
      <c r="U290" s="39"/>
      <c r="V290" s="39"/>
      <c r="W290" s="39"/>
      <c r="X290" s="39"/>
      <c r="Y290" s="39"/>
      <c r="Z290" s="39"/>
      <c r="AA290" s="39"/>
      <c r="AB290" s="39"/>
      <c r="AC290" s="39"/>
      <c r="AD290" s="39"/>
      <c r="AE290" s="39"/>
      <c r="AR290" s="230" t="s">
        <v>309</v>
      </c>
      <c r="AT290" s="230" t="s">
        <v>261</v>
      </c>
      <c r="AU290" s="230" t="s">
        <v>90</v>
      </c>
      <c r="AY290" s="18" t="s">
        <v>161</v>
      </c>
      <c r="BE290" s="231">
        <f>IF(N290="základní",J290,0)</f>
        <v>0</v>
      </c>
      <c r="BF290" s="231">
        <f>IF(N290="snížená",J290,0)</f>
        <v>0</v>
      </c>
      <c r="BG290" s="231">
        <f>IF(N290="zákl. přenesená",J290,0)</f>
        <v>0</v>
      </c>
      <c r="BH290" s="231">
        <f>IF(N290="sníž. přenesená",J290,0)</f>
        <v>0</v>
      </c>
      <c r="BI290" s="231">
        <f>IF(N290="nulová",J290,0)</f>
        <v>0</v>
      </c>
      <c r="BJ290" s="18" t="s">
        <v>88</v>
      </c>
      <c r="BK290" s="231">
        <f>ROUND(I290*H290,2)</f>
        <v>0</v>
      </c>
      <c r="BL290" s="18" t="s">
        <v>303</v>
      </c>
      <c r="BM290" s="230" t="s">
        <v>2478</v>
      </c>
    </row>
    <row r="291" s="13" customFormat="1">
      <c r="A291" s="13"/>
      <c r="B291" s="241"/>
      <c r="C291" s="242"/>
      <c r="D291" s="232" t="s">
        <v>250</v>
      </c>
      <c r="E291" s="242"/>
      <c r="F291" s="244" t="s">
        <v>2479</v>
      </c>
      <c r="G291" s="242"/>
      <c r="H291" s="245">
        <v>5.4589999999999996</v>
      </c>
      <c r="I291" s="246"/>
      <c r="J291" s="242"/>
      <c r="K291" s="242"/>
      <c r="L291" s="247"/>
      <c r="M291" s="248"/>
      <c r="N291" s="249"/>
      <c r="O291" s="249"/>
      <c r="P291" s="249"/>
      <c r="Q291" s="249"/>
      <c r="R291" s="249"/>
      <c r="S291" s="249"/>
      <c r="T291" s="250"/>
      <c r="U291" s="13"/>
      <c r="V291" s="13"/>
      <c r="W291" s="13"/>
      <c r="X291" s="13"/>
      <c r="Y291" s="13"/>
      <c r="Z291" s="13"/>
      <c r="AA291" s="13"/>
      <c r="AB291" s="13"/>
      <c r="AC291" s="13"/>
      <c r="AD291" s="13"/>
      <c r="AE291" s="13"/>
      <c r="AT291" s="251" t="s">
        <v>250</v>
      </c>
      <c r="AU291" s="251" t="s">
        <v>90</v>
      </c>
      <c r="AV291" s="13" t="s">
        <v>90</v>
      </c>
      <c r="AW291" s="13" t="s">
        <v>4</v>
      </c>
      <c r="AX291" s="13" t="s">
        <v>88</v>
      </c>
      <c r="AY291" s="251" t="s">
        <v>161</v>
      </c>
    </row>
    <row r="292" s="2" customFormat="1" ht="33" customHeight="1">
      <c r="A292" s="39"/>
      <c r="B292" s="40"/>
      <c r="C292" s="219" t="s">
        <v>1118</v>
      </c>
      <c r="D292" s="219" t="s">
        <v>164</v>
      </c>
      <c r="E292" s="220" t="s">
        <v>1155</v>
      </c>
      <c r="F292" s="221" t="s">
        <v>1156</v>
      </c>
      <c r="G292" s="222" t="s">
        <v>248</v>
      </c>
      <c r="H292" s="223">
        <v>4.7469999999999999</v>
      </c>
      <c r="I292" s="224"/>
      <c r="J292" s="225">
        <f>ROUND(I292*H292,2)</f>
        <v>0</v>
      </c>
      <c r="K292" s="221" t="s">
        <v>168</v>
      </c>
      <c r="L292" s="45"/>
      <c r="M292" s="226" t="s">
        <v>1</v>
      </c>
      <c r="N292" s="227" t="s">
        <v>45</v>
      </c>
      <c r="O292" s="92"/>
      <c r="P292" s="228">
        <f>O292*H292</f>
        <v>0</v>
      </c>
      <c r="Q292" s="228">
        <v>0</v>
      </c>
      <c r="R292" s="228">
        <f>Q292*H292</f>
        <v>0</v>
      </c>
      <c r="S292" s="228">
        <v>0</v>
      </c>
      <c r="T292" s="229">
        <f>S292*H292</f>
        <v>0</v>
      </c>
      <c r="U292" s="39"/>
      <c r="V292" s="39"/>
      <c r="W292" s="39"/>
      <c r="X292" s="39"/>
      <c r="Y292" s="39"/>
      <c r="Z292" s="39"/>
      <c r="AA292" s="39"/>
      <c r="AB292" s="39"/>
      <c r="AC292" s="39"/>
      <c r="AD292" s="39"/>
      <c r="AE292" s="39"/>
      <c r="AR292" s="230" t="s">
        <v>303</v>
      </c>
      <c r="AT292" s="230" t="s">
        <v>164</v>
      </c>
      <c r="AU292" s="230" t="s">
        <v>90</v>
      </c>
      <c r="AY292" s="18" t="s">
        <v>161</v>
      </c>
      <c r="BE292" s="231">
        <f>IF(N292="základní",J292,0)</f>
        <v>0</v>
      </c>
      <c r="BF292" s="231">
        <f>IF(N292="snížená",J292,0)</f>
        <v>0</v>
      </c>
      <c r="BG292" s="231">
        <f>IF(N292="zákl. přenesená",J292,0)</f>
        <v>0</v>
      </c>
      <c r="BH292" s="231">
        <f>IF(N292="sníž. přenesená",J292,0)</f>
        <v>0</v>
      </c>
      <c r="BI292" s="231">
        <f>IF(N292="nulová",J292,0)</f>
        <v>0</v>
      </c>
      <c r="BJ292" s="18" t="s">
        <v>88</v>
      </c>
      <c r="BK292" s="231">
        <f>ROUND(I292*H292,2)</f>
        <v>0</v>
      </c>
      <c r="BL292" s="18" t="s">
        <v>303</v>
      </c>
      <c r="BM292" s="230" t="s">
        <v>2480</v>
      </c>
    </row>
    <row r="293" s="2" customFormat="1" ht="33" customHeight="1">
      <c r="A293" s="39"/>
      <c r="B293" s="40"/>
      <c r="C293" s="219" t="s">
        <v>1122</v>
      </c>
      <c r="D293" s="219" t="s">
        <v>164</v>
      </c>
      <c r="E293" s="220" t="s">
        <v>1159</v>
      </c>
      <c r="F293" s="221" t="s">
        <v>1160</v>
      </c>
      <c r="G293" s="222" t="s">
        <v>248</v>
      </c>
      <c r="H293" s="223">
        <v>4.7469999999999999</v>
      </c>
      <c r="I293" s="224"/>
      <c r="J293" s="225">
        <f>ROUND(I293*H293,2)</f>
        <v>0</v>
      </c>
      <c r="K293" s="221" t="s">
        <v>168</v>
      </c>
      <c r="L293" s="45"/>
      <c r="M293" s="226" t="s">
        <v>1</v>
      </c>
      <c r="N293" s="227" t="s">
        <v>45</v>
      </c>
      <c r="O293" s="92"/>
      <c r="P293" s="228">
        <f>O293*H293</f>
        <v>0</v>
      </c>
      <c r="Q293" s="228">
        <v>0</v>
      </c>
      <c r="R293" s="228">
        <f>Q293*H293</f>
        <v>0</v>
      </c>
      <c r="S293" s="228">
        <v>0</v>
      </c>
      <c r="T293" s="229">
        <f>S293*H293</f>
        <v>0</v>
      </c>
      <c r="U293" s="39"/>
      <c r="V293" s="39"/>
      <c r="W293" s="39"/>
      <c r="X293" s="39"/>
      <c r="Y293" s="39"/>
      <c r="Z293" s="39"/>
      <c r="AA293" s="39"/>
      <c r="AB293" s="39"/>
      <c r="AC293" s="39"/>
      <c r="AD293" s="39"/>
      <c r="AE293" s="39"/>
      <c r="AR293" s="230" t="s">
        <v>303</v>
      </c>
      <c r="AT293" s="230" t="s">
        <v>164</v>
      </c>
      <c r="AU293" s="230" t="s">
        <v>90</v>
      </c>
      <c r="AY293" s="18" t="s">
        <v>161</v>
      </c>
      <c r="BE293" s="231">
        <f>IF(N293="základní",J293,0)</f>
        <v>0</v>
      </c>
      <c r="BF293" s="231">
        <f>IF(N293="snížená",J293,0)</f>
        <v>0</v>
      </c>
      <c r="BG293" s="231">
        <f>IF(N293="zákl. přenesená",J293,0)</f>
        <v>0</v>
      </c>
      <c r="BH293" s="231">
        <f>IF(N293="sníž. přenesená",J293,0)</f>
        <v>0</v>
      </c>
      <c r="BI293" s="231">
        <f>IF(N293="nulová",J293,0)</f>
        <v>0</v>
      </c>
      <c r="BJ293" s="18" t="s">
        <v>88</v>
      </c>
      <c r="BK293" s="231">
        <f>ROUND(I293*H293,2)</f>
        <v>0</v>
      </c>
      <c r="BL293" s="18" t="s">
        <v>303</v>
      </c>
      <c r="BM293" s="230" t="s">
        <v>2481</v>
      </c>
    </row>
    <row r="294" s="2" customFormat="1" ht="24.15" customHeight="1">
      <c r="A294" s="39"/>
      <c r="B294" s="40"/>
      <c r="C294" s="219" t="s">
        <v>1126</v>
      </c>
      <c r="D294" s="219" t="s">
        <v>164</v>
      </c>
      <c r="E294" s="220" t="s">
        <v>1163</v>
      </c>
      <c r="F294" s="221" t="s">
        <v>1164</v>
      </c>
      <c r="G294" s="222" t="s">
        <v>441</v>
      </c>
      <c r="H294" s="223">
        <v>6.0599999999999996</v>
      </c>
      <c r="I294" s="224"/>
      <c r="J294" s="225">
        <f>ROUND(I294*H294,2)</f>
        <v>0</v>
      </c>
      <c r="K294" s="221" t="s">
        <v>168</v>
      </c>
      <c r="L294" s="45"/>
      <c r="M294" s="226" t="s">
        <v>1</v>
      </c>
      <c r="N294" s="227" t="s">
        <v>45</v>
      </c>
      <c r="O294" s="92"/>
      <c r="P294" s="228">
        <f>O294*H294</f>
        <v>0</v>
      </c>
      <c r="Q294" s="228">
        <v>0.00020000000000000001</v>
      </c>
      <c r="R294" s="228">
        <f>Q294*H294</f>
        <v>0.001212</v>
      </c>
      <c r="S294" s="228">
        <v>0</v>
      </c>
      <c r="T294" s="229">
        <f>S294*H294</f>
        <v>0</v>
      </c>
      <c r="U294" s="39"/>
      <c r="V294" s="39"/>
      <c r="W294" s="39"/>
      <c r="X294" s="39"/>
      <c r="Y294" s="39"/>
      <c r="Z294" s="39"/>
      <c r="AA294" s="39"/>
      <c r="AB294" s="39"/>
      <c r="AC294" s="39"/>
      <c r="AD294" s="39"/>
      <c r="AE294" s="39"/>
      <c r="AR294" s="230" t="s">
        <v>303</v>
      </c>
      <c r="AT294" s="230" t="s">
        <v>164</v>
      </c>
      <c r="AU294" s="230" t="s">
        <v>90</v>
      </c>
      <c r="AY294" s="18" t="s">
        <v>161</v>
      </c>
      <c r="BE294" s="231">
        <f>IF(N294="základní",J294,0)</f>
        <v>0</v>
      </c>
      <c r="BF294" s="231">
        <f>IF(N294="snížená",J294,0)</f>
        <v>0</v>
      </c>
      <c r="BG294" s="231">
        <f>IF(N294="zákl. přenesená",J294,0)</f>
        <v>0</v>
      </c>
      <c r="BH294" s="231">
        <f>IF(N294="sníž. přenesená",J294,0)</f>
        <v>0</v>
      </c>
      <c r="BI294" s="231">
        <f>IF(N294="nulová",J294,0)</f>
        <v>0</v>
      </c>
      <c r="BJ294" s="18" t="s">
        <v>88</v>
      </c>
      <c r="BK294" s="231">
        <f>ROUND(I294*H294,2)</f>
        <v>0</v>
      </c>
      <c r="BL294" s="18" t="s">
        <v>303</v>
      </c>
      <c r="BM294" s="230" t="s">
        <v>2482</v>
      </c>
    </row>
    <row r="295" s="2" customFormat="1" ht="16.5" customHeight="1">
      <c r="A295" s="39"/>
      <c r="B295" s="40"/>
      <c r="C295" s="263" t="s">
        <v>1130</v>
      </c>
      <c r="D295" s="263" t="s">
        <v>261</v>
      </c>
      <c r="E295" s="264" t="s">
        <v>1168</v>
      </c>
      <c r="F295" s="265" t="s">
        <v>1169</v>
      </c>
      <c r="G295" s="266" t="s">
        <v>441</v>
      </c>
      <c r="H295" s="267">
        <v>6.3630000000000004</v>
      </c>
      <c r="I295" s="268"/>
      <c r="J295" s="269">
        <f>ROUND(I295*H295,2)</f>
        <v>0</v>
      </c>
      <c r="K295" s="265" t="s">
        <v>168</v>
      </c>
      <c r="L295" s="270"/>
      <c r="M295" s="271" t="s">
        <v>1</v>
      </c>
      <c r="N295" s="272" t="s">
        <v>45</v>
      </c>
      <c r="O295" s="92"/>
      <c r="P295" s="228">
        <f>O295*H295</f>
        <v>0</v>
      </c>
      <c r="Q295" s="228">
        <v>0.00032000000000000003</v>
      </c>
      <c r="R295" s="228">
        <f>Q295*H295</f>
        <v>0.0020361600000000004</v>
      </c>
      <c r="S295" s="228">
        <v>0</v>
      </c>
      <c r="T295" s="229">
        <f>S295*H295</f>
        <v>0</v>
      </c>
      <c r="U295" s="39"/>
      <c r="V295" s="39"/>
      <c r="W295" s="39"/>
      <c r="X295" s="39"/>
      <c r="Y295" s="39"/>
      <c r="Z295" s="39"/>
      <c r="AA295" s="39"/>
      <c r="AB295" s="39"/>
      <c r="AC295" s="39"/>
      <c r="AD295" s="39"/>
      <c r="AE295" s="39"/>
      <c r="AR295" s="230" t="s">
        <v>309</v>
      </c>
      <c r="AT295" s="230" t="s">
        <v>261</v>
      </c>
      <c r="AU295" s="230" t="s">
        <v>90</v>
      </c>
      <c r="AY295" s="18" t="s">
        <v>161</v>
      </c>
      <c r="BE295" s="231">
        <f>IF(N295="základní",J295,0)</f>
        <v>0</v>
      </c>
      <c r="BF295" s="231">
        <f>IF(N295="snížená",J295,0)</f>
        <v>0</v>
      </c>
      <c r="BG295" s="231">
        <f>IF(N295="zákl. přenesená",J295,0)</f>
        <v>0</v>
      </c>
      <c r="BH295" s="231">
        <f>IF(N295="sníž. přenesená",J295,0)</f>
        <v>0</v>
      </c>
      <c r="BI295" s="231">
        <f>IF(N295="nulová",J295,0)</f>
        <v>0</v>
      </c>
      <c r="BJ295" s="18" t="s">
        <v>88</v>
      </c>
      <c r="BK295" s="231">
        <f>ROUND(I295*H295,2)</f>
        <v>0</v>
      </c>
      <c r="BL295" s="18" t="s">
        <v>303</v>
      </c>
      <c r="BM295" s="230" t="s">
        <v>2483</v>
      </c>
    </row>
    <row r="296" s="13" customFormat="1">
      <c r="A296" s="13"/>
      <c r="B296" s="241"/>
      <c r="C296" s="242"/>
      <c r="D296" s="232" t="s">
        <v>250</v>
      </c>
      <c r="E296" s="242"/>
      <c r="F296" s="244" t="s">
        <v>1171</v>
      </c>
      <c r="G296" s="242"/>
      <c r="H296" s="245">
        <v>6.3630000000000004</v>
      </c>
      <c r="I296" s="246"/>
      <c r="J296" s="242"/>
      <c r="K296" s="242"/>
      <c r="L296" s="247"/>
      <c r="M296" s="248"/>
      <c r="N296" s="249"/>
      <c r="O296" s="249"/>
      <c r="P296" s="249"/>
      <c r="Q296" s="249"/>
      <c r="R296" s="249"/>
      <c r="S296" s="249"/>
      <c r="T296" s="250"/>
      <c r="U296" s="13"/>
      <c r="V296" s="13"/>
      <c r="W296" s="13"/>
      <c r="X296" s="13"/>
      <c r="Y296" s="13"/>
      <c r="Z296" s="13"/>
      <c r="AA296" s="13"/>
      <c r="AB296" s="13"/>
      <c r="AC296" s="13"/>
      <c r="AD296" s="13"/>
      <c r="AE296" s="13"/>
      <c r="AT296" s="251" t="s">
        <v>250</v>
      </c>
      <c r="AU296" s="251" t="s">
        <v>90</v>
      </c>
      <c r="AV296" s="13" t="s">
        <v>90</v>
      </c>
      <c r="AW296" s="13" t="s">
        <v>4</v>
      </c>
      <c r="AX296" s="13" t="s">
        <v>88</v>
      </c>
      <c r="AY296" s="251" t="s">
        <v>161</v>
      </c>
    </row>
    <row r="297" s="2" customFormat="1" ht="24.15" customHeight="1">
      <c r="A297" s="39"/>
      <c r="B297" s="40"/>
      <c r="C297" s="219" t="s">
        <v>1134</v>
      </c>
      <c r="D297" s="219" t="s">
        <v>164</v>
      </c>
      <c r="E297" s="220" t="s">
        <v>1172</v>
      </c>
      <c r="F297" s="221" t="s">
        <v>1173</v>
      </c>
      <c r="G297" s="222" t="s">
        <v>441</v>
      </c>
      <c r="H297" s="223">
        <v>2.3500000000000001</v>
      </c>
      <c r="I297" s="224"/>
      <c r="J297" s="225">
        <f>ROUND(I297*H297,2)</f>
        <v>0</v>
      </c>
      <c r="K297" s="221" t="s">
        <v>168</v>
      </c>
      <c r="L297" s="45"/>
      <c r="M297" s="226" t="s">
        <v>1</v>
      </c>
      <c r="N297" s="227" t="s">
        <v>45</v>
      </c>
      <c r="O297" s="92"/>
      <c r="P297" s="228">
        <f>O297*H297</f>
        <v>0</v>
      </c>
      <c r="Q297" s="228">
        <v>0.00018000000000000001</v>
      </c>
      <c r="R297" s="228">
        <f>Q297*H297</f>
        <v>0.00042300000000000004</v>
      </c>
      <c r="S297" s="228">
        <v>0</v>
      </c>
      <c r="T297" s="229">
        <f>S297*H297</f>
        <v>0</v>
      </c>
      <c r="U297" s="39"/>
      <c r="V297" s="39"/>
      <c r="W297" s="39"/>
      <c r="X297" s="39"/>
      <c r="Y297" s="39"/>
      <c r="Z297" s="39"/>
      <c r="AA297" s="39"/>
      <c r="AB297" s="39"/>
      <c r="AC297" s="39"/>
      <c r="AD297" s="39"/>
      <c r="AE297" s="39"/>
      <c r="AR297" s="230" t="s">
        <v>303</v>
      </c>
      <c r="AT297" s="230" t="s">
        <v>164</v>
      </c>
      <c r="AU297" s="230" t="s">
        <v>90</v>
      </c>
      <c r="AY297" s="18" t="s">
        <v>161</v>
      </c>
      <c r="BE297" s="231">
        <f>IF(N297="základní",J297,0)</f>
        <v>0</v>
      </c>
      <c r="BF297" s="231">
        <f>IF(N297="snížená",J297,0)</f>
        <v>0</v>
      </c>
      <c r="BG297" s="231">
        <f>IF(N297="zákl. přenesená",J297,0)</f>
        <v>0</v>
      </c>
      <c r="BH297" s="231">
        <f>IF(N297="sníž. přenesená",J297,0)</f>
        <v>0</v>
      </c>
      <c r="BI297" s="231">
        <f>IF(N297="nulová",J297,0)</f>
        <v>0</v>
      </c>
      <c r="BJ297" s="18" t="s">
        <v>88</v>
      </c>
      <c r="BK297" s="231">
        <f>ROUND(I297*H297,2)</f>
        <v>0</v>
      </c>
      <c r="BL297" s="18" t="s">
        <v>303</v>
      </c>
      <c r="BM297" s="230" t="s">
        <v>2484</v>
      </c>
    </row>
    <row r="298" s="2" customFormat="1" ht="16.5" customHeight="1">
      <c r="A298" s="39"/>
      <c r="B298" s="40"/>
      <c r="C298" s="263" t="s">
        <v>1140</v>
      </c>
      <c r="D298" s="263" t="s">
        <v>261</v>
      </c>
      <c r="E298" s="264" t="s">
        <v>1168</v>
      </c>
      <c r="F298" s="265" t="s">
        <v>1169</v>
      </c>
      <c r="G298" s="266" t="s">
        <v>441</v>
      </c>
      <c r="H298" s="267">
        <v>2.468</v>
      </c>
      <c r="I298" s="268"/>
      <c r="J298" s="269">
        <f>ROUND(I298*H298,2)</f>
        <v>0</v>
      </c>
      <c r="K298" s="265" t="s">
        <v>168</v>
      </c>
      <c r="L298" s="270"/>
      <c r="M298" s="271" t="s">
        <v>1</v>
      </c>
      <c r="N298" s="272" t="s">
        <v>45</v>
      </c>
      <c r="O298" s="92"/>
      <c r="P298" s="228">
        <f>O298*H298</f>
        <v>0</v>
      </c>
      <c r="Q298" s="228">
        <v>0.00032000000000000003</v>
      </c>
      <c r="R298" s="228">
        <f>Q298*H298</f>
        <v>0.00078976000000000003</v>
      </c>
      <c r="S298" s="228">
        <v>0</v>
      </c>
      <c r="T298" s="229">
        <f>S298*H298</f>
        <v>0</v>
      </c>
      <c r="U298" s="39"/>
      <c r="V298" s="39"/>
      <c r="W298" s="39"/>
      <c r="X298" s="39"/>
      <c r="Y298" s="39"/>
      <c r="Z298" s="39"/>
      <c r="AA298" s="39"/>
      <c r="AB298" s="39"/>
      <c r="AC298" s="39"/>
      <c r="AD298" s="39"/>
      <c r="AE298" s="39"/>
      <c r="AR298" s="230" t="s">
        <v>309</v>
      </c>
      <c r="AT298" s="230" t="s">
        <v>261</v>
      </c>
      <c r="AU298" s="230" t="s">
        <v>90</v>
      </c>
      <c r="AY298" s="18" t="s">
        <v>161</v>
      </c>
      <c r="BE298" s="231">
        <f>IF(N298="základní",J298,0)</f>
        <v>0</v>
      </c>
      <c r="BF298" s="231">
        <f>IF(N298="snížená",J298,0)</f>
        <v>0</v>
      </c>
      <c r="BG298" s="231">
        <f>IF(N298="zákl. přenesená",J298,0)</f>
        <v>0</v>
      </c>
      <c r="BH298" s="231">
        <f>IF(N298="sníž. přenesená",J298,0)</f>
        <v>0</v>
      </c>
      <c r="BI298" s="231">
        <f>IF(N298="nulová",J298,0)</f>
        <v>0</v>
      </c>
      <c r="BJ298" s="18" t="s">
        <v>88</v>
      </c>
      <c r="BK298" s="231">
        <f>ROUND(I298*H298,2)</f>
        <v>0</v>
      </c>
      <c r="BL298" s="18" t="s">
        <v>303</v>
      </c>
      <c r="BM298" s="230" t="s">
        <v>2485</v>
      </c>
    </row>
    <row r="299" s="13" customFormat="1">
      <c r="A299" s="13"/>
      <c r="B299" s="241"/>
      <c r="C299" s="242"/>
      <c r="D299" s="232" t="s">
        <v>250</v>
      </c>
      <c r="E299" s="242"/>
      <c r="F299" s="244" t="s">
        <v>2486</v>
      </c>
      <c r="G299" s="242"/>
      <c r="H299" s="245">
        <v>2.468</v>
      </c>
      <c r="I299" s="246"/>
      <c r="J299" s="242"/>
      <c r="K299" s="242"/>
      <c r="L299" s="247"/>
      <c r="M299" s="248"/>
      <c r="N299" s="249"/>
      <c r="O299" s="249"/>
      <c r="P299" s="249"/>
      <c r="Q299" s="249"/>
      <c r="R299" s="249"/>
      <c r="S299" s="249"/>
      <c r="T299" s="250"/>
      <c r="U299" s="13"/>
      <c r="V299" s="13"/>
      <c r="W299" s="13"/>
      <c r="X299" s="13"/>
      <c r="Y299" s="13"/>
      <c r="Z299" s="13"/>
      <c r="AA299" s="13"/>
      <c r="AB299" s="13"/>
      <c r="AC299" s="13"/>
      <c r="AD299" s="13"/>
      <c r="AE299" s="13"/>
      <c r="AT299" s="251" t="s">
        <v>250</v>
      </c>
      <c r="AU299" s="251" t="s">
        <v>90</v>
      </c>
      <c r="AV299" s="13" t="s">
        <v>90</v>
      </c>
      <c r="AW299" s="13" t="s">
        <v>4</v>
      </c>
      <c r="AX299" s="13" t="s">
        <v>88</v>
      </c>
      <c r="AY299" s="251" t="s">
        <v>161</v>
      </c>
    </row>
    <row r="300" s="2" customFormat="1" ht="24.15" customHeight="1">
      <c r="A300" s="39"/>
      <c r="B300" s="40"/>
      <c r="C300" s="219" t="s">
        <v>1145</v>
      </c>
      <c r="D300" s="219" t="s">
        <v>164</v>
      </c>
      <c r="E300" s="220" t="s">
        <v>1178</v>
      </c>
      <c r="F300" s="221" t="s">
        <v>1179</v>
      </c>
      <c r="G300" s="222" t="s">
        <v>248</v>
      </c>
      <c r="H300" s="223">
        <v>4.7469999999999999</v>
      </c>
      <c r="I300" s="224"/>
      <c r="J300" s="225">
        <f>ROUND(I300*H300,2)</f>
        <v>0</v>
      </c>
      <c r="K300" s="221" t="s">
        <v>168</v>
      </c>
      <c r="L300" s="45"/>
      <c r="M300" s="226" t="s">
        <v>1</v>
      </c>
      <c r="N300" s="227" t="s">
        <v>45</v>
      </c>
      <c r="O300" s="92"/>
      <c r="P300" s="228">
        <f>O300*H300</f>
        <v>0</v>
      </c>
      <c r="Q300" s="228">
        <v>5.0000000000000002E-05</v>
      </c>
      <c r="R300" s="228">
        <f>Q300*H300</f>
        <v>0.00023735</v>
      </c>
      <c r="S300" s="228">
        <v>0</v>
      </c>
      <c r="T300" s="229">
        <f>S300*H300</f>
        <v>0</v>
      </c>
      <c r="U300" s="39"/>
      <c r="V300" s="39"/>
      <c r="W300" s="39"/>
      <c r="X300" s="39"/>
      <c r="Y300" s="39"/>
      <c r="Z300" s="39"/>
      <c r="AA300" s="39"/>
      <c r="AB300" s="39"/>
      <c r="AC300" s="39"/>
      <c r="AD300" s="39"/>
      <c r="AE300" s="39"/>
      <c r="AR300" s="230" t="s">
        <v>303</v>
      </c>
      <c r="AT300" s="230" t="s">
        <v>164</v>
      </c>
      <c r="AU300" s="230" t="s">
        <v>90</v>
      </c>
      <c r="AY300" s="18" t="s">
        <v>161</v>
      </c>
      <c r="BE300" s="231">
        <f>IF(N300="základní",J300,0)</f>
        <v>0</v>
      </c>
      <c r="BF300" s="231">
        <f>IF(N300="snížená",J300,0)</f>
        <v>0</v>
      </c>
      <c r="BG300" s="231">
        <f>IF(N300="zákl. přenesená",J300,0)</f>
        <v>0</v>
      </c>
      <c r="BH300" s="231">
        <f>IF(N300="sníž. přenesená",J300,0)</f>
        <v>0</v>
      </c>
      <c r="BI300" s="231">
        <f>IF(N300="nulová",J300,0)</f>
        <v>0</v>
      </c>
      <c r="BJ300" s="18" t="s">
        <v>88</v>
      </c>
      <c r="BK300" s="231">
        <f>ROUND(I300*H300,2)</f>
        <v>0</v>
      </c>
      <c r="BL300" s="18" t="s">
        <v>303</v>
      </c>
      <c r="BM300" s="230" t="s">
        <v>2487</v>
      </c>
    </row>
    <row r="301" s="2" customFormat="1" ht="24.15" customHeight="1">
      <c r="A301" s="39"/>
      <c r="B301" s="40"/>
      <c r="C301" s="219" t="s">
        <v>1149</v>
      </c>
      <c r="D301" s="219" t="s">
        <v>164</v>
      </c>
      <c r="E301" s="220" t="s">
        <v>1181</v>
      </c>
      <c r="F301" s="221" t="s">
        <v>1182</v>
      </c>
      <c r="G301" s="222" t="s">
        <v>362</v>
      </c>
      <c r="H301" s="283"/>
      <c r="I301" s="224"/>
      <c r="J301" s="225">
        <f>ROUND(I301*H301,2)</f>
        <v>0</v>
      </c>
      <c r="K301" s="221" t="s">
        <v>168</v>
      </c>
      <c r="L301" s="45"/>
      <c r="M301" s="226" t="s">
        <v>1</v>
      </c>
      <c r="N301" s="227" t="s">
        <v>45</v>
      </c>
      <c r="O301" s="92"/>
      <c r="P301" s="228">
        <f>O301*H301</f>
        <v>0</v>
      </c>
      <c r="Q301" s="228">
        <v>0</v>
      </c>
      <c r="R301" s="228">
        <f>Q301*H301</f>
        <v>0</v>
      </c>
      <c r="S301" s="228">
        <v>0</v>
      </c>
      <c r="T301" s="229">
        <f>S301*H301</f>
        <v>0</v>
      </c>
      <c r="U301" s="39"/>
      <c r="V301" s="39"/>
      <c r="W301" s="39"/>
      <c r="X301" s="39"/>
      <c r="Y301" s="39"/>
      <c r="Z301" s="39"/>
      <c r="AA301" s="39"/>
      <c r="AB301" s="39"/>
      <c r="AC301" s="39"/>
      <c r="AD301" s="39"/>
      <c r="AE301" s="39"/>
      <c r="AR301" s="230" t="s">
        <v>303</v>
      </c>
      <c r="AT301" s="230" t="s">
        <v>164</v>
      </c>
      <c r="AU301" s="230" t="s">
        <v>90</v>
      </c>
      <c r="AY301" s="18" t="s">
        <v>161</v>
      </c>
      <c r="BE301" s="231">
        <f>IF(N301="základní",J301,0)</f>
        <v>0</v>
      </c>
      <c r="BF301" s="231">
        <f>IF(N301="snížená",J301,0)</f>
        <v>0</v>
      </c>
      <c r="BG301" s="231">
        <f>IF(N301="zákl. přenesená",J301,0)</f>
        <v>0</v>
      </c>
      <c r="BH301" s="231">
        <f>IF(N301="sníž. přenesená",J301,0)</f>
        <v>0</v>
      </c>
      <c r="BI301" s="231">
        <f>IF(N301="nulová",J301,0)</f>
        <v>0</v>
      </c>
      <c r="BJ301" s="18" t="s">
        <v>88</v>
      </c>
      <c r="BK301" s="231">
        <f>ROUND(I301*H301,2)</f>
        <v>0</v>
      </c>
      <c r="BL301" s="18" t="s">
        <v>303</v>
      </c>
      <c r="BM301" s="230" t="s">
        <v>2488</v>
      </c>
    </row>
    <row r="302" s="2" customFormat="1" ht="33" customHeight="1">
      <c r="A302" s="39"/>
      <c r="B302" s="40"/>
      <c r="C302" s="219" t="s">
        <v>1154</v>
      </c>
      <c r="D302" s="219" t="s">
        <v>164</v>
      </c>
      <c r="E302" s="220" t="s">
        <v>1184</v>
      </c>
      <c r="F302" s="221" t="s">
        <v>1185</v>
      </c>
      <c r="G302" s="222" t="s">
        <v>362</v>
      </c>
      <c r="H302" s="283"/>
      <c r="I302" s="224"/>
      <c r="J302" s="225">
        <f>ROUND(I302*H302,2)</f>
        <v>0</v>
      </c>
      <c r="K302" s="221" t="s">
        <v>168</v>
      </c>
      <c r="L302" s="45"/>
      <c r="M302" s="226" t="s">
        <v>1</v>
      </c>
      <c r="N302" s="227" t="s">
        <v>45</v>
      </c>
      <c r="O302" s="92"/>
      <c r="P302" s="228">
        <f>O302*H302</f>
        <v>0</v>
      </c>
      <c r="Q302" s="228">
        <v>0</v>
      </c>
      <c r="R302" s="228">
        <f>Q302*H302</f>
        <v>0</v>
      </c>
      <c r="S302" s="228">
        <v>0</v>
      </c>
      <c r="T302" s="229">
        <f>S302*H302</f>
        <v>0</v>
      </c>
      <c r="U302" s="39"/>
      <c r="V302" s="39"/>
      <c r="W302" s="39"/>
      <c r="X302" s="39"/>
      <c r="Y302" s="39"/>
      <c r="Z302" s="39"/>
      <c r="AA302" s="39"/>
      <c r="AB302" s="39"/>
      <c r="AC302" s="39"/>
      <c r="AD302" s="39"/>
      <c r="AE302" s="39"/>
      <c r="AR302" s="230" t="s">
        <v>303</v>
      </c>
      <c r="AT302" s="230" t="s">
        <v>164</v>
      </c>
      <c r="AU302" s="230" t="s">
        <v>90</v>
      </c>
      <c r="AY302" s="18" t="s">
        <v>161</v>
      </c>
      <c r="BE302" s="231">
        <f>IF(N302="základní",J302,0)</f>
        <v>0</v>
      </c>
      <c r="BF302" s="231">
        <f>IF(N302="snížená",J302,0)</f>
        <v>0</v>
      </c>
      <c r="BG302" s="231">
        <f>IF(N302="zákl. přenesená",J302,0)</f>
        <v>0</v>
      </c>
      <c r="BH302" s="231">
        <f>IF(N302="sníž. přenesená",J302,0)</f>
        <v>0</v>
      </c>
      <c r="BI302" s="231">
        <f>IF(N302="nulová",J302,0)</f>
        <v>0</v>
      </c>
      <c r="BJ302" s="18" t="s">
        <v>88</v>
      </c>
      <c r="BK302" s="231">
        <f>ROUND(I302*H302,2)</f>
        <v>0</v>
      </c>
      <c r="BL302" s="18" t="s">
        <v>303</v>
      </c>
      <c r="BM302" s="230" t="s">
        <v>2489</v>
      </c>
    </row>
    <row r="303" s="13" customFormat="1">
      <c r="A303" s="13"/>
      <c r="B303" s="241"/>
      <c r="C303" s="242"/>
      <c r="D303" s="232" t="s">
        <v>250</v>
      </c>
      <c r="E303" s="242"/>
      <c r="F303" s="244" t="s">
        <v>2490</v>
      </c>
      <c r="G303" s="242"/>
      <c r="H303" s="245">
        <v>474.00999999999999</v>
      </c>
      <c r="I303" s="246"/>
      <c r="J303" s="242"/>
      <c r="K303" s="242"/>
      <c r="L303" s="247"/>
      <c r="M303" s="248"/>
      <c r="N303" s="249"/>
      <c r="O303" s="249"/>
      <c r="P303" s="249"/>
      <c r="Q303" s="249"/>
      <c r="R303" s="249"/>
      <c r="S303" s="249"/>
      <c r="T303" s="250"/>
      <c r="U303" s="13"/>
      <c r="V303" s="13"/>
      <c r="W303" s="13"/>
      <c r="X303" s="13"/>
      <c r="Y303" s="13"/>
      <c r="Z303" s="13"/>
      <c r="AA303" s="13"/>
      <c r="AB303" s="13"/>
      <c r="AC303" s="13"/>
      <c r="AD303" s="13"/>
      <c r="AE303" s="13"/>
      <c r="AT303" s="251" t="s">
        <v>250</v>
      </c>
      <c r="AU303" s="251" t="s">
        <v>90</v>
      </c>
      <c r="AV303" s="13" t="s">
        <v>90</v>
      </c>
      <c r="AW303" s="13" t="s">
        <v>4</v>
      </c>
      <c r="AX303" s="13" t="s">
        <v>88</v>
      </c>
      <c r="AY303" s="251" t="s">
        <v>161</v>
      </c>
    </row>
    <row r="304" s="12" customFormat="1" ht="22.8" customHeight="1">
      <c r="A304" s="12"/>
      <c r="B304" s="203"/>
      <c r="C304" s="204"/>
      <c r="D304" s="205" t="s">
        <v>79</v>
      </c>
      <c r="E304" s="217" t="s">
        <v>369</v>
      </c>
      <c r="F304" s="217" t="s">
        <v>370</v>
      </c>
      <c r="G304" s="204"/>
      <c r="H304" s="204"/>
      <c r="I304" s="207"/>
      <c r="J304" s="218">
        <f>BK304</f>
        <v>0</v>
      </c>
      <c r="K304" s="204"/>
      <c r="L304" s="209"/>
      <c r="M304" s="210"/>
      <c r="N304" s="211"/>
      <c r="O304" s="211"/>
      <c r="P304" s="212">
        <f>SUM(P305:P311)</f>
        <v>0</v>
      </c>
      <c r="Q304" s="211"/>
      <c r="R304" s="212">
        <f>SUM(R305:R311)</f>
        <v>0.0034100000000000003</v>
      </c>
      <c r="S304" s="211"/>
      <c r="T304" s="213">
        <f>SUM(T305:T311)</f>
        <v>0</v>
      </c>
      <c r="U304" s="12"/>
      <c r="V304" s="12"/>
      <c r="W304" s="12"/>
      <c r="X304" s="12"/>
      <c r="Y304" s="12"/>
      <c r="Z304" s="12"/>
      <c r="AA304" s="12"/>
      <c r="AB304" s="12"/>
      <c r="AC304" s="12"/>
      <c r="AD304" s="12"/>
      <c r="AE304" s="12"/>
      <c r="AR304" s="214" t="s">
        <v>90</v>
      </c>
      <c r="AT304" s="215" t="s">
        <v>79</v>
      </c>
      <c r="AU304" s="215" t="s">
        <v>88</v>
      </c>
      <c r="AY304" s="214" t="s">
        <v>161</v>
      </c>
      <c r="BK304" s="216">
        <f>SUM(BK305:BK311)</f>
        <v>0</v>
      </c>
    </row>
    <row r="305" s="2" customFormat="1" ht="24.15" customHeight="1">
      <c r="A305" s="39"/>
      <c r="B305" s="40"/>
      <c r="C305" s="219" t="s">
        <v>1158</v>
      </c>
      <c r="D305" s="219" t="s">
        <v>164</v>
      </c>
      <c r="E305" s="220" t="s">
        <v>1189</v>
      </c>
      <c r="F305" s="221" t="s">
        <v>1190</v>
      </c>
      <c r="G305" s="222" t="s">
        <v>441</v>
      </c>
      <c r="H305" s="223">
        <v>34.100000000000001</v>
      </c>
      <c r="I305" s="224"/>
      <c r="J305" s="225">
        <f>ROUND(I305*H305,2)</f>
        <v>0</v>
      </c>
      <c r="K305" s="221" t="s">
        <v>168</v>
      </c>
      <c r="L305" s="45"/>
      <c r="M305" s="226" t="s">
        <v>1</v>
      </c>
      <c r="N305" s="227" t="s">
        <v>45</v>
      </c>
      <c r="O305" s="92"/>
      <c r="P305" s="228">
        <f>O305*H305</f>
        <v>0</v>
      </c>
      <c r="Q305" s="228">
        <v>0</v>
      </c>
      <c r="R305" s="228">
        <f>Q305*H305</f>
        <v>0</v>
      </c>
      <c r="S305" s="228">
        <v>0</v>
      </c>
      <c r="T305" s="229">
        <f>S305*H305</f>
        <v>0</v>
      </c>
      <c r="U305" s="39"/>
      <c r="V305" s="39"/>
      <c r="W305" s="39"/>
      <c r="X305" s="39"/>
      <c r="Y305" s="39"/>
      <c r="Z305" s="39"/>
      <c r="AA305" s="39"/>
      <c r="AB305" s="39"/>
      <c r="AC305" s="39"/>
      <c r="AD305" s="39"/>
      <c r="AE305" s="39"/>
      <c r="AR305" s="230" t="s">
        <v>303</v>
      </c>
      <c r="AT305" s="230" t="s">
        <v>164</v>
      </c>
      <c r="AU305" s="230" t="s">
        <v>90</v>
      </c>
      <c r="AY305" s="18" t="s">
        <v>161</v>
      </c>
      <c r="BE305" s="231">
        <f>IF(N305="základní",J305,0)</f>
        <v>0</v>
      </c>
      <c r="BF305" s="231">
        <f>IF(N305="snížená",J305,0)</f>
        <v>0</v>
      </c>
      <c r="BG305" s="231">
        <f>IF(N305="zákl. přenesená",J305,0)</f>
        <v>0</v>
      </c>
      <c r="BH305" s="231">
        <f>IF(N305="sníž. přenesená",J305,0)</f>
        <v>0</v>
      </c>
      <c r="BI305" s="231">
        <f>IF(N305="nulová",J305,0)</f>
        <v>0</v>
      </c>
      <c r="BJ305" s="18" t="s">
        <v>88</v>
      </c>
      <c r="BK305" s="231">
        <f>ROUND(I305*H305,2)</f>
        <v>0</v>
      </c>
      <c r="BL305" s="18" t="s">
        <v>303</v>
      </c>
      <c r="BM305" s="230" t="s">
        <v>2491</v>
      </c>
    </row>
    <row r="306" s="2" customFormat="1">
      <c r="A306" s="39"/>
      <c r="B306" s="40"/>
      <c r="C306" s="41"/>
      <c r="D306" s="232" t="s">
        <v>171</v>
      </c>
      <c r="E306" s="41"/>
      <c r="F306" s="233" t="s">
        <v>1192</v>
      </c>
      <c r="G306" s="41"/>
      <c r="H306" s="41"/>
      <c r="I306" s="234"/>
      <c r="J306" s="41"/>
      <c r="K306" s="41"/>
      <c r="L306" s="45"/>
      <c r="M306" s="235"/>
      <c r="N306" s="236"/>
      <c r="O306" s="92"/>
      <c r="P306" s="92"/>
      <c r="Q306" s="92"/>
      <c r="R306" s="92"/>
      <c r="S306" s="92"/>
      <c r="T306" s="93"/>
      <c r="U306" s="39"/>
      <c r="V306" s="39"/>
      <c r="W306" s="39"/>
      <c r="X306" s="39"/>
      <c r="Y306" s="39"/>
      <c r="Z306" s="39"/>
      <c r="AA306" s="39"/>
      <c r="AB306" s="39"/>
      <c r="AC306" s="39"/>
      <c r="AD306" s="39"/>
      <c r="AE306" s="39"/>
      <c r="AT306" s="18" t="s">
        <v>171</v>
      </c>
      <c r="AU306" s="18" t="s">
        <v>90</v>
      </c>
    </row>
    <row r="307" s="13" customFormat="1">
      <c r="A307" s="13"/>
      <c r="B307" s="241"/>
      <c r="C307" s="242"/>
      <c r="D307" s="232" t="s">
        <v>250</v>
      </c>
      <c r="E307" s="243" t="s">
        <v>1</v>
      </c>
      <c r="F307" s="244" t="s">
        <v>2456</v>
      </c>
      <c r="G307" s="242"/>
      <c r="H307" s="245">
        <v>18.100000000000001</v>
      </c>
      <c r="I307" s="246"/>
      <c r="J307" s="242"/>
      <c r="K307" s="242"/>
      <c r="L307" s="247"/>
      <c r="M307" s="248"/>
      <c r="N307" s="249"/>
      <c r="O307" s="249"/>
      <c r="P307" s="249"/>
      <c r="Q307" s="249"/>
      <c r="R307" s="249"/>
      <c r="S307" s="249"/>
      <c r="T307" s="250"/>
      <c r="U307" s="13"/>
      <c r="V307" s="13"/>
      <c r="W307" s="13"/>
      <c r="X307" s="13"/>
      <c r="Y307" s="13"/>
      <c r="Z307" s="13"/>
      <c r="AA307" s="13"/>
      <c r="AB307" s="13"/>
      <c r="AC307" s="13"/>
      <c r="AD307" s="13"/>
      <c r="AE307" s="13"/>
      <c r="AT307" s="251" t="s">
        <v>250</v>
      </c>
      <c r="AU307" s="251" t="s">
        <v>90</v>
      </c>
      <c r="AV307" s="13" t="s">
        <v>90</v>
      </c>
      <c r="AW307" s="13" t="s">
        <v>36</v>
      </c>
      <c r="AX307" s="13" t="s">
        <v>80</v>
      </c>
      <c r="AY307" s="251" t="s">
        <v>161</v>
      </c>
    </row>
    <row r="308" s="13" customFormat="1">
      <c r="A308" s="13"/>
      <c r="B308" s="241"/>
      <c r="C308" s="242"/>
      <c r="D308" s="232" t="s">
        <v>250</v>
      </c>
      <c r="E308" s="243" t="s">
        <v>1</v>
      </c>
      <c r="F308" s="244" t="s">
        <v>1722</v>
      </c>
      <c r="G308" s="242"/>
      <c r="H308" s="245">
        <v>16</v>
      </c>
      <c r="I308" s="246"/>
      <c r="J308" s="242"/>
      <c r="K308" s="242"/>
      <c r="L308" s="247"/>
      <c r="M308" s="248"/>
      <c r="N308" s="249"/>
      <c r="O308" s="249"/>
      <c r="P308" s="249"/>
      <c r="Q308" s="249"/>
      <c r="R308" s="249"/>
      <c r="S308" s="249"/>
      <c r="T308" s="250"/>
      <c r="U308" s="13"/>
      <c r="V308" s="13"/>
      <c r="W308" s="13"/>
      <c r="X308" s="13"/>
      <c r="Y308" s="13"/>
      <c r="Z308" s="13"/>
      <c r="AA308" s="13"/>
      <c r="AB308" s="13"/>
      <c r="AC308" s="13"/>
      <c r="AD308" s="13"/>
      <c r="AE308" s="13"/>
      <c r="AT308" s="251" t="s">
        <v>250</v>
      </c>
      <c r="AU308" s="251" t="s">
        <v>90</v>
      </c>
      <c r="AV308" s="13" t="s">
        <v>90</v>
      </c>
      <c r="AW308" s="13" t="s">
        <v>36</v>
      </c>
      <c r="AX308" s="13" t="s">
        <v>80</v>
      </c>
      <c r="AY308" s="251" t="s">
        <v>161</v>
      </c>
    </row>
    <row r="309" s="14" customFormat="1">
      <c r="A309" s="14"/>
      <c r="B309" s="252"/>
      <c r="C309" s="253"/>
      <c r="D309" s="232" t="s">
        <v>250</v>
      </c>
      <c r="E309" s="254" t="s">
        <v>1</v>
      </c>
      <c r="F309" s="255" t="s">
        <v>253</v>
      </c>
      <c r="G309" s="253"/>
      <c r="H309" s="256">
        <v>34.100000000000001</v>
      </c>
      <c r="I309" s="257"/>
      <c r="J309" s="253"/>
      <c r="K309" s="253"/>
      <c r="L309" s="258"/>
      <c r="M309" s="259"/>
      <c r="N309" s="260"/>
      <c r="O309" s="260"/>
      <c r="P309" s="260"/>
      <c r="Q309" s="260"/>
      <c r="R309" s="260"/>
      <c r="S309" s="260"/>
      <c r="T309" s="261"/>
      <c r="U309" s="14"/>
      <c r="V309" s="14"/>
      <c r="W309" s="14"/>
      <c r="X309" s="14"/>
      <c r="Y309" s="14"/>
      <c r="Z309" s="14"/>
      <c r="AA309" s="14"/>
      <c r="AB309" s="14"/>
      <c r="AC309" s="14"/>
      <c r="AD309" s="14"/>
      <c r="AE309" s="14"/>
      <c r="AT309" s="262" t="s">
        <v>250</v>
      </c>
      <c r="AU309" s="262" t="s">
        <v>90</v>
      </c>
      <c r="AV309" s="14" t="s">
        <v>184</v>
      </c>
      <c r="AW309" s="14" t="s">
        <v>36</v>
      </c>
      <c r="AX309" s="14" t="s">
        <v>88</v>
      </c>
      <c r="AY309" s="262" t="s">
        <v>161</v>
      </c>
    </row>
    <row r="310" s="2" customFormat="1" ht="16.5" customHeight="1">
      <c r="A310" s="39"/>
      <c r="B310" s="40"/>
      <c r="C310" s="263" t="s">
        <v>1162</v>
      </c>
      <c r="D310" s="263" t="s">
        <v>261</v>
      </c>
      <c r="E310" s="264" t="s">
        <v>1196</v>
      </c>
      <c r="F310" s="265" t="s">
        <v>1197</v>
      </c>
      <c r="G310" s="266" t="s">
        <v>1072</v>
      </c>
      <c r="H310" s="267">
        <v>3.4100000000000001</v>
      </c>
      <c r="I310" s="268"/>
      <c r="J310" s="269">
        <f>ROUND(I310*H310,2)</f>
        <v>0</v>
      </c>
      <c r="K310" s="265" t="s">
        <v>168</v>
      </c>
      <c r="L310" s="270"/>
      <c r="M310" s="271" t="s">
        <v>1</v>
      </c>
      <c r="N310" s="272" t="s">
        <v>45</v>
      </c>
      <c r="O310" s="92"/>
      <c r="P310" s="228">
        <f>O310*H310</f>
        <v>0</v>
      </c>
      <c r="Q310" s="228">
        <v>0.001</v>
      </c>
      <c r="R310" s="228">
        <f>Q310*H310</f>
        <v>0.0034100000000000003</v>
      </c>
      <c r="S310" s="228">
        <v>0</v>
      </c>
      <c r="T310" s="229">
        <f>S310*H310</f>
        <v>0</v>
      </c>
      <c r="U310" s="39"/>
      <c r="V310" s="39"/>
      <c r="W310" s="39"/>
      <c r="X310" s="39"/>
      <c r="Y310" s="39"/>
      <c r="Z310" s="39"/>
      <c r="AA310" s="39"/>
      <c r="AB310" s="39"/>
      <c r="AC310" s="39"/>
      <c r="AD310" s="39"/>
      <c r="AE310" s="39"/>
      <c r="AR310" s="230" t="s">
        <v>309</v>
      </c>
      <c r="AT310" s="230" t="s">
        <v>261</v>
      </c>
      <c r="AU310" s="230" t="s">
        <v>90</v>
      </c>
      <c r="AY310" s="18" t="s">
        <v>161</v>
      </c>
      <c r="BE310" s="231">
        <f>IF(N310="základní",J310,0)</f>
        <v>0</v>
      </c>
      <c r="BF310" s="231">
        <f>IF(N310="snížená",J310,0)</f>
        <v>0</v>
      </c>
      <c r="BG310" s="231">
        <f>IF(N310="zákl. přenesená",J310,0)</f>
        <v>0</v>
      </c>
      <c r="BH310" s="231">
        <f>IF(N310="sníž. přenesená",J310,0)</f>
        <v>0</v>
      </c>
      <c r="BI310" s="231">
        <f>IF(N310="nulová",J310,0)</f>
        <v>0</v>
      </c>
      <c r="BJ310" s="18" t="s">
        <v>88</v>
      </c>
      <c r="BK310" s="231">
        <f>ROUND(I310*H310,2)</f>
        <v>0</v>
      </c>
      <c r="BL310" s="18" t="s">
        <v>303</v>
      </c>
      <c r="BM310" s="230" t="s">
        <v>2492</v>
      </c>
    </row>
    <row r="311" s="13" customFormat="1">
      <c r="A311" s="13"/>
      <c r="B311" s="241"/>
      <c r="C311" s="242"/>
      <c r="D311" s="232" t="s">
        <v>250</v>
      </c>
      <c r="E311" s="242"/>
      <c r="F311" s="244" t="s">
        <v>2493</v>
      </c>
      <c r="G311" s="242"/>
      <c r="H311" s="245">
        <v>3.4100000000000001</v>
      </c>
      <c r="I311" s="246"/>
      <c r="J311" s="242"/>
      <c r="K311" s="242"/>
      <c r="L311" s="247"/>
      <c r="M311" s="248"/>
      <c r="N311" s="249"/>
      <c r="O311" s="249"/>
      <c r="P311" s="249"/>
      <c r="Q311" s="249"/>
      <c r="R311" s="249"/>
      <c r="S311" s="249"/>
      <c r="T311" s="250"/>
      <c r="U311" s="13"/>
      <c r="V311" s="13"/>
      <c r="W311" s="13"/>
      <c r="X311" s="13"/>
      <c r="Y311" s="13"/>
      <c r="Z311" s="13"/>
      <c r="AA311" s="13"/>
      <c r="AB311" s="13"/>
      <c r="AC311" s="13"/>
      <c r="AD311" s="13"/>
      <c r="AE311" s="13"/>
      <c r="AT311" s="251" t="s">
        <v>250</v>
      </c>
      <c r="AU311" s="251" t="s">
        <v>90</v>
      </c>
      <c r="AV311" s="13" t="s">
        <v>90</v>
      </c>
      <c r="AW311" s="13" t="s">
        <v>4</v>
      </c>
      <c r="AX311" s="13" t="s">
        <v>88</v>
      </c>
      <c r="AY311" s="251" t="s">
        <v>161</v>
      </c>
    </row>
    <row r="312" s="12" customFormat="1" ht="22.8" customHeight="1">
      <c r="A312" s="12"/>
      <c r="B312" s="203"/>
      <c r="C312" s="204"/>
      <c r="D312" s="205" t="s">
        <v>79</v>
      </c>
      <c r="E312" s="217" t="s">
        <v>1200</v>
      </c>
      <c r="F312" s="217" t="s">
        <v>1201</v>
      </c>
      <c r="G312" s="204"/>
      <c r="H312" s="204"/>
      <c r="I312" s="207"/>
      <c r="J312" s="218">
        <f>BK312</f>
        <v>0</v>
      </c>
      <c r="K312" s="204"/>
      <c r="L312" s="209"/>
      <c r="M312" s="210"/>
      <c r="N312" s="211"/>
      <c r="O312" s="211"/>
      <c r="P312" s="212">
        <f>SUM(P313:P343)</f>
        <v>0</v>
      </c>
      <c r="Q312" s="211"/>
      <c r="R312" s="212">
        <f>SUM(R313:R343)</f>
        <v>0.22342381</v>
      </c>
      <c r="S312" s="211"/>
      <c r="T312" s="213">
        <f>SUM(T313:T343)</f>
        <v>0.01211868</v>
      </c>
      <c r="U312" s="12"/>
      <c r="V312" s="12"/>
      <c r="W312" s="12"/>
      <c r="X312" s="12"/>
      <c r="Y312" s="12"/>
      <c r="Z312" s="12"/>
      <c r="AA312" s="12"/>
      <c r="AB312" s="12"/>
      <c r="AC312" s="12"/>
      <c r="AD312" s="12"/>
      <c r="AE312" s="12"/>
      <c r="AR312" s="214" t="s">
        <v>90</v>
      </c>
      <c r="AT312" s="215" t="s">
        <v>79</v>
      </c>
      <c r="AU312" s="215" t="s">
        <v>88</v>
      </c>
      <c r="AY312" s="214" t="s">
        <v>161</v>
      </c>
      <c r="BK312" s="216">
        <f>SUM(BK313:BK343)</f>
        <v>0</v>
      </c>
    </row>
    <row r="313" s="2" customFormat="1" ht="16.5" customHeight="1">
      <c r="A313" s="39"/>
      <c r="B313" s="40"/>
      <c r="C313" s="219" t="s">
        <v>1167</v>
      </c>
      <c r="D313" s="219" t="s">
        <v>164</v>
      </c>
      <c r="E313" s="220" t="s">
        <v>1203</v>
      </c>
      <c r="F313" s="221" t="s">
        <v>1204</v>
      </c>
      <c r="G313" s="222" t="s">
        <v>248</v>
      </c>
      <c r="H313" s="223">
        <v>36.719999999999999</v>
      </c>
      <c r="I313" s="224"/>
      <c r="J313" s="225">
        <f>ROUND(I313*H313,2)</f>
        <v>0</v>
      </c>
      <c r="K313" s="221" t="s">
        <v>168</v>
      </c>
      <c r="L313" s="45"/>
      <c r="M313" s="226" t="s">
        <v>1</v>
      </c>
      <c r="N313" s="227" t="s">
        <v>45</v>
      </c>
      <c r="O313" s="92"/>
      <c r="P313" s="228">
        <f>O313*H313</f>
        <v>0</v>
      </c>
      <c r="Q313" s="228">
        <v>0.001</v>
      </c>
      <c r="R313" s="228">
        <f>Q313*H313</f>
        <v>0.036720000000000003</v>
      </c>
      <c r="S313" s="228">
        <v>0.00031</v>
      </c>
      <c r="T313" s="229">
        <f>S313*H313</f>
        <v>0.0113832</v>
      </c>
      <c r="U313" s="39"/>
      <c r="V313" s="39"/>
      <c r="W313" s="39"/>
      <c r="X313" s="39"/>
      <c r="Y313" s="39"/>
      <c r="Z313" s="39"/>
      <c r="AA313" s="39"/>
      <c r="AB313" s="39"/>
      <c r="AC313" s="39"/>
      <c r="AD313" s="39"/>
      <c r="AE313" s="39"/>
      <c r="AR313" s="230" t="s">
        <v>303</v>
      </c>
      <c r="AT313" s="230" t="s">
        <v>164</v>
      </c>
      <c r="AU313" s="230" t="s">
        <v>90</v>
      </c>
      <c r="AY313" s="18" t="s">
        <v>161</v>
      </c>
      <c r="BE313" s="231">
        <f>IF(N313="základní",J313,0)</f>
        <v>0</v>
      </c>
      <c r="BF313" s="231">
        <f>IF(N313="snížená",J313,0)</f>
        <v>0</v>
      </c>
      <c r="BG313" s="231">
        <f>IF(N313="zákl. přenesená",J313,0)</f>
        <v>0</v>
      </c>
      <c r="BH313" s="231">
        <f>IF(N313="sníž. přenesená",J313,0)</f>
        <v>0</v>
      </c>
      <c r="BI313" s="231">
        <f>IF(N313="nulová",J313,0)</f>
        <v>0</v>
      </c>
      <c r="BJ313" s="18" t="s">
        <v>88</v>
      </c>
      <c r="BK313" s="231">
        <f>ROUND(I313*H313,2)</f>
        <v>0</v>
      </c>
      <c r="BL313" s="18" t="s">
        <v>303</v>
      </c>
      <c r="BM313" s="230" t="s">
        <v>2494</v>
      </c>
    </row>
    <row r="314" s="13" customFormat="1">
      <c r="A314" s="13"/>
      <c r="B314" s="241"/>
      <c r="C314" s="242"/>
      <c r="D314" s="232" t="s">
        <v>250</v>
      </c>
      <c r="E314" s="243" t="s">
        <v>1</v>
      </c>
      <c r="F314" s="244" t="s">
        <v>2495</v>
      </c>
      <c r="G314" s="242"/>
      <c r="H314" s="245">
        <v>18.620000000000001</v>
      </c>
      <c r="I314" s="246"/>
      <c r="J314" s="242"/>
      <c r="K314" s="242"/>
      <c r="L314" s="247"/>
      <c r="M314" s="248"/>
      <c r="N314" s="249"/>
      <c r="O314" s="249"/>
      <c r="P314" s="249"/>
      <c r="Q314" s="249"/>
      <c r="R314" s="249"/>
      <c r="S314" s="249"/>
      <c r="T314" s="250"/>
      <c r="U314" s="13"/>
      <c r="V314" s="13"/>
      <c r="W314" s="13"/>
      <c r="X314" s="13"/>
      <c r="Y314" s="13"/>
      <c r="Z314" s="13"/>
      <c r="AA314" s="13"/>
      <c r="AB314" s="13"/>
      <c r="AC314" s="13"/>
      <c r="AD314" s="13"/>
      <c r="AE314" s="13"/>
      <c r="AT314" s="251" t="s">
        <v>250</v>
      </c>
      <c r="AU314" s="251" t="s">
        <v>90</v>
      </c>
      <c r="AV314" s="13" t="s">
        <v>90</v>
      </c>
      <c r="AW314" s="13" t="s">
        <v>36</v>
      </c>
      <c r="AX314" s="13" t="s">
        <v>80</v>
      </c>
      <c r="AY314" s="251" t="s">
        <v>161</v>
      </c>
    </row>
    <row r="315" s="13" customFormat="1">
      <c r="A315" s="13"/>
      <c r="B315" s="241"/>
      <c r="C315" s="242"/>
      <c r="D315" s="232" t="s">
        <v>250</v>
      </c>
      <c r="E315" s="243" t="s">
        <v>1</v>
      </c>
      <c r="F315" s="244" t="s">
        <v>2496</v>
      </c>
      <c r="G315" s="242"/>
      <c r="H315" s="245">
        <v>18.100000000000001</v>
      </c>
      <c r="I315" s="246"/>
      <c r="J315" s="242"/>
      <c r="K315" s="242"/>
      <c r="L315" s="247"/>
      <c r="M315" s="248"/>
      <c r="N315" s="249"/>
      <c r="O315" s="249"/>
      <c r="P315" s="249"/>
      <c r="Q315" s="249"/>
      <c r="R315" s="249"/>
      <c r="S315" s="249"/>
      <c r="T315" s="250"/>
      <c r="U315" s="13"/>
      <c r="V315" s="13"/>
      <c r="W315" s="13"/>
      <c r="X315" s="13"/>
      <c r="Y315" s="13"/>
      <c r="Z315" s="13"/>
      <c r="AA315" s="13"/>
      <c r="AB315" s="13"/>
      <c r="AC315" s="13"/>
      <c r="AD315" s="13"/>
      <c r="AE315" s="13"/>
      <c r="AT315" s="251" t="s">
        <v>250</v>
      </c>
      <c r="AU315" s="251" t="s">
        <v>90</v>
      </c>
      <c r="AV315" s="13" t="s">
        <v>90</v>
      </c>
      <c r="AW315" s="13" t="s">
        <v>36</v>
      </c>
      <c r="AX315" s="13" t="s">
        <v>80</v>
      </c>
      <c r="AY315" s="251" t="s">
        <v>161</v>
      </c>
    </row>
    <row r="316" s="14" customFormat="1">
      <c r="A316" s="14"/>
      <c r="B316" s="252"/>
      <c r="C316" s="253"/>
      <c r="D316" s="232" t="s">
        <v>250</v>
      </c>
      <c r="E316" s="254" t="s">
        <v>1</v>
      </c>
      <c r="F316" s="255" t="s">
        <v>253</v>
      </c>
      <c r="G316" s="253"/>
      <c r="H316" s="256">
        <v>36.719999999999999</v>
      </c>
      <c r="I316" s="257"/>
      <c r="J316" s="253"/>
      <c r="K316" s="253"/>
      <c r="L316" s="258"/>
      <c r="M316" s="259"/>
      <c r="N316" s="260"/>
      <c r="O316" s="260"/>
      <c r="P316" s="260"/>
      <c r="Q316" s="260"/>
      <c r="R316" s="260"/>
      <c r="S316" s="260"/>
      <c r="T316" s="261"/>
      <c r="U316" s="14"/>
      <c r="V316" s="14"/>
      <c r="W316" s="14"/>
      <c r="X316" s="14"/>
      <c r="Y316" s="14"/>
      <c r="Z316" s="14"/>
      <c r="AA316" s="14"/>
      <c r="AB316" s="14"/>
      <c r="AC316" s="14"/>
      <c r="AD316" s="14"/>
      <c r="AE316" s="14"/>
      <c r="AT316" s="262" t="s">
        <v>250</v>
      </c>
      <c r="AU316" s="262" t="s">
        <v>90</v>
      </c>
      <c r="AV316" s="14" t="s">
        <v>184</v>
      </c>
      <c r="AW316" s="14" t="s">
        <v>36</v>
      </c>
      <c r="AX316" s="14" t="s">
        <v>88</v>
      </c>
      <c r="AY316" s="262" t="s">
        <v>161</v>
      </c>
    </row>
    <row r="317" s="2" customFormat="1" ht="24.15" customHeight="1">
      <c r="A317" s="39"/>
      <c r="B317" s="40"/>
      <c r="C317" s="219" t="s">
        <v>97</v>
      </c>
      <c r="D317" s="219" t="s">
        <v>164</v>
      </c>
      <c r="E317" s="220" t="s">
        <v>1210</v>
      </c>
      <c r="F317" s="221" t="s">
        <v>1211</v>
      </c>
      <c r="G317" s="222" t="s">
        <v>248</v>
      </c>
      <c r="H317" s="223">
        <v>18.620000000000001</v>
      </c>
      <c r="I317" s="224"/>
      <c r="J317" s="225">
        <f>ROUND(I317*H317,2)</f>
        <v>0</v>
      </c>
      <c r="K317" s="221" t="s">
        <v>168</v>
      </c>
      <c r="L317" s="45"/>
      <c r="M317" s="226" t="s">
        <v>1</v>
      </c>
      <c r="N317" s="227" t="s">
        <v>45</v>
      </c>
      <c r="O317" s="92"/>
      <c r="P317" s="228">
        <f>O317*H317</f>
        <v>0</v>
      </c>
      <c r="Q317" s="228">
        <v>0</v>
      </c>
      <c r="R317" s="228">
        <f>Q317*H317</f>
        <v>0</v>
      </c>
      <c r="S317" s="228">
        <v>0</v>
      </c>
      <c r="T317" s="229">
        <f>S317*H317</f>
        <v>0</v>
      </c>
      <c r="U317" s="39"/>
      <c r="V317" s="39"/>
      <c r="W317" s="39"/>
      <c r="X317" s="39"/>
      <c r="Y317" s="39"/>
      <c r="Z317" s="39"/>
      <c r="AA317" s="39"/>
      <c r="AB317" s="39"/>
      <c r="AC317" s="39"/>
      <c r="AD317" s="39"/>
      <c r="AE317" s="39"/>
      <c r="AR317" s="230" t="s">
        <v>303</v>
      </c>
      <c r="AT317" s="230" t="s">
        <v>164</v>
      </c>
      <c r="AU317" s="230" t="s">
        <v>90</v>
      </c>
      <c r="AY317" s="18" t="s">
        <v>161</v>
      </c>
      <c r="BE317" s="231">
        <f>IF(N317="základní",J317,0)</f>
        <v>0</v>
      </c>
      <c r="BF317" s="231">
        <f>IF(N317="snížená",J317,0)</f>
        <v>0</v>
      </c>
      <c r="BG317" s="231">
        <f>IF(N317="zákl. přenesená",J317,0)</f>
        <v>0</v>
      </c>
      <c r="BH317" s="231">
        <f>IF(N317="sníž. přenesená",J317,0)</f>
        <v>0</v>
      </c>
      <c r="BI317" s="231">
        <f>IF(N317="nulová",J317,0)</f>
        <v>0</v>
      </c>
      <c r="BJ317" s="18" t="s">
        <v>88</v>
      </c>
      <c r="BK317" s="231">
        <f>ROUND(I317*H317,2)</f>
        <v>0</v>
      </c>
      <c r="BL317" s="18" t="s">
        <v>303</v>
      </c>
      <c r="BM317" s="230" t="s">
        <v>2497</v>
      </c>
    </row>
    <row r="318" s="2" customFormat="1" ht="24.15" customHeight="1">
      <c r="A318" s="39"/>
      <c r="B318" s="40"/>
      <c r="C318" s="219" t="s">
        <v>100</v>
      </c>
      <c r="D318" s="219" t="s">
        <v>164</v>
      </c>
      <c r="E318" s="220" t="s">
        <v>1213</v>
      </c>
      <c r="F318" s="221" t="s">
        <v>1214</v>
      </c>
      <c r="G318" s="222" t="s">
        <v>441</v>
      </c>
      <c r="H318" s="223">
        <v>34.100000000000001</v>
      </c>
      <c r="I318" s="224"/>
      <c r="J318" s="225">
        <f>ROUND(I318*H318,2)</f>
        <v>0</v>
      </c>
      <c r="K318" s="221" t="s">
        <v>168</v>
      </c>
      <c r="L318" s="45"/>
      <c r="M318" s="226" t="s">
        <v>1</v>
      </c>
      <c r="N318" s="227" t="s">
        <v>45</v>
      </c>
      <c r="O318" s="92"/>
      <c r="P318" s="228">
        <f>O318*H318</f>
        <v>0</v>
      </c>
      <c r="Q318" s="228">
        <v>1.0000000000000001E-05</v>
      </c>
      <c r="R318" s="228">
        <f>Q318*H318</f>
        <v>0.00034100000000000005</v>
      </c>
      <c r="S318" s="228">
        <v>0</v>
      </c>
      <c r="T318" s="229">
        <f>S318*H318</f>
        <v>0</v>
      </c>
      <c r="U318" s="39"/>
      <c r="V318" s="39"/>
      <c r="W318" s="39"/>
      <c r="X318" s="39"/>
      <c r="Y318" s="39"/>
      <c r="Z318" s="39"/>
      <c r="AA318" s="39"/>
      <c r="AB318" s="39"/>
      <c r="AC318" s="39"/>
      <c r="AD318" s="39"/>
      <c r="AE318" s="39"/>
      <c r="AR318" s="230" t="s">
        <v>303</v>
      </c>
      <c r="AT318" s="230" t="s">
        <v>164</v>
      </c>
      <c r="AU318" s="230" t="s">
        <v>90</v>
      </c>
      <c r="AY318" s="18" t="s">
        <v>161</v>
      </c>
      <c r="BE318" s="231">
        <f>IF(N318="základní",J318,0)</f>
        <v>0</v>
      </c>
      <c r="BF318" s="231">
        <f>IF(N318="snížená",J318,0)</f>
        <v>0</v>
      </c>
      <c r="BG318" s="231">
        <f>IF(N318="zákl. přenesená",J318,0)</f>
        <v>0</v>
      </c>
      <c r="BH318" s="231">
        <f>IF(N318="sníž. přenesená",J318,0)</f>
        <v>0</v>
      </c>
      <c r="BI318" s="231">
        <f>IF(N318="nulová",J318,0)</f>
        <v>0</v>
      </c>
      <c r="BJ318" s="18" t="s">
        <v>88</v>
      </c>
      <c r="BK318" s="231">
        <f>ROUND(I318*H318,2)</f>
        <v>0</v>
      </c>
      <c r="BL318" s="18" t="s">
        <v>303</v>
      </c>
      <c r="BM318" s="230" t="s">
        <v>2498</v>
      </c>
    </row>
    <row r="319" s="2" customFormat="1" ht="21.75" customHeight="1">
      <c r="A319" s="39"/>
      <c r="B319" s="40"/>
      <c r="C319" s="219" t="s">
        <v>103</v>
      </c>
      <c r="D319" s="219" t="s">
        <v>164</v>
      </c>
      <c r="E319" s="220" t="s">
        <v>1217</v>
      </c>
      <c r="F319" s="221" t="s">
        <v>1218</v>
      </c>
      <c r="G319" s="222" t="s">
        <v>441</v>
      </c>
      <c r="H319" s="223">
        <v>34.100000000000001</v>
      </c>
      <c r="I319" s="224"/>
      <c r="J319" s="225">
        <f>ROUND(I319*H319,2)</f>
        <v>0</v>
      </c>
      <c r="K319" s="221" t="s">
        <v>168</v>
      </c>
      <c r="L319" s="45"/>
      <c r="M319" s="226" t="s">
        <v>1</v>
      </c>
      <c r="N319" s="227" t="s">
        <v>45</v>
      </c>
      <c r="O319" s="92"/>
      <c r="P319" s="228">
        <f>O319*H319</f>
        <v>0</v>
      </c>
      <c r="Q319" s="228">
        <v>8.0000000000000007E-05</v>
      </c>
      <c r="R319" s="228">
        <f>Q319*H319</f>
        <v>0.0027280000000000004</v>
      </c>
      <c r="S319" s="228">
        <v>0</v>
      </c>
      <c r="T319" s="229">
        <f>S319*H319</f>
        <v>0</v>
      </c>
      <c r="U319" s="39"/>
      <c r="V319" s="39"/>
      <c r="W319" s="39"/>
      <c r="X319" s="39"/>
      <c r="Y319" s="39"/>
      <c r="Z319" s="39"/>
      <c r="AA319" s="39"/>
      <c r="AB319" s="39"/>
      <c r="AC319" s="39"/>
      <c r="AD319" s="39"/>
      <c r="AE319" s="39"/>
      <c r="AR319" s="230" t="s">
        <v>303</v>
      </c>
      <c r="AT319" s="230" t="s">
        <v>164</v>
      </c>
      <c r="AU319" s="230" t="s">
        <v>90</v>
      </c>
      <c r="AY319" s="18" t="s">
        <v>161</v>
      </c>
      <c r="BE319" s="231">
        <f>IF(N319="základní",J319,0)</f>
        <v>0</v>
      </c>
      <c r="BF319" s="231">
        <f>IF(N319="snížená",J319,0)</f>
        <v>0</v>
      </c>
      <c r="BG319" s="231">
        <f>IF(N319="zákl. přenesená",J319,0)</f>
        <v>0</v>
      </c>
      <c r="BH319" s="231">
        <f>IF(N319="sníž. přenesená",J319,0)</f>
        <v>0</v>
      </c>
      <c r="BI319" s="231">
        <f>IF(N319="nulová",J319,0)</f>
        <v>0</v>
      </c>
      <c r="BJ319" s="18" t="s">
        <v>88</v>
      </c>
      <c r="BK319" s="231">
        <f>ROUND(I319*H319,2)</f>
        <v>0</v>
      </c>
      <c r="BL319" s="18" t="s">
        <v>303</v>
      </c>
      <c r="BM319" s="230" t="s">
        <v>2499</v>
      </c>
    </row>
    <row r="320" s="2" customFormat="1" ht="16.5" customHeight="1">
      <c r="A320" s="39"/>
      <c r="B320" s="40"/>
      <c r="C320" s="263" t="s">
        <v>106</v>
      </c>
      <c r="D320" s="263" t="s">
        <v>261</v>
      </c>
      <c r="E320" s="264" t="s">
        <v>1221</v>
      </c>
      <c r="F320" s="265" t="s">
        <v>1222</v>
      </c>
      <c r="G320" s="266" t="s">
        <v>441</v>
      </c>
      <c r="H320" s="267">
        <v>35.805</v>
      </c>
      <c r="I320" s="268"/>
      <c r="J320" s="269">
        <f>ROUND(I320*H320,2)</f>
        <v>0</v>
      </c>
      <c r="K320" s="265" t="s">
        <v>168</v>
      </c>
      <c r="L320" s="270"/>
      <c r="M320" s="271" t="s">
        <v>1</v>
      </c>
      <c r="N320" s="272" t="s">
        <v>45</v>
      </c>
      <c r="O320" s="92"/>
      <c r="P320" s="228">
        <f>O320*H320</f>
        <v>0</v>
      </c>
      <c r="Q320" s="228">
        <v>1.0000000000000001E-05</v>
      </c>
      <c r="R320" s="228">
        <f>Q320*H320</f>
        <v>0.00035805</v>
      </c>
      <c r="S320" s="228">
        <v>0</v>
      </c>
      <c r="T320" s="229">
        <f>S320*H320</f>
        <v>0</v>
      </c>
      <c r="U320" s="39"/>
      <c r="V320" s="39"/>
      <c r="W320" s="39"/>
      <c r="X320" s="39"/>
      <c r="Y320" s="39"/>
      <c r="Z320" s="39"/>
      <c r="AA320" s="39"/>
      <c r="AB320" s="39"/>
      <c r="AC320" s="39"/>
      <c r="AD320" s="39"/>
      <c r="AE320" s="39"/>
      <c r="AR320" s="230" t="s">
        <v>309</v>
      </c>
      <c r="AT320" s="230" t="s">
        <v>261</v>
      </c>
      <c r="AU320" s="230" t="s">
        <v>90</v>
      </c>
      <c r="AY320" s="18" t="s">
        <v>161</v>
      </c>
      <c r="BE320" s="231">
        <f>IF(N320="základní",J320,0)</f>
        <v>0</v>
      </c>
      <c r="BF320" s="231">
        <f>IF(N320="snížená",J320,0)</f>
        <v>0</v>
      </c>
      <c r="BG320" s="231">
        <f>IF(N320="zákl. přenesená",J320,0)</f>
        <v>0</v>
      </c>
      <c r="BH320" s="231">
        <f>IF(N320="sníž. přenesená",J320,0)</f>
        <v>0</v>
      </c>
      <c r="BI320" s="231">
        <f>IF(N320="nulová",J320,0)</f>
        <v>0</v>
      </c>
      <c r="BJ320" s="18" t="s">
        <v>88</v>
      </c>
      <c r="BK320" s="231">
        <f>ROUND(I320*H320,2)</f>
        <v>0</v>
      </c>
      <c r="BL320" s="18" t="s">
        <v>303</v>
      </c>
      <c r="BM320" s="230" t="s">
        <v>2500</v>
      </c>
    </row>
    <row r="321" s="13" customFormat="1">
      <c r="A321" s="13"/>
      <c r="B321" s="241"/>
      <c r="C321" s="242"/>
      <c r="D321" s="232" t="s">
        <v>250</v>
      </c>
      <c r="E321" s="242"/>
      <c r="F321" s="244" t="s">
        <v>2501</v>
      </c>
      <c r="G321" s="242"/>
      <c r="H321" s="245">
        <v>35.805</v>
      </c>
      <c r="I321" s="246"/>
      <c r="J321" s="242"/>
      <c r="K321" s="242"/>
      <c r="L321" s="247"/>
      <c r="M321" s="248"/>
      <c r="N321" s="249"/>
      <c r="O321" s="249"/>
      <c r="P321" s="249"/>
      <c r="Q321" s="249"/>
      <c r="R321" s="249"/>
      <c r="S321" s="249"/>
      <c r="T321" s="250"/>
      <c r="U321" s="13"/>
      <c r="V321" s="13"/>
      <c r="W321" s="13"/>
      <c r="X321" s="13"/>
      <c r="Y321" s="13"/>
      <c r="Z321" s="13"/>
      <c r="AA321" s="13"/>
      <c r="AB321" s="13"/>
      <c r="AC321" s="13"/>
      <c r="AD321" s="13"/>
      <c r="AE321" s="13"/>
      <c r="AT321" s="251" t="s">
        <v>250</v>
      </c>
      <c r="AU321" s="251" t="s">
        <v>90</v>
      </c>
      <c r="AV321" s="13" t="s">
        <v>90</v>
      </c>
      <c r="AW321" s="13" t="s">
        <v>4</v>
      </c>
      <c r="AX321" s="13" t="s">
        <v>88</v>
      </c>
      <c r="AY321" s="251" t="s">
        <v>161</v>
      </c>
    </row>
    <row r="322" s="2" customFormat="1" ht="24.15" customHeight="1">
      <c r="A322" s="39"/>
      <c r="B322" s="40"/>
      <c r="C322" s="219" t="s">
        <v>109</v>
      </c>
      <c r="D322" s="219" t="s">
        <v>164</v>
      </c>
      <c r="E322" s="220" t="s">
        <v>1225</v>
      </c>
      <c r="F322" s="221" t="s">
        <v>1226</v>
      </c>
      <c r="G322" s="222" t="s">
        <v>248</v>
      </c>
      <c r="H322" s="223">
        <v>49.444000000000003</v>
      </c>
      <c r="I322" s="224"/>
      <c r="J322" s="225">
        <f>ROUND(I322*H322,2)</f>
        <v>0</v>
      </c>
      <c r="K322" s="221" t="s">
        <v>168</v>
      </c>
      <c r="L322" s="45"/>
      <c r="M322" s="226" t="s">
        <v>1</v>
      </c>
      <c r="N322" s="227" t="s">
        <v>45</v>
      </c>
      <c r="O322" s="92"/>
      <c r="P322" s="228">
        <f>O322*H322</f>
        <v>0</v>
      </c>
      <c r="Q322" s="228">
        <v>0.0031800000000000001</v>
      </c>
      <c r="R322" s="228">
        <f>Q322*H322</f>
        <v>0.15723192000000003</v>
      </c>
      <c r="S322" s="228">
        <v>0</v>
      </c>
      <c r="T322" s="229">
        <f>S322*H322</f>
        <v>0</v>
      </c>
      <c r="U322" s="39"/>
      <c r="V322" s="39"/>
      <c r="W322" s="39"/>
      <c r="X322" s="39"/>
      <c r="Y322" s="39"/>
      <c r="Z322" s="39"/>
      <c r="AA322" s="39"/>
      <c r="AB322" s="39"/>
      <c r="AC322" s="39"/>
      <c r="AD322" s="39"/>
      <c r="AE322" s="39"/>
      <c r="AR322" s="230" t="s">
        <v>303</v>
      </c>
      <c r="AT322" s="230" t="s">
        <v>164</v>
      </c>
      <c r="AU322" s="230" t="s">
        <v>90</v>
      </c>
      <c r="AY322" s="18" t="s">
        <v>161</v>
      </c>
      <c r="BE322" s="231">
        <f>IF(N322="základní",J322,0)</f>
        <v>0</v>
      </c>
      <c r="BF322" s="231">
        <f>IF(N322="snížená",J322,0)</f>
        <v>0</v>
      </c>
      <c r="BG322" s="231">
        <f>IF(N322="zákl. přenesená",J322,0)</f>
        <v>0</v>
      </c>
      <c r="BH322" s="231">
        <f>IF(N322="sníž. přenesená",J322,0)</f>
        <v>0</v>
      </c>
      <c r="BI322" s="231">
        <f>IF(N322="nulová",J322,0)</f>
        <v>0</v>
      </c>
      <c r="BJ322" s="18" t="s">
        <v>88</v>
      </c>
      <c r="BK322" s="231">
        <f>ROUND(I322*H322,2)</f>
        <v>0</v>
      </c>
      <c r="BL322" s="18" t="s">
        <v>303</v>
      </c>
      <c r="BM322" s="230" t="s">
        <v>2502</v>
      </c>
    </row>
    <row r="323" s="13" customFormat="1">
      <c r="A323" s="13"/>
      <c r="B323" s="241"/>
      <c r="C323" s="242"/>
      <c r="D323" s="232" t="s">
        <v>250</v>
      </c>
      <c r="E323" s="243" t="s">
        <v>1</v>
      </c>
      <c r="F323" s="244" t="s">
        <v>2503</v>
      </c>
      <c r="G323" s="242"/>
      <c r="H323" s="245">
        <v>51.060000000000002</v>
      </c>
      <c r="I323" s="246"/>
      <c r="J323" s="242"/>
      <c r="K323" s="242"/>
      <c r="L323" s="247"/>
      <c r="M323" s="248"/>
      <c r="N323" s="249"/>
      <c r="O323" s="249"/>
      <c r="P323" s="249"/>
      <c r="Q323" s="249"/>
      <c r="R323" s="249"/>
      <c r="S323" s="249"/>
      <c r="T323" s="250"/>
      <c r="U323" s="13"/>
      <c r="V323" s="13"/>
      <c r="W323" s="13"/>
      <c r="X323" s="13"/>
      <c r="Y323" s="13"/>
      <c r="Z323" s="13"/>
      <c r="AA323" s="13"/>
      <c r="AB323" s="13"/>
      <c r="AC323" s="13"/>
      <c r="AD323" s="13"/>
      <c r="AE323" s="13"/>
      <c r="AT323" s="251" t="s">
        <v>250</v>
      </c>
      <c r="AU323" s="251" t="s">
        <v>90</v>
      </c>
      <c r="AV323" s="13" t="s">
        <v>90</v>
      </c>
      <c r="AW323" s="13" t="s">
        <v>36</v>
      </c>
      <c r="AX323" s="13" t="s">
        <v>80</v>
      </c>
      <c r="AY323" s="251" t="s">
        <v>161</v>
      </c>
    </row>
    <row r="324" s="13" customFormat="1">
      <c r="A324" s="13"/>
      <c r="B324" s="241"/>
      <c r="C324" s="242"/>
      <c r="D324" s="232" t="s">
        <v>250</v>
      </c>
      <c r="E324" s="243" t="s">
        <v>1</v>
      </c>
      <c r="F324" s="244" t="s">
        <v>2504</v>
      </c>
      <c r="G324" s="242"/>
      <c r="H324" s="245">
        <v>-1.6160000000000001</v>
      </c>
      <c r="I324" s="246"/>
      <c r="J324" s="242"/>
      <c r="K324" s="242"/>
      <c r="L324" s="247"/>
      <c r="M324" s="248"/>
      <c r="N324" s="249"/>
      <c r="O324" s="249"/>
      <c r="P324" s="249"/>
      <c r="Q324" s="249"/>
      <c r="R324" s="249"/>
      <c r="S324" s="249"/>
      <c r="T324" s="250"/>
      <c r="U324" s="13"/>
      <c r="V324" s="13"/>
      <c r="W324" s="13"/>
      <c r="X324" s="13"/>
      <c r="Y324" s="13"/>
      <c r="Z324" s="13"/>
      <c r="AA324" s="13"/>
      <c r="AB324" s="13"/>
      <c r="AC324" s="13"/>
      <c r="AD324" s="13"/>
      <c r="AE324" s="13"/>
      <c r="AT324" s="251" t="s">
        <v>250</v>
      </c>
      <c r="AU324" s="251" t="s">
        <v>90</v>
      </c>
      <c r="AV324" s="13" t="s">
        <v>90</v>
      </c>
      <c r="AW324" s="13" t="s">
        <v>36</v>
      </c>
      <c r="AX324" s="13" t="s">
        <v>80</v>
      </c>
      <c r="AY324" s="251" t="s">
        <v>161</v>
      </c>
    </row>
    <row r="325" s="14" customFormat="1">
      <c r="A325" s="14"/>
      <c r="B325" s="252"/>
      <c r="C325" s="253"/>
      <c r="D325" s="232" t="s">
        <v>250</v>
      </c>
      <c r="E325" s="254" t="s">
        <v>1</v>
      </c>
      <c r="F325" s="255" t="s">
        <v>253</v>
      </c>
      <c r="G325" s="253"/>
      <c r="H325" s="256">
        <v>49.444000000000003</v>
      </c>
      <c r="I325" s="257"/>
      <c r="J325" s="253"/>
      <c r="K325" s="253"/>
      <c r="L325" s="258"/>
      <c r="M325" s="259"/>
      <c r="N325" s="260"/>
      <c r="O325" s="260"/>
      <c r="P325" s="260"/>
      <c r="Q325" s="260"/>
      <c r="R325" s="260"/>
      <c r="S325" s="260"/>
      <c r="T325" s="261"/>
      <c r="U325" s="14"/>
      <c r="V325" s="14"/>
      <c r="W325" s="14"/>
      <c r="X325" s="14"/>
      <c r="Y325" s="14"/>
      <c r="Z325" s="14"/>
      <c r="AA325" s="14"/>
      <c r="AB325" s="14"/>
      <c r="AC325" s="14"/>
      <c r="AD325" s="14"/>
      <c r="AE325" s="14"/>
      <c r="AT325" s="262" t="s">
        <v>250</v>
      </c>
      <c r="AU325" s="262" t="s">
        <v>90</v>
      </c>
      <c r="AV325" s="14" t="s">
        <v>184</v>
      </c>
      <c r="AW325" s="14" t="s">
        <v>36</v>
      </c>
      <c r="AX325" s="14" t="s">
        <v>88</v>
      </c>
      <c r="AY325" s="262" t="s">
        <v>161</v>
      </c>
    </row>
    <row r="326" s="2" customFormat="1" ht="16.5" customHeight="1">
      <c r="A326" s="39"/>
      <c r="B326" s="40"/>
      <c r="C326" s="219" t="s">
        <v>1188</v>
      </c>
      <c r="D326" s="219" t="s">
        <v>164</v>
      </c>
      <c r="E326" s="220" t="s">
        <v>1229</v>
      </c>
      <c r="F326" s="221" t="s">
        <v>1230</v>
      </c>
      <c r="G326" s="222" t="s">
        <v>248</v>
      </c>
      <c r="H326" s="223">
        <v>18.100000000000001</v>
      </c>
      <c r="I326" s="224"/>
      <c r="J326" s="225">
        <f>ROUND(I326*H326,2)</f>
        <v>0</v>
      </c>
      <c r="K326" s="221" t="s">
        <v>168</v>
      </c>
      <c r="L326" s="45"/>
      <c r="M326" s="226" t="s">
        <v>1</v>
      </c>
      <c r="N326" s="227" t="s">
        <v>45</v>
      </c>
      <c r="O326" s="92"/>
      <c r="P326" s="228">
        <f>O326*H326</f>
        <v>0</v>
      </c>
      <c r="Q326" s="228">
        <v>0</v>
      </c>
      <c r="R326" s="228">
        <f>Q326*H326</f>
        <v>0</v>
      </c>
      <c r="S326" s="228">
        <v>3.0000000000000001E-05</v>
      </c>
      <c r="T326" s="229">
        <f>S326*H326</f>
        <v>0.00054300000000000008</v>
      </c>
      <c r="U326" s="39"/>
      <c r="V326" s="39"/>
      <c r="W326" s="39"/>
      <c r="X326" s="39"/>
      <c r="Y326" s="39"/>
      <c r="Z326" s="39"/>
      <c r="AA326" s="39"/>
      <c r="AB326" s="39"/>
      <c r="AC326" s="39"/>
      <c r="AD326" s="39"/>
      <c r="AE326" s="39"/>
      <c r="AR326" s="230" t="s">
        <v>303</v>
      </c>
      <c r="AT326" s="230" t="s">
        <v>164</v>
      </c>
      <c r="AU326" s="230" t="s">
        <v>90</v>
      </c>
      <c r="AY326" s="18" t="s">
        <v>161</v>
      </c>
      <c r="BE326" s="231">
        <f>IF(N326="základní",J326,0)</f>
        <v>0</v>
      </c>
      <c r="BF326" s="231">
        <f>IF(N326="snížená",J326,0)</f>
        <v>0</v>
      </c>
      <c r="BG326" s="231">
        <f>IF(N326="zákl. přenesená",J326,0)</f>
        <v>0</v>
      </c>
      <c r="BH326" s="231">
        <f>IF(N326="sníž. přenesená",J326,0)</f>
        <v>0</v>
      </c>
      <c r="BI326" s="231">
        <f>IF(N326="nulová",J326,0)</f>
        <v>0</v>
      </c>
      <c r="BJ326" s="18" t="s">
        <v>88</v>
      </c>
      <c r="BK326" s="231">
        <f>ROUND(I326*H326,2)</f>
        <v>0</v>
      </c>
      <c r="BL326" s="18" t="s">
        <v>303</v>
      </c>
      <c r="BM326" s="230" t="s">
        <v>2505</v>
      </c>
    </row>
    <row r="327" s="2" customFormat="1" ht="16.5" customHeight="1">
      <c r="A327" s="39"/>
      <c r="B327" s="40"/>
      <c r="C327" s="263" t="s">
        <v>1195</v>
      </c>
      <c r="D327" s="263" t="s">
        <v>261</v>
      </c>
      <c r="E327" s="264" t="s">
        <v>1233</v>
      </c>
      <c r="F327" s="265" t="s">
        <v>1234</v>
      </c>
      <c r="G327" s="266" t="s">
        <v>248</v>
      </c>
      <c r="H327" s="267">
        <v>19.004999999999999</v>
      </c>
      <c r="I327" s="268"/>
      <c r="J327" s="269">
        <f>ROUND(I327*H327,2)</f>
        <v>0</v>
      </c>
      <c r="K327" s="265" t="s">
        <v>168</v>
      </c>
      <c r="L327" s="270"/>
      <c r="M327" s="271" t="s">
        <v>1</v>
      </c>
      <c r="N327" s="272" t="s">
        <v>45</v>
      </c>
      <c r="O327" s="92"/>
      <c r="P327" s="228">
        <f>O327*H327</f>
        <v>0</v>
      </c>
      <c r="Q327" s="228">
        <v>4.0000000000000003E-05</v>
      </c>
      <c r="R327" s="228">
        <f>Q327*H327</f>
        <v>0.00076020000000000005</v>
      </c>
      <c r="S327" s="228">
        <v>0</v>
      </c>
      <c r="T327" s="229">
        <f>S327*H327</f>
        <v>0</v>
      </c>
      <c r="U327" s="39"/>
      <c r="V327" s="39"/>
      <c r="W327" s="39"/>
      <c r="X327" s="39"/>
      <c r="Y327" s="39"/>
      <c r="Z327" s="39"/>
      <c r="AA327" s="39"/>
      <c r="AB327" s="39"/>
      <c r="AC327" s="39"/>
      <c r="AD327" s="39"/>
      <c r="AE327" s="39"/>
      <c r="AR327" s="230" t="s">
        <v>309</v>
      </c>
      <c r="AT327" s="230" t="s">
        <v>261</v>
      </c>
      <c r="AU327" s="230" t="s">
        <v>90</v>
      </c>
      <c r="AY327" s="18" t="s">
        <v>161</v>
      </c>
      <c r="BE327" s="231">
        <f>IF(N327="základní",J327,0)</f>
        <v>0</v>
      </c>
      <c r="BF327" s="231">
        <f>IF(N327="snížená",J327,0)</f>
        <v>0</v>
      </c>
      <c r="BG327" s="231">
        <f>IF(N327="zákl. přenesená",J327,0)</f>
        <v>0</v>
      </c>
      <c r="BH327" s="231">
        <f>IF(N327="sníž. přenesená",J327,0)</f>
        <v>0</v>
      </c>
      <c r="BI327" s="231">
        <f>IF(N327="nulová",J327,0)</f>
        <v>0</v>
      </c>
      <c r="BJ327" s="18" t="s">
        <v>88</v>
      </c>
      <c r="BK327" s="231">
        <f>ROUND(I327*H327,2)</f>
        <v>0</v>
      </c>
      <c r="BL327" s="18" t="s">
        <v>303</v>
      </c>
      <c r="BM327" s="230" t="s">
        <v>2506</v>
      </c>
    </row>
    <row r="328" s="13" customFormat="1">
      <c r="A328" s="13"/>
      <c r="B328" s="241"/>
      <c r="C328" s="242"/>
      <c r="D328" s="232" t="s">
        <v>250</v>
      </c>
      <c r="E328" s="242"/>
      <c r="F328" s="244" t="s">
        <v>2507</v>
      </c>
      <c r="G328" s="242"/>
      <c r="H328" s="245">
        <v>19.004999999999999</v>
      </c>
      <c r="I328" s="246"/>
      <c r="J328" s="242"/>
      <c r="K328" s="242"/>
      <c r="L328" s="247"/>
      <c r="M328" s="248"/>
      <c r="N328" s="249"/>
      <c r="O328" s="249"/>
      <c r="P328" s="249"/>
      <c r="Q328" s="249"/>
      <c r="R328" s="249"/>
      <c r="S328" s="249"/>
      <c r="T328" s="250"/>
      <c r="U328" s="13"/>
      <c r="V328" s="13"/>
      <c r="W328" s="13"/>
      <c r="X328" s="13"/>
      <c r="Y328" s="13"/>
      <c r="Z328" s="13"/>
      <c r="AA328" s="13"/>
      <c r="AB328" s="13"/>
      <c r="AC328" s="13"/>
      <c r="AD328" s="13"/>
      <c r="AE328" s="13"/>
      <c r="AT328" s="251" t="s">
        <v>250</v>
      </c>
      <c r="AU328" s="251" t="s">
        <v>90</v>
      </c>
      <c r="AV328" s="13" t="s">
        <v>90</v>
      </c>
      <c r="AW328" s="13" t="s">
        <v>4</v>
      </c>
      <c r="AX328" s="13" t="s">
        <v>88</v>
      </c>
      <c r="AY328" s="251" t="s">
        <v>161</v>
      </c>
    </row>
    <row r="329" s="2" customFormat="1" ht="24.15" customHeight="1">
      <c r="A329" s="39"/>
      <c r="B329" s="40"/>
      <c r="C329" s="263" t="s">
        <v>1202</v>
      </c>
      <c r="D329" s="263" t="s">
        <v>261</v>
      </c>
      <c r="E329" s="264" t="s">
        <v>1238</v>
      </c>
      <c r="F329" s="265" t="s">
        <v>1239</v>
      </c>
      <c r="G329" s="266" t="s">
        <v>441</v>
      </c>
      <c r="H329" s="267">
        <v>19.004999999999999</v>
      </c>
      <c r="I329" s="268"/>
      <c r="J329" s="269">
        <f>ROUND(I329*H329,2)</f>
        <v>0</v>
      </c>
      <c r="K329" s="265" t="s">
        <v>168</v>
      </c>
      <c r="L329" s="270"/>
      <c r="M329" s="271" t="s">
        <v>1</v>
      </c>
      <c r="N329" s="272" t="s">
        <v>45</v>
      </c>
      <c r="O329" s="92"/>
      <c r="P329" s="228">
        <f>O329*H329</f>
        <v>0</v>
      </c>
      <c r="Q329" s="228">
        <v>0</v>
      </c>
      <c r="R329" s="228">
        <f>Q329*H329</f>
        <v>0</v>
      </c>
      <c r="S329" s="228">
        <v>0</v>
      </c>
      <c r="T329" s="229">
        <f>S329*H329</f>
        <v>0</v>
      </c>
      <c r="U329" s="39"/>
      <c r="V329" s="39"/>
      <c r="W329" s="39"/>
      <c r="X329" s="39"/>
      <c r="Y329" s="39"/>
      <c r="Z329" s="39"/>
      <c r="AA329" s="39"/>
      <c r="AB329" s="39"/>
      <c r="AC329" s="39"/>
      <c r="AD329" s="39"/>
      <c r="AE329" s="39"/>
      <c r="AR329" s="230" t="s">
        <v>309</v>
      </c>
      <c r="AT329" s="230" t="s">
        <v>261</v>
      </c>
      <c r="AU329" s="230" t="s">
        <v>90</v>
      </c>
      <c r="AY329" s="18" t="s">
        <v>161</v>
      </c>
      <c r="BE329" s="231">
        <f>IF(N329="základní",J329,0)</f>
        <v>0</v>
      </c>
      <c r="BF329" s="231">
        <f>IF(N329="snížená",J329,0)</f>
        <v>0</v>
      </c>
      <c r="BG329" s="231">
        <f>IF(N329="zákl. přenesená",J329,0)</f>
        <v>0</v>
      </c>
      <c r="BH329" s="231">
        <f>IF(N329="sníž. přenesená",J329,0)</f>
        <v>0</v>
      </c>
      <c r="BI329" s="231">
        <f>IF(N329="nulová",J329,0)</f>
        <v>0</v>
      </c>
      <c r="BJ329" s="18" t="s">
        <v>88</v>
      </c>
      <c r="BK329" s="231">
        <f>ROUND(I329*H329,2)</f>
        <v>0</v>
      </c>
      <c r="BL329" s="18" t="s">
        <v>303</v>
      </c>
      <c r="BM329" s="230" t="s">
        <v>2508</v>
      </c>
    </row>
    <row r="330" s="13" customFormat="1">
      <c r="A330" s="13"/>
      <c r="B330" s="241"/>
      <c r="C330" s="242"/>
      <c r="D330" s="232" t="s">
        <v>250</v>
      </c>
      <c r="E330" s="242"/>
      <c r="F330" s="244" t="s">
        <v>2507</v>
      </c>
      <c r="G330" s="242"/>
      <c r="H330" s="245">
        <v>19.004999999999999</v>
      </c>
      <c r="I330" s="246"/>
      <c r="J330" s="242"/>
      <c r="K330" s="242"/>
      <c r="L330" s="247"/>
      <c r="M330" s="248"/>
      <c r="N330" s="249"/>
      <c r="O330" s="249"/>
      <c r="P330" s="249"/>
      <c r="Q330" s="249"/>
      <c r="R330" s="249"/>
      <c r="S330" s="249"/>
      <c r="T330" s="250"/>
      <c r="U330" s="13"/>
      <c r="V330" s="13"/>
      <c r="W330" s="13"/>
      <c r="X330" s="13"/>
      <c r="Y330" s="13"/>
      <c r="Z330" s="13"/>
      <c r="AA330" s="13"/>
      <c r="AB330" s="13"/>
      <c r="AC330" s="13"/>
      <c r="AD330" s="13"/>
      <c r="AE330" s="13"/>
      <c r="AT330" s="251" t="s">
        <v>250</v>
      </c>
      <c r="AU330" s="251" t="s">
        <v>90</v>
      </c>
      <c r="AV330" s="13" t="s">
        <v>90</v>
      </c>
      <c r="AW330" s="13" t="s">
        <v>4</v>
      </c>
      <c r="AX330" s="13" t="s">
        <v>88</v>
      </c>
      <c r="AY330" s="251" t="s">
        <v>161</v>
      </c>
    </row>
    <row r="331" s="2" customFormat="1" ht="21.75" customHeight="1">
      <c r="A331" s="39"/>
      <c r="B331" s="40"/>
      <c r="C331" s="219" t="s">
        <v>1209</v>
      </c>
      <c r="D331" s="219" t="s">
        <v>164</v>
      </c>
      <c r="E331" s="220" t="s">
        <v>1242</v>
      </c>
      <c r="F331" s="221" t="s">
        <v>1243</v>
      </c>
      <c r="G331" s="222" t="s">
        <v>248</v>
      </c>
      <c r="H331" s="223">
        <v>6.4160000000000004</v>
      </c>
      <c r="I331" s="224"/>
      <c r="J331" s="225">
        <f>ROUND(I331*H331,2)</f>
        <v>0</v>
      </c>
      <c r="K331" s="221" t="s">
        <v>168</v>
      </c>
      <c r="L331" s="45"/>
      <c r="M331" s="226" t="s">
        <v>1</v>
      </c>
      <c r="N331" s="227" t="s">
        <v>45</v>
      </c>
      <c r="O331" s="92"/>
      <c r="P331" s="228">
        <f>O331*H331</f>
        <v>0</v>
      </c>
      <c r="Q331" s="228">
        <v>0</v>
      </c>
      <c r="R331" s="228">
        <f>Q331*H331</f>
        <v>0</v>
      </c>
      <c r="S331" s="228">
        <v>3.0000000000000001E-05</v>
      </c>
      <c r="T331" s="229">
        <f>S331*H331</f>
        <v>0.00019248000000000003</v>
      </c>
      <c r="U331" s="39"/>
      <c r="V331" s="39"/>
      <c r="W331" s="39"/>
      <c r="X331" s="39"/>
      <c r="Y331" s="39"/>
      <c r="Z331" s="39"/>
      <c r="AA331" s="39"/>
      <c r="AB331" s="39"/>
      <c r="AC331" s="39"/>
      <c r="AD331" s="39"/>
      <c r="AE331" s="39"/>
      <c r="AR331" s="230" t="s">
        <v>303</v>
      </c>
      <c r="AT331" s="230" t="s">
        <v>164</v>
      </c>
      <c r="AU331" s="230" t="s">
        <v>90</v>
      </c>
      <c r="AY331" s="18" t="s">
        <v>161</v>
      </c>
      <c r="BE331" s="231">
        <f>IF(N331="základní",J331,0)</f>
        <v>0</v>
      </c>
      <c r="BF331" s="231">
        <f>IF(N331="snížená",J331,0)</f>
        <v>0</v>
      </c>
      <c r="BG331" s="231">
        <f>IF(N331="zákl. přenesená",J331,0)</f>
        <v>0</v>
      </c>
      <c r="BH331" s="231">
        <f>IF(N331="sníž. přenesená",J331,0)</f>
        <v>0</v>
      </c>
      <c r="BI331" s="231">
        <f>IF(N331="nulová",J331,0)</f>
        <v>0</v>
      </c>
      <c r="BJ331" s="18" t="s">
        <v>88</v>
      </c>
      <c r="BK331" s="231">
        <f>ROUND(I331*H331,2)</f>
        <v>0</v>
      </c>
      <c r="BL331" s="18" t="s">
        <v>303</v>
      </c>
      <c r="BM331" s="230" t="s">
        <v>2509</v>
      </c>
    </row>
    <row r="332" s="13" customFormat="1">
      <c r="A332" s="13"/>
      <c r="B332" s="241"/>
      <c r="C332" s="242"/>
      <c r="D332" s="232" t="s">
        <v>250</v>
      </c>
      <c r="E332" s="243" t="s">
        <v>1</v>
      </c>
      <c r="F332" s="244" t="s">
        <v>2510</v>
      </c>
      <c r="G332" s="242"/>
      <c r="H332" s="245">
        <v>6.4160000000000004</v>
      </c>
      <c r="I332" s="246"/>
      <c r="J332" s="242"/>
      <c r="K332" s="242"/>
      <c r="L332" s="247"/>
      <c r="M332" s="248"/>
      <c r="N332" s="249"/>
      <c r="O332" s="249"/>
      <c r="P332" s="249"/>
      <c r="Q332" s="249"/>
      <c r="R332" s="249"/>
      <c r="S332" s="249"/>
      <c r="T332" s="250"/>
      <c r="U332" s="13"/>
      <c r="V332" s="13"/>
      <c r="W332" s="13"/>
      <c r="X332" s="13"/>
      <c r="Y332" s="13"/>
      <c r="Z332" s="13"/>
      <c r="AA332" s="13"/>
      <c r="AB332" s="13"/>
      <c r="AC332" s="13"/>
      <c r="AD332" s="13"/>
      <c r="AE332" s="13"/>
      <c r="AT332" s="251" t="s">
        <v>250</v>
      </c>
      <c r="AU332" s="251" t="s">
        <v>90</v>
      </c>
      <c r="AV332" s="13" t="s">
        <v>90</v>
      </c>
      <c r="AW332" s="13" t="s">
        <v>36</v>
      </c>
      <c r="AX332" s="13" t="s">
        <v>80</v>
      </c>
      <c r="AY332" s="251" t="s">
        <v>161</v>
      </c>
    </row>
    <row r="333" s="14" customFormat="1">
      <c r="A333" s="14"/>
      <c r="B333" s="252"/>
      <c r="C333" s="253"/>
      <c r="D333" s="232" t="s">
        <v>250</v>
      </c>
      <c r="E333" s="254" t="s">
        <v>1</v>
      </c>
      <c r="F333" s="255" t="s">
        <v>253</v>
      </c>
      <c r="G333" s="253"/>
      <c r="H333" s="256">
        <v>6.4160000000000004</v>
      </c>
      <c r="I333" s="257"/>
      <c r="J333" s="253"/>
      <c r="K333" s="253"/>
      <c r="L333" s="258"/>
      <c r="M333" s="259"/>
      <c r="N333" s="260"/>
      <c r="O333" s="260"/>
      <c r="P333" s="260"/>
      <c r="Q333" s="260"/>
      <c r="R333" s="260"/>
      <c r="S333" s="260"/>
      <c r="T333" s="261"/>
      <c r="U333" s="14"/>
      <c r="V333" s="14"/>
      <c r="W333" s="14"/>
      <c r="X333" s="14"/>
      <c r="Y333" s="14"/>
      <c r="Z333" s="14"/>
      <c r="AA333" s="14"/>
      <c r="AB333" s="14"/>
      <c r="AC333" s="14"/>
      <c r="AD333" s="14"/>
      <c r="AE333" s="14"/>
      <c r="AT333" s="262" t="s">
        <v>250</v>
      </c>
      <c r="AU333" s="262" t="s">
        <v>90</v>
      </c>
      <c r="AV333" s="14" t="s">
        <v>184</v>
      </c>
      <c r="AW333" s="14" t="s">
        <v>36</v>
      </c>
      <c r="AX333" s="14" t="s">
        <v>88</v>
      </c>
      <c r="AY333" s="262" t="s">
        <v>161</v>
      </c>
    </row>
    <row r="334" s="2" customFormat="1" ht="16.5" customHeight="1">
      <c r="A334" s="39"/>
      <c r="B334" s="40"/>
      <c r="C334" s="263" t="s">
        <v>112</v>
      </c>
      <c r="D334" s="263" t="s">
        <v>261</v>
      </c>
      <c r="E334" s="264" t="s">
        <v>1233</v>
      </c>
      <c r="F334" s="265" t="s">
        <v>1234</v>
      </c>
      <c r="G334" s="266" t="s">
        <v>248</v>
      </c>
      <c r="H334" s="267">
        <v>6.7370000000000001</v>
      </c>
      <c r="I334" s="268"/>
      <c r="J334" s="269">
        <f>ROUND(I334*H334,2)</f>
        <v>0</v>
      </c>
      <c r="K334" s="265" t="s">
        <v>168</v>
      </c>
      <c r="L334" s="270"/>
      <c r="M334" s="271" t="s">
        <v>1</v>
      </c>
      <c r="N334" s="272" t="s">
        <v>45</v>
      </c>
      <c r="O334" s="92"/>
      <c r="P334" s="228">
        <f>O334*H334</f>
        <v>0</v>
      </c>
      <c r="Q334" s="228">
        <v>4.0000000000000003E-05</v>
      </c>
      <c r="R334" s="228">
        <f>Q334*H334</f>
        <v>0.00026948</v>
      </c>
      <c r="S334" s="228">
        <v>0</v>
      </c>
      <c r="T334" s="229">
        <f>S334*H334</f>
        <v>0</v>
      </c>
      <c r="U334" s="39"/>
      <c r="V334" s="39"/>
      <c r="W334" s="39"/>
      <c r="X334" s="39"/>
      <c r="Y334" s="39"/>
      <c r="Z334" s="39"/>
      <c r="AA334" s="39"/>
      <c r="AB334" s="39"/>
      <c r="AC334" s="39"/>
      <c r="AD334" s="39"/>
      <c r="AE334" s="39"/>
      <c r="AR334" s="230" t="s">
        <v>309</v>
      </c>
      <c r="AT334" s="230" t="s">
        <v>261</v>
      </c>
      <c r="AU334" s="230" t="s">
        <v>90</v>
      </c>
      <c r="AY334" s="18" t="s">
        <v>161</v>
      </c>
      <c r="BE334" s="231">
        <f>IF(N334="základní",J334,0)</f>
        <v>0</v>
      </c>
      <c r="BF334" s="231">
        <f>IF(N334="snížená",J334,0)</f>
        <v>0</v>
      </c>
      <c r="BG334" s="231">
        <f>IF(N334="zákl. přenesená",J334,0)</f>
        <v>0</v>
      </c>
      <c r="BH334" s="231">
        <f>IF(N334="sníž. přenesená",J334,0)</f>
        <v>0</v>
      </c>
      <c r="BI334" s="231">
        <f>IF(N334="nulová",J334,0)</f>
        <v>0</v>
      </c>
      <c r="BJ334" s="18" t="s">
        <v>88</v>
      </c>
      <c r="BK334" s="231">
        <f>ROUND(I334*H334,2)</f>
        <v>0</v>
      </c>
      <c r="BL334" s="18" t="s">
        <v>303</v>
      </c>
      <c r="BM334" s="230" t="s">
        <v>2511</v>
      </c>
    </row>
    <row r="335" s="13" customFormat="1">
      <c r="A335" s="13"/>
      <c r="B335" s="241"/>
      <c r="C335" s="242"/>
      <c r="D335" s="232" t="s">
        <v>250</v>
      </c>
      <c r="E335" s="242"/>
      <c r="F335" s="244" t="s">
        <v>2512</v>
      </c>
      <c r="G335" s="242"/>
      <c r="H335" s="245">
        <v>6.7370000000000001</v>
      </c>
      <c r="I335" s="246"/>
      <c r="J335" s="242"/>
      <c r="K335" s="242"/>
      <c r="L335" s="247"/>
      <c r="M335" s="248"/>
      <c r="N335" s="249"/>
      <c r="O335" s="249"/>
      <c r="P335" s="249"/>
      <c r="Q335" s="249"/>
      <c r="R335" s="249"/>
      <c r="S335" s="249"/>
      <c r="T335" s="250"/>
      <c r="U335" s="13"/>
      <c r="V335" s="13"/>
      <c r="W335" s="13"/>
      <c r="X335" s="13"/>
      <c r="Y335" s="13"/>
      <c r="Z335" s="13"/>
      <c r="AA335" s="13"/>
      <c r="AB335" s="13"/>
      <c r="AC335" s="13"/>
      <c r="AD335" s="13"/>
      <c r="AE335" s="13"/>
      <c r="AT335" s="251" t="s">
        <v>250</v>
      </c>
      <c r="AU335" s="251" t="s">
        <v>90</v>
      </c>
      <c r="AV335" s="13" t="s">
        <v>90</v>
      </c>
      <c r="AW335" s="13" t="s">
        <v>4</v>
      </c>
      <c r="AX335" s="13" t="s">
        <v>88</v>
      </c>
      <c r="AY335" s="251" t="s">
        <v>161</v>
      </c>
    </row>
    <row r="336" s="2" customFormat="1" ht="24.15" customHeight="1">
      <c r="A336" s="39"/>
      <c r="B336" s="40"/>
      <c r="C336" s="263" t="s">
        <v>1216</v>
      </c>
      <c r="D336" s="263" t="s">
        <v>261</v>
      </c>
      <c r="E336" s="264" t="s">
        <v>1238</v>
      </c>
      <c r="F336" s="265" t="s">
        <v>1239</v>
      </c>
      <c r="G336" s="266" t="s">
        <v>441</v>
      </c>
      <c r="H336" s="267">
        <v>6.7370000000000001</v>
      </c>
      <c r="I336" s="268"/>
      <c r="J336" s="269">
        <f>ROUND(I336*H336,2)</f>
        <v>0</v>
      </c>
      <c r="K336" s="265" t="s">
        <v>168</v>
      </c>
      <c r="L336" s="270"/>
      <c r="M336" s="271" t="s">
        <v>1</v>
      </c>
      <c r="N336" s="272" t="s">
        <v>45</v>
      </c>
      <c r="O336" s="92"/>
      <c r="P336" s="228">
        <f>O336*H336</f>
        <v>0</v>
      </c>
      <c r="Q336" s="228">
        <v>0</v>
      </c>
      <c r="R336" s="228">
        <f>Q336*H336</f>
        <v>0</v>
      </c>
      <c r="S336" s="228">
        <v>0</v>
      </c>
      <c r="T336" s="229">
        <f>S336*H336</f>
        <v>0</v>
      </c>
      <c r="U336" s="39"/>
      <c r="V336" s="39"/>
      <c r="W336" s="39"/>
      <c r="X336" s="39"/>
      <c r="Y336" s="39"/>
      <c r="Z336" s="39"/>
      <c r="AA336" s="39"/>
      <c r="AB336" s="39"/>
      <c r="AC336" s="39"/>
      <c r="AD336" s="39"/>
      <c r="AE336" s="39"/>
      <c r="AR336" s="230" t="s">
        <v>309</v>
      </c>
      <c r="AT336" s="230" t="s">
        <v>261</v>
      </c>
      <c r="AU336" s="230" t="s">
        <v>90</v>
      </c>
      <c r="AY336" s="18" t="s">
        <v>161</v>
      </c>
      <c r="BE336" s="231">
        <f>IF(N336="základní",J336,0)</f>
        <v>0</v>
      </c>
      <c r="BF336" s="231">
        <f>IF(N336="snížená",J336,0)</f>
        <v>0</v>
      </c>
      <c r="BG336" s="231">
        <f>IF(N336="zákl. přenesená",J336,0)</f>
        <v>0</v>
      </c>
      <c r="BH336" s="231">
        <f>IF(N336="sníž. přenesená",J336,0)</f>
        <v>0</v>
      </c>
      <c r="BI336" s="231">
        <f>IF(N336="nulová",J336,0)</f>
        <v>0</v>
      </c>
      <c r="BJ336" s="18" t="s">
        <v>88</v>
      </c>
      <c r="BK336" s="231">
        <f>ROUND(I336*H336,2)</f>
        <v>0</v>
      </c>
      <c r="BL336" s="18" t="s">
        <v>303</v>
      </c>
      <c r="BM336" s="230" t="s">
        <v>2513</v>
      </c>
    </row>
    <row r="337" s="13" customFormat="1">
      <c r="A337" s="13"/>
      <c r="B337" s="241"/>
      <c r="C337" s="242"/>
      <c r="D337" s="232" t="s">
        <v>250</v>
      </c>
      <c r="E337" s="242"/>
      <c r="F337" s="244" t="s">
        <v>2512</v>
      </c>
      <c r="G337" s="242"/>
      <c r="H337" s="245">
        <v>6.7370000000000001</v>
      </c>
      <c r="I337" s="246"/>
      <c r="J337" s="242"/>
      <c r="K337" s="242"/>
      <c r="L337" s="247"/>
      <c r="M337" s="248"/>
      <c r="N337" s="249"/>
      <c r="O337" s="249"/>
      <c r="P337" s="249"/>
      <c r="Q337" s="249"/>
      <c r="R337" s="249"/>
      <c r="S337" s="249"/>
      <c r="T337" s="250"/>
      <c r="U337" s="13"/>
      <c r="V337" s="13"/>
      <c r="W337" s="13"/>
      <c r="X337" s="13"/>
      <c r="Y337" s="13"/>
      <c r="Z337" s="13"/>
      <c r="AA337" s="13"/>
      <c r="AB337" s="13"/>
      <c r="AC337" s="13"/>
      <c r="AD337" s="13"/>
      <c r="AE337" s="13"/>
      <c r="AT337" s="251" t="s">
        <v>250</v>
      </c>
      <c r="AU337" s="251" t="s">
        <v>90</v>
      </c>
      <c r="AV337" s="13" t="s">
        <v>90</v>
      </c>
      <c r="AW337" s="13" t="s">
        <v>4</v>
      </c>
      <c r="AX337" s="13" t="s">
        <v>88</v>
      </c>
      <c r="AY337" s="251" t="s">
        <v>161</v>
      </c>
    </row>
    <row r="338" s="2" customFormat="1" ht="24.15" customHeight="1">
      <c r="A338" s="39"/>
      <c r="B338" s="40"/>
      <c r="C338" s="219" t="s">
        <v>1220</v>
      </c>
      <c r="D338" s="219" t="s">
        <v>164</v>
      </c>
      <c r="E338" s="220" t="s">
        <v>1252</v>
      </c>
      <c r="F338" s="221" t="s">
        <v>1253</v>
      </c>
      <c r="G338" s="222" t="s">
        <v>248</v>
      </c>
      <c r="H338" s="223">
        <v>49.444000000000003</v>
      </c>
      <c r="I338" s="224"/>
      <c r="J338" s="225">
        <f>ROUND(I338*H338,2)</f>
        <v>0</v>
      </c>
      <c r="K338" s="221" t="s">
        <v>168</v>
      </c>
      <c r="L338" s="45"/>
      <c r="M338" s="226" t="s">
        <v>1</v>
      </c>
      <c r="N338" s="227" t="s">
        <v>45</v>
      </c>
      <c r="O338" s="92"/>
      <c r="P338" s="228">
        <f>O338*H338</f>
        <v>0</v>
      </c>
      <c r="Q338" s="228">
        <v>0.00021000000000000001</v>
      </c>
      <c r="R338" s="228">
        <f>Q338*H338</f>
        <v>0.01038324</v>
      </c>
      <c r="S338" s="228">
        <v>0</v>
      </c>
      <c r="T338" s="229">
        <f>S338*H338</f>
        <v>0</v>
      </c>
      <c r="U338" s="39"/>
      <c r="V338" s="39"/>
      <c r="W338" s="39"/>
      <c r="X338" s="39"/>
      <c r="Y338" s="39"/>
      <c r="Z338" s="39"/>
      <c r="AA338" s="39"/>
      <c r="AB338" s="39"/>
      <c r="AC338" s="39"/>
      <c r="AD338" s="39"/>
      <c r="AE338" s="39"/>
      <c r="AR338" s="230" t="s">
        <v>303</v>
      </c>
      <c r="AT338" s="230" t="s">
        <v>164</v>
      </c>
      <c r="AU338" s="230" t="s">
        <v>90</v>
      </c>
      <c r="AY338" s="18" t="s">
        <v>161</v>
      </c>
      <c r="BE338" s="231">
        <f>IF(N338="základní",J338,0)</f>
        <v>0</v>
      </c>
      <c r="BF338" s="231">
        <f>IF(N338="snížená",J338,0)</f>
        <v>0</v>
      </c>
      <c r="BG338" s="231">
        <f>IF(N338="zákl. přenesená",J338,0)</f>
        <v>0</v>
      </c>
      <c r="BH338" s="231">
        <f>IF(N338="sníž. přenesená",J338,0)</f>
        <v>0</v>
      </c>
      <c r="BI338" s="231">
        <f>IF(N338="nulová",J338,0)</f>
        <v>0</v>
      </c>
      <c r="BJ338" s="18" t="s">
        <v>88</v>
      </c>
      <c r="BK338" s="231">
        <f>ROUND(I338*H338,2)</f>
        <v>0</v>
      </c>
      <c r="BL338" s="18" t="s">
        <v>303</v>
      </c>
      <c r="BM338" s="230" t="s">
        <v>2514</v>
      </c>
    </row>
    <row r="339" s="2" customFormat="1" ht="24.15" customHeight="1">
      <c r="A339" s="39"/>
      <c r="B339" s="40"/>
      <c r="C339" s="219" t="s">
        <v>115</v>
      </c>
      <c r="D339" s="219" t="s">
        <v>164</v>
      </c>
      <c r="E339" s="220" t="s">
        <v>1256</v>
      </c>
      <c r="F339" s="221" t="s">
        <v>1257</v>
      </c>
      <c r="G339" s="222" t="s">
        <v>248</v>
      </c>
      <c r="H339" s="223">
        <v>4.7999999999999998</v>
      </c>
      <c r="I339" s="224"/>
      <c r="J339" s="225">
        <f>ROUND(I339*H339,2)</f>
        <v>0</v>
      </c>
      <c r="K339" s="221" t="s">
        <v>168</v>
      </c>
      <c r="L339" s="45"/>
      <c r="M339" s="226" t="s">
        <v>1</v>
      </c>
      <c r="N339" s="227" t="s">
        <v>45</v>
      </c>
      <c r="O339" s="92"/>
      <c r="P339" s="228">
        <f>O339*H339</f>
        <v>0</v>
      </c>
      <c r="Q339" s="228">
        <v>2.0000000000000002E-05</v>
      </c>
      <c r="R339" s="228">
        <f>Q339*H339</f>
        <v>9.6000000000000002E-05</v>
      </c>
      <c r="S339" s="228">
        <v>0</v>
      </c>
      <c r="T339" s="229">
        <f>S339*H339</f>
        <v>0</v>
      </c>
      <c r="U339" s="39"/>
      <c r="V339" s="39"/>
      <c r="W339" s="39"/>
      <c r="X339" s="39"/>
      <c r="Y339" s="39"/>
      <c r="Z339" s="39"/>
      <c r="AA339" s="39"/>
      <c r="AB339" s="39"/>
      <c r="AC339" s="39"/>
      <c r="AD339" s="39"/>
      <c r="AE339" s="39"/>
      <c r="AR339" s="230" t="s">
        <v>303</v>
      </c>
      <c r="AT339" s="230" t="s">
        <v>164</v>
      </c>
      <c r="AU339" s="230" t="s">
        <v>90</v>
      </c>
      <c r="AY339" s="18" t="s">
        <v>161</v>
      </c>
      <c r="BE339" s="231">
        <f>IF(N339="základní",J339,0)</f>
        <v>0</v>
      </c>
      <c r="BF339" s="231">
        <f>IF(N339="snížená",J339,0)</f>
        <v>0</v>
      </c>
      <c r="BG339" s="231">
        <f>IF(N339="zákl. přenesená",J339,0)</f>
        <v>0</v>
      </c>
      <c r="BH339" s="231">
        <f>IF(N339="sníž. přenesená",J339,0)</f>
        <v>0</v>
      </c>
      <c r="BI339" s="231">
        <f>IF(N339="nulová",J339,0)</f>
        <v>0</v>
      </c>
      <c r="BJ339" s="18" t="s">
        <v>88</v>
      </c>
      <c r="BK339" s="231">
        <f>ROUND(I339*H339,2)</f>
        <v>0</v>
      </c>
      <c r="BL339" s="18" t="s">
        <v>303</v>
      </c>
      <c r="BM339" s="230" t="s">
        <v>2515</v>
      </c>
    </row>
    <row r="340" s="2" customFormat="1" ht="24.15" customHeight="1">
      <c r="A340" s="39"/>
      <c r="B340" s="40"/>
      <c r="C340" s="219" t="s">
        <v>1228</v>
      </c>
      <c r="D340" s="219" t="s">
        <v>164</v>
      </c>
      <c r="E340" s="220" t="s">
        <v>1260</v>
      </c>
      <c r="F340" s="221" t="s">
        <v>1261</v>
      </c>
      <c r="G340" s="222" t="s">
        <v>248</v>
      </c>
      <c r="H340" s="223">
        <v>1.6160000000000001</v>
      </c>
      <c r="I340" s="224"/>
      <c r="J340" s="225">
        <f>ROUND(I340*H340,2)</f>
        <v>0</v>
      </c>
      <c r="K340" s="221" t="s">
        <v>168</v>
      </c>
      <c r="L340" s="45"/>
      <c r="M340" s="226" t="s">
        <v>1</v>
      </c>
      <c r="N340" s="227" t="s">
        <v>45</v>
      </c>
      <c r="O340" s="92"/>
      <c r="P340" s="228">
        <f>O340*H340</f>
        <v>0</v>
      </c>
      <c r="Q340" s="228">
        <v>1.0000000000000001E-05</v>
      </c>
      <c r="R340" s="228">
        <f>Q340*H340</f>
        <v>1.6160000000000001E-05</v>
      </c>
      <c r="S340" s="228">
        <v>0</v>
      </c>
      <c r="T340" s="229">
        <f>S340*H340</f>
        <v>0</v>
      </c>
      <c r="U340" s="39"/>
      <c r="V340" s="39"/>
      <c r="W340" s="39"/>
      <c r="X340" s="39"/>
      <c r="Y340" s="39"/>
      <c r="Z340" s="39"/>
      <c r="AA340" s="39"/>
      <c r="AB340" s="39"/>
      <c r="AC340" s="39"/>
      <c r="AD340" s="39"/>
      <c r="AE340" s="39"/>
      <c r="AR340" s="230" t="s">
        <v>303</v>
      </c>
      <c r="AT340" s="230" t="s">
        <v>164</v>
      </c>
      <c r="AU340" s="230" t="s">
        <v>90</v>
      </c>
      <c r="AY340" s="18" t="s">
        <v>161</v>
      </c>
      <c r="BE340" s="231">
        <f>IF(N340="základní",J340,0)</f>
        <v>0</v>
      </c>
      <c r="BF340" s="231">
        <f>IF(N340="snížená",J340,0)</f>
        <v>0</v>
      </c>
      <c r="BG340" s="231">
        <f>IF(N340="zákl. přenesená",J340,0)</f>
        <v>0</v>
      </c>
      <c r="BH340" s="231">
        <f>IF(N340="sníž. přenesená",J340,0)</f>
        <v>0</v>
      </c>
      <c r="BI340" s="231">
        <f>IF(N340="nulová",J340,0)</f>
        <v>0</v>
      </c>
      <c r="BJ340" s="18" t="s">
        <v>88</v>
      </c>
      <c r="BK340" s="231">
        <f>ROUND(I340*H340,2)</f>
        <v>0</v>
      </c>
      <c r="BL340" s="18" t="s">
        <v>303</v>
      </c>
      <c r="BM340" s="230" t="s">
        <v>2516</v>
      </c>
    </row>
    <row r="341" s="13" customFormat="1">
      <c r="A341" s="13"/>
      <c r="B341" s="241"/>
      <c r="C341" s="242"/>
      <c r="D341" s="232" t="s">
        <v>250</v>
      </c>
      <c r="E341" s="243" t="s">
        <v>1</v>
      </c>
      <c r="F341" s="244" t="s">
        <v>2517</v>
      </c>
      <c r="G341" s="242"/>
      <c r="H341" s="245">
        <v>1.6160000000000001</v>
      </c>
      <c r="I341" s="246"/>
      <c r="J341" s="242"/>
      <c r="K341" s="242"/>
      <c r="L341" s="247"/>
      <c r="M341" s="248"/>
      <c r="N341" s="249"/>
      <c r="O341" s="249"/>
      <c r="P341" s="249"/>
      <c r="Q341" s="249"/>
      <c r="R341" s="249"/>
      <c r="S341" s="249"/>
      <c r="T341" s="250"/>
      <c r="U341" s="13"/>
      <c r="V341" s="13"/>
      <c r="W341" s="13"/>
      <c r="X341" s="13"/>
      <c r="Y341" s="13"/>
      <c r="Z341" s="13"/>
      <c r="AA341" s="13"/>
      <c r="AB341" s="13"/>
      <c r="AC341" s="13"/>
      <c r="AD341" s="13"/>
      <c r="AE341" s="13"/>
      <c r="AT341" s="251" t="s">
        <v>250</v>
      </c>
      <c r="AU341" s="251" t="s">
        <v>90</v>
      </c>
      <c r="AV341" s="13" t="s">
        <v>90</v>
      </c>
      <c r="AW341" s="13" t="s">
        <v>36</v>
      </c>
      <c r="AX341" s="13" t="s">
        <v>88</v>
      </c>
      <c r="AY341" s="251" t="s">
        <v>161</v>
      </c>
    </row>
    <row r="342" s="2" customFormat="1" ht="24.15" customHeight="1">
      <c r="A342" s="39"/>
      <c r="B342" s="40"/>
      <c r="C342" s="219" t="s">
        <v>1232</v>
      </c>
      <c r="D342" s="219" t="s">
        <v>164</v>
      </c>
      <c r="E342" s="220" t="s">
        <v>1264</v>
      </c>
      <c r="F342" s="221" t="s">
        <v>1265</v>
      </c>
      <c r="G342" s="222" t="s">
        <v>248</v>
      </c>
      <c r="H342" s="223">
        <v>18.100000000000001</v>
      </c>
      <c r="I342" s="224"/>
      <c r="J342" s="225">
        <f>ROUND(I342*H342,2)</f>
        <v>0</v>
      </c>
      <c r="K342" s="221" t="s">
        <v>168</v>
      </c>
      <c r="L342" s="45"/>
      <c r="M342" s="226" t="s">
        <v>1</v>
      </c>
      <c r="N342" s="227" t="s">
        <v>45</v>
      </c>
      <c r="O342" s="92"/>
      <c r="P342" s="228">
        <f>O342*H342</f>
        <v>0</v>
      </c>
      <c r="Q342" s="228">
        <v>1.0000000000000001E-05</v>
      </c>
      <c r="R342" s="228">
        <f>Q342*H342</f>
        <v>0.00018100000000000004</v>
      </c>
      <c r="S342" s="228">
        <v>0</v>
      </c>
      <c r="T342" s="229">
        <f>S342*H342</f>
        <v>0</v>
      </c>
      <c r="U342" s="39"/>
      <c r="V342" s="39"/>
      <c r="W342" s="39"/>
      <c r="X342" s="39"/>
      <c r="Y342" s="39"/>
      <c r="Z342" s="39"/>
      <c r="AA342" s="39"/>
      <c r="AB342" s="39"/>
      <c r="AC342" s="39"/>
      <c r="AD342" s="39"/>
      <c r="AE342" s="39"/>
      <c r="AR342" s="230" t="s">
        <v>303</v>
      </c>
      <c r="AT342" s="230" t="s">
        <v>164</v>
      </c>
      <c r="AU342" s="230" t="s">
        <v>90</v>
      </c>
      <c r="AY342" s="18" t="s">
        <v>161</v>
      </c>
      <c r="BE342" s="231">
        <f>IF(N342="základní",J342,0)</f>
        <v>0</v>
      </c>
      <c r="BF342" s="231">
        <f>IF(N342="snížená",J342,0)</f>
        <v>0</v>
      </c>
      <c r="BG342" s="231">
        <f>IF(N342="zákl. přenesená",J342,0)</f>
        <v>0</v>
      </c>
      <c r="BH342" s="231">
        <f>IF(N342="sníž. přenesená",J342,0)</f>
        <v>0</v>
      </c>
      <c r="BI342" s="231">
        <f>IF(N342="nulová",J342,0)</f>
        <v>0</v>
      </c>
      <c r="BJ342" s="18" t="s">
        <v>88</v>
      </c>
      <c r="BK342" s="231">
        <f>ROUND(I342*H342,2)</f>
        <v>0</v>
      </c>
      <c r="BL342" s="18" t="s">
        <v>303</v>
      </c>
      <c r="BM342" s="230" t="s">
        <v>2518</v>
      </c>
    </row>
    <row r="343" s="2" customFormat="1" ht="33" customHeight="1">
      <c r="A343" s="39"/>
      <c r="B343" s="40"/>
      <c r="C343" s="219" t="s">
        <v>1237</v>
      </c>
      <c r="D343" s="219" t="s">
        <v>164</v>
      </c>
      <c r="E343" s="220" t="s">
        <v>1267</v>
      </c>
      <c r="F343" s="221" t="s">
        <v>1268</v>
      </c>
      <c r="G343" s="222" t="s">
        <v>248</v>
      </c>
      <c r="H343" s="223">
        <v>49.444000000000003</v>
      </c>
      <c r="I343" s="224"/>
      <c r="J343" s="225">
        <f>ROUND(I343*H343,2)</f>
        <v>0</v>
      </c>
      <c r="K343" s="221" t="s">
        <v>168</v>
      </c>
      <c r="L343" s="45"/>
      <c r="M343" s="226" t="s">
        <v>1</v>
      </c>
      <c r="N343" s="227" t="s">
        <v>45</v>
      </c>
      <c r="O343" s="92"/>
      <c r="P343" s="228">
        <f>O343*H343</f>
        <v>0</v>
      </c>
      <c r="Q343" s="228">
        <v>0.00029</v>
      </c>
      <c r="R343" s="228">
        <f>Q343*H343</f>
        <v>0.014338760000000001</v>
      </c>
      <c r="S343" s="228">
        <v>0</v>
      </c>
      <c r="T343" s="229">
        <f>S343*H343</f>
        <v>0</v>
      </c>
      <c r="U343" s="39"/>
      <c r="V343" s="39"/>
      <c r="W343" s="39"/>
      <c r="X343" s="39"/>
      <c r="Y343" s="39"/>
      <c r="Z343" s="39"/>
      <c r="AA343" s="39"/>
      <c r="AB343" s="39"/>
      <c r="AC343" s="39"/>
      <c r="AD343" s="39"/>
      <c r="AE343" s="39"/>
      <c r="AR343" s="230" t="s">
        <v>303</v>
      </c>
      <c r="AT343" s="230" t="s">
        <v>164</v>
      </c>
      <c r="AU343" s="230" t="s">
        <v>90</v>
      </c>
      <c r="AY343" s="18" t="s">
        <v>161</v>
      </c>
      <c r="BE343" s="231">
        <f>IF(N343="základní",J343,0)</f>
        <v>0</v>
      </c>
      <c r="BF343" s="231">
        <f>IF(N343="snížená",J343,0)</f>
        <v>0</v>
      </c>
      <c r="BG343" s="231">
        <f>IF(N343="zákl. přenesená",J343,0)</f>
        <v>0</v>
      </c>
      <c r="BH343" s="231">
        <f>IF(N343="sníž. přenesená",J343,0)</f>
        <v>0</v>
      </c>
      <c r="BI343" s="231">
        <f>IF(N343="nulová",J343,0)</f>
        <v>0</v>
      </c>
      <c r="BJ343" s="18" t="s">
        <v>88</v>
      </c>
      <c r="BK343" s="231">
        <f>ROUND(I343*H343,2)</f>
        <v>0</v>
      </c>
      <c r="BL343" s="18" t="s">
        <v>303</v>
      </c>
      <c r="BM343" s="230" t="s">
        <v>2519</v>
      </c>
    </row>
    <row r="344" s="12" customFormat="1" ht="25.92" customHeight="1">
      <c r="A344" s="12"/>
      <c r="B344" s="203"/>
      <c r="C344" s="204"/>
      <c r="D344" s="205" t="s">
        <v>79</v>
      </c>
      <c r="E344" s="206" t="s">
        <v>813</v>
      </c>
      <c r="F344" s="206" t="s">
        <v>814</v>
      </c>
      <c r="G344" s="204"/>
      <c r="H344" s="204"/>
      <c r="I344" s="207"/>
      <c r="J344" s="208">
        <f>BK344</f>
        <v>0</v>
      </c>
      <c r="K344" s="204"/>
      <c r="L344" s="209"/>
      <c r="M344" s="210"/>
      <c r="N344" s="211"/>
      <c r="O344" s="211"/>
      <c r="P344" s="212">
        <f>SUM(P345:P348)</f>
        <v>0</v>
      </c>
      <c r="Q344" s="211"/>
      <c r="R344" s="212">
        <f>SUM(R345:R348)</f>
        <v>0</v>
      </c>
      <c r="S344" s="211"/>
      <c r="T344" s="213">
        <f>SUM(T345:T348)</f>
        <v>0</v>
      </c>
      <c r="U344" s="12"/>
      <c r="V344" s="12"/>
      <c r="W344" s="12"/>
      <c r="X344" s="12"/>
      <c r="Y344" s="12"/>
      <c r="Z344" s="12"/>
      <c r="AA344" s="12"/>
      <c r="AB344" s="12"/>
      <c r="AC344" s="12"/>
      <c r="AD344" s="12"/>
      <c r="AE344" s="12"/>
      <c r="AR344" s="214" t="s">
        <v>184</v>
      </c>
      <c r="AT344" s="215" t="s">
        <v>79</v>
      </c>
      <c r="AU344" s="215" t="s">
        <v>80</v>
      </c>
      <c r="AY344" s="214" t="s">
        <v>161</v>
      </c>
      <c r="BK344" s="216">
        <f>SUM(BK345:BK348)</f>
        <v>0</v>
      </c>
    </row>
    <row r="345" s="2" customFormat="1" ht="16.5" customHeight="1">
      <c r="A345" s="39"/>
      <c r="B345" s="40"/>
      <c r="C345" s="219" t="s">
        <v>1241</v>
      </c>
      <c r="D345" s="219" t="s">
        <v>164</v>
      </c>
      <c r="E345" s="220" t="s">
        <v>1270</v>
      </c>
      <c r="F345" s="221" t="s">
        <v>1271</v>
      </c>
      <c r="G345" s="222" t="s">
        <v>406</v>
      </c>
      <c r="H345" s="223">
        <v>8</v>
      </c>
      <c r="I345" s="224"/>
      <c r="J345" s="225">
        <f>ROUND(I345*H345,2)</f>
        <v>0</v>
      </c>
      <c r="K345" s="221" t="s">
        <v>168</v>
      </c>
      <c r="L345" s="45"/>
      <c r="M345" s="226" t="s">
        <v>1</v>
      </c>
      <c r="N345" s="227" t="s">
        <v>45</v>
      </c>
      <c r="O345" s="92"/>
      <c r="P345" s="228">
        <f>O345*H345</f>
        <v>0</v>
      </c>
      <c r="Q345" s="228">
        <v>0</v>
      </c>
      <c r="R345" s="228">
        <f>Q345*H345</f>
        <v>0</v>
      </c>
      <c r="S345" s="228">
        <v>0</v>
      </c>
      <c r="T345" s="229">
        <f>S345*H345</f>
        <v>0</v>
      </c>
      <c r="U345" s="39"/>
      <c r="V345" s="39"/>
      <c r="W345" s="39"/>
      <c r="X345" s="39"/>
      <c r="Y345" s="39"/>
      <c r="Z345" s="39"/>
      <c r="AA345" s="39"/>
      <c r="AB345" s="39"/>
      <c r="AC345" s="39"/>
      <c r="AD345" s="39"/>
      <c r="AE345" s="39"/>
      <c r="AR345" s="230" t="s">
        <v>407</v>
      </c>
      <c r="AT345" s="230" t="s">
        <v>164</v>
      </c>
      <c r="AU345" s="230" t="s">
        <v>88</v>
      </c>
      <c r="AY345" s="18" t="s">
        <v>161</v>
      </c>
      <c r="BE345" s="231">
        <f>IF(N345="základní",J345,0)</f>
        <v>0</v>
      </c>
      <c r="BF345" s="231">
        <f>IF(N345="snížená",J345,0)</f>
        <v>0</v>
      </c>
      <c r="BG345" s="231">
        <f>IF(N345="zákl. přenesená",J345,0)</f>
        <v>0</v>
      </c>
      <c r="BH345" s="231">
        <f>IF(N345="sníž. přenesená",J345,0)</f>
        <v>0</v>
      </c>
      <c r="BI345" s="231">
        <f>IF(N345="nulová",J345,0)</f>
        <v>0</v>
      </c>
      <c r="BJ345" s="18" t="s">
        <v>88</v>
      </c>
      <c r="BK345" s="231">
        <f>ROUND(I345*H345,2)</f>
        <v>0</v>
      </c>
      <c r="BL345" s="18" t="s">
        <v>407</v>
      </c>
      <c r="BM345" s="230" t="s">
        <v>2520</v>
      </c>
    </row>
    <row r="346" s="2" customFormat="1">
      <c r="A346" s="39"/>
      <c r="B346" s="40"/>
      <c r="C346" s="41"/>
      <c r="D346" s="232" t="s">
        <v>171</v>
      </c>
      <c r="E346" s="41"/>
      <c r="F346" s="233" t="s">
        <v>1273</v>
      </c>
      <c r="G346" s="41"/>
      <c r="H346" s="41"/>
      <c r="I346" s="234"/>
      <c r="J346" s="41"/>
      <c r="K346" s="41"/>
      <c r="L346" s="45"/>
      <c r="M346" s="235"/>
      <c r="N346" s="236"/>
      <c r="O346" s="92"/>
      <c r="P346" s="92"/>
      <c r="Q346" s="92"/>
      <c r="R346" s="92"/>
      <c r="S346" s="92"/>
      <c r="T346" s="93"/>
      <c r="U346" s="39"/>
      <c r="V346" s="39"/>
      <c r="W346" s="39"/>
      <c r="X346" s="39"/>
      <c r="Y346" s="39"/>
      <c r="Z346" s="39"/>
      <c r="AA346" s="39"/>
      <c r="AB346" s="39"/>
      <c r="AC346" s="39"/>
      <c r="AD346" s="39"/>
      <c r="AE346" s="39"/>
      <c r="AT346" s="18" t="s">
        <v>171</v>
      </c>
      <c r="AU346" s="18" t="s">
        <v>88</v>
      </c>
    </row>
    <row r="347" s="2" customFormat="1" ht="16.5" customHeight="1">
      <c r="A347" s="39"/>
      <c r="B347" s="40"/>
      <c r="C347" s="219" t="s">
        <v>1246</v>
      </c>
      <c r="D347" s="219" t="s">
        <v>164</v>
      </c>
      <c r="E347" s="220" t="s">
        <v>1274</v>
      </c>
      <c r="F347" s="221" t="s">
        <v>1275</v>
      </c>
      <c r="G347" s="222" t="s">
        <v>406</v>
      </c>
      <c r="H347" s="223">
        <v>8</v>
      </c>
      <c r="I347" s="224"/>
      <c r="J347" s="225">
        <f>ROUND(I347*H347,2)</f>
        <v>0</v>
      </c>
      <c r="K347" s="221" t="s">
        <v>168</v>
      </c>
      <c r="L347" s="45"/>
      <c r="M347" s="226" t="s">
        <v>1</v>
      </c>
      <c r="N347" s="227" t="s">
        <v>45</v>
      </c>
      <c r="O347" s="92"/>
      <c r="P347" s="228">
        <f>O347*H347</f>
        <v>0</v>
      </c>
      <c r="Q347" s="228">
        <v>0</v>
      </c>
      <c r="R347" s="228">
        <f>Q347*H347</f>
        <v>0</v>
      </c>
      <c r="S347" s="228">
        <v>0</v>
      </c>
      <c r="T347" s="229">
        <f>S347*H347</f>
        <v>0</v>
      </c>
      <c r="U347" s="39"/>
      <c r="V347" s="39"/>
      <c r="W347" s="39"/>
      <c r="X347" s="39"/>
      <c r="Y347" s="39"/>
      <c r="Z347" s="39"/>
      <c r="AA347" s="39"/>
      <c r="AB347" s="39"/>
      <c r="AC347" s="39"/>
      <c r="AD347" s="39"/>
      <c r="AE347" s="39"/>
      <c r="AR347" s="230" t="s">
        <v>407</v>
      </c>
      <c r="AT347" s="230" t="s">
        <v>164</v>
      </c>
      <c r="AU347" s="230" t="s">
        <v>88</v>
      </c>
      <c r="AY347" s="18" t="s">
        <v>161</v>
      </c>
      <c r="BE347" s="231">
        <f>IF(N347="základní",J347,0)</f>
        <v>0</v>
      </c>
      <c r="BF347" s="231">
        <f>IF(N347="snížená",J347,0)</f>
        <v>0</v>
      </c>
      <c r="BG347" s="231">
        <f>IF(N347="zákl. přenesená",J347,0)</f>
        <v>0</v>
      </c>
      <c r="BH347" s="231">
        <f>IF(N347="sníž. přenesená",J347,0)</f>
        <v>0</v>
      </c>
      <c r="BI347" s="231">
        <f>IF(N347="nulová",J347,0)</f>
        <v>0</v>
      </c>
      <c r="BJ347" s="18" t="s">
        <v>88</v>
      </c>
      <c r="BK347" s="231">
        <f>ROUND(I347*H347,2)</f>
        <v>0</v>
      </c>
      <c r="BL347" s="18" t="s">
        <v>407</v>
      </c>
      <c r="BM347" s="230" t="s">
        <v>2521</v>
      </c>
    </row>
    <row r="348" s="2" customFormat="1">
      <c r="A348" s="39"/>
      <c r="B348" s="40"/>
      <c r="C348" s="41"/>
      <c r="D348" s="232" t="s">
        <v>171</v>
      </c>
      <c r="E348" s="41"/>
      <c r="F348" s="233" t="s">
        <v>1273</v>
      </c>
      <c r="G348" s="41"/>
      <c r="H348" s="41"/>
      <c r="I348" s="234"/>
      <c r="J348" s="41"/>
      <c r="K348" s="41"/>
      <c r="L348" s="45"/>
      <c r="M348" s="237"/>
      <c r="N348" s="238"/>
      <c r="O348" s="239"/>
      <c r="P348" s="239"/>
      <c r="Q348" s="239"/>
      <c r="R348" s="239"/>
      <c r="S348" s="239"/>
      <c r="T348" s="240"/>
      <c r="U348" s="39"/>
      <c r="V348" s="39"/>
      <c r="W348" s="39"/>
      <c r="X348" s="39"/>
      <c r="Y348" s="39"/>
      <c r="Z348" s="39"/>
      <c r="AA348" s="39"/>
      <c r="AB348" s="39"/>
      <c r="AC348" s="39"/>
      <c r="AD348" s="39"/>
      <c r="AE348" s="39"/>
      <c r="AT348" s="18" t="s">
        <v>171</v>
      </c>
      <c r="AU348" s="18" t="s">
        <v>88</v>
      </c>
    </row>
    <row r="349" s="2" customFormat="1" ht="6.96" customHeight="1">
      <c r="A349" s="39"/>
      <c r="B349" s="67"/>
      <c r="C349" s="68"/>
      <c r="D349" s="68"/>
      <c r="E349" s="68"/>
      <c r="F349" s="68"/>
      <c r="G349" s="68"/>
      <c r="H349" s="68"/>
      <c r="I349" s="68"/>
      <c r="J349" s="68"/>
      <c r="K349" s="68"/>
      <c r="L349" s="45"/>
      <c r="M349" s="39"/>
      <c r="O349" s="39"/>
      <c r="P349" s="39"/>
      <c r="Q349" s="39"/>
      <c r="R349" s="39"/>
      <c r="S349" s="39"/>
      <c r="T349" s="39"/>
      <c r="U349" s="39"/>
      <c r="V349" s="39"/>
      <c r="W349" s="39"/>
      <c r="X349" s="39"/>
      <c r="Y349" s="39"/>
      <c r="Z349" s="39"/>
      <c r="AA349" s="39"/>
      <c r="AB349" s="39"/>
      <c r="AC349" s="39"/>
      <c r="AD349" s="39"/>
      <c r="AE349" s="39"/>
    </row>
  </sheetData>
  <sheetProtection sheet="1" autoFilter="0" formatColumns="0" formatRows="0" objects="1" scenarios="1" spinCount="100000" saltValue="DZ/VTnDpWO1ZaJr3kJeDJWdk+soK9gJRO+1cLhOpifOftFMqtEnUHDN0cKu9Gn50VYvh+UWhhAxlugt2tBwhzA==" hashValue="DLt67I74n9SIyhacCrqLyOK7MUPri+7eFVgyf5+7oB2pt48oy/JjbZhWE+SOaxxVuu9zyZtoNP14bBccuYNLbw==" algorithmName="SHA-512" password="CC35"/>
  <autoFilter ref="C132:K348"/>
  <mergeCells count="9">
    <mergeCell ref="E7:H7"/>
    <mergeCell ref="E9:H9"/>
    <mergeCell ref="E18:H18"/>
    <mergeCell ref="E27:H27"/>
    <mergeCell ref="E85:H85"/>
    <mergeCell ref="E87:H87"/>
    <mergeCell ref="E123:H123"/>
    <mergeCell ref="E125:H125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1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126</v>
      </c>
    </row>
    <row r="3" s="1" customFormat="1" ht="6.96" customHeight="1">
      <c r="B3" s="137"/>
      <c r="C3" s="138"/>
      <c r="D3" s="138"/>
      <c r="E3" s="138"/>
      <c r="F3" s="138"/>
      <c r="G3" s="138"/>
      <c r="H3" s="138"/>
      <c r="I3" s="138"/>
      <c r="J3" s="138"/>
      <c r="K3" s="138"/>
      <c r="L3" s="21"/>
      <c r="AT3" s="18" t="s">
        <v>90</v>
      </c>
    </row>
    <row r="4" s="1" customFormat="1" ht="24.96" customHeight="1">
      <c r="B4" s="21"/>
      <c r="D4" s="139" t="s">
        <v>130</v>
      </c>
      <c r="L4" s="21"/>
      <c r="M4" s="140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1" t="s">
        <v>16</v>
      </c>
      <c r="L6" s="21"/>
    </row>
    <row r="7" s="1" customFormat="1" ht="26.25" customHeight="1">
      <c r="B7" s="21"/>
      <c r="E7" s="142" t="str">
        <f>'Rekapitulace stavby'!K6</f>
        <v>Rekonstrukce Denního stacionáře psychiatrického oddělení, KZ, a.s. – Nemocnice Most, o.z.</v>
      </c>
      <c r="F7" s="141"/>
      <c r="G7" s="141"/>
      <c r="H7" s="141"/>
      <c r="L7" s="21"/>
    </row>
    <row r="8" s="2" customFormat="1" ht="12" customHeight="1">
      <c r="A8" s="39"/>
      <c r="B8" s="45"/>
      <c r="C8" s="39"/>
      <c r="D8" s="141" t="s">
        <v>131</v>
      </c>
      <c r="E8" s="39"/>
      <c r="F8" s="39"/>
      <c r="G8" s="39"/>
      <c r="H8" s="39"/>
      <c r="I8" s="39"/>
      <c r="J8" s="39"/>
      <c r="K8" s="39"/>
      <c r="L8" s="64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43" t="s">
        <v>2522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41" t="s">
        <v>18</v>
      </c>
      <c r="E11" s="39"/>
      <c r="F11" s="144" t="s">
        <v>1</v>
      </c>
      <c r="G11" s="39"/>
      <c r="H11" s="39"/>
      <c r="I11" s="141" t="s">
        <v>19</v>
      </c>
      <c r="J11" s="144" t="s">
        <v>1</v>
      </c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41" t="s">
        <v>20</v>
      </c>
      <c r="E12" s="39"/>
      <c r="F12" s="144" t="s">
        <v>21</v>
      </c>
      <c r="G12" s="39"/>
      <c r="H12" s="39"/>
      <c r="I12" s="141" t="s">
        <v>22</v>
      </c>
      <c r="J12" s="145" t="str">
        <f>'Rekapitulace stavby'!AN8</f>
        <v>2. 6. 2025</v>
      </c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1" t="s">
        <v>24</v>
      </c>
      <c r="E14" s="39"/>
      <c r="F14" s="39"/>
      <c r="G14" s="39"/>
      <c r="H14" s="39"/>
      <c r="I14" s="141" t="s">
        <v>25</v>
      </c>
      <c r="J14" s="144" t="s">
        <v>26</v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44" t="s">
        <v>27</v>
      </c>
      <c r="F15" s="39"/>
      <c r="G15" s="39"/>
      <c r="H15" s="39"/>
      <c r="I15" s="141" t="s">
        <v>28</v>
      </c>
      <c r="J15" s="144" t="s">
        <v>29</v>
      </c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41" t="s">
        <v>30</v>
      </c>
      <c r="E17" s="39"/>
      <c r="F17" s="39"/>
      <c r="G17" s="39"/>
      <c r="H17" s="39"/>
      <c r="I17" s="141" t="s">
        <v>25</v>
      </c>
      <c r="J17" s="34" t="str">
        <f>'Rekapitulace stavby'!AN13</f>
        <v>Vyplň údaj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44"/>
      <c r="G18" s="144"/>
      <c r="H18" s="144"/>
      <c r="I18" s="141" t="s">
        <v>28</v>
      </c>
      <c r="J18" s="34" t="str">
        <f>'Rekapitulace stavby'!AN14</f>
        <v>Vyplň údaj</v>
      </c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41" t="s">
        <v>32</v>
      </c>
      <c r="E20" s="39"/>
      <c r="F20" s="39"/>
      <c r="G20" s="39"/>
      <c r="H20" s="39"/>
      <c r="I20" s="141" t="s">
        <v>25</v>
      </c>
      <c r="J20" s="144" t="s">
        <v>33</v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44" t="s">
        <v>34</v>
      </c>
      <c r="F21" s="39"/>
      <c r="G21" s="39"/>
      <c r="H21" s="39"/>
      <c r="I21" s="141" t="s">
        <v>28</v>
      </c>
      <c r="J21" s="144" t="s">
        <v>35</v>
      </c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41" t="s">
        <v>37</v>
      </c>
      <c r="E23" s="39"/>
      <c r="F23" s="39"/>
      <c r="G23" s="39"/>
      <c r="H23" s="39"/>
      <c r="I23" s="141" t="s">
        <v>25</v>
      </c>
      <c r="J23" s="144" t="s">
        <v>1</v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44" t="s">
        <v>38</v>
      </c>
      <c r="F24" s="39"/>
      <c r="G24" s="39"/>
      <c r="H24" s="39"/>
      <c r="I24" s="141" t="s">
        <v>28</v>
      </c>
      <c r="J24" s="144" t="s">
        <v>1</v>
      </c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41" t="s">
        <v>39</v>
      </c>
      <c r="E26" s="39"/>
      <c r="F26" s="39"/>
      <c r="G26" s="39"/>
      <c r="H26" s="39"/>
      <c r="I26" s="39"/>
      <c r="J26" s="39"/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46"/>
      <c r="B27" s="147"/>
      <c r="C27" s="146"/>
      <c r="D27" s="146"/>
      <c r="E27" s="148" t="s">
        <v>1</v>
      </c>
      <c r="F27" s="148"/>
      <c r="G27" s="148"/>
      <c r="H27" s="148"/>
      <c r="I27" s="146"/>
      <c r="J27" s="146"/>
      <c r="K27" s="146"/>
      <c r="L27" s="149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146"/>
      <c r="AD27" s="146"/>
      <c r="AE27" s="146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50"/>
      <c r="E29" s="150"/>
      <c r="F29" s="150"/>
      <c r="G29" s="150"/>
      <c r="H29" s="150"/>
      <c r="I29" s="150"/>
      <c r="J29" s="150"/>
      <c r="K29" s="150"/>
      <c r="L29" s="64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51" t="s">
        <v>40</v>
      </c>
      <c r="E30" s="39"/>
      <c r="F30" s="39"/>
      <c r="G30" s="39"/>
      <c r="H30" s="39"/>
      <c r="I30" s="39"/>
      <c r="J30" s="152">
        <f>ROUND(J133, 2)</f>
        <v>0</v>
      </c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0"/>
      <c r="E31" s="150"/>
      <c r="F31" s="150"/>
      <c r="G31" s="150"/>
      <c r="H31" s="150"/>
      <c r="I31" s="150"/>
      <c r="J31" s="150"/>
      <c r="K31" s="150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53" t="s">
        <v>42</v>
      </c>
      <c r="G32" s="39"/>
      <c r="H32" s="39"/>
      <c r="I32" s="153" t="s">
        <v>41</v>
      </c>
      <c r="J32" s="153" t="s">
        <v>43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54" t="s">
        <v>44</v>
      </c>
      <c r="E33" s="141" t="s">
        <v>45</v>
      </c>
      <c r="F33" s="155">
        <f>ROUND((SUM(BE133:BE357)),  2)</f>
        <v>0</v>
      </c>
      <c r="G33" s="39"/>
      <c r="H33" s="39"/>
      <c r="I33" s="156">
        <v>0.20999999999999999</v>
      </c>
      <c r="J33" s="155">
        <f>ROUND(((SUM(BE133:BE357))*I33),  2)</f>
        <v>0</v>
      </c>
      <c r="K33" s="39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41" t="s">
        <v>46</v>
      </c>
      <c r="F34" s="155">
        <f>ROUND((SUM(BF133:BF357)),  2)</f>
        <v>0</v>
      </c>
      <c r="G34" s="39"/>
      <c r="H34" s="39"/>
      <c r="I34" s="156">
        <v>0.12</v>
      </c>
      <c r="J34" s="155">
        <f>ROUND(((SUM(BF133:BF357))*I34),  2)</f>
        <v>0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41" t="s">
        <v>47</v>
      </c>
      <c r="F35" s="155">
        <f>ROUND((SUM(BG133:BG357)),  2)</f>
        <v>0</v>
      </c>
      <c r="G35" s="39"/>
      <c r="H35" s="39"/>
      <c r="I35" s="156">
        <v>0.20999999999999999</v>
      </c>
      <c r="J35" s="155">
        <f>0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41" t="s">
        <v>48</v>
      </c>
      <c r="F36" s="155">
        <f>ROUND((SUM(BH133:BH357)),  2)</f>
        <v>0</v>
      </c>
      <c r="G36" s="39"/>
      <c r="H36" s="39"/>
      <c r="I36" s="156">
        <v>0.12</v>
      </c>
      <c r="J36" s="155">
        <f>0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1" t="s">
        <v>49</v>
      </c>
      <c r="F37" s="155">
        <f>ROUND((SUM(BI133:BI357)),  2)</f>
        <v>0</v>
      </c>
      <c r="G37" s="39"/>
      <c r="H37" s="39"/>
      <c r="I37" s="156">
        <v>0</v>
      </c>
      <c r="J37" s="155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7"/>
      <c r="D39" s="158" t="s">
        <v>50</v>
      </c>
      <c r="E39" s="159"/>
      <c r="F39" s="159"/>
      <c r="G39" s="160" t="s">
        <v>51</v>
      </c>
      <c r="H39" s="161" t="s">
        <v>52</v>
      </c>
      <c r="I39" s="159"/>
      <c r="J39" s="162">
        <f>SUM(J30:J37)</f>
        <v>0</v>
      </c>
      <c r="K39" s="163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64" t="s">
        <v>53</v>
      </c>
      <c r="E50" s="165"/>
      <c r="F50" s="165"/>
      <c r="G50" s="164" t="s">
        <v>54</v>
      </c>
      <c r="H50" s="165"/>
      <c r="I50" s="165"/>
      <c r="J50" s="165"/>
      <c r="K50" s="165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66" t="s">
        <v>55</v>
      </c>
      <c r="E61" s="167"/>
      <c r="F61" s="168" t="s">
        <v>56</v>
      </c>
      <c r="G61" s="166" t="s">
        <v>55</v>
      </c>
      <c r="H61" s="167"/>
      <c r="I61" s="167"/>
      <c r="J61" s="169" t="s">
        <v>56</v>
      </c>
      <c r="K61" s="167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64" t="s">
        <v>57</v>
      </c>
      <c r="E65" s="170"/>
      <c r="F65" s="170"/>
      <c r="G65" s="164" t="s">
        <v>58</v>
      </c>
      <c r="H65" s="170"/>
      <c r="I65" s="170"/>
      <c r="J65" s="170"/>
      <c r="K65" s="170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66" t="s">
        <v>55</v>
      </c>
      <c r="E76" s="167"/>
      <c r="F76" s="168" t="s">
        <v>56</v>
      </c>
      <c r="G76" s="166" t="s">
        <v>55</v>
      </c>
      <c r="H76" s="167"/>
      <c r="I76" s="167"/>
      <c r="J76" s="169" t="s">
        <v>56</v>
      </c>
      <c r="K76" s="167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71"/>
      <c r="C77" s="172"/>
      <c r="D77" s="172"/>
      <c r="E77" s="172"/>
      <c r="F77" s="172"/>
      <c r="G77" s="172"/>
      <c r="H77" s="172"/>
      <c r="I77" s="172"/>
      <c r="J77" s="172"/>
      <c r="K77" s="172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73"/>
      <c r="C81" s="174"/>
      <c r="D81" s="174"/>
      <c r="E81" s="174"/>
      <c r="F81" s="174"/>
      <c r="G81" s="174"/>
      <c r="H81" s="174"/>
      <c r="I81" s="174"/>
      <c r="J81" s="174"/>
      <c r="K81" s="174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133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26.25" customHeight="1">
      <c r="A85" s="39"/>
      <c r="B85" s="40"/>
      <c r="C85" s="41"/>
      <c r="D85" s="41"/>
      <c r="E85" s="175" t="str">
        <f>E7</f>
        <v>Rekonstrukce Denního stacionáře psychiatrického oddělení, KZ, a.s. – Nemocnice Most, o.z.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2" customHeight="1">
      <c r="A86" s="39"/>
      <c r="B86" s="40"/>
      <c r="C86" s="33" t="s">
        <v>131</v>
      </c>
      <c r="D86" s="41"/>
      <c r="E86" s="41"/>
      <c r="F86" s="41"/>
      <c r="G86" s="41"/>
      <c r="H86" s="41"/>
      <c r="I86" s="41"/>
      <c r="J86" s="41"/>
      <c r="K86" s="41"/>
      <c r="L86" s="64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6.5" customHeight="1">
      <c r="A87" s="39"/>
      <c r="B87" s="40"/>
      <c r="C87" s="41"/>
      <c r="D87" s="41"/>
      <c r="E87" s="77" t="str">
        <f>E9</f>
        <v>125 - Sesterna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2" customHeight="1">
      <c r="A89" s="39"/>
      <c r="B89" s="40"/>
      <c r="C89" s="33" t="s">
        <v>20</v>
      </c>
      <c r="D89" s="41"/>
      <c r="E89" s="41"/>
      <c r="F89" s="28" t="str">
        <f>F12</f>
        <v>J. E. Purkyně 270, 434 64 Most</v>
      </c>
      <c r="G89" s="41"/>
      <c r="H89" s="41"/>
      <c r="I89" s="33" t="s">
        <v>22</v>
      </c>
      <c r="J89" s="80" t="str">
        <f>IF(J12="","",J12)</f>
        <v>2. 6. 2025</v>
      </c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5.15" customHeight="1">
      <c r="A91" s="39"/>
      <c r="B91" s="40"/>
      <c r="C91" s="33" t="s">
        <v>24</v>
      </c>
      <c r="D91" s="41"/>
      <c r="E91" s="41"/>
      <c r="F91" s="28" t="str">
        <f>E15</f>
        <v>Krajská zdravotní, a.s.</v>
      </c>
      <c r="G91" s="41"/>
      <c r="H91" s="41"/>
      <c r="I91" s="33" t="s">
        <v>32</v>
      </c>
      <c r="J91" s="37" t="str">
        <f>E21</f>
        <v>MOSTIKA s.r.o.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25.65" customHeight="1">
      <c r="A92" s="39"/>
      <c r="B92" s="40"/>
      <c r="C92" s="33" t="s">
        <v>30</v>
      </c>
      <c r="D92" s="41"/>
      <c r="E92" s="41"/>
      <c r="F92" s="28" t="str">
        <f>IF(E18="","",E18)</f>
        <v>Vyplň údaj</v>
      </c>
      <c r="G92" s="41"/>
      <c r="H92" s="41"/>
      <c r="I92" s="33" t="s">
        <v>37</v>
      </c>
      <c r="J92" s="37" t="str">
        <f>E24</f>
        <v>Ing. arch. Luboš Polanský</v>
      </c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0.32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29.28" customHeight="1">
      <c r="A94" s="39"/>
      <c r="B94" s="40"/>
      <c r="C94" s="176" t="s">
        <v>134</v>
      </c>
      <c r="D94" s="177"/>
      <c r="E94" s="177"/>
      <c r="F94" s="177"/>
      <c r="G94" s="177"/>
      <c r="H94" s="177"/>
      <c r="I94" s="177"/>
      <c r="J94" s="178" t="s">
        <v>135</v>
      </c>
      <c r="K94" s="177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2.8" customHeight="1">
      <c r="A96" s="39"/>
      <c r="B96" s="40"/>
      <c r="C96" s="179" t="s">
        <v>136</v>
      </c>
      <c r="D96" s="41"/>
      <c r="E96" s="41"/>
      <c r="F96" s="41"/>
      <c r="G96" s="41"/>
      <c r="H96" s="41"/>
      <c r="I96" s="41"/>
      <c r="J96" s="111">
        <f>J133</f>
        <v>0</v>
      </c>
      <c r="K96" s="41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U96" s="18" t="s">
        <v>137</v>
      </c>
    </row>
    <row r="97" s="9" customFormat="1" ht="24.96" customHeight="1">
      <c r="A97" s="9"/>
      <c r="B97" s="180"/>
      <c r="C97" s="181"/>
      <c r="D97" s="182" t="s">
        <v>236</v>
      </c>
      <c r="E97" s="183"/>
      <c r="F97" s="183"/>
      <c r="G97" s="183"/>
      <c r="H97" s="183"/>
      <c r="I97" s="183"/>
      <c r="J97" s="184">
        <f>J134</f>
        <v>0</v>
      </c>
      <c r="K97" s="181"/>
      <c r="L97" s="185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6"/>
      <c r="C98" s="187"/>
      <c r="D98" s="188" t="s">
        <v>1752</v>
      </c>
      <c r="E98" s="189"/>
      <c r="F98" s="189"/>
      <c r="G98" s="189"/>
      <c r="H98" s="189"/>
      <c r="I98" s="189"/>
      <c r="J98" s="190">
        <f>J135</f>
        <v>0</v>
      </c>
      <c r="K98" s="187"/>
      <c r="L98" s="191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6"/>
      <c r="C99" s="187"/>
      <c r="D99" s="188" t="s">
        <v>237</v>
      </c>
      <c r="E99" s="189"/>
      <c r="F99" s="189"/>
      <c r="G99" s="189"/>
      <c r="H99" s="189"/>
      <c r="I99" s="189"/>
      <c r="J99" s="190">
        <f>J143</f>
        <v>0</v>
      </c>
      <c r="K99" s="187"/>
      <c r="L99" s="191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6"/>
      <c r="C100" s="187"/>
      <c r="D100" s="188" t="s">
        <v>238</v>
      </c>
      <c r="E100" s="189"/>
      <c r="F100" s="189"/>
      <c r="G100" s="189"/>
      <c r="H100" s="189"/>
      <c r="I100" s="189"/>
      <c r="J100" s="190">
        <f>J165</f>
        <v>0</v>
      </c>
      <c r="K100" s="187"/>
      <c r="L100" s="191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6"/>
      <c r="C101" s="187"/>
      <c r="D101" s="188" t="s">
        <v>239</v>
      </c>
      <c r="E101" s="189"/>
      <c r="F101" s="189"/>
      <c r="G101" s="189"/>
      <c r="H101" s="189"/>
      <c r="I101" s="189"/>
      <c r="J101" s="190">
        <f>J174</f>
        <v>0</v>
      </c>
      <c r="K101" s="187"/>
      <c r="L101" s="191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86"/>
      <c r="C102" s="187"/>
      <c r="D102" s="188" t="s">
        <v>411</v>
      </c>
      <c r="E102" s="189"/>
      <c r="F102" s="189"/>
      <c r="G102" s="189"/>
      <c r="H102" s="189"/>
      <c r="I102" s="189"/>
      <c r="J102" s="190">
        <f>J184</f>
        <v>0</v>
      </c>
      <c r="K102" s="187"/>
      <c r="L102" s="191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9" customFormat="1" ht="24.96" customHeight="1">
      <c r="A103" s="9"/>
      <c r="B103" s="180"/>
      <c r="C103" s="181"/>
      <c r="D103" s="182" t="s">
        <v>240</v>
      </c>
      <c r="E103" s="183"/>
      <c r="F103" s="183"/>
      <c r="G103" s="183"/>
      <c r="H103" s="183"/>
      <c r="I103" s="183"/>
      <c r="J103" s="184">
        <f>J187</f>
        <v>0</v>
      </c>
      <c r="K103" s="181"/>
      <c r="L103" s="185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</row>
    <row r="104" s="10" customFormat="1" ht="19.92" customHeight="1">
      <c r="A104" s="10"/>
      <c r="B104" s="186"/>
      <c r="C104" s="187"/>
      <c r="D104" s="188" t="s">
        <v>819</v>
      </c>
      <c r="E104" s="189"/>
      <c r="F104" s="189"/>
      <c r="G104" s="189"/>
      <c r="H104" s="189"/>
      <c r="I104" s="189"/>
      <c r="J104" s="190">
        <f>J188</f>
        <v>0</v>
      </c>
      <c r="K104" s="187"/>
      <c r="L104" s="191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86"/>
      <c r="C105" s="187"/>
      <c r="D105" s="188" t="s">
        <v>820</v>
      </c>
      <c r="E105" s="189"/>
      <c r="F105" s="189"/>
      <c r="G105" s="189"/>
      <c r="H105" s="189"/>
      <c r="I105" s="189"/>
      <c r="J105" s="190">
        <f>J195</f>
        <v>0</v>
      </c>
      <c r="K105" s="187"/>
      <c r="L105" s="191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86"/>
      <c r="C106" s="187"/>
      <c r="D106" s="188" t="s">
        <v>821</v>
      </c>
      <c r="E106" s="189"/>
      <c r="F106" s="189"/>
      <c r="G106" s="189"/>
      <c r="H106" s="189"/>
      <c r="I106" s="189"/>
      <c r="J106" s="190">
        <f>J205</f>
        <v>0</v>
      </c>
      <c r="K106" s="187"/>
      <c r="L106" s="191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186"/>
      <c r="C107" s="187"/>
      <c r="D107" s="188" t="s">
        <v>822</v>
      </c>
      <c r="E107" s="189"/>
      <c r="F107" s="189"/>
      <c r="G107" s="189"/>
      <c r="H107" s="189"/>
      <c r="I107" s="189"/>
      <c r="J107" s="190">
        <f>J218</f>
        <v>0</v>
      </c>
      <c r="K107" s="187"/>
      <c r="L107" s="191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10" customFormat="1" ht="19.92" customHeight="1">
      <c r="A108" s="10"/>
      <c r="B108" s="186"/>
      <c r="C108" s="187"/>
      <c r="D108" s="188" t="s">
        <v>823</v>
      </c>
      <c r="E108" s="189"/>
      <c r="F108" s="189"/>
      <c r="G108" s="189"/>
      <c r="H108" s="189"/>
      <c r="I108" s="189"/>
      <c r="J108" s="190">
        <f>J224</f>
        <v>0</v>
      </c>
      <c r="K108" s="187"/>
      <c r="L108" s="191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10" customFormat="1" ht="19.92" customHeight="1">
      <c r="A109" s="10"/>
      <c r="B109" s="186"/>
      <c r="C109" s="187"/>
      <c r="D109" s="188" t="s">
        <v>824</v>
      </c>
      <c r="E109" s="189"/>
      <c r="F109" s="189"/>
      <c r="G109" s="189"/>
      <c r="H109" s="189"/>
      <c r="I109" s="189"/>
      <c r="J109" s="190">
        <f>J246</f>
        <v>0</v>
      </c>
      <c r="K109" s="187"/>
      <c r="L109" s="191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10" customFormat="1" ht="19.92" customHeight="1">
      <c r="A110" s="10"/>
      <c r="B110" s="186"/>
      <c r="C110" s="187"/>
      <c r="D110" s="188" t="s">
        <v>825</v>
      </c>
      <c r="E110" s="189"/>
      <c r="F110" s="189"/>
      <c r="G110" s="189"/>
      <c r="H110" s="189"/>
      <c r="I110" s="189"/>
      <c r="J110" s="190">
        <f>J281</f>
        <v>0</v>
      </c>
      <c r="K110" s="187"/>
      <c r="L110" s="191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</row>
    <row r="111" s="10" customFormat="1" ht="19.92" customHeight="1">
      <c r="A111" s="10"/>
      <c r="B111" s="186"/>
      <c r="C111" s="187"/>
      <c r="D111" s="188" t="s">
        <v>242</v>
      </c>
      <c r="E111" s="189"/>
      <c r="F111" s="189"/>
      <c r="G111" s="189"/>
      <c r="H111" s="189"/>
      <c r="I111" s="189"/>
      <c r="J111" s="190">
        <f>J312</f>
        <v>0</v>
      </c>
      <c r="K111" s="187"/>
      <c r="L111" s="191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</row>
    <row r="112" s="10" customFormat="1" ht="19.92" customHeight="1">
      <c r="A112" s="10"/>
      <c r="B112" s="186"/>
      <c r="C112" s="187"/>
      <c r="D112" s="188" t="s">
        <v>826</v>
      </c>
      <c r="E112" s="189"/>
      <c r="F112" s="189"/>
      <c r="G112" s="189"/>
      <c r="H112" s="189"/>
      <c r="I112" s="189"/>
      <c r="J112" s="190">
        <f>J320</f>
        <v>0</v>
      </c>
      <c r="K112" s="187"/>
      <c r="L112" s="191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</row>
    <row r="113" s="9" customFormat="1" ht="24.96" customHeight="1">
      <c r="A113" s="9"/>
      <c r="B113" s="180"/>
      <c r="C113" s="181"/>
      <c r="D113" s="182" t="s">
        <v>417</v>
      </c>
      <c r="E113" s="183"/>
      <c r="F113" s="183"/>
      <c r="G113" s="183"/>
      <c r="H113" s="183"/>
      <c r="I113" s="183"/>
      <c r="J113" s="184">
        <f>J353</f>
        <v>0</v>
      </c>
      <c r="K113" s="181"/>
      <c r="L113" s="185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</row>
    <row r="114" s="2" customFormat="1" ht="21.84" customHeight="1">
      <c r="A114" s="39"/>
      <c r="B114" s="40"/>
      <c r="C114" s="41"/>
      <c r="D114" s="41"/>
      <c r="E114" s="41"/>
      <c r="F114" s="41"/>
      <c r="G114" s="41"/>
      <c r="H114" s="41"/>
      <c r="I114" s="41"/>
      <c r="J114" s="41"/>
      <c r="K114" s="41"/>
      <c r="L114" s="64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2" customFormat="1" ht="6.96" customHeight="1">
      <c r="A115" s="39"/>
      <c r="B115" s="67"/>
      <c r="C115" s="68"/>
      <c r="D115" s="68"/>
      <c r="E115" s="68"/>
      <c r="F115" s="68"/>
      <c r="G115" s="68"/>
      <c r="H115" s="68"/>
      <c r="I115" s="68"/>
      <c r="J115" s="68"/>
      <c r="K115" s="68"/>
      <c r="L115" s="64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9" s="2" customFormat="1" ht="6.96" customHeight="1">
      <c r="A119" s="39"/>
      <c r="B119" s="69"/>
      <c r="C119" s="70"/>
      <c r="D119" s="70"/>
      <c r="E119" s="70"/>
      <c r="F119" s="70"/>
      <c r="G119" s="70"/>
      <c r="H119" s="70"/>
      <c r="I119" s="70"/>
      <c r="J119" s="70"/>
      <c r="K119" s="70"/>
      <c r="L119" s="64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2" customFormat="1" ht="24.96" customHeight="1">
      <c r="A120" s="39"/>
      <c r="B120" s="40"/>
      <c r="C120" s="24" t="s">
        <v>145</v>
      </c>
      <c r="D120" s="41"/>
      <c r="E120" s="41"/>
      <c r="F120" s="41"/>
      <c r="G120" s="41"/>
      <c r="H120" s="41"/>
      <c r="I120" s="41"/>
      <c r="J120" s="41"/>
      <c r="K120" s="41"/>
      <c r="L120" s="64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s="2" customFormat="1" ht="6.96" customHeight="1">
      <c r="A121" s="39"/>
      <c r="B121" s="40"/>
      <c r="C121" s="41"/>
      <c r="D121" s="41"/>
      <c r="E121" s="41"/>
      <c r="F121" s="41"/>
      <c r="G121" s="41"/>
      <c r="H121" s="41"/>
      <c r="I121" s="41"/>
      <c r="J121" s="41"/>
      <c r="K121" s="41"/>
      <c r="L121" s="64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</row>
    <row r="122" s="2" customFormat="1" ht="12" customHeight="1">
      <c r="A122" s="39"/>
      <c r="B122" s="40"/>
      <c r="C122" s="33" t="s">
        <v>16</v>
      </c>
      <c r="D122" s="41"/>
      <c r="E122" s="41"/>
      <c r="F122" s="41"/>
      <c r="G122" s="41"/>
      <c r="H122" s="41"/>
      <c r="I122" s="41"/>
      <c r="J122" s="41"/>
      <c r="K122" s="41"/>
      <c r="L122" s="64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</row>
    <row r="123" s="2" customFormat="1" ht="26.25" customHeight="1">
      <c r="A123" s="39"/>
      <c r="B123" s="40"/>
      <c r="C123" s="41"/>
      <c r="D123" s="41"/>
      <c r="E123" s="175" t="str">
        <f>E7</f>
        <v>Rekonstrukce Denního stacionáře psychiatrického oddělení, KZ, a.s. – Nemocnice Most, o.z.</v>
      </c>
      <c r="F123" s="33"/>
      <c r="G123" s="33"/>
      <c r="H123" s="33"/>
      <c r="I123" s="41"/>
      <c r="J123" s="41"/>
      <c r="K123" s="41"/>
      <c r="L123" s="64"/>
      <c r="S123" s="39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</row>
    <row r="124" s="2" customFormat="1" ht="12" customHeight="1">
      <c r="A124" s="39"/>
      <c r="B124" s="40"/>
      <c r="C124" s="33" t="s">
        <v>131</v>
      </c>
      <c r="D124" s="41"/>
      <c r="E124" s="41"/>
      <c r="F124" s="41"/>
      <c r="G124" s="41"/>
      <c r="H124" s="41"/>
      <c r="I124" s="41"/>
      <c r="J124" s="41"/>
      <c r="K124" s="41"/>
      <c r="L124" s="64"/>
      <c r="S124" s="39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</row>
    <row r="125" s="2" customFormat="1" ht="16.5" customHeight="1">
      <c r="A125" s="39"/>
      <c r="B125" s="40"/>
      <c r="C125" s="41"/>
      <c r="D125" s="41"/>
      <c r="E125" s="77" t="str">
        <f>E9</f>
        <v>125 - Sesterna</v>
      </c>
      <c r="F125" s="41"/>
      <c r="G125" s="41"/>
      <c r="H125" s="41"/>
      <c r="I125" s="41"/>
      <c r="J125" s="41"/>
      <c r="K125" s="41"/>
      <c r="L125" s="64"/>
      <c r="S125" s="39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</row>
    <row r="126" s="2" customFormat="1" ht="6.96" customHeight="1">
      <c r="A126" s="39"/>
      <c r="B126" s="40"/>
      <c r="C126" s="41"/>
      <c r="D126" s="41"/>
      <c r="E126" s="41"/>
      <c r="F126" s="41"/>
      <c r="G126" s="41"/>
      <c r="H126" s="41"/>
      <c r="I126" s="41"/>
      <c r="J126" s="41"/>
      <c r="K126" s="41"/>
      <c r="L126" s="64"/>
      <c r="S126" s="39"/>
      <c r="T126" s="39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</row>
    <row r="127" s="2" customFormat="1" ht="12" customHeight="1">
      <c r="A127" s="39"/>
      <c r="B127" s="40"/>
      <c r="C127" s="33" t="s">
        <v>20</v>
      </c>
      <c r="D127" s="41"/>
      <c r="E127" s="41"/>
      <c r="F127" s="28" t="str">
        <f>F12</f>
        <v>J. E. Purkyně 270, 434 64 Most</v>
      </c>
      <c r="G127" s="41"/>
      <c r="H127" s="41"/>
      <c r="I127" s="33" t="s">
        <v>22</v>
      </c>
      <c r="J127" s="80" t="str">
        <f>IF(J12="","",J12)</f>
        <v>2. 6. 2025</v>
      </c>
      <c r="K127" s="41"/>
      <c r="L127" s="64"/>
      <c r="S127" s="39"/>
      <c r="T127" s="39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</row>
    <row r="128" s="2" customFormat="1" ht="6.96" customHeight="1">
      <c r="A128" s="39"/>
      <c r="B128" s="40"/>
      <c r="C128" s="41"/>
      <c r="D128" s="41"/>
      <c r="E128" s="41"/>
      <c r="F128" s="41"/>
      <c r="G128" s="41"/>
      <c r="H128" s="41"/>
      <c r="I128" s="41"/>
      <c r="J128" s="41"/>
      <c r="K128" s="41"/>
      <c r="L128" s="64"/>
      <c r="S128" s="39"/>
      <c r="T128" s="39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</row>
    <row r="129" s="2" customFormat="1" ht="15.15" customHeight="1">
      <c r="A129" s="39"/>
      <c r="B129" s="40"/>
      <c r="C129" s="33" t="s">
        <v>24</v>
      </c>
      <c r="D129" s="41"/>
      <c r="E129" s="41"/>
      <c r="F129" s="28" t="str">
        <f>E15</f>
        <v>Krajská zdravotní, a.s.</v>
      </c>
      <c r="G129" s="41"/>
      <c r="H129" s="41"/>
      <c r="I129" s="33" t="s">
        <v>32</v>
      </c>
      <c r="J129" s="37" t="str">
        <f>E21</f>
        <v>MOSTIKA s.r.o.</v>
      </c>
      <c r="K129" s="41"/>
      <c r="L129" s="64"/>
      <c r="S129" s="39"/>
      <c r="T129" s="39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</row>
    <row r="130" s="2" customFormat="1" ht="25.65" customHeight="1">
      <c r="A130" s="39"/>
      <c r="B130" s="40"/>
      <c r="C130" s="33" t="s">
        <v>30</v>
      </c>
      <c r="D130" s="41"/>
      <c r="E130" s="41"/>
      <c r="F130" s="28" t="str">
        <f>IF(E18="","",E18)</f>
        <v>Vyplň údaj</v>
      </c>
      <c r="G130" s="41"/>
      <c r="H130" s="41"/>
      <c r="I130" s="33" t="s">
        <v>37</v>
      </c>
      <c r="J130" s="37" t="str">
        <f>E24</f>
        <v>Ing. arch. Luboš Polanský</v>
      </c>
      <c r="K130" s="41"/>
      <c r="L130" s="64"/>
      <c r="S130" s="39"/>
      <c r="T130" s="39"/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</row>
    <row r="131" s="2" customFormat="1" ht="10.32" customHeight="1">
      <c r="A131" s="39"/>
      <c r="B131" s="40"/>
      <c r="C131" s="41"/>
      <c r="D131" s="41"/>
      <c r="E131" s="41"/>
      <c r="F131" s="41"/>
      <c r="G131" s="41"/>
      <c r="H131" s="41"/>
      <c r="I131" s="41"/>
      <c r="J131" s="41"/>
      <c r="K131" s="41"/>
      <c r="L131" s="64"/>
      <c r="S131" s="39"/>
      <c r="T131" s="39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</row>
    <row r="132" s="11" customFormat="1" ht="29.28" customHeight="1">
      <c r="A132" s="192"/>
      <c r="B132" s="193"/>
      <c r="C132" s="194" t="s">
        <v>146</v>
      </c>
      <c r="D132" s="195" t="s">
        <v>65</v>
      </c>
      <c r="E132" s="195" t="s">
        <v>61</v>
      </c>
      <c r="F132" s="195" t="s">
        <v>62</v>
      </c>
      <c r="G132" s="195" t="s">
        <v>147</v>
      </c>
      <c r="H132" s="195" t="s">
        <v>148</v>
      </c>
      <c r="I132" s="195" t="s">
        <v>149</v>
      </c>
      <c r="J132" s="195" t="s">
        <v>135</v>
      </c>
      <c r="K132" s="196" t="s">
        <v>150</v>
      </c>
      <c r="L132" s="197"/>
      <c r="M132" s="101" t="s">
        <v>1</v>
      </c>
      <c r="N132" s="102" t="s">
        <v>44</v>
      </c>
      <c r="O132" s="102" t="s">
        <v>151</v>
      </c>
      <c r="P132" s="102" t="s">
        <v>152</v>
      </c>
      <c r="Q132" s="102" t="s">
        <v>153</v>
      </c>
      <c r="R132" s="102" t="s">
        <v>154</v>
      </c>
      <c r="S132" s="102" t="s">
        <v>155</v>
      </c>
      <c r="T132" s="103" t="s">
        <v>156</v>
      </c>
      <c r="U132" s="192"/>
      <c r="V132" s="192"/>
      <c r="W132" s="192"/>
      <c r="X132" s="192"/>
      <c r="Y132" s="192"/>
      <c r="Z132" s="192"/>
      <c r="AA132" s="192"/>
      <c r="AB132" s="192"/>
      <c r="AC132" s="192"/>
      <c r="AD132" s="192"/>
      <c r="AE132" s="192"/>
    </row>
    <row r="133" s="2" customFormat="1" ht="22.8" customHeight="1">
      <c r="A133" s="39"/>
      <c r="B133" s="40"/>
      <c r="C133" s="108" t="s">
        <v>157</v>
      </c>
      <c r="D133" s="41"/>
      <c r="E133" s="41"/>
      <c r="F133" s="41"/>
      <c r="G133" s="41"/>
      <c r="H133" s="41"/>
      <c r="I133" s="41"/>
      <c r="J133" s="198">
        <f>BK133</f>
        <v>0</v>
      </c>
      <c r="K133" s="41"/>
      <c r="L133" s="45"/>
      <c r="M133" s="104"/>
      <c r="N133" s="199"/>
      <c r="O133" s="105"/>
      <c r="P133" s="200">
        <f>P134+P187+P353</f>
        <v>0</v>
      </c>
      <c r="Q133" s="105"/>
      <c r="R133" s="200">
        <f>R134+R187+R353</f>
        <v>1.56415722</v>
      </c>
      <c r="S133" s="105"/>
      <c r="T133" s="201">
        <f>T134+T187+T353</f>
        <v>0.39535873999999999</v>
      </c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T133" s="18" t="s">
        <v>79</v>
      </c>
      <c r="AU133" s="18" t="s">
        <v>137</v>
      </c>
      <c r="BK133" s="202">
        <f>BK134+BK187+BK353</f>
        <v>0</v>
      </c>
    </row>
    <row r="134" s="12" customFormat="1" ht="25.92" customHeight="1">
      <c r="A134" s="12"/>
      <c r="B134" s="203"/>
      <c r="C134" s="204"/>
      <c r="D134" s="205" t="s">
        <v>79</v>
      </c>
      <c r="E134" s="206" t="s">
        <v>243</v>
      </c>
      <c r="F134" s="206" t="s">
        <v>244</v>
      </c>
      <c r="G134" s="204"/>
      <c r="H134" s="204"/>
      <c r="I134" s="207"/>
      <c r="J134" s="208">
        <f>BK134</f>
        <v>0</v>
      </c>
      <c r="K134" s="204"/>
      <c r="L134" s="209"/>
      <c r="M134" s="210"/>
      <c r="N134" s="211"/>
      <c r="O134" s="211"/>
      <c r="P134" s="212">
        <f>P135+P143+P165+P174+P184</f>
        <v>0</v>
      </c>
      <c r="Q134" s="211"/>
      <c r="R134" s="212">
        <f>R135+R143+R165+R174+R184</f>
        <v>0.28174611999999999</v>
      </c>
      <c r="S134" s="211"/>
      <c r="T134" s="213">
        <f>T135+T143+T165+T174+T184</f>
        <v>0.090199999999999989</v>
      </c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R134" s="214" t="s">
        <v>88</v>
      </c>
      <c r="AT134" s="215" t="s">
        <v>79</v>
      </c>
      <c r="AU134" s="215" t="s">
        <v>80</v>
      </c>
      <c r="AY134" s="214" t="s">
        <v>161</v>
      </c>
      <c r="BK134" s="216">
        <f>BK135+BK143+BK165+BK174+BK184</f>
        <v>0</v>
      </c>
    </row>
    <row r="135" s="12" customFormat="1" ht="22.8" customHeight="1">
      <c r="A135" s="12"/>
      <c r="B135" s="203"/>
      <c r="C135" s="204"/>
      <c r="D135" s="205" t="s">
        <v>79</v>
      </c>
      <c r="E135" s="217" t="s">
        <v>177</v>
      </c>
      <c r="F135" s="217" t="s">
        <v>1753</v>
      </c>
      <c r="G135" s="204"/>
      <c r="H135" s="204"/>
      <c r="I135" s="207"/>
      <c r="J135" s="218">
        <f>BK135</f>
        <v>0</v>
      </c>
      <c r="K135" s="204"/>
      <c r="L135" s="209"/>
      <c r="M135" s="210"/>
      <c r="N135" s="211"/>
      <c r="O135" s="211"/>
      <c r="P135" s="212">
        <f>SUM(P136:P142)</f>
        <v>0</v>
      </c>
      <c r="Q135" s="211"/>
      <c r="R135" s="212">
        <f>SUM(R136:R142)</f>
        <v>0.064331920000000001</v>
      </c>
      <c r="S135" s="211"/>
      <c r="T135" s="213">
        <f>SUM(T136:T142)</f>
        <v>0</v>
      </c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R135" s="214" t="s">
        <v>88</v>
      </c>
      <c r="AT135" s="215" t="s">
        <v>79</v>
      </c>
      <c r="AU135" s="215" t="s">
        <v>88</v>
      </c>
      <c r="AY135" s="214" t="s">
        <v>161</v>
      </c>
      <c r="BK135" s="216">
        <f>SUM(BK136:BK142)</f>
        <v>0</v>
      </c>
    </row>
    <row r="136" s="2" customFormat="1" ht="33" customHeight="1">
      <c r="A136" s="39"/>
      <c r="B136" s="40"/>
      <c r="C136" s="219" t="s">
        <v>88</v>
      </c>
      <c r="D136" s="219" t="s">
        <v>164</v>
      </c>
      <c r="E136" s="220" t="s">
        <v>1754</v>
      </c>
      <c r="F136" s="221" t="s">
        <v>1755</v>
      </c>
      <c r="G136" s="222" t="s">
        <v>256</v>
      </c>
      <c r="H136" s="223">
        <v>1</v>
      </c>
      <c r="I136" s="224"/>
      <c r="J136" s="225">
        <f>ROUND(I136*H136,2)</f>
        <v>0</v>
      </c>
      <c r="K136" s="221" t="s">
        <v>168</v>
      </c>
      <c r="L136" s="45"/>
      <c r="M136" s="226" t="s">
        <v>1</v>
      </c>
      <c r="N136" s="227" t="s">
        <v>45</v>
      </c>
      <c r="O136" s="92"/>
      <c r="P136" s="228">
        <f>O136*H136</f>
        <v>0</v>
      </c>
      <c r="Q136" s="228">
        <v>0.026280000000000001</v>
      </c>
      <c r="R136" s="228">
        <f>Q136*H136</f>
        <v>0.026280000000000001</v>
      </c>
      <c r="S136" s="228">
        <v>0</v>
      </c>
      <c r="T136" s="229">
        <f>S136*H136</f>
        <v>0</v>
      </c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R136" s="230" t="s">
        <v>184</v>
      </c>
      <c r="AT136" s="230" t="s">
        <v>164</v>
      </c>
      <c r="AU136" s="230" t="s">
        <v>90</v>
      </c>
      <c r="AY136" s="18" t="s">
        <v>161</v>
      </c>
      <c r="BE136" s="231">
        <f>IF(N136="základní",J136,0)</f>
        <v>0</v>
      </c>
      <c r="BF136" s="231">
        <f>IF(N136="snížená",J136,0)</f>
        <v>0</v>
      </c>
      <c r="BG136" s="231">
        <f>IF(N136="zákl. přenesená",J136,0)</f>
        <v>0</v>
      </c>
      <c r="BH136" s="231">
        <f>IF(N136="sníž. přenesená",J136,0)</f>
        <v>0</v>
      </c>
      <c r="BI136" s="231">
        <f>IF(N136="nulová",J136,0)</f>
        <v>0</v>
      </c>
      <c r="BJ136" s="18" t="s">
        <v>88</v>
      </c>
      <c r="BK136" s="231">
        <f>ROUND(I136*H136,2)</f>
        <v>0</v>
      </c>
      <c r="BL136" s="18" t="s">
        <v>184</v>
      </c>
      <c r="BM136" s="230" t="s">
        <v>2523</v>
      </c>
    </row>
    <row r="137" s="2" customFormat="1" ht="24.15" customHeight="1">
      <c r="A137" s="39"/>
      <c r="B137" s="40"/>
      <c r="C137" s="219" t="s">
        <v>90</v>
      </c>
      <c r="D137" s="219" t="s">
        <v>164</v>
      </c>
      <c r="E137" s="220" t="s">
        <v>1757</v>
      </c>
      <c r="F137" s="221" t="s">
        <v>1758</v>
      </c>
      <c r="G137" s="222" t="s">
        <v>248</v>
      </c>
      <c r="H137" s="223">
        <v>0.60599999999999998</v>
      </c>
      <c r="I137" s="224"/>
      <c r="J137" s="225">
        <f>ROUND(I137*H137,2)</f>
        <v>0</v>
      </c>
      <c r="K137" s="221" t="s">
        <v>168</v>
      </c>
      <c r="L137" s="45"/>
      <c r="M137" s="226" t="s">
        <v>1</v>
      </c>
      <c r="N137" s="227" t="s">
        <v>45</v>
      </c>
      <c r="O137" s="92"/>
      <c r="P137" s="228">
        <f>O137*H137</f>
        <v>0</v>
      </c>
      <c r="Q137" s="228">
        <v>0.061719999999999997</v>
      </c>
      <c r="R137" s="228">
        <f>Q137*H137</f>
        <v>0.037402319999999996</v>
      </c>
      <c r="S137" s="228">
        <v>0</v>
      </c>
      <c r="T137" s="229">
        <f>S137*H137</f>
        <v>0</v>
      </c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R137" s="230" t="s">
        <v>184</v>
      </c>
      <c r="AT137" s="230" t="s">
        <v>164</v>
      </c>
      <c r="AU137" s="230" t="s">
        <v>90</v>
      </c>
      <c r="AY137" s="18" t="s">
        <v>161</v>
      </c>
      <c r="BE137" s="231">
        <f>IF(N137="základní",J137,0)</f>
        <v>0</v>
      </c>
      <c r="BF137" s="231">
        <f>IF(N137="snížená",J137,0)</f>
        <v>0</v>
      </c>
      <c r="BG137" s="231">
        <f>IF(N137="zákl. přenesená",J137,0)</f>
        <v>0</v>
      </c>
      <c r="BH137" s="231">
        <f>IF(N137="sníž. přenesená",J137,0)</f>
        <v>0</v>
      </c>
      <c r="BI137" s="231">
        <f>IF(N137="nulová",J137,0)</f>
        <v>0</v>
      </c>
      <c r="BJ137" s="18" t="s">
        <v>88</v>
      </c>
      <c r="BK137" s="231">
        <f>ROUND(I137*H137,2)</f>
        <v>0</v>
      </c>
      <c r="BL137" s="18" t="s">
        <v>184</v>
      </c>
      <c r="BM137" s="230" t="s">
        <v>2524</v>
      </c>
    </row>
    <row r="138" s="13" customFormat="1">
      <c r="A138" s="13"/>
      <c r="B138" s="241"/>
      <c r="C138" s="242"/>
      <c r="D138" s="232" t="s">
        <v>250</v>
      </c>
      <c r="E138" s="243" t="s">
        <v>1</v>
      </c>
      <c r="F138" s="244" t="s">
        <v>2359</v>
      </c>
      <c r="G138" s="242"/>
      <c r="H138" s="245">
        <v>0.60599999999999998</v>
      </c>
      <c r="I138" s="246"/>
      <c r="J138" s="242"/>
      <c r="K138" s="242"/>
      <c r="L138" s="247"/>
      <c r="M138" s="248"/>
      <c r="N138" s="249"/>
      <c r="O138" s="249"/>
      <c r="P138" s="249"/>
      <c r="Q138" s="249"/>
      <c r="R138" s="249"/>
      <c r="S138" s="249"/>
      <c r="T138" s="250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51" t="s">
        <v>250</v>
      </c>
      <c r="AU138" s="251" t="s">
        <v>90</v>
      </c>
      <c r="AV138" s="13" t="s">
        <v>90</v>
      </c>
      <c r="AW138" s="13" t="s">
        <v>36</v>
      </c>
      <c r="AX138" s="13" t="s">
        <v>80</v>
      </c>
      <c r="AY138" s="251" t="s">
        <v>161</v>
      </c>
    </row>
    <row r="139" s="14" customFormat="1">
      <c r="A139" s="14"/>
      <c r="B139" s="252"/>
      <c r="C139" s="253"/>
      <c r="D139" s="232" t="s">
        <v>250</v>
      </c>
      <c r="E139" s="254" t="s">
        <v>1</v>
      </c>
      <c r="F139" s="255" t="s">
        <v>253</v>
      </c>
      <c r="G139" s="253"/>
      <c r="H139" s="256">
        <v>0.60599999999999998</v>
      </c>
      <c r="I139" s="257"/>
      <c r="J139" s="253"/>
      <c r="K139" s="253"/>
      <c r="L139" s="258"/>
      <c r="M139" s="259"/>
      <c r="N139" s="260"/>
      <c r="O139" s="260"/>
      <c r="P139" s="260"/>
      <c r="Q139" s="260"/>
      <c r="R139" s="260"/>
      <c r="S139" s="260"/>
      <c r="T139" s="261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T139" s="262" t="s">
        <v>250</v>
      </c>
      <c r="AU139" s="262" t="s">
        <v>90</v>
      </c>
      <c r="AV139" s="14" t="s">
        <v>184</v>
      </c>
      <c r="AW139" s="14" t="s">
        <v>36</v>
      </c>
      <c r="AX139" s="14" t="s">
        <v>88</v>
      </c>
      <c r="AY139" s="262" t="s">
        <v>161</v>
      </c>
    </row>
    <row r="140" s="2" customFormat="1" ht="24.15" customHeight="1">
      <c r="A140" s="39"/>
      <c r="B140" s="40"/>
      <c r="C140" s="219" t="s">
        <v>177</v>
      </c>
      <c r="D140" s="219" t="s">
        <v>164</v>
      </c>
      <c r="E140" s="220" t="s">
        <v>1761</v>
      </c>
      <c r="F140" s="221" t="s">
        <v>1762</v>
      </c>
      <c r="G140" s="222" t="s">
        <v>441</v>
      </c>
      <c r="H140" s="223">
        <v>4.6399999999999997</v>
      </c>
      <c r="I140" s="224"/>
      <c r="J140" s="225">
        <f>ROUND(I140*H140,2)</f>
        <v>0</v>
      </c>
      <c r="K140" s="221" t="s">
        <v>168</v>
      </c>
      <c r="L140" s="45"/>
      <c r="M140" s="226" t="s">
        <v>1</v>
      </c>
      <c r="N140" s="227" t="s">
        <v>45</v>
      </c>
      <c r="O140" s="92"/>
      <c r="P140" s="228">
        <f>O140*H140</f>
        <v>0</v>
      </c>
      <c r="Q140" s="228">
        <v>0.00013999999999999999</v>
      </c>
      <c r="R140" s="228">
        <f>Q140*H140</f>
        <v>0.00064959999999999985</v>
      </c>
      <c r="S140" s="228">
        <v>0</v>
      </c>
      <c r="T140" s="229">
        <f>S140*H140</f>
        <v>0</v>
      </c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R140" s="230" t="s">
        <v>184</v>
      </c>
      <c r="AT140" s="230" t="s">
        <v>164</v>
      </c>
      <c r="AU140" s="230" t="s">
        <v>90</v>
      </c>
      <c r="AY140" s="18" t="s">
        <v>161</v>
      </c>
      <c r="BE140" s="231">
        <f>IF(N140="základní",J140,0)</f>
        <v>0</v>
      </c>
      <c r="BF140" s="231">
        <f>IF(N140="snížená",J140,0)</f>
        <v>0</v>
      </c>
      <c r="BG140" s="231">
        <f>IF(N140="zákl. přenesená",J140,0)</f>
        <v>0</v>
      </c>
      <c r="BH140" s="231">
        <f>IF(N140="sníž. přenesená",J140,0)</f>
        <v>0</v>
      </c>
      <c r="BI140" s="231">
        <f>IF(N140="nulová",J140,0)</f>
        <v>0</v>
      </c>
      <c r="BJ140" s="18" t="s">
        <v>88</v>
      </c>
      <c r="BK140" s="231">
        <f>ROUND(I140*H140,2)</f>
        <v>0</v>
      </c>
      <c r="BL140" s="18" t="s">
        <v>184</v>
      </c>
      <c r="BM140" s="230" t="s">
        <v>2525</v>
      </c>
    </row>
    <row r="141" s="13" customFormat="1">
      <c r="A141" s="13"/>
      <c r="B141" s="241"/>
      <c r="C141" s="242"/>
      <c r="D141" s="232" t="s">
        <v>250</v>
      </c>
      <c r="E141" s="243" t="s">
        <v>1</v>
      </c>
      <c r="F141" s="244" t="s">
        <v>2526</v>
      </c>
      <c r="G141" s="242"/>
      <c r="H141" s="245">
        <v>4.6399999999999997</v>
      </c>
      <c r="I141" s="246"/>
      <c r="J141" s="242"/>
      <c r="K141" s="242"/>
      <c r="L141" s="247"/>
      <c r="M141" s="248"/>
      <c r="N141" s="249"/>
      <c r="O141" s="249"/>
      <c r="P141" s="249"/>
      <c r="Q141" s="249"/>
      <c r="R141" s="249"/>
      <c r="S141" s="249"/>
      <c r="T141" s="250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51" t="s">
        <v>250</v>
      </c>
      <c r="AU141" s="251" t="s">
        <v>90</v>
      </c>
      <c r="AV141" s="13" t="s">
        <v>90</v>
      </c>
      <c r="AW141" s="13" t="s">
        <v>36</v>
      </c>
      <c r="AX141" s="13" t="s">
        <v>80</v>
      </c>
      <c r="AY141" s="251" t="s">
        <v>161</v>
      </c>
    </row>
    <row r="142" s="14" customFormat="1">
      <c r="A142" s="14"/>
      <c r="B142" s="252"/>
      <c r="C142" s="253"/>
      <c r="D142" s="232" t="s">
        <v>250</v>
      </c>
      <c r="E142" s="254" t="s">
        <v>1</v>
      </c>
      <c r="F142" s="255" t="s">
        <v>253</v>
      </c>
      <c r="G142" s="253"/>
      <c r="H142" s="256">
        <v>4.6399999999999997</v>
      </c>
      <c r="I142" s="257"/>
      <c r="J142" s="253"/>
      <c r="K142" s="253"/>
      <c r="L142" s="258"/>
      <c r="M142" s="259"/>
      <c r="N142" s="260"/>
      <c r="O142" s="260"/>
      <c r="P142" s="260"/>
      <c r="Q142" s="260"/>
      <c r="R142" s="260"/>
      <c r="S142" s="260"/>
      <c r="T142" s="261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T142" s="262" t="s">
        <v>250</v>
      </c>
      <c r="AU142" s="262" t="s">
        <v>90</v>
      </c>
      <c r="AV142" s="14" t="s">
        <v>184</v>
      </c>
      <c r="AW142" s="14" t="s">
        <v>36</v>
      </c>
      <c r="AX142" s="14" t="s">
        <v>88</v>
      </c>
      <c r="AY142" s="262" t="s">
        <v>161</v>
      </c>
    </row>
    <row r="143" s="12" customFormat="1" ht="22.8" customHeight="1">
      <c r="A143" s="12"/>
      <c r="B143" s="203"/>
      <c r="C143" s="204"/>
      <c r="D143" s="205" t="s">
        <v>79</v>
      </c>
      <c r="E143" s="217" t="s">
        <v>193</v>
      </c>
      <c r="F143" s="217" t="s">
        <v>245</v>
      </c>
      <c r="G143" s="204"/>
      <c r="H143" s="204"/>
      <c r="I143" s="207"/>
      <c r="J143" s="218">
        <f>BK143</f>
        <v>0</v>
      </c>
      <c r="K143" s="204"/>
      <c r="L143" s="209"/>
      <c r="M143" s="210"/>
      <c r="N143" s="211"/>
      <c r="O143" s="211"/>
      <c r="P143" s="212">
        <f>SUM(P144:P164)</f>
        <v>0</v>
      </c>
      <c r="Q143" s="211"/>
      <c r="R143" s="212">
        <f>SUM(R144:R164)</f>
        <v>0.21380719999999998</v>
      </c>
      <c r="S143" s="211"/>
      <c r="T143" s="213">
        <f>SUM(T144:T164)</f>
        <v>0</v>
      </c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R143" s="214" t="s">
        <v>88</v>
      </c>
      <c r="AT143" s="215" t="s">
        <v>79</v>
      </c>
      <c r="AU143" s="215" t="s">
        <v>88</v>
      </c>
      <c r="AY143" s="214" t="s">
        <v>161</v>
      </c>
      <c r="BK143" s="216">
        <f>SUM(BK144:BK164)</f>
        <v>0</v>
      </c>
    </row>
    <row r="144" s="2" customFormat="1" ht="24.15" customHeight="1">
      <c r="A144" s="39"/>
      <c r="B144" s="40"/>
      <c r="C144" s="219" t="s">
        <v>184</v>
      </c>
      <c r="D144" s="219" t="s">
        <v>164</v>
      </c>
      <c r="E144" s="220" t="s">
        <v>1766</v>
      </c>
      <c r="F144" s="221" t="s">
        <v>1767</v>
      </c>
      <c r="G144" s="222" t="s">
        <v>248</v>
      </c>
      <c r="H144" s="223">
        <v>10.504</v>
      </c>
      <c r="I144" s="224"/>
      <c r="J144" s="225">
        <f>ROUND(I144*H144,2)</f>
        <v>0</v>
      </c>
      <c r="K144" s="221" t="s">
        <v>168</v>
      </c>
      <c r="L144" s="45"/>
      <c r="M144" s="226" t="s">
        <v>1</v>
      </c>
      <c r="N144" s="227" t="s">
        <v>45</v>
      </c>
      <c r="O144" s="92"/>
      <c r="P144" s="228">
        <f>O144*H144</f>
        <v>0</v>
      </c>
      <c r="Q144" s="228">
        <v>0.00025999999999999998</v>
      </c>
      <c r="R144" s="228">
        <f>Q144*H144</f>
        <v>0.0027310399999999997</v>
      </c>
      <c r="S144" s="228">
        <v>0</v>
      </c>
      <c r="T144" s="229">
        <f>S144*H144</f>
        <v>0</v>
      </c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R144" s="230" t="s">
        <v>184</v>
      </c>
      <c r="AT144" s="230" t="s">
        <v>164</v>
      </c>
      <c r="AU144" s="230" t="s">
        <v>90</v>
      </c>
      <c r="AY144" s="18" t="s">
        <v>161</v>
      </c>
      <c r="BE144" s="231">
        <f>IF(N144="základní",J144,0)</f>
        <v>0</v>
      </c>
      <c r="BF144" s="231">
        <f>IF(N144="snížená",J144,0)</f>
        <v>0</v>
      </c>
      <c r="BG144" s="231">
        <f>IF(N144="zákl. přenesená",J144,0)</f>
        <v>0</v>
      </c>
      <c r="BH144" s="231">
        <f>IF(N144="sníž. přenesená",J144,0)</f>
        <v>0</v>
      </c>
      <c r="BI144" s="231">
        <f>IF(N144="nulová",J144,0)</f>
        <v>0</v>
      </c>
      <c r="BJ144" s="18" t="s">
        <v>88</v>
      </c>
      <c r="BK144" s="231">
        <f>ROUND(I144*H144,2)</f>
        <v>0</v>
      </c>
      <c r="BL144" s="18" t="s">
        <v>184</v>
      </c>
      <c r="BM144" s="230" t="s">
        <v>2527</v>
      </c>
    </row>
    <row r="145" s="2" customFormat="1">
      <c r="A145" s="39"/>
      <c r="B145" s="40"/>
      <c r="C145" s="41"/>
      <c r="D145" s="232" t="s">
        <v>171</v>
      </c>
      <c r="E145" s="41"/>
      <c r="F145" s="233" t="s">
        <v>1769</v>
      </c>
      <c r="G145" s="41"/>
      <c r="H145" s="41"/>
      <c r="I145" s="234"/>
      <c r="J145" s="41"/>
      <c r="K145" s="41"/>
      <c r="L145" s="45"/>
      <c r="M145" s="235"/>
      <c r="N145" s="236"/>
      <c r="O145" s="92"/>
      <c r="P145" s="92"/>
      <c r="Q145" s="92"/>
      <c r="R145" s="92"/>
      <c r="S145" s="92"/>
      <c r="T145" s="93"/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T145" s="18" t="s">
        <v>171</v>
      </c>
      <c r="AU145" s="18" t="s">
        <v>90</v>
      </c>
    </row>
    <row r="146" s="13" customFormat="1">
      <c r="A146" s="13"/>
      <c r="B146" s="241"/>
      <c r="C146" s="242"/>
      <c r="D146" s="232" t="s">
        <v>250</v>
      </c>
      <c r="E146" s="243" t="s">
        <v>1</v>
      </c>
      <c r="F146" s="244" t="s">
        <v>2528</v>
      </c>
      <c r="G146" s="242"/>
      <c r="H146" s="245">
        <v>5.2519999999999998</v>
      </c>
      <c r="I146" s="246"/>
      <c r="J146" s="242"/>
      <c r="K146" s="242"/>
      <c r="L146" s="247"/>
      <c r="M146" s="248"/>
      <c r="N146" s="249"/>
      <c r="O146" s="249"/>
      <c r="P146" s="249"/>
      <c r="Q146" s="249"/>
      <c r="R146" s="249"/>
      <c r="S146" s="249"/>
      <c r="T146" s="250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51" t="s">
        <v>250</v>
      </c>
      <c r="AU146" s="251" t="s">
        <v>90</v>
      </c>
      <c r="AV146" s="13" t="s">
        <v>90</v>
      </c>
      <c r="AW146" s="13" t="s">
        <v>36</v>
      </c>
      <c r="AX146" s="13" t="s">
        <v>80</v>
      </c>
      <c r="AY146" s="251" t="s">
        <v>161</v>
      </c>
    </row>
    <row r="147" s="14" customFormat="1">
      <c r="A147" s="14"/>
      <c r="B147" s="252"/>
      <c r="C147" s="253"/>
      <c r="D147" s="232" t="s">
        <v>250</v>
      </c>
      <c r="E147" s="254" t="s">
        <v>1</v>
      </c>
      <c r="F147" s="255" t="s">
        <v>253</v>
      </c>
      <c r="G147" s="253"/>
      <c r="H147" s="256">
        <v>5.2519999999999998</v>
      </c>
      <c r="I147" s="257"/>
      <c r="J147" s="253"/>
      <c r="K147" s="253"/>
      <c r="L147" s="258"/>
      <c r="M147" s="259"/>
      <c r="N147" s="260"/>
      <c r="O147" s="260"/>
      <c r="P147" s="260"/>
      <c r="Q147" s="260"/>
      <c r="R147" s="260"/>
      <c r="S147" s="260"/>
      <c r="T147" s="261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T147" s="262" t="s">
        <v>250</v>
      </c>
      <c r="AU147" s="262" t="s">
        <v>90</v>
      </c>
      <c r="AV147" s="14" t="s">
        <v>184</v>
      </c>
      <c r="AW147" s="14" t="s">
        <v>36</v>
      </c>
      <c r="AX147" s="14" t="s">
        <v>88</v>
      </c>
      <c r="AY147" s="262" t="s">
        <v>161</v>
      </c>
    </row>
    <row r="148" s="13" customFormat="1">
      <c r="A148" s="13"/>
      <c r="B148" s="241"/>
      <c r="C148" s="242"/>
      <c r="D148" s="232" t="s">
        <v>250</v>
      </c>
      <c r="E148" s="242"/>
      <c r="F148" s="244" t="s">
        <v>2529</v>
      </c>
      <c r="G148" s="242"/>
      <c r="H148" s="245">
        <v>10.504</v>
      </c>
      <c r="I148" s="246"/>
      <c r="J148" s="242"/>
      <c r="K148" s="242"/>
      <c r="L148" s="247"/>
      <c r="M148" s="248"/>
      <c r="N148" s="249"/>
      <c r="O148" s="249"/>
      <c r="P148" s="249"/>
      <c r="Q148" s="249"/>
      <c r="R148" s="249"/>
      <c r="S148" s="249"/>
      <c r="T148" s="250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51" t="s">
        <v>250</v>
      </c>
      <c r="AU148" s="251" t="s">
        <v>90</v>
      </c>
      <c r="AV148" s="13" t="s">
        <v>90</v>
      </c>
      <c r="AW148" s="13" t="s">
        <v>4</v>
      </c>
      <c r="AX148" s="13" t="s">
        <v>88</v>
      </c>
      <c r="AY148" s="251" t="s">
        <v>161</v>
      </c>
    </row>
    <row r="149" s="2" customFormat="1" ht="24.15" customHeight="1">
      <c r="A149" s="39"/>
      <c r="B149" s="40"/>
      <c r="C149" s="219" t="s">
        <v>160</v>
      </c>
      <c r="D149" s="219" t="s">
        <v>164</v>
      </c>
      <c r="E149" s="220" t="s">
        <v>2364</v>
      </c>
      <c r="F149" s="221" t="s">
        <v>2365</v>
      </c>
      <c r="G149" s="222" t="s">
        <v>248</v>
      </c>
      <c r="H149" s="223">
        <v>2.4239999999999999</v>
      </c>
      <c r="I149" s="224"/>
      <c r="J149" s="225">
        <f>ROUND(I149*H149,2)</f>
        <v>0</v>
      </c>
      <c r="K149" s="221" t="s">
        <v>168</v>
      </c>
      <c r="L149" s="45"/>
      <c r="M149" s="226" t="s">
        <v>1</v>
      </c>
      <c r="N149" s="227" t="s">
        <v>45</v>
      </c>
      <c r="O149" s="92"/>
      <c r="P149" s="228">
        <f>O149*H149</f>
        <v>0</v>
      </c>
      <c r="Q149" s="228">
        <v>0.020480000000000002</v>
      </c>
      <c r="R149" s="228">
        <f>Q149*H149</f>
        <v>0.049643520000000003</v>
      </c>
      <c r="S149" s="228">
        <v>0</v>
      </c>
      <c r="T149" s="229">
        <f>S149*H149</f>
        <v>0</v>
      </c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R149" s="230" t="s">
        <v>184</v>
      </c>
      <c r="AT149" s="230" t="s">
        <v>164</v>
      </c>
      <c r="AU149" s="230" t="s">
        <v>90</v>
      </c>
      <c r="AY149" s="18" t="s">
        <v>161</v>
      </c>
      <c r="BE149" s="231">
        <f>IF(N149="základní",J149,0)</f>
        <v>0</v>
      </c>
      <c r="BF149" s="231">
        <f>IF(N149="snížená",J149,0)</f>
        <v>0</v>
      </c>
      <c r="BG149" s="231">
        <f>IF(N149="zákl. přenesená",J149,0)</f>
        <v>0</v>
      </c>
      <c r="BH149" s="231">
        <f>IF(N149="sníž. přenesená",J149,0)</f>
        <v>0</v>
      </c>
      <c r="BI149" s="231">
        <f>IF(N149="nulová",J149,0)</f>
        <v>0</v>
      </c>
      <c r="BJ149" s="18" t="s">
        <v>88</v>
      </c>
      <c r="BK149" s="231">
        <f>ROUND(I149*H149,2)</f>
        <v>0</v>
      </c>
      <c r="BL149" s="18" t="s">
        <v>184</v>
      </c>
      <c r="BM149" s="230" t="s">
        <v>2530</v>
      </c>
    </row>
    <row r="150" s="13" customFormat="1">
      <c r="A150" s="13"/>
      <c r="B150" s="241"/>
      <c r="C150" s="242"/>
      <c r="D150" s="232" t="s">
        <v>250</v>
      </c>
      <c r="E150" s="243" t="s">
        <v>1</v>
      </c>
      <c r="F150" s="244" t="s">
        <v>2531</v>
      </c>
      <c r="G150" s="242"/>
      <c r="H150" s="245">
        <v>2.4239999999999999</v>
      </c>
      <c r="I150" s="246"/>
      <c r="J150" s="242"/>
      <c r="K150" s="242"/>
      <c r="L150" s="247"/>
      <c r="M150" s="248"/>
      <c r="N150" s="249"/>
      <c r="O150" s="249"/>
      <c r="P150" s="249"/>
      <c r="Q150" s="249"/>
      <c r="R150" s="249"/>
      <c r="S150" s="249"/>
      <c r="T150" s="250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51" t="s">
        <v>250</v>
      </c>
      <c r="AU150" s="251" t="s">
        <v>90</v>
      </c>
      <c r="AV150" s="13" t="s">
        <v>90</v>
      </c>
      <c r="AW150" s="13" t="s">
        <v>36</v>
      </c>
      <c r="AX150" s="13" t="s">
        <v>80</v>
      </c>
      <c r="AY150" s="251" t="s">
        <v>161</v>
      </c>
    </row>
    <row r="151" s="14" customFormat="1">
      <c r="A151" s="14"/>
      <c r="B151" s="252"/>
      <c r="C151" s="253"/>
      <c r="D151" s="232" t="s">
        <v>250</v>
      </c>
      <c r="E151" s="254" t="s">
        <v>1</v>
      </c>
      <c r="F151" s="255" t="s">
        <v>253</v>
      </c>
      <c r="G151" s="253"/>
      <c r="H151" s="256">
        <v>2.4239999999999999</v>
      </c>
      <c r="I151" s="257"/>
      <c r="J151" s="253"/>
      <c r="K151" s="253"/>
      <c r="L151" s="258"/>
      <c r="M151" s="259"/>
      <c r="N151" s="260"/>
      <c r="O151" s="260"/>
      <c r="P151" s="260"/>
      <c r="Q151" s="260"/>
      <c r="R151" s="260"/>
      <c r="S151" s="260"/>
      <c r="T151" s="261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T151" s="262" t="s">
        <v>250</v>
      </c>
      <c r="AU151" s="262" t="s">
        <v>90</v>
      </c>
      <c r="AV151" s="14" t="s">
        <v>184</v>
      </c>
      <c r="AW151" s="14" t="s">
        <v>36</v>
      </c>
      <c r="AX151" s="14" t="s">
        <v>88</v>
      </c>
      <c r="AY151" s="262" t="s">
        <v>161</v>
      </c>
    </row>
    <row r="152" s="2" customFormat="1" ht="24.15" customHeight="1">
      <c r="A152" s="39"/>
      <c r="B152" s="40"/>
      <c r="C152" s="219" t="s">
        <v>193</v>
      </c>
      <c r="D152" s="219" t="s">
        <v>164</v>
      </c>
      <c r="E152" s="220" t="s">
        <v>2368</v>
      </c>
      <c r="F152" s="221" t="s">
        <v>2369</v>
      </c>
      <c r="G152" s="222" t="s">
        <v>248</v>
      </c>
      <c r="H152" s="223">
        <v>4.8479999999999999</v>
      </c>
      <c r="I152" s="224"/>
      <c r="J152" s="225">
        <f>ROUND(I152*H152,2)</f>
        <v>0</v>
      </c>
      <c r="K152" s="221" t="s">
        <v>168</v>
      </c>
      <c r="L152" s="45"/>
      <c r="M152" s="226" t="s">
        <v>1</v>
      </c>
      <c r="N152" s="227" t="s">
        <v>45</v>
      </c>
      <c r="O152" s="92"/>
      <c r="P152" s="228">
        <f>O152*H152</f>
        <v>0</v>
      </c>
      <c r="Q152" s="228">
        <v>0.0083000000000000001</v>
      </c>
      <c r="R152" s="228">
        <f>Q152*H152</f>
        <v>0.040238400000000001</v>
      </c>
      <c r="S152" s="228">
        <v>0</v>
      </c>
      <c r="T152" s="229">
        <f>S152*H152</f>
        <v>0</v>
      </c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R152" s="230" t="s">
        <v>184</v>
      </c>
      <c r="AT152" s="230" t="s">
        <v>164</v>
      </c>
      <c r="AU152" s="230" t="s">
        <v>90</v>
      </c>
      <c r="AY152" s="18" t="s">
        <v>161</v>
      </c>
      <c r="BE152" s="231">
        <f>IF(N152="základní",J152,0)</f>
        <v>0</v>
      </c>
      <c r="BF152" s="231">
        <f>IF(N152="snížená",J152,0)</f>
        <v>0</v>
      </c>
      <c r="BG152" s="231">
        <f>IF(N152="zákl. přenesená",J152,0)</f>
        <v>0</v>
      </c>
      <c r="BH152" s="231">
        <f>IF(N152="sníž. přenesená",J152,0)</f>
        <v>0</v>
      </c>
      <c r="BI152" s="231">
        <f>IF(N152="nulová",J152,0)</f>
        <v>0</v>
      </c>
      <c r="BJ152" s="18" t="s">
        <v>88</v>
      </c>
      <c r="BK152" s="231">
        <f>ROUND(I152*H152,2)</f>
        <v>0</v>
      </c>
      <c r="BL152" s="18" t="s">
        <v>184</v>
      </c>
      <c r="BM152" s="230" t="s">
        <v>2532</v>
      </c>
    </row>
    <row r="153" s="2" customFormat="1">
      <c r="A153" s="39"/>
      <c r="B153" s="40"/>
      <c r="C153" s="41"/>
      <c r="D153" s="232" t="s">
        <v>171</v>
      </c>
      <c r="E153" s="41"/>
      <c r="F153" s="233" t="s">
        <v>2371</v>
      </c>
      <c r="G153" s="41"/>
      <c r="H153" s="41"/>
      <c r="I153" s="234"/>
      <c r="J153" s="41"/>
      <c r="K153" s="41"/>
      <c r="L153" s="45"/>
      <c r="M153" s="235"/>
      <c r="N153" s="236"/>
      <c r="O153" s="92"/>
      <c r="P153" s="92"/>
      <c r="Q153" s="92"/>
      <c r="R153" s="92"/>
      <c r="S153" s="92"/>
      <c r="T153" s="93"/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T153" s="18" t="s">
        <v>171</v>
      </c>
      <c r="AU153" s="18" t="s">
        <v>90</v>
      </c>
    </row>
    <row r="154" s="13" customFormat="1">
      <c r="A154" s="13"/>
      <c r="B154" s="241"/>
      <c r="C154" s="242"/>
      <c r="D154" s="232" t="s">
        <v>250</v>
      </c>
      <c r="E154" s="242"/>
      <c r="F154" s="244" t="s">
        <v>2533</v>
      </c>
      <c r="G154" s="242"/>
      <c r="H154" s="245">
        <v>4.8479999999999999</v>
      </c>
      <c r="I154" s="246"/>
      <c r="J154" s="242"/>
      <c r="K154" s="242"/>
      <c r="L154" s="247"/>
      <c r="M154" s="248"/>
      <c r="N154" s="249"/>
      <c r="O154" s="249"/>
      <c r="P154" s="249"/>
      <c r="Q154" s="249"/>
      <c r="R154" s="249"/>
      <c r="S154" s="249"/>
      <c r="T154" s="250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51" t="s">
        <v>250</v>
      </c>
      <c r="AU154" s="251" t="s">
        <v>90</v>
      </c>
      <c r="AV154" s="13" t="s">
        <v>90</v>
      </c>
      <c r="AW154" s="13" t="s">
        <v>4</v>
      </c>
      <c r="AX154" s="13" t="s">
        <v>88</v>
      </c>
      <c r="AY154" s="251" t="s">
        <v>161</v>
      </c>
    </row>
    <row r="155" s="2" customFormat="1" ht="21.75" customHeight="1">
      <c r="A155" s="39"/>
      <c r="B155" s="40"/>
      <c r="C155" s="219" t="s">
        <v>197</v>
      </c>
      <c r="D155" s="219" t="s">
        <v>164</v>
      </c>
      <c r="E155" s="220" t="s">
        <v>425</v>
      </c>
      <c r="F155" s="221" t="s">
        <v>426</v>
      </c>
      <c r="G155" s="222" t="s">
        <v>248</v>
      </c>
      <c r="H155" s="223">
        <v>0.59999999999999998</v>
      </c>
      <c r="I155" s="224"/>
      <c r="J155" s="225">
        <f>ROUND(I155*H155,2)</f>
        <v>0</v>
      </c>
      <c r="K155" s="221" t="s">
        <v>168</v>
      </c>
      <c r="L155" s="45"/>
      <c r="M155" s="226" t="s">
        <v>1</v>
      </c>
      <c r="N155" s="227" t="s">
        <v>45</v>
      </c>
      <c r="O155" s="92"/>
      <c r="P155" s="228">
        <f>O155*H155</f>
        <v>0</v>
      </c>
      <c r="Q155" s="228">
        <v>0.056000000000000001</v>
      </c>
      <c r="R155" s="228">
        <f>Q155*H155</f>
        <v>0.033599999999999998</v>
      </c>
      <c r="S155" s="228">
        <v>0</v>
      </c>
      <c r="T155" s="229">
        <f>S155*H155</f>
        <v>0</v>
      </c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R155" s="230" t="s">
        <v>184</v>
      </c>
      <c r="AT155" s="230" t="s">
        <v>164</v>
      </c>
      <c r="AU155" s="230" t="s">
        <v>90</v>
      </c>
      <c r="AY155" s="18" t="s">
        <v>161</v>
      </c>
      <c r="BE155" s="231">
        <f>IF(N155="základní",J155,0)</f>
        <v>0</v>
      </c>
      <c r="BF155" s="231">
        <f>IF(N155="snížená",J155,0)</f>
        <v>0</v>
      </c>
      <c r="BG155" s="231">
        <f>IF(N155="zákl. přenesená",J155,0)</f>
        <v>0</v>
      </c>
      <c r="BH155" s="231">
        <f>IF(N155="sníž. přenesená",J155,0)</f>
        <v>0</v>
      </c>
      <c r="BI155" s="231">
        <f>IF(N155="nulová",J155,0)</f>
        <v>0</v>
      </c>
      <c r="BJ155" s="18" t="s">
        <v>88</v>
      </c>
      <c r="BK155" s="231">
        <f>ROUND(I155*H155,2)</f>
        <v>0</v>
      </c>
      <c r="BL155" s="18" t="s">
        <v>184</v>
      </c>
      <c r="BM155" s="230" t="s">
        <v>2534</v>
      </c>
    </row>
    <row r="156" s="2" customFormat="1" ht="21.75" customHeight="1">
      <c r="A156" s="39"/>
      <c r="B156" s="40"/>
      <c r="C156" s="219" t="s">
        <v>203</v>
      </c>
      <c r="D156" s="219" t="s">
        <v>164</v>
      </c>
      <c r="E156" s="220" t="s">
        <v>1772</v>
      </c>
      <c r="F156" s="221" t="s">
        <v>1773</v>
      </c>
      <c r="G156" s="222" t="s">
        <v>248</v>
      </c>
      <c r="H156" s="223">
        <v>2.8279999999999998</v>
      </c>
      <c r="I156" s="224"/>
      <c r="J156" s="225">
        <f>ROUND(I156*H156,2)</f>
        <v>0</v>
      </c>
      <c r="K156" s="221" t="s">
        <v>168</v>
      </c>
      <c r="L156" s="45"/>
      <c r="M156" s="226" t="s">
        <v>1</v>
      </c>
      <c r="N156" s="227" t="s">
        <v>45</v>
      </c>
      <c r="O156" s="92"/>
      <c r="P156" s="228">
        <f>O156*H156</f>
        <v>0</v>
      </c>
      <c r="Q156" s="228">
        <v>0.0043800000000000002</v>
      </c>
      <c r="R156" s="228">
        <f>Q156*H156</f>
        <v>0.012386639999999999</v>
      </c>
      <c r="S156" s="228">
        <v>0</v>
      </c>
      <c r="T156" s="229">
        <f>S156*H156</f>
        <v>0</v>
      </c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R156" s="230" t="s">
        <v>184</v>
      </c>
      <c r="AT156" s="230" t="s">
        <v>164</v>
      </c>
      <c r="AU156" s="230" t="s">
        <v>90</v>
      </c>
      <c r="AY156" s="18" t="s">
        <v>161</v>
      </c>
      <c r="BE156" s="231">
        <f>IF(N156="základní",J156,0)</f>
        <v>0</v>
      </c>
      <c r="BF156" s="231">
        <f>IF(N156="snížená",J156,0)</f>
        <v>0</v>
      </c>
      <c r="BG156" s="231">
        <f>IF(N156="zákl. přenesená",J156,0)</f>
        <v>0</v>
      </c>
      <c r="BH156" s="231">
        <f>IF(N156="sníž. přenesená",J156,0)</f>
        <v>0</v>
      </c>
      <c r="BI156" s="231">
        <f>IF(N156="nulová",J156,0)</f>
        <v>0</v>
      </c>
      <c r="BJ156" s="18" t="s">
        <v>88</v>
      </c>
      <c r="BK156" s="231">
        <f>ROUND(I156*H156,2)</f>
        <v>0</v>
      </c>
      <c r="BL156" s="18" t="s">
        <v>184</v>
      </c>
      <c r="BM156" s="230" t="s">
        <v>2535</v>
      </c>
    </row>
    <row r="157" s="2" customFormat="1" ht="21.75" customHeight="1">
      <c r="A157" s="39"/>
      <c r="B157" s="40"/>
      <c r="C157" s="219" t="s">
        <v>208</v>
      </c>
      <c r="D157" s="219" t="s">
        <v>164</v>
      </c>
      <c r="E157" s="220" t="s">
        <v>829</v>
      </c>
      <c r="F157" s="221" t="s">
        <v>830</v>
      </c>
      <c r="G157" s="222" t="s">
        <v>248</v>
      </c>
      <c r="H157" s="223">
        <v>0.59999999999999998</v>
      </c>
      <c r="I157" s="224"/>
      <c r="J157" s="225">
        <f>ROUND(I157*H157,2)</f>
        <v>0</v>
      </c>
      <c r="K157" s="221" t="s">
        <v>168</v>
      </c>
      <c r="L157" s="45"/>
      <c r="M157" s="226" t="s">
        <v>1</v>
      </c>
      <c r="N157" s="227" t="s">
        <v>45</v>
      </c>
      <c r="O157" s="92"/>
      <c r="P157" s="228">
        <f>O157*H157</f>
        <v>0</v>
      </c>
      <c r="Q157" s="228">
        <v>0.037999999999999999</v>
      </c>
      <c r="R157" s="228">
        <f>Q157*H157</f>
        <v>0.022799999999999997</v>
      </c>
      <c r="S157" s="228">
        <v>0</v>
      </c>
      <c r="T157" s="229">
        <f>S157*H157</f>
        <v>0</v>
      </c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R157" s="230" t="s">
        <v>184</v>
      </c>
      <c r="AT157" s="230" t="s">
        <v>164</v>
      </c>
      <c r="AU157" s="230" t="s">
        <v>90</v>
      </c>
      <c r="AY157" s="18" t="s">
        <v>161</v>
      </c>
      <c r="BE157" s="231">
        <f>IF(N157="základní",J157,0)</f>
        <v>0</v>
      </c>
      <c r="BF157" s="231">
        <f>IF(N157="snížená",J157,0)</f>
        <v>0</v>
      </c>
      <c r="BG157" s="231">
        <f>IF(N157="zákl. přenesená",J157,0)</f>
        <v>0</v>
      </c>
      <c r="BH157" s="231">
        <f>IF(N157="sníž. přenesená",J157,0)</f>
        <v>0</v>
      </c>
      <c r="BI157" s="231">
        <f>IF(N157="nulová",J157,0)</f>
        <v>0</v>
      </c>
      <c r="BJ157" s="18" t="s">
        <v>88</v>
      </c>
      <c r="BK157" s="231">
        <f>ROUND(I157*H157,2)</f>
        <v>0</v>
      </c>
      <c r="BL157" s="18" t="s">
        <v>184</v>
      </c>
      <c r="BM157" s="230" t="s">
        <v>2536</v>
      </c>
    </row>
    <row r="158" s="2" customFormat="1" ht="24.15" customHeight="1">
      <c r="A158" s="39"/>
      <c r="B158" s="40"/>
      <c r="C158" s="219" t="s">
        <v>215</v>
      </c>
      <c r="D158" s="219" t="s">
        <v>164</v>
      </c>
      <c r="E158" s="220" t="s">
        <v>1776</v>
      </c>
      <c r="F158" s="221" t="s">
        <v>1777</v>
      </c>
      <c r="G158" s="222" t="s">
        <v>248</v>
      </c>
      <c r="H158" s="223">
        <v>2.8279999999999998</v>
      </c>
      <c r="I158" s="224"/>
      <c r="J158" s="225">
        <f>ROUND(I158*H158,2)</f>
        <v>0</v>
      </c>
      <c r="K158" s="221" t="s">
        <v>168</v>
      </c>
      <c r="L158" s="45"/>
      <c r="M158" s="226" t="s">
        <v>1</v>
      </c>
      <c r="N158" s="227" t="s">
        <v>45</v>
      </c>
      <c r="O158" s="92"/>
      <c r="P158" s="228">
        <f>O158*H158</f>
        <v>0</v>
      </c>
      <c r="Q158" s="228">
        <v>0.015400000000000001</v>
      </c>
      <c r="R158" s="228">
        <f>Q158*H158</f>
        <v>0.043551199999999998</v>
      </c>
      <c r="S158" s="228">
        <v>0</v>
      </c>
      <c r="T158" s="229">
        <f>S158*H158</f>
        <v>0</v>
      </c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R158" s="230" t="s">
        <v>184</v>
      </c>
      <c r="AT158" s="230" t="s">
        <v>164</v>
      </c>
      <c r="AU158" s="230" t="s">
        <v>90</v>
      </c>
      <c r="AY158" s="18" t="s">
        <v>161</v>
      </c>
      <c r="BE158" s="231">
        <f>IF(N158="základní",J158,0)</f>
        <v>0</v>
      </c>
      <c r="BF158" s="231">
        <f>IF(N158="snížená",J158,0)</f>
        <v>0</v>
      </c>
      <c r="BG158" s="231">
        <f>IF(N158="zákl. přenesená",J158,0)</f>
        <v>0</v>
      </c>
      <c r="BH158" s="231">
        <f>IF(N158="sníž. přenesená",J158,0)</f>
        <v>0</v>
      </c>
      <c r="BI158" s="231">
        <f>IF(N158="nulová",J158,0)</f>
        <v>0</v>
      </c>
      <c r="BJ158" s="18" t="s">
        <v>88</v>
      </c>
      <c r="BK158" s="231">
        <f>ROUND(I158*H158,2)</f>
        <v>0</v>
      </c>
      <c r="BL158" s="18" t="s">
        <v>184</v>
      </c>
      <c r="BM158" s="230" t="s">
        <v>2537</v>
      </c>
    </row>
    <row r="159" s="13" customFormat="1">
      <c r="A159" s="13"/>
      <c r="B159" s="241"/>
      <c r="C159" s="242"/>
      <c r="D159" s="232" t="s">
        <v>250</v>
      </c>
      <c r="E159" s="243" t="s">
        <v>1</v>
      </c>
      <c r="F159" s="244" t="s">
        <v>2538</v>
      </c>
      <c r="G159" s="242"/>
      <c r="H159" s="245">
        <v>2.8279999999999998</v>
      </c>
      <c r="I159" s="246"/>
      <c r="J159" s="242"/>
      <c r="K159" s="242"/>
      <c r="L159" s="247"/>
      <c r="M159" s="248"/>
      <c r="N159" s="249"/>
      <c r="O159" s="249"/>
      <c r="P159" s="249"/>
      <c r="Q159" s="249"/>
      <c r="R159" s="249"/>
      <c r="S159" s="249"/>
      <c r="T159" s="250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51" t="s">
        <v>250</v>
      </c>
      <c r="AU159" s="251" t="s">
        <v>90</v>
      </c>
      <c r="AV159" s="13" t="s">
        <v>90</v>
      </c>
      <c r="AW159" s="13" t="s">
        <v>36</v>
      </c>
      <c r="AX159" s="13" t="s">
        <v>80</v>
      </c>
      <c r="AY159" s="251" t="s">
        <v>161</v>
      </c>
    </row>
    <row r="160" s="14" customFormat="1">
      <c r="A160" s="14"/>
      <c r="B160" s="252"/>
      <c r="C160" s="253"/>
      <c r="D160" s="232" t="s">
        <v>250</v>
      </c>
      <c r="E160" s="254" t="s">
        <v>1</v>
      </c>
      <c r="F160" s="255" t="s">
        <v>253</v>
      </c>
      <c r="G160" s="253"/>
      <c r="H160" s="256">
        <v>2.8279999999999998</v>
      </c>
      <c r="I160" s="257"/>
      <c r="J160" s="253"/>
      <c r="K160" s="253"/>
      <c r="L160" s="258"/>
      <c r="M160" s="259"/>
      <c r="N160" s="260"/>
      <c r="O160" s="260"/>
      <c r="P160" s="260"/>
      <c r="Q160" s="260"/>
      <c r="R160" s="260"/>
      <c r="S160" s="260"/>
      <c r="T160" s="261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T160" s="262" t="s">
        <v>250</v>
      </c>
      <c r="AU160" s="262" t="s">
        <v>90</v>
      </c>
      <c r="AV160" s="14" t="s">
        <v>184</v>
      </c>
      <c r="AW160" s="14" t="s">
        <v>36</v>
      </c>
      <c r="AX160" s="14" t="s">
        <v>88</v>
      </c>
      <c r="AY160" s="262" t="s">
        <v>161</v>
      </c>
    </row>
    <row r="161" s="2" customFormat="1" ht="21.75" customHeight="1">
      <c r="A161" s="39"/>
      <c r="B161" s="40"/>
      <c r="C161" s="219" t="s">
        <v>219</v>
      </c>
      <c r="D161" s="219" t="s">
        <v>164</v>
      </c>
      <c r="E161" s="220" t="s">
        <v>1780</v>
      </c>
      <c r="F161" s="221" t="s">
        <v>1781</v>
      </c>
      <c r="G161" s="222" t="s">
        <v>248</v>
      </c>
      <c r="H161" s="223">
        <v>2.8279999999999998</v>
      </c>
      <c r="I161" s="224"/>
      <c r="J161" s="225">
        <f>ROUND(I161*H161,2)</f>
        <v>0</v>
      </c>
      <c r="K161" s="221" t="s">
        <v>168</v>
      </c>
      <c r="L161" s="45"/>
      <c r="M161" s="226" t="s">
        <v>1</v>
      </c>
      <c r="N161" s="227" t="s">
        <v>45</v>
      </c>
      <c r="O161" s="92"/>
      <c r="P161" s="228">
        <f>O161*H161</f>
        <v>0</v>
      </c>
      <c r="Q161" s="228">
        <v>0.0030000000000000001</v>
      </c>
      <c r="R161" s="228">
        <f>Q161*H161</f>
        <v>0.0084840000000000002</v>
      </c>
      <c r="S161" s="228">
        <v>0</v>
      </c>
      <c r="T161" s="229">
        <f>S161*H161</f>
        <v>0</v>
      </c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R161" s="230" t="s">
        <v>184</v>
      </c>
      <c r="AT161" s="230" t="s">
        <v>164</v>
      </c>
      <c r="AU161" s="230" t="s">
        <v>90</v>
      </c>
      <c r="AY161" s="18" t="s">
        <v>161</v>
      </c>
      <c r="BE161" s="231">
        <f>IF(N161="základní",J161,0)</f>
        <v>0</v>
      </c>
      <c r="BF161" s="231">
        <f>IF(N161="snížená",J161,0)</f>
        <v>0</v>
      </c>
      <c r="BG161" s="231">
        <f>IF(N161="zákl. přenesená",J161,0)</f>
        <v>0</v>
      </c>
      <c r="BH161" s="231">
        <f>IF(N161="sníž. přenesená",J161,0)</f>
        <v>0</v>
      </c>
      <c r="BI161" s="231">
        <f>IF(N161="nulová",J161,0)</f>
        <v>0</v>
      </c>
      <c r="BJ161" s="18" t="s">
        <v>88</v>
      </c>
      <c r="BK161" s="231">
        <f>ROUND(I161*H161,2)</f>
        <v>0</v>
      </c>
      <c r="BL161" s="18" t="s">
        <v>184</v>
      </c>
      <c r="BM161" s="230" t="s">
        <v>2539</v>
      </c>
    </row>
    <row r="162" s="2" customFormat="1" ht="24.15" customHeight="1">
      <c r="A162" s="39"/>
      <c r="B162" s="40"/>
      <c r="C162" s="219" t="s">
        <v>8</v>
      </c>
      <c r="D162" s="219" t="s">
        <v>164</v>
      </c>
      <c r="E162" s="220" t="s">
        <v>2131</v>
      </c>
      <c r="F162" s="221" t="s">
        <v>2132</v>
      </c>
      <c r="G162" s="222" t="s">
        <v>248</v>
      </c>
      <c r="H162" s="223">
        <v>2.8279999999999998</v>
      </c>
      <c r="I162" s="224"/>
      <c r="J162" s="225">
        <f>ROUND(I162*H162,2)</f>
        <v>0</v>
      </c>
      <c r="K162" s="221" t="s">
        <v>168</v>
      </c>
      <c r="L162" s="45"/>
      <c r="M162" s="226" t="s">
        <v>1</v>
      </c>
      <c r="N162" s="227" t="s">
        <v>45</v>
      </c>
      <c r="O162" s="92"/>
      <c r="P162" s="228">
        <f>O162*H162</f>
        <v>0</v>
      </c>
      <c r="Q162" s="228">
        <v>0</v>
      </c>
      <c r="R162" s="228">
        <f>Q162*H162</f>
        <v>0</v>
      </c>
      <c r="S162" s="228">
        <v>0</v>
      </c>
      <c r="T162" s="229">
        <f>S162*H162</f>
        <v>0</v>
      </c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R162" s="230" t="s">
        <v>184</v>
      </c>
      <c r="AT162" s="230" t="s">
        <v>164</v>
      </c>
      <c r="AU162" s="230" t="s">
        <v>90</v>
      </c>
      <c r="AY162" s="18" t="s">
        <v>161</v>
      </c>
      <c r="BE162" s="231">
        <f>IF(N162="základní",J162,0)</f>
        <v>0</v>
      </c>
      <c r="BF162" s="231">
        <f>IF(N162="snížená",J162,0)</f>
        <v>0</v>
      </c>
      <c r="BG162" s="231">
        <f>IF(N162="zákl. přenesená",J162,0)</f>
        <v>0</v>
      </c>
      <c r="BH162" s="231">
        <f>IF(N162="sníž. přenesená",J162,0)</f>
        <v>0</v>
      </c>
      <c r="BI162" s="231">
        <f>IF(N162="nulová",J162,0)</f>
        <v>0</v>
      </c>
      <c r="BJ162" s="18" t="s">
        <v>88</v>
      </c>
      <c r="BK162" s="231">
        <f>ROUND(I162*H162,2)</f>
        <v>0</v>
      </c>
      <c r="BL162" s="18" t="s">
        <v>184</v>
      </c>
      <c r="BM162" s="230" t="s">
        <v>2540</v>
      </c>
    </row>
    <row r="163" s="2" customFormat="1">
      <c r="A163" s="39"/>
      <c r="B163" s="40"/>
      <c r="C163" s="41"/>
      <c r="D163" s="232" t="s">
        <v>171</v>
      </c>
      <c r="E163" s="41"/>
      <c r="F163" s="233" t="s">
        <v>2134</v>
      </c>
      <c r="G163" s="41"/>
      <c r="H163" s="41"/>
      <c r="I163" s="234"/>
      <c r="J163" s="41"/>
      <c r="K163" s="41"/>
      <c r="L163" s="45"/>
      <c r="M163" s="235"/>
      <c r="N163" s="236"/>
      <c r="O163" s="92"/>
      <c r="P163" s="92"/>
      <c r="Q163" s="92"/>
      <c r="R163" s="92"/>
      <c r="S163" s="92"/>
      <c r="T163" s="93"/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T163" s="18" t="s">
        <v>171</v>
      </c>
      <c r="AU163" s="18" t="s">
        <v>90</v>
      </c>
    </row>
    <row r="164" s="2" customFormat="1" ht="33" customHeight="1">
      <c r="A164" s="39"/>
      <c r="B164" s="40"/>
      <c r="C164" s="219" t="s">
        <v>230</v>
      </c>
      <c r="D164" s="219" t="s">
        <v>164</v>
      </c>
      <c r="E164" s="220" t="s">
        <v>832</v>
      </c>
      <c r="F164" s="221" t="s">
        <v>833</v>
      </c>
      <c r="G164" s="222" t="s">
        <v>441</v>
      </c>
      <c r="H164" s="223">
        <v>18.620000000000001</v>
      </c>
      <c r="I164" s="224"/>
      <c r="J164" s="225">
        <f>ROUND(I164*H164,2)</f>
        <v>0</v>
      </c>
      <c r="K164" s="221" t="s">
        <v>168</v>
      </c>
      <c r="L164" s="45"/>
      <c r="M164" s="226" t="s">
        <v>1</v>
      </c>
      <c r="N164" s="227" t="s">
        <v>45</v>
      </c>
      <c r="O164" s="92"/>
      <c r="P164" s="228">
        <f>O164*H164</f>
        <v>0</v>
      </c>
      <c r="Q164" s="228">
        <v>2.0000000000000002E-05</v>
      </c>
      <c r="R164" s="228">
        <f>Q164*H164</f>
        <v>0.00037240000000000005</v>
      </c>
      <c r="S164" s="228">
        <v>0</v>
      </c>
      <c r="T164" s="229">
        <f>S164*H164</f>
        <v>0</v>
      </c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R164" s="230" t="s">
        <v>184</v>
      </c>
      <c r="AT164" s="230" t="s">
        <v>164</v>
      </c>
      <c r="AU164" s="230" t="s">
        <v>90</v>
      </c>
      <c r="AY164" s="18" t="s">
        <v>161</v>
      </c>
      <c r="BE164" s="231">
        <f>IF(N164="základní",J164,0)</f>
        <v>0</v>
      </c>
      <c r="BF164" s="231">
        <f>IF(N164="snížená",J164,0)</f>
        <v>0</v>
      </c>
      <c r="BG164" s="231">
        <f>IF(N164="zákl. přenesená",J164,0)</f>
        <v>0</v>
      </c>
      <c r="BH164" s="231">
        <f>IF(N164="sníž. přenesená",J164,0)</f>
        <v>0</v>
      </c>
      <c r="BI164" s="231">
        <f>IF(N164="nulová",J164,0)</f>
        <v>0</v>
      </c>
      <c r="BJ164" s="18" t="s">
        <v>88</v>
      </c>
      <c r="BK164" s="231">
        <f>ROUND(I164*H164,2)</f>
        <v>0</v>
      </c>
      <c r="BL164" s="18" t="s">
        <v>184</v>
      </c>
      <c r="BM164" s="230" t="s">
        <v>2541</v>
      </c>
    </row>
    <row r="165" s="12" customFormat="1" ht="22.8" customHeight="1">
      <c r="A165" s="12"/>
      <c r="B165" s="203"/>
      <c r="C165" s="204"/>
      <c r="D165" s="205" t="s">
        <v>79</v>
      </c>
      <c r="E165" s="217" t="s">
        <v>208</v>
      </c>
      <c r="F165" s="217" t="s">
        <v>269</v>
      </c>
      <c r="G165" s="204"/>
      <c r="H165" s="204"/>
      <c r="I165" s="207"/>
      <c r="J165" s="218">
        <f>BK165</f>
        <v>0</v>
      </c>
      <c r="K165" s="204"/>
      <c r="L165" s="209"/>
      <c r="M165" s="210"/>
      <c r="N165" s="211"/>
      <c r="O165" s="211"/>
      <c r="P165" s="212">
        <f>SUM(P166:P173)</f>
        <v>0</v>
      </c>
      <c r="Q165" s="211"/>
      <c r="R165" s="212">
        <f>SUM(R166:R173)</f>
        <v>0.0036070000000000004</v>
      </c>
      <c r="S165" s="211"/>
      <c r="T165" s="213">
        <f>SUM(T166:T173)</f>
        <v>0.090199999999999989</v>
      </c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  <c r="AE165" s="12"/>
      <c r="AR165" s="214" t="s">
        <v>88</v>
      </c>
      <c r="AT165" s="215" t="s">
        <v>79</v>
      </c>
      <c r="AU165" s="215" t="s">
        <v>88</v>
      </c>
      <c r="AY165" s="214" t="s">
        <v>161</v>
      </c>
      <c r="BK165" s="216">
        <f>SUM(BK166:BK173)</f>
        <v>0</v>
      </c>
    </row>
    <row r="166" s="2" customFormat="1" ht="33" customHeight="1">
      <c r="A166" s="39"/>
      <c r="B166" s="40"/>
      <c r="C166" s="219" t="s">
        <v>305</v>
      </c>
      <c r="D166" s="219" t="s">
        <v>164</v>
      </c>
      <c r="E166" s="220" t="s">
        <v>835</v>
      </c>
      <c r="F166" s="221" t="s">
        <v>836</v>
      </c>
      <c r="G166" s="222" t="s">
        <v>248</v>
      </c>
      <c r="H166" s="223">
        <v>18.140000000000001</v>
      </c>
      <c r="I166" s="224"/>
      <c r="J166" s="225">
        <f>ROUND(I166*H166,2)</f>
        <v>0</v>
      </c>
      <c r="K166" s="221" t="s">
        <v>168</v>
      </c>
      <c r="L166" s="45"/>
      <c r="M166" s="226" t="s">
        <v>1</v>
      </c>
      <c r="N166" s="227" t="s">
        <v>45</v>
      </c>
      <c r="O166" s="92"/>
      <c r="P166" s="228">
        <f>O166*H166</f>
        <v>0</v>
      </c>
      <c r="Q166" s="228">
        <v>0</v>
      </c>
      <c r="R166" s="228">
        <f>Q166*H166</f>
        <v>0</v>
      </c>
      <c r="S166" s="228">
        <v>0</v>
      </c>
      <c r="T166" s="229">
        <f>S166*H166</f>
        <v>0</v>
      </c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R166" s="230" t="s">
        <v>184</v>
      </c>
      <c r="AT166" s="230" t="s">
        <v>164</v>
      </c>
      <c r="AU166" s="230" t="s">
        <v>90</v>
      </c>
      <c r="AY166" s="18" t="s">
        <v>161</v>
      </c>
      <c r="BE166" s="231">
        <f>IF(N166="základní",J166,0)</f>
        <v>0</v>
      </c>
      <c r="BF166" s="231">
        <f>IF(N166="snížená",J166,0)</f>
        <v>0</v>
      </c>
      <c r="BG166" s="231">
        <f>IF(N166="zákl. přenesená",J166,0)</f>
        <v>0</v>
      </c>
      <c r="BH166" s="231">
        <f>IF(N166="sníž. přenesená",J166,0)</f>
        <v>0</v>
      </c>
      <c r="BI166" s="231">
        <f>IF(N166="nulová",J166,0)</f>
        <v>0</v>
      </c>
      <c r="BJ166" s="18" t="s">
        <v>88</v>
      </c>
      <c r="BK166" s="231">
        <f>ROUND(I166*H166,2)</f>
        <v>0</v>
      </c>
      <c r="BL166" s="18" t="s">
        <v>184</v>
      </c>
      <c r="BM166" s="230" t="s">
        <v>2542</v>
      </c>
    </row>
    <row r="167" s="2" customFormat="1" ht="16.5" customHeight="1">
      <c r="A167" s="39"/>
      <c r="B167" s="40"/>
      <c r="C167" s="219" t="s">
        <v>312</v>
      </c>
      <c r="D167" s="219" t="s">
        <v>164</v>
      </c>
      <c r="E167" s="220" t="s">
        <v>838</v>
      </c>
      <c r="F167" s="221" t="s">
        <v>839</v>
      </c>
      <c r="G167" s="222" t="s">
        <v>248</v>
      </c>
      <c r="H167" s="223">
        <v>18.140000000000001</v>
      </c>
      <c r="I167" s="224"/>
      <c r="J167" s="225">
        <f>ROUND(I167*H167,2)</f>
        <v>0</v>
      </c>
      <c r="K167" s="221" t="s">
        <v>168</v>
      </c>
      <c r="L167" s="45"/>
      <c r="M167" s="226" t="s">
        <v>1</v>
      </c>
      <c r="N167" s="227" t="s">
        <v>45</v>
      </c>
      <c r="O167" s="92"/>
      <c r="P167" s="228">
        <f>O167*H167</f>
        <v>0</v>
      </c>
      <c r="Q167" s="228">
        <v>0</v>
      </c>
      <c r="R167" s="228">
        <f>Q167*H167</f>
        <v>0</v>
      </c>
      <c r="S167" s="228">
        <v>0</v>
      </c>
      <c r="T167" s="229">
        <f>S167*H167</f>
        <v>0</v>
      </c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R167" s="230" t="s">
        <v>184</v>
      </c>
      <c r="AT167" s="230" t="s">
        <v>164</v>
      </c>
      <c r="AU167" s="230" t="s">
        <v>90</v>
      </c>
      <c r="AY167" s="18" t="s">
        <v>161</v>
      </c>
      <c r="BE167" s="231">
        <f>IF(N167="základní",J167,0)</f>
        <v>0</v>
      </c>
      <c r="BF167" s="231">
        <f>IF(N167="snížená",J167,0)</f>
        <v>0</v>
      </c>
      <c r="BG167" s="231">
        <f>IF(N167="zákl. přenesená",J167,0)</f>
        <v>0</v>
      </c>
      <c r="BH167" s="231">
        <f>IF(N167="sníž. přenesená",J167,0)</f>
        <v>0</v>
      </c>
      <c r="BI167" s="231">
        <f>IF(N167="nulová",J167,0)</f>
        <v>0</v>
      </c>
      <c r="BJ167" s="18" t="s">
        <v>88</v>
      </c>
      <c r="BK167" s="231">
        <f>ROUND(I167*H167,2)</f>
        <v>0</v>
      </c>
      <c r="BL167" s="18" t="s">
        <v>184</v>
      </c>
      <c r="BM167" s="230" t="s">
        <v>2543</v>
      </c>
    </row>
    <row r="168" s="2" customFormat="1" ht="16.5" customHeight="1">
      <c r="A168" s="39"/>
      <c r="B168" s="40"/>
      <c r="C168" s="219" t="s">
        <v>303</v>
      </c>
      <c r="D168" s="219" t="s">
        <v>164</v>
      </c>
      <c r="E168" s="220" t="s">
        <v>841</v>
      </c>
      <c r="F168" s="221" t="s">
        <v>842</v>
      </c>
      <c r="G168" s="222" t="s">
        <v>248</v>
      </c>
      <c r="H168" s="223">
        <v>18.140000000000001</v>
      </c>
      <c r="I168" s="224"/>
      <c r="J168" s="225">
        <f>ROUND(I168*H168,2)</f>
        <v>0</v>
      </c>
      <c r="K168" s="221" t="s">
        <v>168</v>
      </c>
      <c r="L168" s="45"/>
      <c r="M168" s="226" t="s">
        <v>1</v>
      </c>
      <c r="N168" s="227" t="s">
        <v>45</v>
      </c>
      <c r="O168" s="92"/>
      <c r="P168" s="228">
        <f>O168*H168</f>
        <v>0</v>
      </c>
      <c r="Q168" s="228">
        <v>1.0000000000000001E-05</v>
      </c>
      <c r="R168" s="228">
        <f>Q168*H168</f>
        <v>0.00018140000000000002</v>
      </c>
      <c r="S168" s="228">
        <v>0</v>
      </c>
      <c r="T168" s="229">
        <f>S168*H168</f>
        <v>0</v>
      </c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R168" s="230" t="s">
        <v>184</v>
      </c>
      <c r="AT168" s="230" t="s">
        <v>164</v>
      </c>
      <c r="AU168" s="230" t="s">
        <v>90</v>
      </c>
      <c r="AY168" s="18" t="s">
        <v>161</v>
      </c>
      <c r="BE168" s="231">
        <f>IF(N168="základní",J168,0)</f>
        <v>0</v>
      </c>
      <c r="BF168" s="231">
        <f>IF(N168="snížená",J168,0)</f>
        <v>0</v>
      </c>
      <c r="BG168" s="231">
        <f>IF(N168="zákl. přenesená",J168,0)</f>
        <v>0</v>
      </c>
      <c r="BH168" s="231">
        <f>IF(N168="sníž. přenesená",J168,0)</f>
        <v>0</v>
      </c>
      <c r="BI168" s="231">
        <f>IF(N168="nulová",J168,0)</f>
        <v>0</v>
      </c>
      <c r="BJ168" s="18" t="s">
        <v>88</v>
      </c>
      <c r="BK168" s="231">
        <f>ROUND(I168*H168,2)</f>
        <v>0</v>
      </c>
      <c r="BL168" s="18" t="s">
        <v>184</v>
      </c>
      <c r="BM168" s="230" t="s">
        <v>2544</v>
      </c>
    </row>
    <row r="169" s="2" customFormat="1" ht="24.15" customHeight="1">
      <c r="A169" s="39"/>
      <c r="B169" s="40"/>
      <c r="C169" s="219" t="s">
        <v>319</v>
      </c>
      <c r="D169" s="219" t="s">
        <v>164</v>
      </c>
      <c r="E169" s="220" t="s">
        <v>844</v>
      </c>
      <c r="F169" s="221" t="s">
        <v>845</v>
      </c>
      <c r="G169" s="222" t="s">
        <v>248</v>
      </c>
      <c r="H169" s="223">
        <v>18.140000000000001</v>
      </c>
      <c r="I169" s="224"/>
      <c r="J169" s="225">
        <f>ROUND(I169*H169,2)</f>
        <v>0</v>
      </c>
      <c r="K169" s="221" t="s">
        <v>168</v>
      </c>
      <c r="L169" s="45"/>
      <c r="M169" s="226" t="s">
        <v>1</v>
      </c>
      <c r="N169" s="227" t="s">
        <v>45</v>
      </c>
      <c r="O169" s="92"/>
      <c r="P169" s="228">
        <f>O169*H169</f>
        <v>0</v>
      </c>
      <c r="Q169" s="228">
        <v>4.0000000000000003E-05</v>
      </c>
      <c r="R169" s="228">
        <f>Q169*H169</f>
        <v>0.00072560000000000007</v>
      </c>
      <c r="S169" s="228">
        <v>0</v>
      </c>
      <c r="T169" s="229">
        <f>S169*H169</f>
        <v>0</v>
      </c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R169" s="230" t="s">
        <v>184</v>
      </c>
      <c r="AT169" s="230" t="s">
        <v>164</v>
      </c>
      <c r="AU169" s="230" t="s">
        <v>90</v>
      </c>
      <c r="AY169" s="18" t="s">
        <v>161</v>
      </c>
      <c r="BE169" s="231">
        <f>IF(N169="základní",J169,0)</f>
        <v>0</v>
      </c>
      <c r="BF169" s="231">
        <f>IF(N169="snížená",J169,0)</f>
        <v>0</v>
      </c>
      <c r="BG169" s="231">
        <f>IF(N169="zákl. přenesená",J169,0)</f>
        <v>0</v>
      </c>
      <c r="BH169" s="231">
        <f>IF(N169="sníž. přenesená",J169,0)</f>
        <v>0</v>
      </c>
      <c r="BI169" s="231">
        <f>IF(N169="nulová",J169,0)</f>
        <v>0</v>
      </c>
      <c r="BJ169" s="18" t="s">
        <v>88</v>
      </c>
      <c r="BK169" s="231">
        <f>ROUND(I169*H169,2)</f>
        <v>0</v>
      </c>
      <c r="BL169" s="18" t="s">
        <v>184</v>
      </c>
      <c r="BM169" s="230" t="s">
        <v>2545</v>
      </c>
    </row>
    <row r="170" s="2" customFormat="1" ht="24.15" customHeight="1">
      <c r="A170" s="39"/>
      <c r="B170" s="40"/>
      <c r="C170" s="219" t="s">
        <v>323</v>
      </c>
      <c r="D170" s="219" t="s">
        <v>164</v>
      </c>
      <c r="E170" s="220" t="s">
        <v>853</v>
      </c>
      <c r="F170" s="221" t="s">
        <v>854</v>
      </c>
      <c r="G170" s="222" t="s">
        <v>441</v>
      </c>
      <c r="H170" s="223">
        <v>4</v>
      </c>
      <c r="I170" s="224"/>
      <c r="J170" s="225">
        <f>ROUND(I170*H170,2)</f>
        <v>0</v>
      </c>
      <c r="K170" s="221" t="s">
        <v>168</v>
      </c>
      <c r="L170" s="45"/>
      <c r="M170" s="226" t="s">
        <v>1</v>
      </c>
      <c r="N170" s="227" t="s">
        <v>45</v>
      </c>
      <c r="O170" s="92"/>
      <c r="P170" s="228">
        <f>O170*H170</f>
        <v>0</v>
      </c>
      <c r="Q170" s="228">
        <v>0</v>
      </c>
      <c r="R170" s="228">
        <f>Q170*H170</f>
        <v>0</v>
      </c>
      <c r="S170" s="228">
        <v>0.0089999999999999993</v>
      </c>
      <c r="T170" s="229">
        <f>S170*H170</f>
        <v>0.035999999999999997</v>
      </c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R170" s="230" t="s">
        <v>184</v>
      </c>
      <c r="AT170" s="230" t="s">
        <v>164</v>
      </c>
      <c r="AU170" s="230" t="s">
        <v>90</v>
      </c>
      <c r="AY170" s="18" t="s">
        <v>161</v>
      </c>
      <c r="BE170" s="231">
        <f>IF(N170="základní",J170,0)</f>
        <v>0</v>
      </c>
      <c r="BF170" s="231">
        <f>IF(N170="snížená",J170,0)</f>
        <v>0</v>
      </c>
      <c r="BG170" s="231">
        <f>IF(N170="zákl. přenesená",J170,0)</f>
        <v>0</v>
      </c>
      <c r="BH170" s="231">
        <f>IF(N170="sníž. přenesená",J170,0)</f>
        <v>0</v>
      </c>
      <c r="BI170" s="231">
        <f>IF(N170="nulová",J170,0)</f>
        <v>0</v>
      </c>
      <c r="BJ170" s="18" t="s">
        <v>88</v>
      </c>
      <c r="BK170" s="231">
        <f>ROUND(I170*H170,2)</f>
        <v>0</v>
      </c>
      <c r="BL170" s="18" t="s">
        <v>184</v>
      </c>
      <c r="BM170" s="230" t="s">
        <v>2546</v>
      </c>
    </row>
    <row r="171" s="2" customFormat="1" ht="24.15" customHeight="1">
      <c r="A171" s="39"/>
      <c r="B171" s="40"/>
      <c r="C171" s="219" t="s">
        <v>327</v>
      </c>
      <c r="D171" s="219" t="s">
        <v>164</v>
      </c>
      <c r="E171" s="220" t="s">
        <v>857</v>
      </c>
      <c r="F171" s="221" t="s">
        <v>858</v>
      </c>
      <c r="G171" s="222" t="s">
        <v>441</v>
      </c>
      <c r="H171" s="223">
        <v>2</v>
      </c>
      <c r="I171" s="224"/>
      <c r="J171" s="225">
        <f>ROUND(I171*H171,2)</f>
        <v>0</v>
      </c>
      <c r="K171" s="221" t="s">
        <v>168</v>
      </c>
      <c r="L171" s="45"/>
      <c r="M171" s="226" t="s">
        <v>1</v>
      </c>
      <c r="N171" s="227" t="s">
        <v>45</v>
      </c>
      <c r="O171" s="92"/>
      <c r="P171" s="228">
        <f>O171*H171</f>
        <v>0</v>
      </c>
      <c r="Q171" s="228">
        <v>0</v>
      </c>
      <c r="R171" s="228">
        <f>Q171*H171</f>
        <v>0</v>
      </c>
      <c r="S171" s="228">
        <v>0.017999999999999999</v>
      </c>
      <c r="T171" s="229">
        <f>S171*H171</f>
        <v>0.035999999999999997</v>
      </c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R171" s="230" t="s">
        <v>184</v>
      </c>
      <c r="AT171" s="230" t="s">
        <v>164</v>
      </c>
      <c r="AU171" s="230" t="s">
        <v>90</v>
      </c>
      <c r="AY171" s="18" t="s">
        <v>161</v>
      </c>
      <c r="BE171" s="231">
        <f>IF(N171="základní",J171,0)</f>
        <v>0</v>
      </c>
      <c r="BF171" s="231">
        <f>IF(N171="snížená",J171,0)</f>
        <v>0</v>
      </c>
      <c r="BG171" s="231">
        <f>IF(N171="zákl. přenesená",J171,0)</f>
        <v>0</v>
      </c>
      <c r="BH171" s="231">
        <f>IF(N171="sníž. přenesená",J171,0)</f>
        <v>0</v>
      </c>
      <c r="BI171" s="231">
        <f>IF(N171="nulová",J171,0)</f>
        <v>0</v>
      </c>
      <c r="BJ171" s="18" t="s">
        <v>88</v>
      </c>
      <c r="BK171" s="231">
        <f>ROUND(I171*H171,2)</f>
        <v>0</v>
      </c>
      <c r="BL171" s="18" t="s">
        <v>184</v>
      </c>
      <c r="BM171" s="230" t="s">
        <v>2547</v>
      </c>
    </row>
    <row r="172" s="2" customFormat="1" ht="24.15" customHeight="1">
      <c r="A172" s="39"/>
      <c r="B172" s="40"/>
      <c r="C172" s="219" t="s">
        <v>330</v>
      </c>
      <c r="D172" s="219" t="s">
        <v>164</v>
      </c>
      <c r="E172" s="220" t="s">
        <v>432</v>
      </c>
      <c r="F172" s="221" t="s">
        <v>433</v>
      </c>
      <c r="G172" s="222" t="s">
        <v>191</v>
      </c>
      <c r="H172" s="223">
        <v>2</v>
      </c>
      <c r="I172" s="224"/>
      <c r="J172" s="225">
        <f>ROUND(I172*H172,2)</f>
        <v>0</v>
      </c>
      <c r="K172" s="221" t="s">
        <v>308</v>
      </c>
      <c r="L172" s="45"/>
      <c r="M172" s="226" t="s">
        <v>1</v>
      </c>
      <c r="N172" s="227" t="s">
        <v>45</v>
      </c>
      <c r="O172" s="92"/>
      <c r="P172" s="228">
        <f>O172*H172</f>
        <v>0</v>
      </c>
      <c r="Q172" s="228">
        <v>0.00076000000000000004</v>
      </c>
      <c r="R172" s="228">
        <f>Q172*H172</f>
        <v>0.0015200000000000001</v>
      </c>
      <c r="S172" s="228">
        <v>0.0020999999999999999</v>
      </c>
      <c r="T172" s="229">
        <f>S172*H172</f>
        <v>0.0041999999999999997</v>
      </c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R172" s="230" t="s">
        <v>184</v>
      </c>
      <c r="AT172" s="230" t="s">
        <v>164</v>
      </c>
      <c r="AU172" s="230" t="s">
        <v>90</v>
      </c>
      <c r="AY172" s="18" t="s">
        <v>161</v>
      </c>
      <c r="BE172" s="231">
        <f>IF(N172="základní",J172,0)</f>
        <v>0</v>
      </c>
      <c r="BF172" s="231">
        <f>IF(N172="snížená",J172,0)</f>
        <v>0</v>
      </c>
      <c r="BG172" s="231">
        <f>IF(N172="zákl. přenesená",J172,0)</f>
        <v>0</v>
      </c>
      <c r="BH172" s="231">
        <f>IF(N172="sníž. přenesená",J172,0)</f>
        <v>0</v>
      </c>
      <c r="BI172" s="231">
        <f>IF(N172="nulová",J172,0)</f>
        <v>0</v>
      </c>
      <c r="BJ172" s="18" t="s">
        <v>88</v>
      </c>
      <c r="BK172" s="231">
        <f>ROUND(I172*H172,2)</f>
        <v>0</v>
      </c>
      <c r="BL172" s="18" t="s">
        <v>184</v>
      </c>
      <c r="BM172" s="230" t="s">
        <v>2548</v>
      </c>
    </row>
    <row r="173" s="2" customFormat="1" ht="24.15" customHeight="1">
      <c r="A173" s="39"/>
      <c r="B173" s="40"/>
      <c r="C173" s="219" t="s">
        <v>7</v>
      </c>
      <c r="D173" s="219" t="s">
        <v>164</v>
      </c>
      <c r="E173" s="220" t="s">
        <v>862</v>
      </c>
      <c r="F173" s="221" t="s">
        <v>863</v>
      </c>
      <c r="G173" s="222" t="s">
        <v>191</v>
      </c>
      <c r="H173" s="223">
        <v>1</v>
      </c>
      <c r="I173" s="224"/>
      <c r="J173" s="225">
        <f>ROUND(I173*H173,2)</f>
        <v>0</v>
      </c>
      <c r="K173" s="221" t="s">
        <v>308</v>
      </c>
      <c r="L173" s="45"/>
      <c r="M173" s="226" t="s">
        <v>1</v>
      </c>
      <c r="N173" s="227" t="s">
        <v>45</v>
      </c>
      <c r="O173" s="92"/>
      <c r="P173" s="228">
        <f>O173*H173</f>
        <v>0</v>
      </c>
      <c r="Q173" s="228">
        <v>0.0011800000000000001</v>
      </c>
      <c r="R173" s="228">
        <f>Q173*H173</f>
        <v>0.0011800000000000001</v>
      </c>
      <c r="S173" s="228">
        <v>0.014</v>
      </c>
      <c r="T173" s="229">
        <f>S173*H173</f>
        <v>0.014</v>
      </c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R173" s="230" t="s">
        <v>184</v>
      </c>
      <c r="AT173" s="230" t="s">
        <v>164</v>
      </c>
      <c r="AU173" s="230" t="s">
        <v>90</v>
      </c>
      <c r="AY173" s="18" t="s">
        <v>161</v>
      </c>
      <c r="BE173" s="231">
        <f>IF(N173="základní",J173,0)</f>
        <v>0</v>
      </c>
      <c r="BF173" s="231">
        <f>IF(N173="snížená",J173,0)</f>
        <v>0</v>
      </c>
      <c r="BG173" s="231">
        <f>IF(N173="zákl. přenesená",J173,0)</f>
        <v>0</v>
      </c>
      <c r="BH173" s="231">
        <f>IF(N173="sníž. přenesená",J173,0)</f>
        <v>0</v>
      </c>
      <c r="BI173" s="231">
        <f>IF(N173="nulová",J173,0)</f>
        <v>0</v>
      </c>
      <c r="BJ173" s="18" t="s">
        <v>88</v>
      </c>
      <c r="BK173" s="231">
        <f>ROUND(I173*H173,2)</f>
        <v>0</v>
      </c>
      <c r="BL173" s="18" t="s">
        <v>184</v>
      </c>
      <c r="BM173" s="230" t="s">
        <v>2549</v>
      </c>
    </row>
    <row r="174" s="12" customFormat="1" ht="22.8" customHeight="1">
      <c r="A174" s="12"/>
      <c r="B174" s="203"/>
      <c r="C174" s="204"/>
      <c r="D174" s="205" t="s">
        <v>79</v>
      </c>
      <c r="E174" s="217" t="s">
        <v>277</v>
      </c>
      <c r="F174" s="217" t="s">
        <v>278</v>
      </c>
      <c r="G174" s="204"/>
      <c r="H174" s="204"/>
      <c r="I174" s="207"/>
      <c r="J174" s="218">
        <f>BK174</f>
        <v>0</v>
      </c>
      <c r="K174" s="204"/>
      <c r="L174" s="209"/>
      <c r="M174" s="210"/>
      <c r="N174" s="211"/>
      <c r="O174" s="211"/>
      <c r="P174" s="212">
        <f>SUM(P175:P183)</f>
        <v>0</v>
      </c>
      <c r="Q174" s="211"/>
      <c r="R174" s="212">
        <f>SUM(R175:R183)</f>
        <v>0</v>
      </c>
      <c r="S174" s="211"/>
      <c r="T174" s="213">
        <f>SUM(T175:T183)</f>
        <v>0</v>
      </c>
      <c r="U174" s="12"/>
      <c r="V174" s="12"/>
      <c r="W174" s="12"/>
      <c r="X174" s="12"/>
      <c r="Y174" s="12"/>
      <c r="Z174" s="12"/>
      <c r="AA174" s="12"/>
      <c r="AB174" s="12"/>
      <c r="AC174" s="12"/>
      <c r="AD174" s="12"/>
      <c r="AE174" s="12"/>
      <c r="AR174" s="214" t="s">
        <v>88</v>
      </c>
      <c r="AT174" s="215" t="s">
        <v>79</v>
      </c>
      <c r="AU174" s="215" t="s">
        <v>88</v>
      </c>
      <c r="AY174" s="214" t="s">
        <v>161</v>
      </c>
      <c r="BK174" s="216">
        <f>SUM(BK175:BK183)</f>
        <v>0</v>
      </c>
    </row>
    <row r="175" s="2" customFormat="1" ht="24.15" customHeight="1">
      <c r="A175" s="39"/>
      <c r="B175" s="40"/>
      <c r="C175" s="219" t="s">
        <v>336</v>
      </c>
      <c r="D175" s="219" t="s">
        <v>164</v>
      </c>
      <c r="E175" s="220" t="s">
        <v>279</v>
      </c>
      <c r="F175" s="221" t="s">
        <v>280</v>
      </c>
      <c r="G175" s="222" t="s">
        <v>281</v>
      </c>
      <c r="H175" s="223">
        <v>0.39500000000000002</v>
      </c>
      <c r="I175" s="224"/>
      <c r="J175" s="225">
        <f>ROUND(I175*H175,2)</f>
        <v>0</v>
      </c>
      <c r="K175" s="221" t="s">
        <v>168</v>
      </c>
      <c r="L175" s="45"/>
      <c r="M175" s="226" t="s">
        <v>1</v>
      </c>
      <c r="N175" s="227" t="s">
        <v>45</v>
      </c>
      <c r="O175" s="92"/>
      <c r="P175" s="228">
        <f>O175*H175</f>
        <v>0</v>
      </c>
      <c r="Q175" s="228">
        <v>0</v>
      </c>
      <c r="R175" s="228">
        <f>Q175*H175</f>
        <v>0</v>
      </c>
      <c r="S175" s="228">
        <v>0</v>
      </c>
      <c r="T175" s="229">
        <f>S175*H175</f>
        <v>0</v>
      </c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R175" s="230" t="s">
        <v>184</v>
      </c>
      <c r="AT175" s="230" t="s">
        <v>164</v>
      </c>
      <c r="AU175" s="230" t="s">
        <v>90</v>
      </c>
      <c r="AY175" s="18" t="s">
        <v>161</v>
      </c>
      <c r="BE175" s="231">
        <f>IF(N175="základní",J175,0)</f>
        <v>0</v>
      </c>
      <c r="BF175" s="231">
        <f>IF(N175="snížená",J175,0)</f>
        <v>0</v>
      </c>
      <c r="BG175" s="231">
        <f>IF(N175="zákl. přenesená",J175,0)</f>
        <v>0</v>
      </c>
      <c r="BH175" s="231">
        <f>IF(N175="sníž. přenesená",J175,0)</f>
        <v>0</v>
      </c>
      <c r="BI175" s="231">
        <f>IF(N175="nulová",J175,0)</f>
        <v>0</v>
      </c>
      <c r="BJ175" s="18" t="s">
        <v>88</v>
      </c>
      <c r="BK175" s="231">
        <f>ROUND(I175*H175,2)</f>
        <v>0</v>
      </c>
      <c r="BL175" s="18" t="s">
        <v>184</v>
      </c>
      <c r="BM175" s="230" t="s">
        <v>2550</v>
      </c>
    </row>
    <row r="176" s="2" customFormat="1" ht="33" customHeight="1">
      <c r="A176" s="39"/>
      <c r="B176" s="40"/>
      <c r="C176" s="219" t="s">
        <v>341</v>
      </c>
      <c r="D176" s="219" t="s">
        <v>164</v>
      </c>
      <c r="E176" s="220" t="s">
        <v>283</v>
      </c>
      <c r="F176" s="221" t="s">
        <v>284</v>
      </c>
      <c r="G176" s="222" t="s">
        <v>281</v>
      </c>
      <c r="H176" s="223">
        <v>3.9500000000000002</v>
      </c>
      <c r="I176" s="224"/>
      <c r="J176" s="225">
        <f>ROUND(I176*H176,2)</f>
        <v>0</v>
      </c>
      <c r="K176" s="221" t="s">
        <v>168</v>
      </c>
      <c r="L176" s="45"/>
      <c r="M176" s="226" t="s">
        <v>1</v>
      </c>
      <c r="N176" s="227" t="s">
        <v>45</v>
      </c>
      <c r="O176" s="92"/>
      <c r="P176" s="228">
        <f>O176*H176</f>
        <v>0</v>
      </c>
      <c r="Q176" s="228">
        <v>0</v>
      </c>
      <c r="R176" s="228">
        <f>Q176*H176</f>
        <v>0</v>
      </c>
      <c r="S176" s="228">
        <v>0</v>
      </c>
      <c r="T176" s="229">
        <f>S176*H176</f>
        <v>0</v>
      </c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R176" s="230" t="s">
        <v>184</v>
      </c>
      <c r="AT176" s="230" t="s">
        <v>164</v>
      </c>
      <c r="AU176" s="230" t="s">
        <v>90</v>
      </c>
      <c r="AY176" s="18" t="s">
        <v>161</v>
      </c>
      <c r="BE176" s="231">
        <f>IF(N176="základní",J176,0)</f>
        <v>0</v>
      </c>
      <c r="BF176" s="231">
        <f>IF(N176="snížená",J176,0)</f>
        <v>0</v>
      </c>
      <c r="BG176" s="231">
        <f>IF(N176="zákl. přenesená",J176,0)</f>
        <v>0</v>
      </c>
      <c r="BH176" s="231">
        <f>IF(N176="sníž. přenesená",J176,0)</f>
        <v>0</v>
      </c>
      <c r="BI176" s="231">
        <f>IF(N176="nulová",J176,0)</f>
        <v>0</v>
      </c>
      <c r="BJ176" s="18" t="s">
        <v>88</v>
      </c>
      <c r="BK176" s="231">
        <f>ROUND(I176*H176,2)</f>
        <v>0</v>
      </c>
      <c r="BL176" s="18" t="s">
        <v>184</v>
      </c>
      <c r="BM176" s="230" t="s">
        <v>2551</v>
      </c>
    </row>
    <row r="177" s="13" customFormat="1">
      <c r="A177" s="13"/>
      <c r="B177" s="241"/>
      <c r="C177" s="242"/>
      <c r="D177" s="232" t="s">
        <v>250</v>
      </c>
      <c r="E177" s="242"/>
      <c r="F177" s="244" t="s">
        <v>2552</v>
      </c>
      <c r="G177" s="242"/>
      <c r="H177" s="245">
        <v>3.9500000000000002</v>
      </c>
      <c r="I177" s="246"/>
      <c r="J177" s="242"/>
      <c r="K177" s="242"/>
      <c r="L177" s="247"/>
      <c r="M177" s="248"/>
      <c r="N177" s="249"/>
      <c r="O177" s="249"/>
      <c r="P177" s="249"/>
      <c r="Q177" s="249"/>
      <c r="R177" s="249"/>
      <c r="S177" s="249"/>
      <c r="T177" s="250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251" t="s">
        <v>250</v>
      </c>
      <c r="AU177" s="251" t="s">
        <v>90</v>
      </c>
      <c r="AV177" s="13" t="s">
        <v>90</v>
      </c>
      <c r="AW177" s="13" t="s">
        <v>4</v>
      </c>
      <c r="AX177" s="13" t="s">
        <v>88</v>
      </c>
      <c r="AY177" s="251" t="s">
        <v>161</v>
      </c>
    </row>
    <row r="178" s="2" customFormat="1" ht="24.15" customHeight="1">
      <c r="A178" s="39"/>
      <c r="B178" s="40"/>
      <c r="C178" s="219" t="s">
        <v>345</v>
      </c>
      <c r="D178" s="219" t="s">
        <v>164</v>
      </c>
      <c r="E178" s="220" t="s">
        <v>287</v>
      </c>
      <c r="F178" s="221" t="s">
        <v>288</v>
      </c>
      <c r="G178" s="222" t="s">
        <v>281</v>
      </c>
      <c r="H178" s="223">
        <v>0.39500000000000002</v>
      </c>
      <c r="I178" s="224"/>
      <c r="J178" s="225">
        <f>ROUND(I178*H178,2)</f>
        <v>0</v>
      </c>
      <c r="K178" s="221" t="s">
        <v>168</v>
      </c>
      <c r="L178" s="45"/>
      <c r="M178" s="226" t="s">
        <v>1</v>
      </c>
      <c r="N178" s="227" t="s">
        <v>45</v>
      </c>
      <c r="O178" s="92"/>
      <c r="P178" s="228">
        <f>O178*H178</f>
        <v>0</v>
      </c>
      <c r="Q178" s="228">
        <v>0</v>
      </c>
      <c r="R178" s="228">
        <f>Q178*H178</f>
        <v>0</v>
      </c>
      <c r="S178" s="228">
        <v>0</v>
      </c>
      <c r="T178" s="229">
        <f>S178*H178</f>
        <v>0</v>
      </c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R178" s="230" t="s">
        <v>184</v>
      </c>
      <c r="AT178" s="230" t="s">
        <v>164</v>
      </c>
      <c r="AU178" s="230" t="s">
        <v>90</v>
      </c>
      <c r="AY178" s="18" t="s">
        <v>161</v>
      </c>
      <c r="BE178" s="231">
        <f>IF(N178="základní",J178,0)</f>
        <v>0</v>
      </c>
      <c r="BF178" s="231">
        <f>IF(N178="snížená",J178,0)</f>
        <v>0</v>
      </c>
      <c r="BG178" s="231">
        <f>IF(N178="zákl. přenesená",J178,0)</f>
        <v>0</v>
      </c>
      <c r="BH178" s="231">
        <f>IF(N178="sníž. přenesená",J178,0)</f>
        <v>0</v>
      </c>
      <c r="BI178" s="231">
        <f>IF(N178="nulová",J178,0)</f>
        <v>0</v>
      </c>
      <c r="BJ178" s="18" t="s">
        <v>88</v>
      </c>
      <c r="BK178" s="231">
        <f>ROUND(I178*H178,2)</f>
        <v>0</v>
      </c>
      <c r="BL178" s="18" t="s">
        <v>184</v>
      </c>
      <c r="BM178" s="230" t="s">
        <v>2553</v>
      </c>
    </row>
    <row r="179" s="2" customFormat="1" ht="24.15" customHeight="1">
      <c r="A179" s="39"/>
      <c r="B179" s="40"/>
      <c r="C179" s="219" t="s">
        <v>352</v>
      </c>
      <c r="D179" s="219" t="s">
        <v>164</v>
      </c>
      <c r="E179" s="220" t="s">
        <v>290</v>
      </c>
      <c r="F179" s="221" t="s">
        <v>291</v>
      </c>
      <c r="G179" s="222" t="s">
        <v>281</v>
      </c>
      <c r="H179" s="223">
        <v>3.1600000000000001</v>
      </c>
      <c r="I179" s="224"/>
      <c r="J179" s="225">
        <f>ROUND(I179*H179,2)</f>
        <v>0</v>
      </c>
      <c r="K179" s="221" t="s">
        <v>168</v>
      </c>
      <c r="L179" s="45"/>
      <c r="M179" s="226" t="s">
        <v>1</v>
      </c>
      <c r="N179" s="227" t="s">
        <v>45</v>
      </c>
      <c r="O179" s="92"/>
      <c r="P179" s="228">
        <f>O179*H179</f>
        <v>0</v>
      </c>
      <c r="Q179" s="228">
        <v>0</v>
      </c>
      <c r="R179" s="228">
        <f>Q179*H179</f>
        <v>0</v>
      </c>
      <c r="S179" s="228">
        <v>0</v>
      </c>
      <c r="T179" s="229">
        <f>S179*H179</f>
        <v>0</v>
      </c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R179" s="230" t="s">
        <v>184</v>
      </c>
      <c r="AT179" s="230" t="s">
        <v>164</v>
      </c>
      <c r="AU179" s="230" t="s">
        <v>90</v>
      </c>
      <c r="AY179" s="18" t="s">
        <v>161</v>
      </c>
      <c r="BE179" s="231">
        <f>IF(N179="základní",J179,0)</f>
        <v>0</v>
      </c>
      <c r="BF179" s="231">
        <f>IF(N179="snížená",J179,0)</f>
        <v>0</v>
      </c>
      <c r="BG179" s="231">
        <f>IF(N179="zákl. přenesená",J179,0)</f>
        <v>0</v>
      </c>
      <c r="BH179" s="231">
        <f>IF(N179="sníž. přenesená",J179,0)</f>
        <v>0</v>
      </c>
      <c r="BI179" s="231">
        <f>IF(N179="nulová",J179,0)</f>
        <v>0</v>
      </c>
      <c r="BJ179" s="18" t="s">
        <v>88</v>
      </c>
      <c r="BK179" s="231">
        <f>ROUND(I179*H179,2)</f>
        <v>0</v>
      </c>
      <c r="BL179" s="18" t="s">
        <v>184</v>
      </c>
      <c r="BM179" s="230" t="s">
        <v>2554</v>
      </c>
    </row>
    <row r="180" s="13" customFormat="1">
      <c r="A180" s="13"/>
      <c r="B180" s="241"/>
      <c r="C180" s="242"/>
      <c r="D180" s="232" t="s">
        <v>250</v>
      </c>
      <c r="E180" s="242"/>
      <c r="F180" s="244" t="s">
        <v>2555</v>
      </c>
      <c r="G180" s="242"/>
      <c r="H180" s="245">
        <v>3.1600000000000001</v>
      </c>
      <c r="I180" s="246"/>
      <c r="J180" s="242"/>
      <c r="K180" s="242"/>
      <c r="L180" s="247"/>
      <c r="M180" s="248"/>
      <c r="N180" s="249"/>
      <c r="O180" s="249"/>
      <c r="P180" s="249"/>
      <c r="Q180" s="249"/>
      <c r="R180" s="249"/>
      <c r="S180" s="249"/>
      <c r="T180" s="250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251" t="s">
        <v>250</v>
      </c>
      <c r="AU180" s="251" t="s">
        <v>90</v>
      </c>
      <c r="AV180" s="13" t="s">
        <v>90</v>
      </c>
      <c r="AW180" s="13" t="s">
        <v>4</v>
      </c>
      <c r="AX180" s="13" t="s">
        <v>88</v>
      </c>
      <c r="AY180" s="251" t="s">
        <v>161</v>
      </c>
    </row>
    <row r="181" s="2" customFormat="1" ht="33" customHeight="1">
      <c r="A181" s="39"/>
      <c r="B181" s="40"/>
      <c r="C181" s="219" t="s">
        <v>359</v>
      </c>
      <c r="D181" s="219" t="s">
        <v>164</v>
      </c>
      <c r="E181" s="220" t="s">
        <v>294</v>
      </c>
      <c r="F181" s="221" t="s">
        <v>295</v>
      </c>
      <c r="G181" s="222" t="s">
        <v>281</v>
      </c>
      <c r="H181" s="223">
        <v>0.34399999999999997</v>
      </c>
      <c r="I181" s="224"/>
      <c r="J181" s="225">
        <f>ROUND(I181*H181,2)</f>
        <v>0</v>
      </c>
      <c r="K181" s="221" t="s">
        <v>168</v>
      </c>
      <c r="L181" s="45"/>
      <c r="M181" s="226" t="s">
        <v>1</v>
      </c>
      <c r="N181" s="227" t="s">
        <v>45</v>
      </c>
      <c r="O181" s="92"/>
      <c r="P181" s="228">
        <f>O181*H181</f>
        <v>0</v>
      </c>
      <c r="Q181" s="228">
        <v>0</v>
      </c>
      <c r="R181" s="228">
        <f>Q181*H181</f>
        <v>0</v>
      </c>
      <c r="S181" s="228">
        <v>0</v>
      </c>
      <c r="T181" s="229">
        <f>S181*H181</f>
        <v>0</v>
      </c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R181" s="230" t="s">
        <v>184</v>
      </c>
      <c r="AT181" s="230" t="s">
        <v>164</v>
      </c>
      <c r="AU181" s="230" t="s">
        <v>90</v>
      </c>
      <c r="AY181" s="18" t="s">
        <v>161</v>
      </c>
      <c r="BE181" s="231">
        <f>IF(N181="základní",J181,0)</f>
        <v>0</v>
      </c>
      <c r="BF181" s="231">
        <f>IF(N181="snížená",J181,0)</f>
        <v>0</v>
      </c>
      <c r="BG181" s="231">
        <f>IF(N181="zákl. přenesená",J181,0)</f>
        <v>0</v>
      </c>
      <c r="BH181" s="231">
        <f>IF(N181="sníž. přenesená",J181,0)</f>
        <v>0</v>
      </c>
      <c r="BI181" s="231">
        <f>IF(N181="nulová",J181,0)</f>
        <v>0</v>
      </c>
      <c r="BJ181" s="18" t="s">
        <v>88</v>
      </c>
      <c r="BK181" s="231">
        <f>ROUND(I181*H181,2)</f>
        <v>0</v>
      </c>
      <c r="BL181" s="18" t="s">
        <v>184</v>
      </c>
      <c r="BM181" s="230" t="s">
        <v>2556</v>
      </c>
    </row>
    <row r="182" s="13" customFormat="1">
      <c r="A182" s="13"/>
      <c r="B182" s="241"/>
      <c r="C182" s="242"/>
      <c r="D182" s="232" t="s">
        <v>250</v>
      </c>
      <c r="E182" s="243" t="s">
        <v>1</v>
      </c>
      <c r="F182" s="244" t="s">
        <v>2557</v>
      </c>
      <c r="G182" s="242"/>
      <c r="H182" s="245">
        <v>0.34399999999999997</v>
      </c>
      <c r="I182" s="246"/>
      <c r="J182" s="242"/>
      <c r="K182" s="242"/>
      <c r="L182" s="247"/>
      <c r="M182" s="248"/>
      <c r="N182" s="249"/>
      <c r="O182" s="249"/>
      <c r="P182" s="249"/>
      <c r="Q182" s="249"/>
      <c r="R182" s="249"/>
      <c r="S182" s="249"/>
      <c r="T182" s="250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251" t="s">
        <v>250</v>
      </c>
      <c r="AU182" s="251" t="s">
        <v>90</v>
      </c>
      <c r="AV182" s="13" t="s">
        <v>90</v>
      </c>
      <c r="AW182" s="13" t="s">
        <v>36</v>
      </c>
      <c r="AX182" s="13" t="s">
        <v>88</v>
      </c>
      <c r="AY182" s="251" t="s">
        <v>161</v>
      </c>
    </row>
    <row r="183" s="2" customFormat="1" ht="37.8" customHeight="1">
      <c r="A183" s="39"/>
      <c r="B183" s="40"/>
      <c r="C183" s="219" t="s">
        <v>364</v>
      </c>
      <c r="D183" s="219" t="s">
        <v>164</v>
      </c>
      <c r="E183" s="220" t="s">
        <v>873</v>
      </c>
      <c r="F183" s="221" t="s">
        <v>874</v>
      </c>
      <c r="G183" s="222" t="s">
        <v>281</v>
      </c>
      <c r="H183" s="223">
        <v>0.050999999999999997</v>
      </c>
      <c r="I183" s="224"/>
      <c r="J183" s="225">
        <f>ROUND(I183*H183,2)</f>
        <v>0</v>
      </c>
      <c r="K183" s="221" t="s">
        <v>168</v>
      </c>
      <c r="L183" s="45"/>
      <c r="M183" s="226" t="s">
        <v>1</v>
      </c>
      <c r="N183" s="227" t="s">
        <v>45</v>
      </c>
      <c r="O183" s="92"/>
      <c r="P183" s="228">
        <f>O183*H183</f>
        <v>0</v>
      </c>
      <c r="Q183" s="228">
        <v>0</v>
      </c>
      <c r="R183" s="228">
        <f>Q183*H183</f>
        <v>0</v>
      </c>
      <c r="S183" s="228">
        <v>0</v>
      </c>
      <c r="T183" s="229">
        <f>S183*H183</f>
        <v>0</v>
      </c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R183" s="230" t="s">
        <v>184</v>
      </c>
      <c r="AT183" s="230" t="s">
        <v>164</v>
      </c>
      <c r="AU183" s="230" t="s">
        <v>90</v>
      </c>
      <c r="AY183" s="18" t="s">
        <v>161</v>
      </c>
      <c r="BE183" s="231">
        <f>IF(N183="základní",J183,0)</f>
        <v>0</v>
      </c>
      <c r="BF183" s="231">
        <f>IF(N183="snížená",J183,0)</f>
        <v>0</v>
      </c>
      <c r="BG183" s="231">
        <f>IF(N183="zákl. přenesená",J183,0)</f>
        <v>0</v>
      </c>
      <c r="BH183" s="231">
        <f>IF(N183="sníž. přenesená",J183,0)</f>
        <v>0</v>
      </c>
      <c r="BI183" s="231">
        <f>IF(N183="nulová",J183,0)</f>
        <v>0</v>
      </c>
      <c r="BJ183" s="18" t="s">
        <v>88</v>
      </c>
      <c r="BK183" s="231">
        <f>ROUND(I183*H183,2)</f>
        <v>0</v>
      </c>
      <c r="BL183" s="18" t="s">
        <v>184</v>
      </c>
      <c r="BM183" s="230" t="s">
        <v>2558</v>
      </c>
    </row>
    <row r="184" s="12" customFormat="1" ht="22.8" customHeight="1">
      <c r="A184" s="12"/>
      <c r="B184" s="203"/>
      <c r="C184" s="204"/>
      <c r="D184" s="205" t="s">
        <v>79</v>
      </c>
      <c r="E184" s="217" t="s">
        <v>456</v>
      </c>
      <c r="F184" s="217" t="s">
        <v>457</v>
      </c>
      <c r="G184" s="204"/>
      <c r="H184" s="204"/>
      <c r="I184" s="207"/>
      <c r="J184" s="218">
        <f>BK184</f>
        <v>0</v>
      </c>
      <c r="K184" s="204"/>
      <c r="L184" s="209"/>
      <c r="M184" s="210"/>
      <c r="N184" s="211"/>
      <c r="O184" s="211"/>
      <c r="P184" s="212">
        <f>SUM(P185:P186)</f>
        <v>0</v>
      </c>
      <c r="Q184" s="211"/>
      <c r="R184" s="212">
        <f>SUM(R185:R186)</f>
        <v>0</v>
      </c>
      <c r="S184" s="211"/>
      <c r="T184" s="213">
        <f>SUM(T185:T186)</f>
        <v>0</v>
      </c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/>
      <c r="AR184" s="214" t="s">
        <v>88</v>
      </c>
      <c r="AT184" s="215" t="s">
        <v>79</v>
      </c>
      <c r="AU184" s="215" t="s">
        <v>88</v>
      </c>
      <c r="AY184" s="214" t="s">
        <v>161</v>
      </c>
      <c r="BK184" s="216">
        <f>SUM(BK185:BK186)</f>
        <v>0</v>
      </c>
    </row>
    <row r="185" s="2" customFormat="1" ht="24.15" customHeight="1">
      <c r="A185" s="39"/>
      <c r="B185" s="40"/>
      <c r="C185" s="219" t="s">
        <v>371</v>
      </c>
      <c r="D185" s="219" t="s">
        <v>164</v>
      </c>
      <c r="E185" s="220" t="s">
        <v>458</v>
      </c>
      <c r="F185" s="221" t="s">
        <v>459</v>
      </c>
      <c r="G185" s="222" t="s">
        <v>281</v>
      </c>
      <c r="H185" s="223">
        <v>0.28199999999999997</v>
      </c>
      <c r="I185" s="224"/>
      <c r="J185" s="225">
        <f>ROUND(I185*H185,2)</f>
        <v>0</v>
      </c>
      <c r="K185" s="221" t="s">
        <v>168</v>
      </c>
      <c r="L185" s="45"/>
      <c r="M185" s="226" t="s">
        <v>1</v>
      </c>
      <c r="N185" s="227" t="s">
        <v>45</v>
      </c>
      <c r="O185" s="92"/>
      <c r="P185" s="228">
        <f>O185*H185</f>
        <v>0</v>
      </c>
      <c r="Q185" s="228">
        <v>0</v>
      </c>
      <c r="R185" s="228">
        <f>Q185*H185</f>
        <v>0</v>
      </c>
      <c r="S185" s="228">
        <v>0</v>
      </c>
      <c r="T185" s="229">
        <f>S185*H185</f>
        <v>0</v>
      </c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R185" s="230" t="s">
        <v>184</v>
      </c>
      <c r="AT185" s="230" t="s">
        <v>164</v>
      </c>
      <c r="AU185" s="230" t="s">
        <v>90</v>
      </c>
      <c r="AY185" s="18" t="s">
        <v>161</v>
      </c>
      <c r="BE185" s="231">
        <f>IF(N185="základní",J185,0)</f>
        <v>0</v>
      </c>
      <c r="BF185" s="231">
        <f>IF(N185="snížená",J185,0)</f>
        <v>0</v>
      </c>
      <c r="BG185" s="231">
        <f>IF(N185="zákl. přenesená",J185,0)</f>
        <v>0</v>
      </c>
      <c r="BH185" s="231">
        <f>IF(N185="sníž. přenesená",J185,0)</f>
        <v>0</v>
      </c>
      <c r="BI185" s="231">
        <f>IF(N185="nulová",J185,0)</f>
        <v>0</v>
      </c>
      <c r="BJ185" s="18" t="s">
        <v>88</v>
      </c>
      <c r="BK185" s="231">
        <f>ROUND(I185*H185,2)</f>
        <v>0</v>
      </c>
      <c r="BL185" s="18" t="s">
        <v>184</v>
      </c>
      <c r="BM185" s="230" t="s">
        <v>2559</v>
      </c>
    </row>
    <row r="186" s="2" customFormat="1" ht="24.15" customHeight="1">
      <c r="A186" s="39"/>
      <c r="B186" s="40"/>
      <c r="C186" s="219" t="s">
        <v>379</v>
      </c>
      <c r="D186" s="219" t="s">
        <v>164</v>
      </c>
      <c r="E186" s="220" t="s">
        <v>461</v>
      </c>
      <c r="F186" s="221" t="s">
        <v>462</v>
      </c>
      <c r="G186" s="222" t="s">
        <v>281</v>
      </c>
      <c r="H186" s="223">
        <v>0.28199999999999997</v>
      </c>
      <c r="I186" s="224"/>
      <c r="J186" s="225">
        <f>ROUND(I186*H186,2)</f>
        <v>0</v>
      </c>
      <c r="K186" s="221" t="s">
        <v>168</v>
      </c>
      <c r="L186" s="45"/>
      <c r="M186" s="226" t="s">
        <v>1</v>
      </c>
      <c r="N186" s="227" t="s">
        <v>45</v>
      </c>
      <c r="O186" s="92"/>
      <c r="P186" s="228">
        <f>O186*H186</f>
        <v>0</v>
      </c>
      <c r="Q186" s="228">
        <v>0</v>
      </c>
      <c r="R186" s="228">
        <f>Q186*H186</f>
        <v>0</v>
      </c>
      <c r="S186" s="228">
        <v>0</v>
      </c>
      <c r="T186" s="229">
        <f>S186*H186</f>
        <v>0</v>
      </c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R186" s="230" t="s">
        <v>184</v>
      </c>
      <c r="AT186" s="230" t="s">
        <v>164</v>
      </c>
      <c r="AU186" s="230" t="s">
        <v>90</v>
      </c>
      <c r="AY186" s="18" t="s">
        <v>161</v>
      </c>
      <c r="BE186" s="231">
        <f>IF(N186="základní",J186,0)</f>
        <v>0</v>
      </c>
      <c r="BF186" s="231">
        <f>IF(N186="snížená",J186,0)</f>
        <v>0</v>
      </c>
      <c r="BG186" s="231">
        <f>IF(N186="zákl. přenesená",J186,0)</f>
        <v>0</v>
      </c>
      <c r="BH186" s="231">
        <f>IF(N186="sníž. přenesená",J186,0)</f>
        <v>0</v>
      </c>
      <c r="BI186" s="231">
        <f>IF(N186="nulová",J186,0)</f>
        <v>0</v>
      </c>
      <c r="BJ186" s="18" t="s">
        <v>88</v>
      </c>
      <c r="BK186" s="231">
        <f>ROUND(I186*H186,2)</f>
        <v>0</v>
      </c>
      <c r="BL186" s="18" t="s">
        <v>184</v>
      </c>
      <c r="BM186" s="230" t="s">
        <v>2560</v>
      </c>
    </row>
    <row r="187" s="12" customFormat="1" ht="25.92" customHeight="1">
      <c r="A187" s="12"/>
      <c r="B187" s="203"/>
      <c r="C187" s="204"/>
      <c r="D187" s="205" t="s">
        <v>79</v>
      </c>
      <c r="E187" s="206" t="s">
        <v>297</v>
      </c>
      <c r="F187" s="206" t="s">
        <v>298</v>
      </c>
      <c r="G187" s="204"/>
      <c r="H187" s="204"/>
      <c r="I187" s="207"/>
      <c r="J187" s="208">
        <f>BK187</f>
        <v>0</v>
      </c>
      <c r="K187" s="204"/>
      <c r="L187" s="209"/>
      <c r="M187" s="210"/>
      <c r="N187" s="211"/>
      <c r="O187" s="211"/>
      <c r="P187" s="212">
        <f>P188+P195+P205+P218+P224+P246+P281+P312+P320</f>
        <v>0</v>
      </c>
      <c r="Q187" s="211"/>
      <c r="R187" s="212">
        <f>R188+R195+R205+R218+R224+R246+R281+R312+R320</f>
        <v>1.2824111</v>
      </c>
      <c r="S187" s="211"/>
      <c r="T187" s="213">
        <f>T188+T195+T205+T218+T224+T246+T281+T312+T320</f>
        <v>0.30515873999999998</v>
      </c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R187" s="214" t="s">
        <v>90</v>
      </c>
      <c r="AT187" s="215" t="s">
        <v>79</v>
      </c>
      <c r="AU187" s="215" t="s">
        <v>80</v>
      </c>
      <c r="AY187" s="214" t="s">
        <v>161</v>
      </c>
      <c r="BK187" s="216">
        <f>BK188+BK195+BK205+BK218+BK224+BK246+BK281+BK312+BK320</f>
        <v>0</v>
      </c>
    </row>
    <row r="188" s="12" customFormat="1" ht="22.8" customHeight="1">
      <c r="A188" s="12"/>
      <c r="B188" s="203"/>
      <c r="C188" s="204"/>
      <c r="D188" s="205" t="s">
        <v>79</v>
      </c>
      <c r="E188" s="217" t="s">
        <v>878</v>
      </c>
      <c r="F188" s="217" t="s">
        <v>879</v>
      </c>
      <c r="G188" s="204"/>
      <c r="H188" s="204"/>
      <c r="I188" s="207"/>
      <c r="J188" s="218">
        <f>BK188</f>
        <v>0</v>
      </c>
      <c r="K188" s="204"/>
      <c r="L188" s="209"/>
      <c r="M188" s="210"/>
      <c r="N188" s="211"/>
      <c r="O188" s="211"/>
      <c r="P188" s="212">
        <f>SUM(P189:P194)</f>
        <v>0</v>
      </c>
      <c r="Q188" s="211"/>
      <c r="R188" s="212">
        <f>SUM(R189:R194)</f>
        <v>0.001</v>
      </c>
      <c r="S188" s="211"/>
      <c r="T188" s="213">
        <f>SUM(T189:T194)</f>
        <v>0</v>
      </c>
      <c r="U188" s="12"/>
      <c r="V188" s="12"/>
      <c r="W188" s="12"/>
      <c r="X188" s="12"/>
      <c r="Y188" s="12"/>
      <c r="Z188" s="12"/>
      <c r="AA188" s="12"/>
      <c r="AB188" s="12"/>
      <c r="AC188" s="12"/>
      <c r="AD188" s="12"/>
      <c r="AE188" s="12"/>
      <c r="AR188" s="214" t="s">
        <v>90</v>
      </c>
      <c r="AT188" s="215" t="s">
        <v>79</v>
      </c>
      <c r="AU188" s="215" t="s">
        <v>88</v>
      </c>
      <c r="AY188" s="214" t="s">
        <v>161</v>
      </c>
      <c r="BK188" s="216">
        <f>SUM(BK189:BK194)</f>
        <v>0</v>
      </c>
    </row>
    <row r="189" s="2" customFormat="1" ht="16.5" customHeight="1">
      <c r="A189" s="39"/>
      <c r="B189" s="40"/>
      <c r="C189" s="219" t="s">
        <v>383</v>
      </c>
      <c r="D189" s="219" t="s">
        <v>164</v>
      </c>
      <c r="E189" s="220" t="s">
        <v>883</v>
      </c>
      <c r="F189" s="221" t="s">
        <v>884</v>
      </c>
      <c r="G189" s="222" t="s">
        <v>441</v>
      </c>
      <c r="H189" s="223">
        <v>2</v>
      </c>
      <c r="I189" s="224"/>
      <c r="J189" s="225">
        <f>ROUND(I189*H189,2)</f>
        <v>0</v>
      </c>
      <c r="K189" s="221" t="s">
        <v>168</v>
      </c>
      <c r="L189" s="45"/>
      <c r="M189" s="226" t="s">
        <v>1</v>
      </c>
      <c r="N189" s="227" t="s">
        <v>45</v>
      </c>
      <c r="O189" s="92"/>
      <c r="P189" s="228">
        <f>O189*H189</f>
        <v>0</v>
      </c>
      <c r="Q189" s="228">
        <v>0.00050000000000000001</v>
      </c>
      <c r="R189" s="228">
        <f>Q189*H189</f>
        <v>0.001</v>
      </c>
      <c r="S189" s="228">
        <v>0</v>
      </c>
      <c r="T189" s="229">
        <f>S189*H189</f>
        <v>0</v>
      </c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R189" s="230" t="s">
        <v>303</v>
      </c>
      <c r="AT189" s="230" t="s">
        <v>164</v>
      </c>
      <c r="AU189" s="230" t="s">
        <v>90</v>
      </c>
      <c r="AY189" s="18" t="s">
        <v>161</v>
      </c>
      <c r="BE189" s="231">
        <f>IF(N189="základní",J189,0)</f>
        <v>0</v>
      </c>
      <c r="BF189" s="231">
        <f>IF(N189="snížená",J189,0)</f>
        <v>0</v>
      </c>
      <c r="BG189" s="231">
        <f>IF(N189="zákl. přenesená",J189,0)</f>
        <v>0</v>
      </c>
      <c r="BH189" s="231">
        <f>IF(N189="sníž. přenesená",J189,0)</f>
        <v>0</v>
      </c>
      <c r="BI189" s="231">
        <f>IF(N189="nulová",J189,0)</f>
        <v>0</v>
      </c>
      <c r="BJ189" s="18" t="s">
        <v>88</v>
      </c>
      <c r="BK189" s="231">
        <f>ROUND(I189*H189,2)</f>
        <v>0</v>
      </c>
      <c r="BL189" s="18" t="s">
        <v>303</v>
      </c>
      <c r="BM189" s="230" t="s">
        <v>2561</v>
      </c>
    </row>
    <row r="190" s="2" customFormat="1" ht="16.5" customHeight="1">
      <c r="A190" s="39"/>
      <c r="B190" s="40"/>
      <c r="C190" s="219" t="s">
        <v>388</v>
      </c>
      <c r="D190" s="219" t="s">
        <v>164</v>
      </c>
      <c r="E190" s="220" t="s">
        <v>886</v>
      </c>
      <c r="F190" s="221" t="s">
        <v>887</v>
      </c>
      <c r="G190" s="222" t="s">
        <v>256</v>
      </c>
      <c r="H190" s="223">
        <v>2</v>
      </c>
      <c r="I190" s="224"/>
      <c r="J190" s="225">
        <f>ROUND(I190*H190,2)</f>
        <v>0</v>
      </c>
      <c r="K190" s="221" t="s">
        <v>168</v>
      </c>
      <c r="L190" s="45"/>
      <c r="M190" s="226" t="s">
        <v>1</v>
      </c>
      <c r="N190" s="227" t="s">
        <v>45</v>
      </c>
      <c r="O190" s="92"/>
      <c r="P190" s="228">
        <f>O190*H190</f>
        <v>0</v>
      </c>
      <c r="Q190" s="228">
        <v>0</v>
      </c>
      <c r="R190" s="228">
        <f>Q190*H190</f>
        <v>0</v>
      </c>
      <c r="S190" s="228">
        <v>0</v>
      </c>
      <c r="T190" s="229">
        <f>S190*H190</f>
        <v>0</v>
      </c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R190" s="230" t="s">
        <v>303</v>
      </c>
      <c r="AT190" s="230" t="s">
        <v>164</v>
      </c>
      <c r="AU190" s="230" t="s">
        <v>90</v>
      </c>
      <c r="AY190" s="18" t="s">
        <v>161</v>
      </c>
      <c r="BE190" s="231">
        <f>IF(N190="základní",J190,0)</f>
        <v>0</v>
      </c>
      <c r="BF190" s="231">
        <f>IF(N190="snížená",J190,0)</f>
        <v>0</v>
      </c>
      <c r="BG190" s="231">
        <f>IF(N190="zákl. přenesená",J190,0)</f>
        <v>0</v>
      </c>
      <c r="BH190" s="231">
        <f>IF(N190="sníž. přenesená",J190,0)</f>
        <v>0</v>
      </c>
      <c r="BI190" s="231">
        <f>IF(N190="nulová",J190,0)</f>
        <v>0</v>
      </c>
      <c r="BJ190" s="18" t="s">
        <v>88</v>
      </c>
      <c r="BK190" s="231">
        <f>ROUND(I190*H190,2)</f>
        <v>0</v>
      </c>
      <c r="BL190" s="18" t="s">
        <v>303</v>
      </c>
      <c r="BM190" s="230" t="s">
        <v>2562</v>
      </c>
    </row>
    <row r="191" s="2" customFormat="1" ht="21.75" customHeight="1">
      <c r="A191" s="39"/>
      <c r="B191" s="40"/>
      <c r="C191" s="219" t="s">
        <v>309</v>
      </c>
      <c r="D191" s="219" t="s">
        <v>164</v>
      </c>
      <c r="E191" s="220" t="s">
        <v>892</v>
      </c>
      <c r="F191" s="221" t="s">
        <v>893</v>
      </c>
      <c r="G191" s="222" t="s">
        <v>441</v>
      </c>
      <c r="H191" s="223">
        <v>2</v>
      </c>
      <c r="I191" s="224"/>
      <c r="J191" s="225">
        <f>ROUND(I191*H191,2)</f>
        <v>0</v>
      </c>
      <c r="K191" s="221" t="s">
        <v>168</v>
      </c>
      <c r="L191" s="45"/>
      <c r="M191" s="226" t="s">
        <v>1</v>
      </c>
      <c r="N191" s="227" t="s">
        <v>45</v>
      </c>
      <c r="O191" s="92"/>
      <c r="P191" s="228">
        <f>O191*H191</f>
        <v>0</v>
      </c>
      <c r="Q191" s="228">
        <v>0</v>
      </c>
      <c r="R191" s="228">
        <f>Q191*H191</f>
        <v>0</v>
      </c>
      <c r="S191" s="228">
        <v>0</v>
      </c>
      <c r="T191" s="229">
        <f>S191*H191</f>
        <v>0</v>
      </c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R191" s="230" t="s">
        <v>303</v>
      </c>
      <c r="AT191" s="230" t="s">
        <v>164</v>
      </c>
      <c r="AU191" s="230" t="s">
        <v>90</v>
      </c>
      <c r="AY191" s="18" t="s">
        <v>161</v>
      </c>
      <c r="BE191" s="231">
        <f>IF(N191="základní",J191,0)</f>
        <v>0</v>
      </c>
      <c r="BF191" s="231">
        <f>IF(N191="snížená",J191,0)</f>
        <v>0</v>
      </c>
      <c r="BG191" s="231">
        <f>IF(N191="zákl. přenesená",J191,0)</f>
        <v>0</v>
      </c>
      <c r="BH191" s="231">
        <f>IF(N191="sníž. přenesená",J191,0)</f>
        <v>0</v>
      </c>
      <c r="BI191" s="231">
        <f>IF(N191="nulová",J191,0)</f>
        <v>0</v>
      </c>
      <c r="BJ191" s="18" t="s">
        <v>88</v>
      </c>
      <c r="BK191" s="231">
        <f>ROUND(I191*H191,2)</f>
        <v>0</v>
      </c>
      <c r="BL191" s="18" t="s">
        <v>303</v>
      </c>
      <c r="BM191" s="230" t="s">
        <v>2563</v>
      </c>
    </row>
    <row r="192" s="2" customFormat="1" ht="24.15" customHeight="1">
      <c r="A192" s="39"/>
      <c r="B192" s="40"/>
      <c r="C192" s="219" t="s">
        <v>395</v>
      </c>
      <c r="D192" s="219" t="s">
        <v>164</v>
      </c>
      <c r="E192" s="220" t="s">
        <v>895</v>
      </c>
      <c r="F192" s="221" t="s">
        <v>896</v>
      </c>
      <c r="G192" s="222" t="s">
        <v>362</v>
      </c>
      <c r="H192" s="283"/>
      <c r="I192" s="224"/>
      <c r="J192" s="225">
        <f>ROUND(I192*H192,2)</f>
        <v>0</v>
      </c>
      <c r="K192" s="221" t="s">
        <v>168</v>
      </c>
      <c r="L192" s="45"/>
      <c r="M192" s="226" t="s">
        <v>1</v>
      </c>
      <c r="N192" s="227" t="s">
        <v>45</v>
      </c>
      <c r="O192" s="92"/>
      <c r="P192" s="228">
        <f>O192*H192</f>
        <v>0</v>
      </c>
      <c r="Q192" s="228">
        <v>0</v>
      </c>
      <c r="R192" s="228">
        <f>Q192*H192</f>
        <v>0</v>
      </c>
      <c r="S192" s="228">
        <v>0</v>
      </c>
      <c r="T192" s="229">
        <f>S192*H192</f>
        <v>0</v>
      </c>
      <c r="U192" s="39"/>
      <c r="V192" s="39"/>
      <c r="W192" s="39"/>
      <c r="X192" s="39"/>
      <c r="Y192" s="39"/>
      <c r="Z192" s="39"/>
      <c r="AA192" s="39"/>
      <c r="AB192" s="39"/>
      <c r="AC192" s="39"/>
      <c r="AD192" s="39"/>
      <c r="AE192" s="39"/>
      <c r="AR192" s="230" t="s">
        <v>303</v>
      </c>
      <c r="AT192" s="230" t="s">
        <v>164</v>
      </c>
      <c r="AU192" s="230" t="s">
        <v>90</v>
      </c>
      <c r="AY192" s="18" t="s">
        <v>161</v>
      </c>
      <c r="BE192" s="231">
        <f>IF(N192="základní",J192,0)</f>
        <v>0</v>
      </c>
      <c r="BF192" s="231">
        <f>IF(N192="snížená",J192,0)</f>
        <v>0</v>
      </c>
      <c r="BG192" s="231">
        <f>IF(N192="zákl. přenesená",J192,0)</f>
        <v>0</v>
      </c>
      <c r="BH192" s="231">
        <f>IF(N192="sníž. přenesená",J192,0)</f>
        <v>0</v>
      </c>
      <c r="BI192" s="231">
        <f>IF(N192="nulová",J192,0)</f>
        <v>0</v>
      </c>
      <c r="BJ192" s="18" t="s">
        <v>88</v>
      </c>
      <c r="BK192" s="231">
        <f>ROUND(I192*H192,2)</f>
        <v>0</v>
      </c>
      <c r="BL192" s="18" t="s">
        <v>303</v>
      </c>
      <c r="BM192" s="230" t="s">
        <v>2564</v>
      </c>
    </row>
    <row r="193" s="2" customFormat="1" ht="33" customHeight="1">
      <c r="A193" s="39"/>
      <c r="B193" s="40"/>
      <c r="C193" s="219" t="s">
        <v>399</v>
      </c>
      <c r="D193" s="219" t="s">
        <v>164</v>
      </c>
      <c r="E193" s="220" t="s">
        <v>898</v>
      </c>
      <c r="F193" s="221" t="s">
        <v>899</v>
      </c>
      <c r="G193" s="222" t="s">
        <v>362</v>
      </c>
      <c r="H193" s="283"/>
      <c r="I193" s="224"/>
      <c r="J193" s="225">
        <f>ROUND(I193*H193,2)</f>
        <v>0</v>
      </c>
      <c r="K193" s="221" t="s">
        <v>168</v>
      </c>
      <c r="L193" s="45"/>
      <c r="M193" s="226" t="s">
        <v>1</v>
      </c>
      <c r="N193" s="227" t="s">
        <v>45</v>
      </c>
      <c r="O193" s="92"/>
      <c r="P193" s="228">
        <f>O193*H193</f>
        <v>0</v>
      </c>
      <c r="Q193" s="228">
        <v>0</v>
      </c>
      <c r="R193" s="228">
        <f>Q193*H193</f>
        <v>0</v>
      </c>
      <c r="S193" s="228">
        <v>0</v>
      </c>
      <c r="T193" s="229">
        <f>S193*H193</f>
        <v>0</v>
      </c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R193" s="230" t="s">
        <v>303</v>
      </c>
      <c r="AT193" s="230" t="s">
        <v>164</v>
      </c>
      <c r="AU193" s="230" t="s">
        <v>90</v>
      </c>
      <c r="AY193" s="18" t="s">
        <v>161</v>
      </c>
      <c r="BE193" s="231">
        <f>IF(N193="základní",J193,0)</f>
        <v>0</v>
      </c>
      <c r="BF193" s="231">
        <f>IF(N193="snížená",J193,0)</f>
        <v>0</v>
      </c>
      <c r="BG193" s="231">
        <f>IF(N193="zákl. přenesená",J193,0)</f>
        <v>0</v>
      </c>
      <c r="BH193" s="231">
        <f>IF(N193="sníž. přenesená",J193,0)</f>
        <v>0</v>
      </c>
      <c r="BI193" s="231">
        <f>IF(N193="nulová",J193,0)</f>
        <v>0</v>
      </c>
      <c r="BJ193" s="18" t="s">
        <v>88</v>
      </c>
      <c r="BK193" s="231">
        <f>ROUND(I193*H193,2)</f>
        <v>0</v>
      </c>
      <c r="BL193" s="18" t="s">
        <v>303</v>
      </c>
      <c r="BM193" s="230" t="s">
        <v>2565</v>
      </c>
    </row>
    <row r="194" s="13" customFormat="1">
      <c r="A194" s="13"/>
      <c r="B194" s="241"/>
      <c r="C194" s="242"/>
      <c r="D194" s="232" t="s">
        <v>250</v>
      </c>
      <c r="E194" s="242"/>
      <c r="F194" s="244" t="s">
        <v>2403</v>
      </c>
      <c r="G194" s="242"/>
      <c r="H194" s="245">
        <v>28.872</v>
      </c>
      <c r="I194" s="246"/>
      <c r="J194" s="242"/>
      <c r="K194" s="242"/>
      <c r="L194" s="247"/>
      <c r="M194" s="248"/>
      <c r="N194" s="249"/>
      <c r="O194" s="249"/>
      <c r="P194" s="249"/>
      <c r="Q194" s="249"/>
      <c r="R194" s="249"/>
      <c r="S194" s="249"/>
      <c r="T194" s="250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251" t="s">
        <v>250</v>
      </c>
      <c r="AU194" s="251" t="s">
        <v>90</v>
      </c>
      <c r="AV194" s="13" t="s">
        <v>90</v>
      </c>
      <c r="AW194" s="13" t="s">
        <v>4</v>
      </c>
      <c r="AX194" s="13" t="s">
        <v>88</v>
      </c>
      <c r="AY194" s="251" t="s">
        <v>161</v>
      </c>
    </row>
    <row r="195" s="12" customFormat="1" ht="22.8" customHeight="1">
      <c r="A195" s="12"/>
      <c r="B195" s="203"/>
      <c r="C195" s="204"/>
      <c r="D195" s="205" t="s">
        <v>79</v>
      </c>
      <c r="E195" s="217" t="s">
        <v>902</v>
      </c>
      <c r="F195" s="217" t="s">
        <v>903</v>
      </c>
      <c r="G195" s="204"/>
      <c r="H195" s="204"/>
      <c r="I195" s="207"/>
      <c r="J195" s="218">
        <f>BK195</f>
        <v>0</v>
      </c>
      <c r="K195" s="204"/>
      <c r="L195" s="209"/>
      <c r="M195" s="210"/>
      <c r="N195" s="211"/>
      <c r="O195" s="211"/>
      <c r="P195" s="212">
        <f>SUM(P196:P204)</f>
        <v>0</v>
      </c>
      <c r="Q195" s="211"/>
      <c r="R195" s="212">
        <f>SUM(R196:R204)</f>
        <v>0.0044672000000000002</v>
      </c>
      <c r="S195" s="211"/>
      <c r="T195" s="213">
        <f>SUM(T196:T204)</f>
        <v>0</v>
      </c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R195" s="214" t="s">
        <v>90</v>
      </c>
      <c r="AT195" s="215" t="s">
        <v>79</v>
      </c>
      <c r="AU195" s="215" t="s">
        <v>88</v>
      </c>
      <c r="AY195" s="214" t="s">
        <v>161</v>
      </c>
      <c r="BK195" s="216">
        <f>SUM(BK196:BK204)</f>
        <v>0</v>
      </c>
    </row>
    <row r="196" s="2" customFormat="1" ht="24.15" customHeight="1">
      <c r="A196" s="39"/>
      <c r="B196" s="40"/>
      <c r="C196" s="219" t="s">
        <v>403</v>
      </c>
      <c r="D196" s="219" t="s">
        <v>164</v>
      </c>
      <c r="E196" s="220" t="s">
        <v>910</v>
      </c>
      <c r="F196" s="221" t="s">
        <v>911</v>
      </c>
      <c r="G196" s="222" t="s">
        <v>441</v>
      </c>
      <c r="H196" s="223">
        <v>4</v>
      </c>
      <c r="I196" s="224"/>
      <c r="J196" s="225">
        <f>ROUND(I196*H196,2)</f>
        <v>0</v>
      </c>
      <c r="K196" s="221" t="s">
        <v>168</v>
      </c>
      <c r="L196" s="45"/>
      <c r="M196" s="226" t="s">
        <v>1</v>
      </c>
      <c r="N196" s="227" t="s">
        <v>45</v>
      </c>
      <c r="O196" s="92"/>
      <c r="P196" s="228">
        <f>O196*H196</f>
        <v>0</v>
      </c>
      <c r="Q196" s="228">
        <v>0.00040999999999999999</v>
      </c>
      <c r="R196" s="228">
        <f>Q196*H196</f>
        <v>0.00164</v>
      </c>
      <c r="S196" s="228">
        <v>0</v>
      </c>
      <c r="T196" s="229">
        <f>S196*H196</f>
        <v>0</v>
      </c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R196" s="230" t="s">
        <v>303</v>
      </c>
      <c r="AT196" s="230" t="s">
        <v>164</v>
      </c>
      <c r="AU196" s="230" t="s">
        <v>90</v>
      </c>
      <c r="AY196" s="18" t="s">
        <v>161</v>
      </c>
      <c r="BE196" s="231">
        <f>IF(N196="základní",J196,0)</f>
        <v>0</v>
      </c>
      <c r="BF196" s="231">
        <f>IF(N196="snížená",J196,0)</f>
        <v>0</v>
      </c>
      <c r="BG196" s="231">
        <f>IF(N196="zákl. přenesená",J196,0)</f>
        <v>0</v>
      </c>
      <c r="BH196" s="231">
        <f>IF(N196="sníž. přenesená",J196,0)</f>
        <v>0</v>
      </c>
      <c r="BI196" s="231">
        <f>IF(N196="nulová",J196,0)</f>
        <v>0</v>
      </c>
      <c r="BJ196" s="18" t="s">
        <v>88</v>
      </c>
      <c r="BK196" s="231">
        <f>ROUND(I196*H196,2)</f>
        <v>0</v>
      </c>
      <c r="BL196" s="18" t="s">
        <v>303</v>
      </c>
      <c r="BM196" s="230" t="s">
        <v>2566</v>
      </c>
    </row>
    <row r="197" s="2" customFormat="1" ht="16.5" customHeight="1">
      <c r="A197" s="39"/>
      <c r="B197" s="40"/>
      <c r="C197" s="263" t="s">
        <v>561</v>
      </c>
      <c r="D197" s="263" t="s">
        <v>261</v>
      </c>
      <c r="E197" s="264" t="s">
        <v>913</v>
      </c>
      <c r="F197" s="265" t="s">
        <v>914</v>
      </c>
      <c r="G197" s="266" t="s">
        <v>441</v>
      </c>
      <c r="H197" s="267">
        <v>4.1200000000000001</v>
      </c>
      <c r="I197" s="268"/>
      <c r="J197" s="269">
        <f>ROUND(I197*H197,2)</f>
        <v>0</v>
      </c>
      <c r="K197" s="265" t="s">
        <v>168</v>
      </c>
      <c r="L197" s="270"/>
      <c r="M197" s="271" t="s">
        <v>1</v>
      </c>
      <c r="N197" s="272" t="s">
        <v>45</v>
      </c>
      <c r="O197" s="92"/>
      <c r="P197" s="228">
        <f>O197*H197</f>
        <v>0</v>
      </c>
      <c r="Q197" s="228">
        <v>0.00055999999999999995</v>
      </c>
      <c r="R197" s="228">
        <f>Q197*H197</f>
        <v>0.0023071999999999997</v>
      </c>
      <c r="S197" s="228">
        <v>0</v>
      </c>
      <c r="T197" s="229">
        <f>S197*H197</f>
        <v>0</v>
      </c>
      <c r="U197" s="39"/>
      <c r="V197" s="39"/>
      <c r="W197" s="39"/>
      <c r="X197" s="39"/>
      <c r="Y197" s="39"/>
      <c r="Z197" s="39"/>
      <c r="AA197" s="39"/>
      <c r="AB197" s="39"/>
      <c r="AC197" s="39"/>
      <c r="AD197" s="39"/>
      <c r="AE197" s="39"/>
      <c r="AR197" s="230" t="s">
        <v>309</v>
      </c>
      <c r="AT197" s="230" t="s">
        <v>261</v>
      </c>
      <c r="AU197" s="230" t="s">
        <v>90</v>
      </c>
      <c r="AY197" s="18" t="s">
        <v>161</v>
      </c>
      <c r="BE197" s="231">
        <f>IF(N197="základní",J197,0)</f>
        <v>0</v>
      </c>
      <c r="BF197" s="231">
        <f>IF(N197="snížená",J197,0)</f>
        <v>0</v>
      </c>
      <c r="BG197" s="231">
        <f>IF(N197="zákl. přenesená",J197,0)</f>
        <v>0</v>
      </c>
      <c r="BH197" s="231">
        <f>IF(N197="sníž. přenesená",J197,0)</f>
        <v>0</v>
      </c>
      <c r="BI197" s="231">
        <f>IF(N197="nulová",J197,0)</f>
        <v>0</v>
      </c>
      <c r="BJ197" s="18" t="s">
        <v>88</v>
      </c>
      <c r="BK197" s="231">
        <f>ROUND(I197*H197,2)</f>
        <v>0</v>
      </c>
      <c r="BL197" s="18" t="s">
        <v>303</v>
      </c>
      <c r="BM197" s="230" t="s">
        <v>2567</v>
      </c>
    </row>
    <row r="198" s="13" customFormat="1">
      <c r="A198" s="13"/>
      <c r="B198" s="241"/>
      <c r="C198" s="242"/>
      <c r="D198" s="232" t="s">
        <v>250</v>
      </c>
      <c r="E198" s="242"/>
      <c r="F198" s="244" t="s">
        <v>2406</v>
      </c>
      <c r="G198" s="242"/>
      <c r="H198" s="245">
        <v>4.1200000000000001</v>
      </c>
      <c r="I198" s="246"/>
      <c r="J198" s="242"/>
      <c r="K198" s="242"/>
      <c r="L198" s="247"/>
      <c r="M198" s="248"/>
      <c r="N198" s="249"/>
      <c r="O198" s="249"/>
      <c r="P198" s="249"/>
      <c r="Q198" s="249"/>
      <c r="R198" s="249"/>
      <c r="S198" s="249"/>
      <c r="T198" s="250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T198" s="251" t="s">
        <v>250</v>
      </c>
      <c r="AU198" s="251" t="s">
        <v>90</v>
      </c>
      <c r="AV198" s="13" t="s">
        <v>90</v>
      </c>
      <c r="AW198" s="13" t="s">
        <v>4</v>
      </c>
      <c r="AX198" s="13" t="s">
        <v>88</v>
      </c>
      <c r="AY198" s="251" t="s">
        <v>161</v>
      </c>
    </row>
    <row r="199" s="2" customFormat="1" ht="37.8" customHeight="1">
      <c r="A199" s="39"/>
      <c r="B199" s="40"/>
      <c r="C199" s="219" t="s">
        <v>566</v>
      </c>
      <c r="D199" s="219" t="s">
        <v>164</v>
      </c>
      <c r="E199" s="220" t="s">
        <v>917</v>
      </c>
      <c r="F199" s="221" t="s">
        <v>918</v>
      </c>
      <c r="G199" s="222" t="s">
        <v>441</v>
      </c>
      <c r="H199" s="223">
        <v>4</v>
      </c>
      <c r="I199" s="224"/>
      <c r="J199" s="225">
        <f>ROUND(I199*H199,2)</f>
        <v>0</v>
      </c>
      <c r="K199" s="221" t="s">
        <v>168</v>
      </c>
      <c r="L199" s="45"/>
      <c r="M199" s="226" t="s">
        <v>1</v>
      </c>
      <c r="N199" s="227" t="s">
        <v>45</v>
      </c>
      <c r="O199" s="92"/>
      <c r="P199" s="228">
        <f>O199*H199</f>
        <v>0</v>
      </c>
      <c r="Q199" s="228">
        <v>0.00010000000000000001</v>
      </c>
      <c r="R199" s="228">
        <f>Q199*H199</f>
        <v>0.00040000000000000002</v>
      </c>
      <c r="S199" s="228">
        <v>0</v>
      </c>
      <c r="T199" s="229">
        <f>S199*H199</f>
        <v>0</v>
      </c>
      <c r="U199" s="39"/>
      <c r="V199" s="39"/>
      <c r="W199" s="39"/>
      <c r="X199" s="39"/>
      <c r="Y199" s="39"/>
      <c r="Z199" s="39"/>
      <c r="AA199" s="39"/>
      <c r="AB199" s="39"/>
      <c r="AC199" s="39"/>
      <c r="AD199" s="39"/>
      <c r="AE199" s="39"/>
      <c r="AR199" s="230" t="s">
        <v>303</v>
      </c>
      <c r="AT199" s="230" t="s">
        <v>164</v>
      </c>
      <c r="AU199" s="230" t="s">
        <v>90</v>
      </c>
      <c r="AY199" s="18" t="s">
        <v>161</v>
      </c>
      <c r="BE199" s="231">
        <f>IF(N199="základní",J199,0)</f>
        <v>0</v>
      </c>
      <c r="BF199" s="231">
        <f>IF(N199="snížená",J199,0)</f>
        <v>0</v>
      </c>
      <c r="BG199" s="231">
        <f>IF(N199="zákl. přenesená",J199,0)</f>
        <v>0</v>
      </c>
      <c r="BH199" s="231">
        <f>IF(N199="sníž. přenesená",J199,0)</f>
        <v>0</v>
      </c>
      <c r="BI199" s="231">
        <f>IF(N199="nulová",J199,0)</f>
        <v>0</v>
      </c>
      <c r="BJ199" s="18" t="s">
        <v>88</v>
      </c>
      <c r="BK199" s="231">
        <f>ROUND(I199*H199,2)</f>
        <v>0</v>
      </c>
      <c r="BL199" s="18" t="s">
        <v>303</v>
      </c>
      <c r="BM199" s="230" t="s">
        <v>2568</v>
      </c>
    </row>
    <row r="200" s="2" customFormat="1" ht="21.75" customHeight="1">
      <c r="A200" s="39"/>
      <c r="B200" s="40"/>
      <c r="C200" s="219" t="s">
        <v>572</v>
      </c>
      <c r="D200" s="219" t="s">
        <v>164</v>
      </c>
      <c r="E200" s="220" t="s">
        <v>2168</v>
      </c>
      <c r="F200" s="221" t="s">
        <v>2169</v>
      </c>
      <c r="G200" s="222" t="s">
        <v>441</v>
      </c>
      <c r="H200" s="223">
        <v>4</v>
      </c>
      <c r="I200" s="224"/>
      <c r="J200" s="225">
        <f>ROUND(I200*H200,2)</f>
        <v>0</v>
      </c>
      <c r="K200" s="221" t="s">
        <v>168</v>
      </c>
      <c r="L200" s="45"/>
      <c r="M200" s="226" t="s">
        <v>1</v>
      </c>
      <c r="N200" s="227" t="s">
        <v>45</v>
      </c>
      <c r="O200" s="92"/>
      <c r="P200" s="228">
        <f>O200*H200</f>
        <v>0</v>
      </c>
      <c r="Q200" s="228">
        <v>1.0000000000000001E-05</v>
      </c>
      <c r="R200" s="228">
        <f>Q200*H200</f>
        <v>4.0000000000000003E-05</v>
      </c>
      <c r="S200" s="228">
        <v>0</v>
      </c>
      <c r="T200" s="229">
        <f>S200*H200</f>
        <v>0</v>
      </c>
      <c r="U200" s="39"/>
      <c r="V200" s="39"/>
      <c r="W200" s="39"/>
      <c r="X200" s="39"/>
      <c r="Y200" s="39"/>
      <c r="Z200" s="39"/>
      <c r="AA200" s="39"/>
      <c r="AB200" s="39"/>
      <c r="AC200" s="39"/>
      <c r="AD200" s="39"/>
      <c r="AE200" s="39"/>
      <c r="AR200" s="230" t="s">
        <v>303</v>
      </c>
      <c r="AT200" s="230" t="s">
        <v>164</v>
      </c>
      <c r="AU200" s="230" t="s">
        <v>90</v>
      </c>
      <c r="AY200" s="18" t="s">
        <v>161</v>
      </c>
      <c r="BE200" s="231">
        <f>IF(N200="základní",J200,0)</f>
        <v>0</v>
      </c>
      <c r="BF200" s="231">
        <f>IF(N200="snížená",J200,0)</f>
        <v>0</v>
      </c>
      <c r="BG200" s="231">
        <f>IF(N200="zákl. přenesená",J200,0)</f>
        <v>0</v>
      </c>
      <c r="BH200" s="231">
        <f>IF(N200="sníž. přenesená",J200,0)</f>
        <v>0</v>
      </c>
      <c r="BI200" s="231">
        <f>IF(N200="nulová",J200,0)</f>
        <v>0</v>
      </c>
      <c r="BJ200" s="18" t="s">
        <v>88</v>
      </c>
      <c r="BK200" s="231">
        <f>ROUND(I200*H200,2)</f>
        <v>0</v>
      </c>
      <c r="BL200" s="18" t="s">
        <v>303</v>
      </c>
      <c r="BM200" s="230" t="s">
        <v>2569</v>
      </c>
    </row>
    <row r="201" s="2" customFormat="1" ht="24.15" customHeight="1">
      <c r="A201" s="39"/>
      <c r="B201" s="40"/>
      <c r="C201" s="219" t="s">
        <v>577</v>
      </c>
      <c r="D201" s="219" t="s">
        <v>164</v>
      </c>
      <c r="E201" s="220" t="s">
        <v>2171</v>
      </c>
      <c r="F201" s="221" t="s">
        <v>2172</v>
      </c>
      <c r="G201" s="222" t="s">
        <v>441</v>
      </c>
      <c r="H201" s="223">
        <v>4</v>
      </c>
      <c r="I201" s="224"/>
      <c r="J201" s="225">
        <f>ROUND(I201*H201,2)</f>
        <v>0</v>
      </c>
      <c r="K201" s="221" t="s">
        <v>168</v>
      </c>
      <c r="L201" s="45"/>
      <c r="M201" s="226" t="s">
        <v>1</v>
      </c>
      <c r="N201" s="227" t="s">
        <v>45</v>
      </c>
      <c r="O201" s="92"/>
      <c r="P201" s="228">
        <f>O201*H201</f>
        <v>0</v>
      </c>
      <c r="Q201" s="228">
        <v>2.0000000000000002E-05</v>
      </c>
      <c r="R201" s="228">
        <f>Q201*H201</f>
        <v>8.0000000000000007E-05</v>
      </c>
      <c r="S201" s="228">
        <v>0</v>
      </c>
      <c r="T201" s="229">
        <f>S201*H201</f>
        <v>0</v>
      </c>
      <c r="U201" s="39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R201" s="230" t="s">
        <v>303</v>
      </c>
      <c r="AT201" s="230" t="s">
        <v>164</v>
      </c>
      <c r="AU201" s="230" t="s">
        <v>90</v>
      </c>
      <c r="AY201" s="18" t="s">
        <v>161</v>
      </c>
      <c r="BE201" s="231">
        <f>IF(N201="základní",J201,0)</f>
        <v>0</v>
      </c>
      <c r="BF201" s="231">
        <f>IF(N201="snížená",J201,0)</f>
        <v>0</v>
      </c>
      <c r="BG201" s="231">
        <f>IF(N201="zákl. přenesená",J201,0)</f>
        <v>0</v>
      </c>
      <c r="BH201" s="231">
        <f>IF(N201="sníž. přenesená",J201,0)</f>
        <v>0</v>
      </c>
      <c r="BI201" s="231">
        <f>IF(N201="nulová",J201,0)</f>
        <v>0</v>
      </c>
      <c r="BJ201" s="18" t="s">
        <v>88</v>
      </c>
      <c r="BK201" s="231">
        <f>ROUND(I201*H201,2)</f>
        <v>0</v>
      </c>
      <c r="BL201" s="18" t="s">
        <v>303</v>
      </c>
      <c r="BM201" s="230" t="s">
        <v>2570</v>
      </c>
    </row>
    <row r="202" s="2" customFormat="1" ht="24.15" customHeight="1">
      <c r="A202" s="39"/>
      <c r="B202" s="40"/>
      <c r="C202" s="219" t="s">
        <v>581</v>
      </c>
      <c r="D202" s="219" t="s">
        <v>164</v>
      </c>
      <c r="E202" s="220" t="s">
        <v>923</v>
      </c>
      <c r="F202" s="221" t="s">
        <v>924</v>
      </c>
      <c r="G202" s="222" t="s">
        <v>362</v>
      </c>
      <c r="H202" s="283"/>
      <c r="I202" s="224"/>
      <c r="J202" s="225">
        <f>ROUND(I202*H202,2)</f>
        <v>0</v>
      </c>
      <c r="K202" s="221" t="s">
        <v>168</v>
      </c>
      <c r="L202" s="45"/>
      <c r="M202" s="226" t="s">
        <v>1</v>
      </c>
      <c r="N202" s="227" t="s">
        <v>45</v>
      </c>
      <c r="O202" s="92"/>
      <c r="P202" s="228">
        <f>O202*H202</f>
        <v>0</v>
      </c>
      <c r="Q202" s="228">
        <v>0</v>
      </c>
      <c r="R202" s="228">
        <f>Q202*H202</f>
        <v>0</v>
      </c>
      <c r="S202" s="228">
        <v>0</v>
      </c>
      <c r="T202" s="229">
        <f>S202*H202</f>
        <v>0</v>
      </c>
      <c r="U202" s="39"/>
      <c r="V202" s="39"/>
      <c r="W202" s="39"/>
      <c r="X202" s="39"/>
      <c r="Y202" s="39"/>
      <c r="Z202" s="39"/>
      <c r="AA202" s="39"/>
      <c r="AB202" s="39"/>
      <c r="AC202" s="39"/>
      <c r="AD202" s="39"/>
      <c r="AE202" s="39"/>
      <c r="AR202" s="230" t="s">
        <v>303</v>
      </c>
      <c r="AT202" s="230" t="s">
        <v>164</v>
      </c>
      <c r="AU202" s="230" t="s">
        <v>90</v>
      </c>
      <c r="AY202" s="18" t="s">
        <v>161</v>
      </c>
      <c r="BE202" s="231">
        <f>IF(N202="základní",J202,0)</f>
        <v>0</v>
      </c>
      <c r="BF202" s="231">
        <f>IF(N202="snížená",J202,0)</f>
        <v>0</v>
      </c>
      <c r="BG202" s="231">
        <f>IF(N202="zákl. přenesená",J202,0)</f>
        <v>0</v>
      </c>
      <c r="BH202" s="231">
        <f>IF(N202="sníž. přenesená",J202,0)</f>
        <v>0</v>
      </c>
      <c r="BI202" s="231">
        <f>IF(N202="nulová",J202,0)</f>
        <v>0</v>
      </c>
      <c r="BJ202" s="18" t="s">
        <v>88</v>
      </c>
      <c r="BK202" s="231">
        <f>ROUND(I202*H202,2)</f>
        <v>0</v>
      </c>
      <c r="BL202" s="18" t="s">
        <v>303</v>
      </c>
      <c r="BM202" s="230" t="s">
        <v>2571</v>
      </c>
    </row>
    <row r="203" s="2" customFormat="1" ht="33" customHeight="1">
      <c r="A203" s="39"/>
      <c r="B203" s="40"/>
      <c r="C203" s="219" t="s">
        <v>585</v>
      </c>
      <c r="D203" s="219" t="s">
        <v>164</v>
      </c>
      <c r="E203" s="220" t="s">
        <v>926</v>
      </c>
      <c r="F203" s="221" t="s">
        <v>927</v>
      </c>
      <c r="G203" s="222" t="s">
        <v>362</v>
      </c>
      <c r="H203" s="283"/>
      <c r="I203" s="224"/>
      <c r="J203" s="225">
        <f>ROUND(I203*H203,2)</f>
        <v>0</v>
      </c>
      <c r="K203" s="221" t="s">
        <v>168</v>
      </c>
      <c r="L203" s="45"/>
      <c r="M203" s="226" t="s">
        <v>1</v>
      </c>
      <c r="N203" s="227" t="s">
        <v>45</v>
      </c>
      <c r="O203" s="92"/>
      <c r="P203" s="228">
        <f>O203*H203</f>
        <v>0</v>
      </c>
      <c r="Q203" s="228">
        <v>0</v>
      </c>
      <c r="R203" s="228">
        <f>Q203*H203</f>
        <v>0</v>
      </c>
      <c r="S203" s="228">
        <v>0</v>
      </c>
      <c r="T203" s="229">
        <f>S203*H203</f>
        <v>0</v>
      </c>
      <c r="U203" s="39"/>
      <c r="V203" s="39"/>
      <c r="W203" s="39"/>
      <c r="X203" s="39"/>
      <c r="Y203" s="39"/>
      <c r="Z203" s="39"/>
      <c r="AA203" s="39"/>
      <c r="AB203" s="39"/>
      <c r="AC203" s="39"/>
      <c r="AD203" s="39"/>
      <c r="AE203" s="39"/>
      <c r="AR203" s="230" t="s">
        <v>303</v>
      </c>
      <c r="AT203" s="230" t="s">
        <v>164</v>
      </c>
      <c r="AU203" s="230" t="s">
        <v>90</v>
      </c>
      <c r="AY203" s="18" t="s">
        <v>161</v>
      </c>
      <c r="BE203" s="231">
        <f>IF(N203="základní",J203,0)</f>
        <v>0</v>
      </c>
      <c r="BF203" s="231">
        <f>IF(N203="snížená",J203,0)</f>
        <v>0</v>
      </c>
      <c r="BG203" s="231">
        <f>IF(N203="zákl. přenesená",J203,0)</f>
        <v>0</v>
      </c>
      <c r="BH203" s="231">
        <f>IF(N203="sníž. přenesená",J203,0)</f>
        <v>0</v>
      </c>
      <c r="BI203" s="231">
        <f>IF(N203="nulová",J203,0)</f>
        <v>0</v>
      </c>
      <c r="BJ203" s="18" t="s">
        <v>88</v>
      </c>
      <c r="BK203" s="231">
        <f>ROUND(I203*H203,2)</f>
        <v>0</v>
      </c>
      <c r="BL203" s="18" t="s">
        <v>303</v>
      </c>
      <c r="BM203" s="230" t="s">
        <v>2572</v>
      </c>
    </row>
    <row r="204" s="13" customFormat="1">
      <c r="A204" s="13"/>
      <c r="B204" s="241"/>
      <c r="C204" s="242"/>
      <c r="D204" s="232" t="s">
        <v>250</v>
      </c>
      <c r="E204" s="242"/>
      <c r="F204" s="244" t="s">
        <v>2412</v>
      </c>
      <c r="G204" s="242"/>
      <c r="H204" s="245">
        <v>45.573999999999998</v>
      </c>
      <c r="I204" s="246"/>
      <c r="J204" s="242"/>
      <c r="K204" s="242"/>
      <c r="L204" s="247"/>
      <c r="M204" s="248"/>
      <c r="N204" s="249"/>
      <c r="O204" s="249"/>
      <c r="P204" s="249"/>
      <c r="Q204" s="249"/>
      <c r="R204" s="249"/>
      <c r="S204" s="249"/>
      <c r="T204" s="250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T204" s="251" t="s">
        <v>250</v>
      </c>
      <c r="AU204" s="251" t="s">
        <v>90</v>
      </c>
      <c r="AV204" s="13" t="s">
        <v>90</v>
      </c>
      <c r="AW204" s="13" t="s">
        <v>4</v>
      </c>
      <c r="AX204" s="13" t="s">
        <v>88</v>
      </c>
      <c r="AY204" s="251" t="s">
        <v>161</v>
      </c>
    </row>
    <row r="205" s="12" customFormat="1" ht="22.8" customHeight="1">
      <c r="A205" s="12"/>
      <c r="B205" s="203"/>
      <c r="C205" s="204"/>
      <c r="D205" s="205" t="s">
        <v>79</v>
      </c>
      <c r="E205" s="217" t="s">
        <v>930</v>
      </c>
      <c r="F205" s="217" t="s">
        <v>931</v>
      </c>
      <c r="G205" s="204"/>
      <c r="H205" s="204"/>
      <c r="I205" s="207"/>
      <c r="J205" s="218">
        <f>BK205</f>
        <v>0</v>
      </c>
      <c r="K205" s="204"/>
      <c r="L205" s="209"/>
      <c r="M205" s="210"/>
      <c r="N205" s="211"/>
      <c r="O205" s="211"/>
      <c r="P205" s="212">
        <f>SUM(P206:P217)</f>
        <v>0</v>
      </c>
      <c r="Q205" s="211"/>
      <c r="R205" s="212">
        <f>SUM(R206:R217)</f>
        <v>0.030970000000000001</v>
      </c>
      <c r="S205" s="211"/>
      <c r="T205" s="213">
        <f>SUM(T206:T217)</f>
        <v>0</v>
      </c>
      <c r="U205" s="12"/>
      <c r="V205" s="12"/>
      <c r="W205" s="12"/>
      <c r="X205" s="12"/>
      <c r="Y205" s="12"/>
      <c r="Z205" s="12"/>
      <c r="AA205" s="12"/>
      <c r="AB205" s="12"/>
      <c r="AC205" s="12"/>
      <c r="AD205" s="12"/>
      <c r="AE205" s="12"/>
      <c r="AR205" s="214" t="s">
        <v>90</v>
      </c>
      <c r="AT205" s="215" t="s">
        <v>79</v>
      </c>
      <c r="AU205" s="215" t="s">
        <v>88</v>
      </c>
      <c r="AY205" s="214" t="s">
        <v>161</v>
      </c>
      <c r="BK205" s="216">
        <f>SUM(BK206:BK217)</f>
        <v>0</v>
      </c>
    </row>
    <row r="206" s="2" customFormat="1" ht="24.15" customHeight="1">
      <c r="A206" s="39"/>
      <c r="B206" s="40"/>
      <c r="C206" s="219" t="s">
        <v>590</v>
      </c>
      <c r="D206" s="219" t="s">
        <v>164</v>
      </c>
      <c r="E206" s="220" t="s">
        <v>936</v>
      </c>
      <c r="F206" s="221" t="s">
        <v>937</v>
      </c>
      <c r="G206" s="222" t="s">
        <v>934</v>
      </c>
      <c r="H206" s="223">
        <v>1</v>
      </c>
      <c r="I206" s="224"/>
      <c r="J206" s="225">
        <f>ROUND(I206*H206,2)</f>
        <v>0</v>
      </c>
      <c r="K206" s="221" t="s">
        <v>168</v>
      </c>
      <c r="L206" s="45"/>
      <c r="M206" s="226" t="s">
        <v>1</v>
      </c>
      <c r="N206" s="227" t="s">
        <v>45</v>
      </c>
      <c r="O206" s="92"/>
      <c r="P206" s="228">
        <f>O206*H206</f>
        <v>0</v>
      </c>
      <c r="Q206" s="228">
        <v>0.02273</v>
      </c>
      <c r="R206" s="228">
        <f>Q206*H206</f>
        <v>0.02273</v>
      </c>
      <c r="S206" s="228">
        <v>0</v>
      </c>
      <c r="T206" s="229">
        <f>S206*H206</f>
        <v>0</v>
      </c>
      <c r="U206" s="39"/>
      <c r="V206" s="39"/>
      <c r="W206" s="39"/>
      <c r="X206" s="39"/>
      <c r="Y206" s="39"/>
      <c r="Z206" s="39"/>
      <c r="AA206" s="39"/>
      <c r="AB206" s="39"/>
      <c r="AC206" s="39"/>
      <c r="AD206" s="39"/>
      <c r="AE206" s="39"/>
      <c r="AR206" s="230" t="s">
        <v>303</v>
      </c>
      <c r="AT206" s="230" t="s">
        <v>164</v>
      </c>
      <c r="AU206" s="230" t="s">
        <v>90</v>
      </c>
      <c r="AY206" s="18" t="s">
        <v>161</v>
      </c>
      <c r="BE206" s="231">
        <f>IF(N206="základní",J206,0)</f>
        <v>0</v>
      </c>
      <c r="BF206" s="231">
        <f>IF(N206="snížená",J206,0)</f>
        <v>0</v>
      </c>
      <c r="BG206" s="231">
        <f>IF(N206="zákl. přenesená",J206,0)</f>
        <v>0</v>
      </c>
      <c r="BH206" s="231">
        <f>IF(N206="sníž. přenesená",J206,0)</f>
        <v>0</v>
      </c>
      <c r="BI206" s="231">
        <f>IF(N206="nulová",J206,0)</f>
        <v>0</v>
      </c>
      <c r="BJ206" s="18" t="s">
        <v>88</v>
      </c>
      <c r="BK206" s="231">
        <f>ROUND(I206*H206,2)</f>
        <v>0</v>
      </c>
      <c r="BL206" s="18" t="s">
        <v>303</v>
      </c>
      <c r="BM206" s="230" t="s">
        <v>2573</v>
      </c>
    </row>
    <row r="207" s="2" customFormat="1" ht="24.15" customHeight="1">
      <c r="A207" s="39"/>
      <c r="B207" s="40"/>
      <c r="C207" s="219" t="s">
        <v>596</v>
      </c>
      <c r="D207" s="219" t="s">
        <v>164</v>
      </c>
      <c r="E207" s="220" t="s">
        <v>942</v>
      </c>
      <c r="F207" s="221" t="s">
        <v>943</v>
      </c>
      <c r="G207" s="222" t="s">
        <v>934</v>
      </c>
      <c r="H207" s="223">
        <v>2</v>
      </c>
      <c r="I207" s="224"/>
      <c r="J207" s="225">
        <f>ROUND(I207*H207,2)</f>
        <v>0</v>
      </c>
      <c r="K207" s="221" t="s">
        <v>168</v>
      </c>
      <c r="L207" s="45"/>
      <c r="M207" s="226" t="s">
        <v>1</v>
      </c>
      <c r="N207" s="227" t="s">
        <v>45</v>
      </c>
      <c r="O207" s="92"/>
      <c r="P207" s="228">
        <f>O207*H207</f>
        <v>0</v>
      </c>
      <c r="Q207" s="228">
        <v>0.00024000000000000001</v>
      </c>
      <c r="R207" s="228">
        <f>Q207*H207</f>
        <v>0.00048000000000000001</v>
      </c>
      <c r="S207" s="228">
        <v>0</v>
      </c>
      <c r="T207" s="229">
        <f>S207*H207</f>
        <v>0</v>
      </c>
      <c r="U207" s="39"/>
      <c r="V207" s="39"/>
      <c r="W207" s="39"/>
      <c r="X207" s="39"/>
      <c r="Y207" s="39"/>
      <c r="Z207" s="39"/>
      <c r="AA207" s="39"/>
      <c r="AB207" s="39"/>
      <c r="AC207" s="39"/>
      <c r="AD207" s="39"/>
      <c r="AE207" s="39"/>
      <c r="AR207" s="230" t="s">
        <v>303</v>
      </c>
      <c r="AT207" s="230" t="s">
        <v>164</v>
      </c>
      <c r="AU207" s="230" t="s">
        <v>90</v>
      </c>
      <c r="AY207" s="18" t="s">
        <v>161</v>
      </c>
      <c r="BE207" s="231">
        <f>IF(N207="základní",J207,0)</f>
        <v>0</v>
      </c>
      <c r="BF207" s="231">
        <f>IF(N207="snížená",J207,0)</f>
        <v>0</v>
      </c>
      <c r="BG207" s="231">
        <f>IF(N207="zákl. přenesená",J207,0)</f>
        <v>0</v>
      </c>
      <c r="BH207" s="231">
        <f>IF(N207="sníž. přenesená",J207,0)</f>
        <v>0</v>
      </c>
      <c r="BI207" s="231">
        <f>IF(N207="nulová",J207,0)</f>
        <v>0</v>
      </c>
      <c r="BJ207" s="18" t="s">
        <v>88</v>
      </c>
      <c r="BK207" s="231">
        <f>ROUND(I207*H207,2)</f>
        <v>0</v>
      </c>
      <c r="BL207" s="18" t="s">
        <v>303</v>
      </c>
      <c r="BM207" s="230" t="s">
        <v>2574</v>
      </c>
    </row>
    <row r="208" s="2" customFormat="1" ht="24.15" customHeight="1">
      <c r="A208" s="39"/>
      <c r="B208" s="40"/>
      <c r="C208" s="263" t="s">
        <v>602</v>
      </c>
      <c r="D208" s="263" t="s">
        <v>261</v>
      </c>
      <c r="E208" s="264" t="s">
        <v>945</v>
      </c>
      <c r="F208" s="265" t="s">
        <v>946</v>
      </c>
      <c r="G208" s="266" t="s">
        <v>191</v>
      </c>
      <c r="H208" s="267">
        <v>4</v>
      </c>
      <c r="I208" s="268"/>
      <c r="J208" s="269">
        <f>ROUND(I208*H208,2)</f>
        <v>0</v>
      </c>
      <c r="K208" s="265" t="s">
        <v>308</v>
      </c>
      <c r="L208" s="270"/>
      <c r="M208" s="271" t="s">
        <v>1</v>
      </c>
      <c r="N208" s="272" t="s">
        <v>45</v>
      </c>
      <c r="O208" s="92"/>
      <c r="P208" s="228">
        <f>O208*H208</f>
        <v>0</v>
      </c>
      <c r="Q208" s="228">
        <v>0.00012999999999999999</v>
      </c>
      <c r="R208" s="228">
        <f>Q208*H208</f>
        <v>0.00051999999999999995</v>
      </c>
      <c r="S208" s="228">
        <v>0</v>
      </c>
      <c r="T208" s="229">
        <f>S208*H208</f>
        <v>0</v>
      </c>
      <c r="U208" s="39"/>
      <c r="V208" s="39"/>
      <c r="W208" s="39"/>
      <c r="X208" s="39"/>
      <c r="Y208" s="39"/>
      <c r="Z208" s="39"/>
      <c r="AA208" s="39"/>
      <c r="AB208" s="39"/>
      <c r="AC208" s="39"/>
      <c r="AD208" s="39"/>
      <c r="AE208" s="39"/>
      <c r="AR208" s="230" t="s">
        <v>309</v>
      </c>
      <c r="AT208" s="230" t="s">
        <v>261</v>
      </c>
      <c r="AU208" s="230" t="s">
        <v>90</v>
      </c>
      <c r="AY208" s="18" t="s">
        <v>161</v>
      </c>
      <c r="BE208" s="231">
        <f>IF(N208="základní",J208,0)</f>
        <v>0</v>
      </c>
      <c r="BF208" s="231">
        <f>IF(N208="snížená",J208,0)</f>
        <v>0</v>
      </c>
      <c r="BG208" s="231">
        <f>IF(N208="zákl. přenesená",J208,0)</f>
        <v>0</v>
      </c>
      <c r="BH208" s="231">
        <f>IF(N208="sníž. přenesená",J208,0)</f>
        <v>0</v>
      </c>
      <c r="BI208" s="231">
        <f>IF(N208="nulová",J208,0)</f>
        <v>0</v>
      </c>
      <c r="BJ208" s="18" t="s">
        <v>88</v>
      </c>
      <c r="BK208" s="231">
        <f>ROUND(I208*H208,2)</f>
        <v>0</v>
      </c>
      <c r="BL208" s="18" t="s">
        <v>303</v>
      </c>
      <c r="BM208" s="230" t="s">
        <v>2575</v>
      </c>
    </row>
    <row r="209" s="13" customFormat="1">
      <c r="A209" s="13"/>
      <c r="B209" s="241"/>
      <c r="C209" s="242"/>
      <c r="D209" s="232" t="s">
        <v>250</v>
      </c>
      <c r="E209" s="242"/>
      <c r="F209" s="244" t="s">
        <v>1489</v>
      </c>
      <c r="G209" s="242"/>
      <c r="H209" s="245">
        <v>4</v>
      </c>
      <c r="I209" s="246"/>
      <c r="J209" s="242"/>
      <c r="K209" s="242"/>
      <c r="L209" s="247"/>
      <c r="M209" s="248"/>
      <c r="N209" s="249"/>
      <c r="O209" s="249"/>
      <c r="P209" s="249"/>
      <c r="Q209" s="249"/>
      <c r="R209" s="249"/>
      <c r="S209" s="249"/>
      <c r="T209" s="250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T209" s="251" t="s">
        <v>250</v>
      </c>
      <c r="AU209" s="251" t="s">
        <v>90</v>
      </c>
      <c r="AV209" s="13" t="s">
        <v>90</v>
      </c>
      <c r="AW209" s="13" t="s">
        <v>4</v>
      </c>
      <c r="AX209" s="13" t="s">
        <v>88</v>
      </c>
      <c r="AY209" s="251" t="s">
        <v>161</v>
      </c>
    </row>
    <row r="210" s="2" customFormat="1" ht="16.5" customHeight="1">
      <c r="A210" s="39"/>
      <c r="B210" s="40"/>
      <c r="C210" s="219" t="s">
        <v>606</v>
      </c>
      <c r="D210" s="219" t="s">
        <v>164</v>
      </c>
      <c r="E210" s="220" t="s">
        <v>949</v>
      </c>
      <c r="F210" s="221" t="s">
        <v>950</v>
      </c>
      <c r="G210" s="222" t="s">
        <v>934</v>
      </c>
      <c r="H210" s="223">
        <v>2</v>
      </c>
      <c r="I210" s="224"/>
      <c r="J210" s="225">
        <f>ROUND(I210*H210,2)</f>
        <v>0</v>
      </c>
      <c r="K210" s="221" t="s">
        <v>168</v>
      </c>
      <c r="L210" s="45"/>
      <c r="M210" s="226" t="s">
        <v>1</v>
      </c>
      <c r="N210" s="227" t="s">
        <v>45</v>
      </c>
      <c r="O210" s="92"/>
      <c r="P210" s="228">
        <f>O210*H210</f>
        <v>0</v>
      </c>
      <c r="Q210" s="228">
        <v>9.0000000000000006E-05</v>
      </c>
      <c r="R210" s="228">
        <f>Q210*H210</f>
        <v>0.00018000000000000001</v>
      </c>
      <c r="S210" s="228">
        <v>0</v>
      </c>
      <c r="T210" s="229">
        <f>S210*H210</f>
        <v>0</v>
      </c>
      <c r="U210" s="39"/>
      <c r="V210" s="39"/>
      <c r="W210" s="39"/>
      <c r="X210" s="39"/>
      <c r="Y210" s="39"/>
      <c r="Z210" s="39"/>
      <c r="AA210" s="39"/>
      <c r="AB210" s="39"/>
      <c r="AC210" s="39"/>
      <c r="AD210" s="39"/>
      <c r="AE210" s="39"/>
      <c r="AR210" s="230" t="s">
        <v>303</v>
      </c>
      <c r="AT210" s="230" t="s">
        <v>164</v>
      </c>
      <c r="AU210" s="230" t="s">
        <v>90</v>
      </c>
      <c r="AY210" s="18" t="s">
        <v>161</v>
      </c>
      <c r="BE210" s="231">
        <f>IF(N210="základní",J210,0)</f>
        <v>0</v>
      </c>
      <c r="BF210" s="231">
        <f>IF(N210="snížená",J210,0)</f>
        <v>0</v>
      </c>
      <c r="BG210" s="231">
        <f>IF(N210="zákl. přenesená",J210,0)</f>
        <v>0</v>
      </c>
      <c r="BH210" s="231">
        <f>IF(N210="sníž. přenesená",J210,0)</f>
        <v>0</v>
      </c>
      <c r="BI210" s="231">
        <f>IF(N210="nulová",J210,0)</f>
        <v>0</v>
      </c>
      <c r="BJ210" s="18" t="s">
        <v>88</v>
      </c>
      <c r="BK210" s="231">
        <f>ROUND(I210*H210,2)</f>
        <v>0</v>
      </c>
      <c r="BL210" s="18" t="s">
        <v>303</v>
      </c>
      <c r="BM210" s="230" t="s">
        <v>2576</v>
      </c>
    </row>
    <row r="211" s="2" customFormat="1" ht="24.15" customHeight="1">
      <c r="A211" s="39"/>
      <c r="B211" s="40"/>
      <c r="C211" s="263" t="s">
        <v>610</v>
      </c>
      <c r="D211" s="263" t="s">
        <v>261</v>
      </c>
      <c r="E211" s="264" t="s">
        <v>952</v>
      </c>
      <c r="F211" s="265" t="s">
        <v>953</v>
      </c>
      <c r="G211" s="266" t="s">
        <v>256</v>
      </c>
      <c r="H211" s="267">
        <v>2</v>
      </c>
      <c r="I211" s="268"/>
      <c r="J211" s="269">
        <f>ROUND(I211*H211,2)</f>
        <v>0</v>
      </c>
      <c r="K211" s="265" t="s">
        <v>168</v>
      </c>
      <c r="L211" s="270"/>
      <c r="M211" s="271" t="s">
        <v>1</v>
      </c>
      <c r="N211" s="272" t="s">
        <v>45</v>
      </c>
      <c r="O211" s="92"/>
      <c r="P211" s="228">
        <f>O211*H211</f>
        <v>0</v>
      </c>
      <c r="Q211" s="228">
        <v>0.0018</v>
      </c>
      <c r="R211" s="228">
        <f>Q211*H211</f>
        <v>0.0035999999999999999</v>
      </c>
      <c r="S211" s="228">
        <v>0</v>
      </c>
      <c r="T211" s="229">
        <f>S211*H211</f>
        <v>0</v>
      </c>
      <c r="U211" s="39"/>
      <c r="V211" s="39"/>
      <c r="W211" s="39"/>
      <c r="X211" s="39"/>
      <c r="Y211" s="39"/>
      <c r="Z211" s="39"/>
      <c r="AA211" s="39"/>
      <c r="AB211" s="39"/>
      <c r="AC211" s="39"/>
      <c r="AD211" s="39"/>
      <c r="AE211" s="39"/>
      <c r="AR211" s="230" t="s">
        <v>309</v>
      </c>
      <c r="AT211" s="230" t="s">
        <v>261</v>
      </c>
      <c r="AU211" s="230" t="s">
        <v>90</v>
      </c>
      <c r="AY211" s="18" t="s">
        <v>161</v>
      </c>
      <c r="BE211" s="231">
        <f>IF(N211="základní",J211,0)</f>
        <v>0</v>
      </c>
      <c r="BF211" s="231">
        <f>IF(N211="snížená",J211,0)</f>
        <v>0</v>
      </c>
      <c r="BG211" s="231">
        <f>IF(N211="zákl. přenesená",J211,0)</f>
        <v>0</v>
      </c>
      <c r="BH211" s="231">
        <f>IF(N211="sníž. přenesená",J211,0)</f>
        <v>0</v>
      </c>
      <c r="BI211" s="231">
        <f>IF(N211="nulová",J211,0)</f>
        <v>0</v>
      </c>
      <c r="BJ211" s="18" t="s">
        <v>88</v>
      </c>
      <c r="BK211" s="231">
        <f>ROUND(I211*H211,2)</f>
        <v>0</v>
      </c>
      <c r="BL211" s="18" t="s">
        <v>303</v>
      </c>
      <c r="BM211" s="230" t="s">
        <v>2577</v>
      </c>
    </row>
    <row r="212" s="2" customFormat="1" ht="16.5" customHeight="1">
      <c r="A212" s="39"/>
      <c r="B212" s="40"/>
      <c r="C212" s="219" t="s">
        <v>614</v>
      </c>
      <c r="D212" s="219" t="s">
        <v>164</v>
      </c>
      <c r="E212" s="220" t="s">
        <v>958</v>
      </c>
      <c r="F212" s="221" t="s">
        <v>959</v>
      </c>
      <c r="G212" s="222" t="s">
        <v>934</v>
      </c>
      <c r="H212" s="223">
        <v>1</v>
      </c>
      <c r="I212" s="224"/>
      <c r="J212" s="225">
        <f>ROUND(I212*H212,2)</f>
        <v>0</v>
      </c>
      <c r="K212" s="221" t="s">
        <v>168</v>
      </c>
      <c r="L212" s="45"/>
      <c r="M212" s="226" t="s">
        <v>1</v>
      </c>
      <c r="N212" s="227" t="s">
        <v>45</v>
      </c>
      <c r="O212" s="92"/>
      <c r="P212" s="228">
        <f>O212*H212</f>
        <v>0</v>
      </c>
      <c r="Q212" s="228">
        <v>0.0028400000000000001</v>
      </c>
      <c r="R212" s="228">
        <f>Q212*H212</f>
        <v>0.0028400000000000001</v>
      </c>
      <c r="S212" s="228">
        <v>0</v>
      </c>
      <c r="T212" s="229">
        <f>S212*H212</f>
        <v>0</v>
      </c>
      <c r="U212" s="39"/>
      <c r="V212" s="39"/>
      <c r="W212" s="39"/>
      <c r="X212" s="39"/>
      <c r="Y212" s="39"/>
      <c r="Z212" s="39"/>
      <c r="AA212" s="39"/>
      <c r="AB212" s="39"/>
      <c r="AC212" s="39"/>
      <c r="AD212" s="39"/>
      <c r="AE212" s="39"/>
      <c r="AR212" s="230" t="s">
        <v>303</v>
      </c>
      <c r="AT212" s="230" t="s">
        <v>164</v>
      </c>
      <c r="AU212" s="230" t="s">
        <v>90</v>
      </c>
      <c r="AY212" s="18" t="s">
        <v>161</v>
      </c>
      <c r="BE212" s="231">
        <f>IF(N212="základní",J212,0)</f>
        <v>0</v>
      </c>
      <c r="BF212" s="231">
        <f>IF(N212="snížená",J212,0)</f>
        <v>0</v>
      </c>
      <c r="BG212" s="231">
        <f>IF(N212="zákl. přenesená",J212,0)</f>
        <v>0</v>
      </c>
      <c r="BH212" s="231">
        <f>IF(N212="sníž. přenesená",J212,0)</f>
        <v>0</v>
      </c>
      <c r="BI212" s="231">
        <f>IF(N212="nulová",J212,0)</f>
        <v>0</v>
      </c>
      <c r="BJ212" s="18" t="s">
        <v>88</v>
      </c>
      <c r="BK212" s="231">
        <f>ROUND(I212*H212,2)</f>
        <v>0</v>
      </c>
      <c r="BL212" s="18" t="s">
        <v>303</v>
      </c>
      <c r="BM212" s="230" t="s">
        <v>2578</v>
      </c>
    </row>
    <row r="213" s="2" customFormat="1" ht="16.5" customHeight="1">
      <c r="A213" s="39"/>
      <c r="B213" s="40"/>
      <c r="C213" s="219" t="s">
        <v>618</v>
      </c>
      <c r="D213" s="219" t="s">
        <v>164</v>
      </c>
      <c r="E213" s="220" t="s">
        <v>964</v>
      </c>
      <c r="F213" s="221" t="s">
        <v>965</v>
      </c>
      <c r="G213" s="222" t="s">
        <v>256</v>
      </c>
      <c r="H213" s="223">
        <v>1</v>
      </c>
      <c r="I213" s="224"/>
      <c r="J213" s="225">
        <f>ROUND(I213*H213,2)</f>
        <v>0</v>
      </c>
      <c r="K213" s="221" t="s">
        <v>168</v>
      </c>
      <c r="L213" s="45"/>
      <c r="M213" s="226" t="s">
        <v>1</v>
      </c>
      <c r="N213" s="227" t="s">
        <v>45</v>
      </c>
      <c r="O213" s="92"/>
      <c r="P213" s="228">
        <f>O213*H213</f>
        <v>0</v>
      </c>
      <c r="Q213" s="228">
        <v>0.00013999999999999999</v>
      </c>
      <c r="R213" s="228">
        <f>Q213*H213</f>
        <v>0.00013999999999999999</v>
      </c>
      <c r="S213" s="228">
        <v>0</v>
      </c>
      <c r="T213" s="229">
        <f>S213*H213</f>
        <v>0</v>
      </c>
      <c r="U213" s="39"/>
      <c r="V213" s="39"/>
      <c r="W213" s="39"/>
      <c r="X213" s="39"/>
      <c r="Y213" s="39"/>
      <c r="Z213" s="39"/>
      <c r="AA213" s="39"/>
      <c r="AB213" s="39"/>
      <c r="AC213" s="39"/>
      <c r="AD213" s="39"/>
      <c r="AE213" s="39"/>
      <c r="AR213" s="230" t="s">
        <v>303</v>
      </c>
      <c r="AT213" s="230" t="s">
        <v>164</v>
      </c>
      <c r="AU213" s="230" t="s">
        <v>90</v>
      </c>
      <c r="AY213" s="18" t="s">
        <v>161</v>
      </c>
      <c r="BE213" s="231">
        <f>IF(N213="základní",J213,0)</f>
        <v>0</v>
      </c>
      <c r="BF213" s="231">
        <f>IF(N213="snížená",J213,0)</f>
        <v>0</v>
      </c>
      <c r="BG213" s="231">
        <f>IF(N213="zákl. přenesená",J213,0)</f>
        <v>0</v>
      </c>
      <c r="BH213" s="231">
        <f>IF(N213="sníž. přenesená",J213,0)</f>
        <v>0</v>
      </c>
      <c r="BI213" s="231">
        <f>IF(N213="nulová",J213,0)</f>
        <v>0</v>
      </c>
      <c r="BJ213" s="18" t="s">
        <v>88</v>
      </c>
      <c r="BK213" s="231">
        <f>ROUND(I213*H213,2)</f>
        <v>0</v>
      </c>
      <c r="BL213" s="18" t="s">
        <v>303</v>
      </c>
      <c r="BM213" s="230" t="s">
        <v>2579</v>
      </c>
    </row>
    <row r="214" s="2" customFormat="1" ht="16.5" customHeight="1">
      <c r="A214" s="39"/>
      <c r="B214" s="40"/>
      <c r="C214" s="219" t="s">
        <v>622</v>
      </c>
      <c r="D214" s="219" t="s">
        <v>164</v>
      </c>
      <c r="E214" s="220" t="s">
        <v>967</v>
      </c>
      <c r="F214" s="221" t="s">
        <v>968</v>
      </c>
      <c r="G214" s="222" t="s">
        <v>256</v>
      </c>
      <c r="H214" s="223">
        <v>2</v>
      </c>
      <c r="I214" s="224"/>
      <c r="J214" s="225">
        <f>ROUND(I214*H214,2)</f>
        <v>0</v>
      </c>
      <c r="K214" s="221" t="s">
        <v>168</v>
      </c>
      <c r="L214" s="45"/>
      <c r="M214" s="226" t="s">
        <v>1</v>
      </c>
      <c r="N214" s="227" t="s">
        <v>45</v>
      </c>
      <c r="O214" s="92"/>
      <c r="P214" s="228">
        <f>O214*H214</f>
        <v>0</v>
      </c>
      <c r="Q214" s="228">
        <v>0.00024000000000000001</v>
      </c>
      <c r="R214" s="228">
        <f>Q214*H214</f>
        <v>0.00048000000000000001</v>
      </c>
      <c r="S214" s="228">
        <v>0</v>
      </c>
      <c r="T214" s="229">
        <f>S214*H214</f>
        <v>0</v>
      </c>
      <c r="U214" s="39"/>
      <c r="V214" s="39"/>
      <c r="W214" s="39"/>
      <c r="X214" s="39"/>
      <c r="Y214" s="39"/>
      <c r="Z214" s="39"/>
      <c r="AA214" s="39"/>
      <c r="AB214" s="39"/>
      <c r="AC214" s="39"/>
      <c r="AD214" s="39"/>
      <c r="AE214" s="39"/>
      <c r="AR214" s="230" t="s">
        <v>303</v>
      </c>
      <c r="AT214" s="230" t="s">
        <v>164</v>
      </c>
      <c r="AU214" s="230" t="s">
        <v>90</v>
      </c>
      <c r="AY214" s="18" t="s">
        <v>161</v>
      </c>
      <c r="BE214" s="231">
        <f>IF(N214="základní",J214,0)</f>
        <v>0</v>
      </c>
      <c r="BF214" s="231">
        <f>IF(N214="snížená",J214,0)</f>
        <v>0</v>
      </c>
      <c r="BG214" s="231">
        <f>IF(N214="zákl. přenesená",J214,0)</f>
        <v>0</v>
      </c>
      <c r="BH214" s="231">
        <f>IF(N214="sníž. přenesená",J214,0)</f>
        <v>0</v>
      </c>
      <c r="BI214" s="231">
        <f>IF(N214="nulová",J214,0)</f>
        <v>0</v>
      </c>
      <c r="BJ214" s="18" t="s">
        <v>88</v>
      </c>
      <c r="BK214" s="231">
        <f>ROUND(I214*H214,2)</f>
        <v>0</v>
      </c>
      <c r="BL214" s="18" t="s">
        <v>303</v>
      </c>
      <c r="BM214" s="230" t="s">
        <v>2580</v>
      </c>
    </row>
    <row r="215" s="2" customFormat="1" ht="24.15" customHeight="1">
      <c r="A215" s="39"/>
      <c r="B215" s="40"/>
      <c r="C215" s="219" t="s">
        <v>629</v>
      </c>
      <c r="D215" s="219" t="s">
        <v>164</v>
      </c>
      <c r="E215" s="220" t="s">
        <v>970</v>
      </c>
      <c r="F215" s="221" t="s">
        <v>971</v>
      </c>
      <c r="G215" s="222" t="s">
        <v>362</v>
      </c>
      <c r="H215" s="283"/>
      <c r="I215" s="224"/>
      <c r="J215" s="225">
        <f>ROUND(I215*H215,2)</f>
        <v>0</v>
      </c>
      <c r="K215" s="221" t="s">
        <v>168</v>
      </c>
      <c r="L215" s="45"/>
      <c r="M215" s="226" t="s">
        <v>1</v>
      </c>
      <c r="N215" s="227" t="s">
        <v>45</v>
      </c>
      <c r="O215" s="92"/>
      <c r="P215" s="228">
        <f>O215*H215</f>
        <v>0</v>
      </c>
      <c r="Q215" s="228">
        <v>0</v>
      </c>
      <c r="R215" s="228">
        <f>Q215*H215</f>
        <v>0</v>
      </c>
      <c r="S215" s="228">
        <v>0</v>
      </c>
      <c r="T215" s="229">
        <f>S215*H215</f>
        <v>0</v>
      </c>
      <c r="U215" s="39"/>
      <c r="V215" s="39"/>
      <c r="W215" s="39"/>
      <c r="X215" s="39"/>
      <c r="Y215" s="39"/>
      <c r="Z215" s="39"/>
      <c r="AA215" s="39"/>
      <c r="AB215" s="39"/>
      <c r="AC215" s="39"/>
      <c r="AD215" s="39"/>
      <c r="AE215" s="39"/>
      <c r="AR215" s="230" t="s">
        <v>303</v>
      </c>
      <c r="AT215" s="230" t="s">
        <v>164</v>
      </c>
      <c r="AU215" s="230" t="s">
        <v>90</v>
      </c>
      <c r="AY215" s="18" t="s">
        <v>161</v>
      </c>
      <c r="BE215" s="231">
        <f>IF(N215="základní",J215,0)</f>
        <v>0</v>
      </c>
      <c r="BF215" s="231">
        <f>IF(N215="snížená",J215,0)</f>
        <v>0</v>
      </c>
      <c r="BG215" s="231">
        <f>IF(N215="zákl. přenesená",J215,0)</f>
        <v>0</v>
      </c>
      <c r="BH215" s="231">
        <f>IF(N215="sníž. přenesená",J215,0)</f>
        <v>0</v>
      </c>
      <c r="BI215" s="231">
        <f>IF(N215="nulová",J215,0)</f>
        <v>0</v>
      </c>
      <c r="BJ215" s="18" t="s">
        <v>88</v>
      </c>
      <c r="BK215" s="231">
        <f>ROUND(I215*H215,2)</f>
        <v>0</v>
      </c>
      <c r="BL215" s="18" t="s">
        <v>303</v>
      </c>
      <c r="BM215" s="230" t="s">
        <v>2581</v>
      </c>
    </row>
    <row r="216" s="2" customFormat="1" ht="33" customHeight="1">
      <c r="A216" s="39"/>
      <c r="B216" s="40"/>
      <c r="C216" s="219" t="s">
        <v>631</v>
      </c>
      <c r="D216" s="219" t="s">
        <v>164</v>
      </c>
      <c r="E216" s="220" t="s">
        <v>973</v>
      </c>
      <c r="F216" s="221" t="s">
        <v>974</v>
      </c>
      <c r="G216" s="222" t="s">
        <v>362</v>
      </c>
      <c r="H216" s="283"/>
      <c r="I216" s="224"/>
      <c r="J216" s="225">
        <f>ROUND(I216*H216,2)</f>
        <v>0</v>
      </c>
      <c r="K216" s="221" t="s">
        <v>168</v>
      </c>
      <c r="L216" s="45"/>
      <c r="M216" s="226" t="s">
        <v>1</v>
      </c>
      <c r="N216" s="227" t="s">
        <v>45</v>
      </c>
      <c r="O216" s="92"/>
      <c r="P216" s="228">
        <f>O216*H216</f>
        <v>0</v>
      </c>
      <c r="Q216" s="228">
        <v>0</v>
      </c>
      <c r="R216" s="228">
        <f>Q216*H216</f>
        <v>0</v>
      </c>
      <c r="S216" s="228">
        <v>0</v>
      </c>
      <c r="T216" s="229">
        <f>S216*H216</f>
        <v>0</v>
      </c>
      <c r="U216" s="39"/>
      <c r="V216" s="39"/>
      <c r="W216" s="39"/>
      <c r="X216" s="39"/>
      <c r="Y216" s="39"/>
      <c r="Z216" s="39"/>
      <c r="AA216" s="39"/>
      <c r="AB216" s="39"/>
      <c r="AC216" s="39"/>
      <c r="AD216" s="39"/>
      <c r="AE216" s="39"/>
      <c r="AR216" s="230" t="s">
        <v>303</v>
      </c>
      <c r="AT216" s="230" t="s">
        <v>164</v>
      </c>
      <c r="AU216" s="230" t="s">
        <v>90</v>
      </c>
      <c r="AY216" s="18" t="s">
        <v>161</v>
      </c>
      <c r="BE216" s="231">
        <f>IF(N216="základní",J216,0)</f>
        <v>0</v>
      </c>
      <c r="BF216" s="231">
        <f>IF(N216="snížená",J216,0)</f>
        <v>0</v>
      </c>
      <c r="BG216" s="231">
        <f>IF(N216="zákl. přenesená",J216,0)</f>
        <v>0</v>
      </c>
      <c r="BH216" s="231">
        <f>IF(N216="sníž. přenesená",J216,0)</f>
        <v>0</v>
      </c>
      <c r="BI216" s="231">
        <f>IF(N216="nulová",J216,0)</f>
        <v>0</v>
      </c>
      <c r="BJ216" s="18" t="s">
        <v>88</v>
      </c>
      <c r="BK216" s="231">
        <f>ROUND(I216*H216,2)</f>
        <v>0</v>
      </c>
      <c r="BL216" s="18" t="s">
        <v>303</v>
      </c>
      <c r="BM216" s="230" t="s">
        <v>2582</v>
      </c>
    </row>
    <row r="217" s="13" customFormat="1">
      <c r="A217" s="13"/>
      <c r="B217" s="241"/>
      <c r="C217" s="242"/>
      <c r="D217" s="232" t="s">
        <v>250</v>
      </c>
      <c r="E217" s="242"/>
      <c r="F217" s="244" t="s">
        <v>2423</v>
      </c>
      <c r="G217" s="242"/>
      <c r="H217" s="245">
        <v>391.16000000000002</v>
      </c>
      <c r="I217" s="246"/>
      <c r="J217" s="242"/>
      <c r="K217" s="242"/>
      <c r="L217" s="247"/>
      <c r="M217" s="248"/>
      <c r="N217" s="249"/>
      <c r="O217" s="249"/>
      <c r="P217" s="249"/>
      <c r="Q217" s="249"/>
      <c r="R217" s="249"/>
      <c r="S217" s="249"/>
      <c r="T217" s="250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T217" s="251" t="s">
        <v>250</v>
      </c>
      <c r="AU217" s="251" t="s">
        <v>90</v>
      </c>
      <c r="AV217" s="13" t="s">
        <v>90</v>
      </c>
      <c r="AW217" s="13" t="s">
        <v>4</v>
      </c>
      <c r="AX217" s="13" t="s">
        <v>88</v>
      </c>
      <c r="AY217" s="251" t="s">
        <v>161</v>
      </c>
    </row>
    <row r="218" s="12" customFormat="1" ht="22.8" customHeight="1">
      <c r="A218" s="12"/>
      <c r="B218" s="203"/>
      <c r="C218" s="204"/>
      <c r="D218" s="205" t="s">
        <v>79</v>
      </c>
      <c r="E218" s="217" t="s">
        <v>977</v>
      </c>
      <c r="F218" s="217" t="s">
        <v>978</v>
      </c>
      <c r="G218" s="204"/>
      <c r="H218" s="204"/>
      <c r="I218" s="207"/>
      <c r="J218" s="218">
        <f>BK218</f>
        <v>0</v>
      </c>
      <c r="K218" s="204"/>
      <c r="L218" s="209"/>
      <c r="M218" s="210"/>
      <c r="N218" s="211"/>
      <c r="O218" s="211"/>
      <c r="P218" s="212">
        <f>SUM(P219:P223)</f>
        <v>0</v>
      </c>
      <c r="Q218" s="211"/>
      <c r="R218" s="212">
        <f>SUM(R219:R223)</f>
        <v>0.0012799999999999999</v>
      </c>
      <c r="S218" s="211"/>
      <c r="T218" s="213">
        <f>SUM(T219:T223)</f>
        <v>0</v>
      </c>
      <c r="U218" s="12"/>
      <c r="V218" s="12"/>
      <c r="W218" s="12"/>
      <c r="X218" s="12"/>
      <c r="Y218" s="12"/>
      <c r="Z218" s="12"/>
      <c r="AA218" s="12"/>
      <c r="AB218" s="12"/>
      <c r="AC218" s="12"/>
      <c r="AD218" s="12"/>
      <c r="AE218" s="12"/>
      <c r="AR218" s="214" t="s">
        <v>90</v>
      </c>
      <c r="AT218" s="215" t="s">
        <v>79</v>
      </c>
      <c r="AU218" s="215" t="s">
        <v>88</v>
      </c>
      <c r="AY218" s="214" t="s">
        <v>161</v>
      </c>
      <c r="BK218" s="216">
        <f>SUM(BK219:BK223)</f>
        <v>0</v>
      </c>
    </row>
    <row r="219" s="2" customFormat="1" ht="33" customHeight="1">
      <c r="A219" s="39"/>
      <c r="B219" s="40"/>
      <c r="C219" s="219" t="s">
        <v>636</v>
      </c>
      <c r="D219" s="219" t="s">
        <v>164</v>
      </c>
      <c r="E219" s="220" t="s">
        <v>979</v>
      </c>
      <c r="F219" s="221" t="s">
        <v>980</v>
      </c>
      <c r="G219" s="222" t="s">
        <v>256</v>
      </c>
      <c r="H219" s="223">
        <v>4</v>
      </c>
      <c r="I219" s="224"/>
      <c r="J219" s="225">
        <f>ROUND(I219*H219,2)</f>
        <v>0</v>
      </c>
      <c r="K219" s="221" t="s">
        <v>168</v>
      </c>
      <c r="L219" s="45"/>
      <c r="M219" s="226" t="s">
        <v>1</v>
      </c>
      <c r="N219" s="227" t="s">
        <v>45</v>
      </c>
      <c r="O219" s="92"/>
      <c r="P219" s="228">
        <f>O219*H219</f>
        <v>0</v>
      </c>
      <c r="Q219" s="228">
        <v>0.00025000000000000001</v>
      </c>
      <c r="R219" s="228">
        <f>Q219*H219</f>
        <v>0.001</v>
      </c>
      <c r="S219" s="228">
        <v>0</v>
      </c>
      <c r="T219" s="229">
        <f>S219*H219</f>
        <v>0</v>
      </c>
      <c r="U219" s="39"/>
      <c r="V219" s="39"/>
      <c r="W219" s="39"/>
      <c r="X219" s="39"/>
      <c r="Y219" s="39"/>
      <c r="Z219" s="39"/>
      <c r="AA219" s="39"/>
      <c r="AB219" s="39"/>
      <c r="AC219" s="39"/>
      <c r="AD219" s="39"/>
      <c r="AE219" s="39"/>
      <c r="AR219" s="230" t="s">
        <v>303</v>
      </c>
      <c r="AT219" s="230" t="s">
        <v>164</v>
      </c>
      <c r="AU219" s="230" t="s">
        <v>90</v>
      </c>
      <c r="AY219" s="18" t="s">
        <v>161</v>
      </c>
      <c r="BE219" s="231">
        <f>IF(N219="základní",J219,0)</f>
        <v>0</v>
      </c>
      <c r="BF219" s="231">
        <f>IF(N219="snížená",J219,0)</f>
        <v>0</v>
      </c>
      <c r="BG219" s="231">
        <f>IF(N219="zákl. přenesená",J219,0)</f>
        <v>0</v>
      </c>
      <c r="BH219" s="231">
        <f>IF(N219="sníž. přenesená",J219,0)</f>
        <v>0</v>
      </c>
      <c r="BI219" s="231">
        <f>IF(N219="nulová",J219,0)</f>
        <v>0</v>
      </c>
      <c r="BJ219" s="18" t="s">
        <v>88</v>
      </c>
      <c r="BK219" s="231">
        <f>ROUND(I219*H219,2)</f>
        <v>0</v>
      </c>
      <c r="BL219" s="18" t="s">
        <v>303</v>
      </c>
      <c r="BM219" s="230" t="s">
        <v>2583</v>
      </c>
    </row>
    <row r="220" s="2" customFormat="1" ht="33" customHeight="1">
      <c r="A220" s="39"/>
      <c r="B220" s="40"/>
      <c r="C220" s="219" t="s">
        <v>640</v>
      </c>
      <c r="D220" s="219" t="s">
        <v>164</v>
      </c>
      <c r="E220" s="220" t="s">
        <v>982</v>
      </c>
      <c r="F220" s="221" t="s">
        <v>983</v>
      </c>
      <c r="G220" s="222" t="s">
        <v>256</v>
      </c>
      <c r="H220" s="223">
        <v>2</v>
      </c>
      <c r="I220" s="224"/>
      <c r="J220" s="225">
        <f>ROUND(I220*H220,2)</f>
        <v>0</v>
      </c>
      <c r="K220" s="221" t="s">
        <v>168</v>
      </c>
      <c r="L220" s="45"/>
      <c r="M220" s="226" t="s">
        <v>1</v>
      </c>
      <c r="N220" s="227" t="s">
        <v>45</v>
      </c>
      <c r="O220" s="92"/>
      <c r="P220" s="228">
        <f>O220*H220</f>
        <v>0</v>
      </c>
      <c r="Q220" s="228">
        <v>0.00013999999999999999</v>
      </c>
      <c r="R220" s="228">
        <f>Q220*H220</f>
        <v>0.00027999999999999998</v>
      </c>
      <c r="S220" s="228">
        <v>0</v>
      </c>
      <c r="T220" s="229">
        <f>S220*H220</f>
        <v>0</v>
      </c>
      <c r="U220" s="39"/>
      <c r="V220" s="39"/>
      <c r="W220" s="39"/>
      <c r="X220" s="39"/>
      <c r="Y220" s="39"/>
      <c r="Z220" s="39"/>
      <c r="AA220" s="39"/>
      <c r="AB220" s="39"/>
      <c r="AC220" s="39"/>
      <c r="AD220" s="39"/>
      <c r="AE220" s="39"/>
      <c r="AR220" s="230" t="s">
        <v>303</v>
      </c>
      <c r="AT220" s="230" t="s">
        <v>164</v>
      </c>
      <c r="AU220" s="230" t="s">
        <v>90</v>
      </c>
      <c r="AY220" s="18" t="s">
        <v>161</v>
      </c>
      <c r="BE220" s="231">
        <f>IF(N220="základní",J220,0)</f>
        <v>0</v>
      </c>
      <c r="BF220" s="231">
        <f>IF(N220="snížená",J220,0)</f>
        <v>0</v>
      </c>
      <c r="BG220" s="231">
        <f>IF(N220="zákl. přenesená",J220,0)</f>
        <v>0</v>
      </c>
      <c r="BH220" s="231">
        <f>IF(N220="sníž. přenesená",J220,0)</f>
        <v>0</v>
      </c>
      <c r="BI220" s="231">
        <f>IF(N220="nulová",J220,0)</f>
        <v>0</v>
      </c>
      <c r="BJ220" s="18" t="s">
        <v>88</v>
      </c>
      <c r="BK220" s="231">
        <f>ROUND(I220*H220,2)</f>
        <v>0</v>
      </c>
      <c r="BL220" s="18" t="s">
        <v>303</v>
      </c>
      <c r="BM220" s="230" t="s">
        <v>2584</v>
      </c>
    </row>
    <row r="221" s="2" customFormat="1" ht="24.15" customHeight="1">
      <c r="A221" s="39"/>
      <c r="B221" s="40"/>
      <c r="C221" s="219" t="s">
        <v>644</v>
      </c>
      <c r="D221" s="219" t="s">
        <v>164</v>
      </c>
      <c r="E221" s="220" t="s">
        <v>985</v>
      </c>
      <c r="F221" s="221" t="s">
        <v>986</v>
      </c>
      <c r="G221" s="222" t="s">
        <v>362</v>
      </c>
      <c r="H221" s="283"/>
      <c r="I221" s="224"/>
      <c r="J221" s="225">
        <f>ROUND(I221*H221,2)</f>
        <v>0</v>
      </c>
      <c r="K221" s="221" t="s">
        <v>168</v>
      </c>
      <c r="L221" s="45"/>
      <c r="M221" s="226" t="s">
        <v>1</v>
      </c>
      <c r="N221" s="227" t="s">
        <v>45</v>
      </c>
      <c r="O221" s="92"/>
      <c r="P221" s="228">
        <f>O221*H221</f>
        <v>0</v>
      </c>
      <c r="Q221" s="228">
        <v>0</v>
      </c>
      <c r="R221" s="228">
        <f>Q221*H221</f>
        <v>0</v>
      </c>
      <c r="S221" s="228">
        <v>0</v>
      </c>
      <c r="T221" s="229">
        <f>S221*H221</f>
        <v>0</v>
      </c>
      <c r="U221" s="39"/>
      <c r="V221" s="39"/>
      <c r="W221" s="39"/>
      <c r="X221" s="39"/>
      <c r="Y221" s="39"/>
      <c r="Z221" s="39"/>
      <c r="AA221" s="39"/>
      <c r="AB221" s="39"/>
      <c r="AC221" s="39"/>
      <c r="AD221" s="39"/>
      <c r="AE221" s="39"/>
      <c r="AR221" s="230" t="s">
        <v>303</v>
      </c>
      <c r="AT221" s="230" t="s">
        <v>164</v>
      </c>
      <c r="AU221" s="230" t="s">
        <v>90</v>
      </c>
      <c r="AY221" s="18" t="s">
        <v>161</v>
      </c>
      <c r="BE221" s="231">
        <f>IF(N221="základní",J221,0)</f>
        <v>0</v>
      </c>
      <c r="BF221" s="231">
        <f>IF(N221="snížená",J221,0)</f>
        <v>0</v>
      </c>
      <c r="BG221" s="231">
        <f>IF(N221="zákl. přenesená",J221,0)</f>
        <v>0</v>
      </c>
      <c r="BH221" s="231">
        <f>IF(N221="sníž. přenesená",J221,0)</f>
        <v>0</v>
      </c>
      <c r="BI221" s="231">
        <f>IF(N221="nulová",J221,0)</f>
        <v>0</v>
      </c>
      <c r="BJ221" s="18" t="s">
        <v>88</v>
      </c>
      <c r="BK221" s="231">
        <f>ROUND(I221*H221,2)</f>
        <v>0</v>
      </c>
      <c r="BL221" s="18" t="s">
        <v>303</v>
      </c>
      <c r="BM221" s="230" t="s">
        <v>2585</v>
      </c>
    </row>
    <row r="222" s="2" customFormat="1" ht="33" customHeight="1">
      <c r="A222" s="39"/>
      <c r="B222" s="40"/>
      <c r="C222" s="219" t="s">
        <v>648</v>
      </c>
      <c r="D222" s="219" t="s">
        <v>164</v>
      </c>
      <c r="E222" s="220" t="s">
        <v>988</v>
      </c>
      <c r="F222" s="221" t="s">
        <v>989</v>
      </c>
      <c r="G222" s="222" t="s">
        <v>362</v>
      </c>
      <c r="H222" s="283"/>
      <c r="I222" s="224"/>
      <c r="J222" s="225">
        <f>ROUND(I222*H222,2)</f>
        <v>0</v>
      </c>
      <c r="K222" s="221" t="s">
        <v>168</v>
      </c>
      <c r="L222" s="45"/>
      <c r="M222" s="226" t="s">
        <v>1</v>
      </c>
      <c r="N222" s="227" t="s">
        <v>45</v>
      </c>
      <c r="O222" s="92"/>
      <c r="P222" s="228">
        <f>O222*H222</f>
        <v>0</v>
      </c>
      <c r="Q222" s="228">
        <v>0</v>
      </c>
      <c r="R222" s="228">
        <f>Q222*H222</f>
        <v>0</v>
      </c>
      <c r="S222" s="228">
        <v>0</v>
      </c>
      <c r="T222" s="229">
        <f>S222*H222</f>
        <v>0</v>
      </c>
      <c r="U222" s="39"/>
      <c r="V222" s="39"/>
      <c r="W222" s="39"/>
      <c r="X222" s="39"/>
      <c r="Y222" s="39"/>
      <c r="Z222" s="39"/>
      <c r="AA222" s="39"/>
      <c r="AB222" s="39"/>
      <c r="AC222" s="39"/>
      <c r="AD222" s="39"/>
      <c r="AE222" s="39"/>
      <c r="AR222" s="230" t="s">
        <v>303</v>
      </c>
      <c r="AT222" s="230" t="s">
        <v>164</v>
      </c>
      <c r="AU222" s="230" t="s">
        <v>90</v>
      </c>
      <c r="AY222" s="18" t="s">
        <v>161</v>
      </c>
      <c r="BE222" s="231">
        <f>IF(N222="základní",J222,0)</f>
        <v>0</v>
      </c>
      <c r="BF222" s="231">
        <f>IF(N222="snížená",J222,0)</f>
        <v>0</v>
      </c>
      <c r="BG222" s="231">
        <f>IF(N222="zákl. přenesená",J222,0)</f>
        <v>0</v>
      </c>
      <c r="BH222" s="231">
        <f>IF(N222="sníž. přenesená",J222,0)</f>
        <v>0</v>
      </c>
      <c r="BI222" s="231">
        <f>IF(N222="nulová",J222,0)</f>
        <v>0</v>
      </c>
      <c r="BJ222" s="18" t="s">
        <v>88</v>
      </c>
      <c r="BK222" s="231">
        <f>ROUND(I222*H222,2)</f>
        <v>0</v>
      </c>
      <c r="BL222" s="18" t="s">
        <v>303</v>
      </c>
      <c r="BM222" s="230" t="s">
        <v>2586</v>
      </c>
    </row>
    <row r="223" s="13" customFormat="1">
      <c r="A223" s="13"/>
      <c r="B223" s="241"/>
      <c r="C223" s="242"/>
      <c r="D223" s="232" t="s">
        <v>250</v>
      </c>
      <c r="E223" s="242"/>
      <c r="F223" s="244" t="s">
        <v>1504</v>
      </c>
      <c r="G223" s="242"/>
      <c r="H223" s="245">
        <v>135.59999999999999</v>
      </c>
      <c r="I223" s="246"/>
      <c r="J223" s="242"/>
      <c r="K223" s="242"/>
      <c r="L223" s="247"/>
      <c r="M223" s="248"/>
      <c r="N223" s="249"/>
      <c r="O223" s="249"/>
      <c r="P223" s="249"/>
      <c r="Q223" s="249"/>
      <c r="R223" s="249"/>
      <c r="S223" s="249"/>
      <c r="T223" s="250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T223" s="251" t="s">
        <v>250</v>
      </c>
      <c r="AU223" s="251" t="s">
        <v>90</v>
      </c>
      <c r="AV223" s="13" t="s">
        <v>90</v>
      </c>
      <c r="AW223" s="13" t="s">
        <v>4</v>
      </c>
      <c r="AX223" s="13" t="s">
        <v>88</v>
      </c>
      <c r="AY223" s="251" t="s">
        <v>161</v>
      </c>
    </row>
    <row r="224" s="12" customFormat="1" ht="22.8" customHeight="1">
      <c r="A224" s="12"/>
      <c r="B224" s="203"/>
      <c r="C224" s="204"/>
      <c r="D224" s="205" t="s">
        <v>79</v>
      </c>
      <c r="E224" s="217" t="s">
        <v>992</v>
      </c>
      <c r="F224" s="217" t="s">
        <v>993</v>
      </c>
      <c r="G224" s="204"/>
      <c r="H224" s="204"/>
      <c r="I224" s="207"/>
      <c r="J224" s="218">
        <f>BK224</f>
        <v>0</v>
      </c>
      <c r="K224" s="204"/>
      <c r="L224" s="209"/>
      <c r="M224" s="210"/>
      <c r="N224" s="211"/>
      <c r="O224" s="211"/>
      <c r="P224" s="212">
        <f>SUM(P225:P245)</f>
        <v>0</v>
      </c>
      <c r="Q224" s="211"/>
      <c r="R224" s="212">
        <f>SUM(R225:R245)</f>
        <v>0.13248024999999999</v>
      </c>
      <c r="S224" s="211"/>
      <c r="T224" s="213">
        <f>SUM(T225:T245)</f>
        <v>0.037125000000000005</v>
      </c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R224" s="214" t="s">
        <v>90</v>
      </c>
      <c r="AT224" s="215" t="s">
        <v>79</v>
      </c>
      <c r="AU224" s="215" t="s">
        <v>88</v>
      </c>
      <c r="AY224" s="214" t="s">
        <v>161</v>
      </c>
      <c r="BK224" s="216">
        <f>SUM(BK225:BK245)</f>
        <v>0</v>
      </c>
    </row>
    <row r="225" s="2" customFormat="1" ht="24.15" customHeight="1">
      <c r="A225" s="39"/>
      <c r="B225" s="40"/>
      <c r="C225" s="219" t="s">
        <v>655</v>
      </c>
      <c r="D225" s="219" t="s">
        <v>164</v>
      </c>
      <c r="E225" s="220" t="s">
        <v>994</v>
      </c>
      <c r="F225" s="221" t="s">
        <v>995</v>
      </c>
      <c r="G225" s="222" t="s">
        <v>248</v>
      </c>
      <c r="H225" s="223">
        <v>3.6749999999999998</v>
      </c>
      <c r="I225" s="224"/>
      <c r="J225" s="225">
        <f>ROUND(I225*H225,2)</f>
        <v>0</v>
      </c>
      <c r="K225" s="221" t="s">
        <v>168</v>
      </c>
      <c r="L225" s="45"/>
      <c r="M225" s="226" t="s">
        <v>1</v>
      </c>
      <c r="N225" s="227" t="s">
        <v>45</v>
      </c>
      <c r="O225" s="92"/>
      <c r="P225" s="228">
        <f>O225*H225</f>
        <v>0</v>
      </c>
      <c r="Q225" s="228">
        <v>0.025069999999999999</v>
      </c>
      <c r="R225" s="228">
        <f>Q225*H225</f>
        <v>0.092132249999999985</v>
      </c>
      <c r="S225" s="228">
        <v>0</v>
      </c>
      <c r="T225" s="229">
        <f>S225*H225</f>
        <v>0</v>
      </c>
      <c r="U225" s="39"/>
      <c r="V225" s="39"/>
      <c r="W225" s="39"/>
      <c r="X225" s="39"/>
      <c r="Y225" s="39"/>
      <c r="Z225" s="39"/>
      <c r="AA225" s="39"/>
      <c r="AB225" s="39"/>
      <c r="AC225" s="39"/>
      <c r="AD225" s="39"/>
      <c r="AE225" s="39"/>
      <c r="AR225" s="230" t="s">
        <v>303</v>
      </c>
      <c r="AT225" s="230" t="s">
        <v>164</v>
      </c>
      <c r="AU225" s="230" t="s">
        <v>90</v>
      </c>
      <c r="AY225" s="18" t="s">
        <v>161</v>
      </c>
      <c r="BE225" s="231">
        <f>IF(N225="základní",J225,0)</f>
        <v>0</v>
      </c>
      <c r="BF225" s="231">
        <f>IF(N225="snížená",J225,0)</f>
        <v>0</v>
      </c>
      <c r="BG225" s="231">
        <f>IF(N225="zákl. přenesená",J225,0)</f>
        <v>0</v>
      </c>
      <c r="BH225" s="231">
        <f>IF(N225="sníž. přenesená",J225,0)</f>
        <v>0</v>
      </c>
      <c r="BI225" s="231">
        <f>IF(N225="nulová",J225,0)</f>
        <v>0</v>
      </c>
      <c r="BJ225" s="18" t="s">
        <v>88</v>
      </c>
      <c r="BK225" s="231">
        <f>ROUND(I225*H225,2)</f>
        <v>0</v>
      </c>
      <c r="BL225" s="18" t="s">
        <v>303</v>
      </c>
      <c r="BM225" s="230" t="s">
        <v>2587</v>
      </c>
    </row>
    <row r="226" s="2" customFormat="1">
      <c r="A226" s="39"/>
      <c r="B226" s="40"/>
      <c r="C226" s="41"/>
      <c r="D226" s="232" t="s">
        <v>171</v>
      </c>
      <c r="E226" s="41"/>
      <c r="F226" s="233" t="s">
        <v>997</v>
      </c>
      <c r="G226" s="41"/>
      <c r="H226" s="41"/>
      <c r="I226" s="234"/>
      <c r="J226" s="41"/>
      <c r="K226" s="41"/>
      <c r="L226" s="45"/>
      <c r="M226" s="235"/>
      <c r="N226" s="236"/>
      <c r="O226" s="92"/>
      <c r="P226" s="92"/>
      <c r="Q226" s="92"/>
      <c r="R226" s="92"/>
      <c r="S226" s="92"/>
      <c r="T226" s="93"/>
      <c r="U226" s="39"/>
      <c r="V226" s="39"/>
      <c r="W226" s="39"/>
      <c r="X226" s="39"/>
      <c r="Y226" s="39"/>
      <c r="Z226" s="39"/>
      <c r="AA226" s="39"/>
      <c r="AB226" s="39"/>
      <c r="AC226" s="39"/>
      <c r="AD226" s="39"/>
      <c r="AE226" s="39"/>
      <c r="AT226" s="18" t="s">
        <v>171</v>
      </c>
      <c r="AU226" s="18" t="s">
        <v>90</v>
      </c>
    </row>
    <row r="227" s="13" customFormat="1">
      <c r="A227" s="13"/>
      <c r="B227" s="241"/>
      <c r="C227" s="242"/>
      <c r="D227" s="232" t="s">
        <v>250</v>
      </c>
      <c r="E227" s="243" t="s">
        <v>1</v>
      </c>
      <c r="F227" s="244" t="s">
        <v>1338</v>
      </c>
      <c r="G227" s="242"/>
      <c r="H227" s="245">
        <v>3.6749999999999998</v>
      </c>
      <c r="I227" s="246"/>
      <c r="J227" s="242"/>
      <c r="K227" s="242"/>
      <c r="L227" s="247"/>
      <c r="M227" s="248"/>
      <c r="N227" s="249"/>
      <c r="O227" s="249"/>
      <c r="P227" s="249"/>
      <c r="Q227" s="249"/>
      <c r="R227" s="249"/>
      <c r="S227" s="249"/>
      <c r="T227" s="250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T227" s="251" t="s">
        <v>250</v>
      </c>
      <c r="AU227" s="251" t="s">
        <v>90</v>
      </c>
      <c r="AV227" s="13" t="s">
        <v>90</v>
      </c>
      <c r="AW227" s="13" t="s">
        <v>36</v>
      </c>
      <c r="AX227" s="13" t="s">
        <v>80</v>
      </c>
      <c r="AY227" s="251" t="s">
        <v>161</v>
      </c>
    </row>
    <row r="228" s="14" customFormat="1">
      <c r="A228" s="14"/>
      <c r="B228" s="252"/>
      <c r="C228" s="253"/>
      <c r="D228" s="232" t="s">
        <v>250</v>
      </c>
      <c r="E228" s="254" t="s">
        <v>1</v>
      </c>
      <c r="F228" s="255" t="s">
        <v>253</v>
      </c>
      <c r="G228" s="253"/>
      <c r="H228" s="256">
        <v>3.6749999999999998</v>
      </c>
      <c r="I228" s="257"/>
      <c r="J228" s="253"/>
      <c r="K228" s="253"/>
      <c r="L228" s="258"/>
      <c r="M228" s="259"/>
      <c r="N228" s="260"/>
      <c r="O228" s="260"/>
      <c r="P228" s="260"/>
      <c r="Q228" s="260"/>
      <c r="R228" s="260"/>
      <c r="S228" s="260"/>
      <c r="T228" s="261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  <c r="AT228" s="262" t="s">
        <v>250</v>
      </c>
      <c r="AU228" s="262" t="s">
        <v>90</v>
      </c>
      <c r="AV228" s="14" t="s">
        <v>184</v>
      </c>
      <c r="AW228" s="14" t="s">
        <v>36</v>
      </c>
      <c r="AX228" s="14" t="s">
        <v>88</v>
      </c>
      <c r="AY228" s="262" t="s">
        <v>161</v>
      </c>
    </row>
    <row r="229" s="2" customFormat="1" ht="16.5" customHeight="1">
      <c r="A229" s="39"/>
      <c r="B229" s="40"/>
      <c r="C229" s="219" t="s">
        <v>660</v>
      </c>
      <c r="D229" s="219" t="s">
        <v>164</v>
      </c>
      <c r="E229" s="220" t="s">
        <v>999</v>
      </c>
      <c r="F229" s="221" t="s">
        <v>1000</v>
      </c>
      <c r="G229" s="222" t="s">
        <v>441</v>
      </c>
      <c r="H229" s="223">
        <v>6</v>
      </c>
      <c r="I229" s="224"/>
      <c r="J229" s="225">
        <f>ROUND(I229*H229,2)</f>
        <v>0</v>
      </c>
      <c r="K229" s="221" t="s">
        <v>168</v>
      </c>
      <c r="L229" s="45"/>
      <c r="M229" s="226" t="s">
        <v>1</v>
      </c>
      <c r="N229" s="227" t="s">
        <v>45</v>
      </c>
      <c r="O229" s="92"/>
      <c r="P229" s="228">
        <f>O229*H229</f>
        <v>0</v>
      </c>
      <c r="Q229" s="228">
        <v>0.00051999999999999995</v>
      </c>
      <c r="R229" s="228">
        <f>Q229*H229</f>
        <v>0.0031199999999999995</v>
      </c>
      <c r="S229" s="228">
        <v>0</v>
      </c>
      <c r="T229" s="229">
        <f>S229*H229</f>
        <v>0</v>
      </c>
      <c r="U229" s="39"/>
      <c r="V229" s="39"/>
      <c r="W229" s="39"/>
      <c r="X229" s="39"/>
      <c r="Y229" s="39"/>
      <c r="Z229" s="39"/>
      <c r="AA229" s="39"/>
      <c r="AB229" s="39"/>
      <c r="AC229" s="39"/>
      <c r="AD229" s="39"/>
      <c r="AE229" s="39"/>
      <c r="AR229" s="230" t="s">
        <v>303</v>
      </c>
      <c r="AT229" s="230" t="s">
        <v>164</v>
      </c>
      <c r="AU229" s="230" t="s">
        <v>90</v>
      </c>
      <c r="AY229" s="18" t="s">
        <v>161</v>
      </c>
      <c r="BE229" s="231">
        <f>IF(N229="základní",J229,0)</f>
        <v>0</v>
      </c>
      <c r="BF229" s="231">
        <f>IF(N229="snížená",J229,0)</f>
        <v>0</v>
      </c>
      <c r="BG229" s="231">
        <f>IF(N229="zákl. přenesená",J229,0)</f>
        <v>0</v>
      </c>
      <c r="BH229" s="231">
        <f>IF(N229="sníž. přenesená",J229,0)</f>
        <v>0</v>
      </c>
      <c r="BI229" s="231">
        <f>IF(N229="nulová",J229,0)</f>
        <v>0</v>
      </c>
      <c r="BJ229" s="18" t="s">
        <v>88</v>
      </c>
      <c r="BK229" s="231">
        <f>ROUND(I229*H229,2)</f>
        <v>0</v>
      </c>
      <c r="BL229" s="18" t="s">
        <v>303</v>
      </c>
      <c r="BM229" s="230" t="s">
        <v>2588</v>
      </c>
    </row>
    <row r="230" s="2" customFormat="1" ht="16.5" customHeight="1">
      <c r="A230" s="39"/>
      <c r="B230" s="40"/>
      <c r="C230" s="219" t="s">
        <v>664</v>
      </c>
      <c r="D230" s="219" t="s">
        <v>164</v>
      </c>
      <c r="E230" s="220" t="s">
        <v>1002</v>
      </c>
      <c r="F230" s="221" t="s">
        <v>1003</v>
      </c>
      <c r="G230" s="222" t="s">
        <v>441</v>
      </c>
      <c r="H230" s="223">
        <v>3</v>
      </c>
      <c r="I230" s="224"/>
      <c r="J230" s="225">
        <f>ROUND(I230*H230,2)</f>
        <v>0</v>
      </c>
      <c r="K230" s="221" t="s">
        <v>168</v>
      </c>
      <c r="L230" s="45"/>
      <c r="M230" s="226" t="s">
        <v>1</v>
      </c>
      <c r="N230" s="227" t="s">
        <v>45</v>
      </c>
      <c r="O230" s="92"/>
      <c r="P230" s="228">
        <f>O230*H230</f>
        <v>0</v>
      </c>
      <c r="Q230" s="228">
        <v>0.00091</v>
      </c>
      <c r="R230" s="228">
        <f>Q230*H230</f>
        <v>0.0027299999999999998</v>
      </c>
      <c r="S230" s="228">
        <v>0</v>
      </c>
      <c r="T230" s="229">
        <f>S230*H230</f>
        <v>0</v>
      </c>
      <c r="U230" s="39"/>
      <c r="V230" s="39"/>
      <c r="W230" s="39"/>
      <c r="X230" s="39"/>
      <c r="Y230" s="39"/>
      <c r="Z230" s="39"/>
      <c r="AA230" s="39"/>
      <c r="AB230" s="39"/>
      <c r="AC230" s="39"/>
      <c r="AD230" s="39"/>
      <c r="AE230" s="39"/>
      <c r="AR230" s="230" t="s">
        <v>303</v>
      </c>
      <c r="AT230" s="230" t="s">
        <v>164</v>
      </c>
      <c r="AU230" s="230" t="s">
        <v>90</v>
      </c>
      <c r="AY230" s="18" t="s">
        <v>161</v>
      </c>
      <c r="BE230" s="231">
        <f>IF(N230="základní",J230,0)</f>
        <v>0</v>
      </c>
      <c r="BF230" s="231">
        <f>IF(N230="snížená",J230,0)</f>
        <v>0</v>
      </c>
      <c r="BG230" s="231">
        <f>IF(N230="zákl. přenesená",J230,0)</f>
        <v>0</v>
      </c>
      <c r="BH230" s="231">
        <f>IF(N230="sníž. přenesená",J230,0)</f>
        <v>0</v>
      </c>
      <c r="BI230" s="231">
        <f>IF(N230="nulová",J230,0)</f>
        <v>0</v>
      </c>
      <c r="BJ230" s="18" t="s">
        <v>88</v>
      </c>
      <c r="BK230" s="231">
        <f>ROUND(I230*H230,2)</f>
        <v>0</v>
      </c>
      <c r="BL230" s="18" t="s">
        <v>303</v>
      </c>
      <c r="BM230" s="230" t="s">
        <v>2589</v>
      </c>
    </row>
    <row r="231" s="2" customFormat="1" ht="16.5" customHeight="1">
      <c r="A231" s="39"/>
      <c r="B231" s="40"/>
      <c r="C231" s="219" t="s">
        <v>668</v>
      </c>
      <c r="D231" s="219" t="s">
        <v>164</v>
      </c>
      <c r="E231" s="220" t="s">
        <v>1005</v>
      </c>
      <c r="F231" s="221" t="s">
        <v>1006</v>
      </c>
      <c r="G231" s="222" t="s">
        <v>248</v>
      </c>
      <c r="H231" s="223">
        <v>3.6749999999999998</v>
      </c>
      <c r="I231" s="224"/>
      <c r="J231" s="225">
        <f>ROUND(I231*H231,2)</f>
        <v>0</v>
      </c>
      <c r="K231" s="221" t="s">
        <v>168</v>
      </c>
      <c r="L231" s="45"/>
      <c r="M231" s="226" t="s">
        <v>1</v>
      </c>
      <c r="N231" s="227" t="s">
        <v>45</v>
      </c>
      <c r="O231" s="92"/>
      <c r="P231" s="228">
        <f>O231*H231</f>
        <v>0</v>
      </c>
      <c r="Q231" s="228">
        <v>0.00010000000000000001</v>
      </c>
      <c r="R231" s="228">
        <f>Q231*H231</f>
        <v>0.00036749999999999999</v>
      </c>
      <c r="S231" s="228">
        <v>0</v>
      </c>
      <c r="T231" s="229">
        <f>S231*H231</f>
        <v>0</v>
      </c>
      <c r="U231" s="39"/>
      <c r="V231" s="39"/>
      <c r="W231" s="39"/>
      <c r="X231" s="39"/>
      <c r="Y231" s="39"/>
      <c r="Z231" s="39"/>
      <c r="AA231" s="39"/>
      <c r="AB231" s="39"/>
      <c r="AC231" s="39"/>
      <c r="AD231" s="39"/>
      <c r="AE231" s="39"/>
      <c r="AR231" s="230" t="s">
        <v>303</v>
      </c>
      <c r="AT231" s="230" t="s">
        <v>164</v>
      </c>
      <c r="AU231" s="230" t="s">
        <v>90</v>
      </c>
      <c r="AY231" s="18" t="s">
        <v>161</v>
      </c>
      <c r="BE231" s="231">
        <f>IF(N231="základní",J231,0)</f>
        <v>0</v>
      </c>
      <c r="BF231" s="231">
        <f>IF(N231="snížená",J231,0)</f>
        <v>0</v>
      </c>
      <c r="BG231" s="231">
        <f>IF(N231="zákl. přenesená",J231,0)</f>
        <v>0</v>
      </c>
      <c r="BH231" s="231">
        <f>IF(N231="sníž. přenesená",J231,0)</f>
        <v>0</v>
      </c>
      <c r="BI231" s="231">
        <f>IF(N231="nulová",J231,0)</f>
        <v>0</v>
      </c>
      <c r="BJ231" s="18" t="s">
        <v>88</v>
      </c>
      <c r="BK231" s="231">
        <f>ROUND(I231*H231,2)</f>
        <v>0</v>
      </c>
      <c r="BL231" s="18" t="s">
        <v>303</v>
      </c>
      <c r="BM231" s="230" t="s">
        <v>2590</v>
      </c>
    </row>
    <row r="232" s="2" customFormat="1" ht="24.15" customHeight="1">
      <c r="A232" s="39"/>
      <c r="B232" s="40"/>
      <c r="C232" s="219" t="s">
        <v>672</v>
      </c>
      <c r="D232" s="219" t="s">
        <v>164</v>
      </c>
      <c r="E232" s="220" t="s">
        <v>1008</v>
      </c>
      <c r="F232" s="221" t="s">
        <v>1009</v>
      </c>
      <c r="G232" s="222" t="s">
        <v>441</v>
      </c>
      <c r="H232" s="223">
        <v>2.4500000000000002</v>
      </c>
      <c r="I232" s="224"/>
      <c r="J232" s="225">
        <f>ROUND(I232*H232,2)</f>
        <v>0</v>
      </c>
      <c r="K232" s="221" t="s">
        <v>168</v>
      </c>
      <c r="L232" s="45"/>
      <c r="M232" s="226" t="s">
        <v>1</v>
      </c>
      <c r="N232" s="227" t="s">
        <v>45</v>
      </c>
      <c r="O232" s="92"/>
      <c r="P232" s="228">
        <f>O232*H232</f>
        <v>0</v>
      </c>
      <c r="Q232" s="228">
        <v>0.00012999999999999999</v>
      </c>
      <c r="R232" s="228">
        <f>Q232*H232</f>
        <v>0.00031849999999999999</v>
      </c>
      <c r="S232" s="228">
        <v>0</v>
      </c>
      <c r="T232" s="229">
        <f>S232*H232</f>
        <v>0</v>
      </c>
      <c r="U232" s="39"/>
      <c r="V232" s="39"/>
      <c r="W232" s="39"/>
      <c r="X232" s="39"/>
      <c r="Y232" s="39"/>
      <c r="Z232" s="39"/>
      <c r="AA232" s="39"/>
      <c r="AB232" s="39"/>
      <c r="AC232" s="39"/>
      <c r="AD232" s="39"/>
      <c r="AE232" s="39"/>
      <c r="AR232" s="230" t="s">
        <v>303</v>
      </c>
      <c r="AT232" s="230" t="s">
        <v>164</v>
      </c>
      <c r="AU232" s="230" t="s">
        <v>90</v>
      </c>
      <c r="AY232" s="18" t="s">
        <v>161</v>
      </c>
      <c r="BE232" s="231">
        <f>IF(N232="základní",J232,0)</f>
        <v>0</v>
      </c>
      <c r="BF232" s="231">
        <f>IF(N232="snížená",J232,0)</f>
        <v>0</v>
      </c>
      <c r="BG232" s="231">
        <f>IF(N232="zákl. přenesená",J232,0)</f>
        <v>0</v>
      </c>
      <c r="BH232" s="231">
        <f>IF(N232="sníž. přenesená",J232,0)</f>
        <v>0</v>
      </c>
      <c r="BI232" s="231">
        <f>IF(N232="nulová",J232,0)</f>
        <v>0</v>
      </c>
      <c r="BJ232" s="18" t="s">
        <v>88</v>
      </c>
      <c r="BK232" s="231">
        <f>ROUND(I232*H232,2)</f>
        <v>0</v>
      </c>
      <c r="BL232" s="18" t="s">
        <v>303</v>
      </c>
      <c r="BM232" s="230" t="s">
        <v>2591</v>
      </c>
    </row>
    <row r="233" s="13" customFormat="1">
      <c r="A233" s="13"/>
      <c r="B233" s="241"/>
      <c r="C233" s="242"/>
      <c r="D233" s="232" t="s">
        <v>250</v>
      </c>
      <c r="E233" s="243" t="s">
        <v>1</v>
      </c>
      <c r="F233" s="244" t="s">
        <v>1343</v>
      </c>
      <c r="G233" s="242"/>
      <c r="H233" s="245">
        <v>2.4500000000000002</v>
      </c>
      <c r="I233" s="246"/>
      <c r="J233" s="242"/>
      <c r="K233" s="242"/>
      <c r="L233" s="247"/>
      <c r="M233" s="248"/>
      <c r="N233" s="249"/>
      <c r="O233" s="249"/>
      <c r="P233" s="249"/>
      <c r="Q233" s="249"/>
      <c r="R233" s="249"/>
      <c r="S233" s="249"/>
      <c r="T233" s="250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T233" s="251" t="s">
        <v>250</v>
      </c>
      <c r="AU233" s="251" t="s">
        <v>90</v>
      </c>
      <c r="AV233" s="13" t="s">
        <v>90</v>
      </c>
      <c r="AW233" s="13" t="s">
        <v>36</v>
      </c>
      <c r="AX233" s="13" t="s">
        <v>80</v>
      </c>
      <c r="AY233" s="251" t="s">
        <v>161</v>
      </c>
    </row>
    <row r="234" s="14" customFormat="1">
      <c r="A234" s="14"/>
      <c r="B234" s="252"/>
      <c r="C234" s="253"/>
      <c r="D234" s="232" t="s">
        <v>250</v>
      </c>
      <c r="E234" s="254" t="s">
        <v>1</v>
      </c>
      <c r="F234" s="255" t="s">
        <v>253</v>
      </c>
      <c r="G234" s="253"/>
      <c r="H234" s="256">
        <v>2.4500000000000002</v>
      </c>
      <c r="I234" s="257"/>
      <c r="J234" s="253"/>
      <c r="K234" s="253"/>
      <c r="L234" s="258"/>
      <c r="M234" s="259"/>
      <c r="N234" s="260"/>
      <c r="O234" s="260"/>
      <c r="P234" s="260"/>
      <c r="Q234" s="260"/>
      <c r="R234" s="260"/>
      <c r="S234" s="260"/>
      <c r="T234" s="261"/>
      <c r="U234" s="14"/>
      <c r="V234" s="14"/>
      <c r="W234" s="14"/>
      <c r="X234" s="14"/>
      <c r="Y234" s="14"/>
      <c r="Z234" s="14"/>
      <c r="AA234" s="14"/>
      <c r="AB234" s="14"/>
      <c r="AC234" s="14"/>
      <c r="AD234" s="14"/>
      <c r="AE234" s="14"/>
      <c r="AT234" s="262" t="s">
        <v>250</v>
      </c>
      <c r="AU234" s="262" t="s">
        <v>90</v>
      </c>
      <c r="AV234" s="14" t="s">
        <v>184</v>
      </c>
      <c r="AW234" s="14" t="s">
        <v>36</v>
      </c>
      <c r="AX234" s="14" t="s">
        <v>88</v>
      </c>
      <c r="AY234" s="262" t="s">
        <v>161</v>
      </c>
    </row>
    <row r="235" s="2" customFormat="1" ht="24.15" customHeight="1">
      <c r="A235" s="39"/>
      <c r="B235" s="40"/>
      <c r="C235" s="219" t="s">
        <v>691</v>
      </c>
      <c r="D235" s="219" t="s">
        <v>164</v>
      </c>
      <c r="E235" s="220" t="s">
        <v>1012</v>
      </c>
      <c r="F235" s="221" t="s">
        <v>1013</v>
      </c>
      <c r="G235" s="222" t="s">
        <v>248</v>
      </c>
      <c r="H235" s="223">
        <v>3.6749999999999998</v>
      </c>
      <c r="I235" s="224"/>
      <c r="J235" s="225">
        <f>ROUND(I235*H235,2)</f>
        <v>0</v>
      </c>
      <c r="K235" s="221" t="s">
        <v>168</v>
      </c>
      <c r="L235" s="45"/>
      <c r="M235" s="226" t="s">
        <v>1</v>
      </c>
      <c r="N235" s="227" t="s">
        <v>45</v>
      </c>
      <c r="O235" s="92"/>
      <c r="P235" s="228">
        <f>O235*H235</f>
        <v>0</v>
      </c>
      <c r="Q235" s="228">
        <v>0</v>
      </c>
      <c r="R235" s="228">
        <f>Q235*H235</f>
        <v>0</v>
      </c>
      <c r="S235" s="228">
        <v>0</v>
      </c>
      <c r="T235" s="229">
        <f>S235*H235</f>
        <v>0</v>
      </c>
      <c r="U235" s="39"/>
      <c r="V235" s="39"/>
      <c r="W235" s="39"/>
      <c r="X235" s="39"/>
      <c r="Y235" s="39"/>
      <c r="Z235" s="39"/>
      <c r="AA235" s="39"/>
      <c r="AB235" s="39"/>
      <c r="AC235" s="39"/>
      <c r="AD235" s="39"/>
      <c r="AE235" s="39"/>
      <c r="AR235" s="230" t="s">
        <v>303</v>
      </c>
      <c r="AT235" s="230" t="s">
        <v>164</v>
      </c>
      <c r="AU235" s="230" t="s">
        <v>90</v>
      </c>
      <c r="AY235" s="18" t="s">
        <v>161</v>
      </c>
      <c r="BE235" s="231">
        <f>IF(N235="základní",J235,0)</f>
        <v>0</v>
      </c>
      <c r="BF235" s="231">
        <f>IF(N235="snížená",J235,0)</f>
        <v>0</v>
      </c>
      <c r="BG235" s="231">
        <f>IF(N235="zákl. přenesená",J235,0)</f>
        <v>0</v>
      </c>
      <c r="BH235" s="231">
        <f>IF(N235="sníž. přenesená",J235,0)</f>
        <v>0</v>
      </c>
      <c r="BI235" s="231">
        <f>IF(N235="nulová",J235,0)</f>
        <v>0</v>
      </c>
      <c r="BJ235" s="18" t="s">
        <v>88</v>
      </c>
      <c r="BK235" s="231">
        <f>ROUND(I235*H235,2)</f>
        <v>0</v>
      </c>
      <c r="BL235" s="18" t="s">
        <v>303</v>
      </c>
      <c r="BM235" s="230" t="s">
        <v>2592</v>
      </c>
    </row>
    <row r="236" s="2" customFormat="1" ht="33" customHeight="1">
      <c r="A236" s="39"/>
      <c r="B236" s="40"/>
      <c r="C236" s="219" t="s">
        <v>696</v>
      </c>
      <c r="D236" s="219" t="s">
        <v>164</v>
      </c>
      <c r="E236" s="220" t="s">
        <v>1345</v>
      </c>
      <c r="F236" s="221" t="s">
        <v>1346</v>
      </c>
      <c r="G236" s="222" t="s">
        <v>256</v>
      </c>
      <c r="H236" s="223">
        <v>1</v>
      </c>
      <c r="I236" s="224"/>
      <c r="J236" s="225">
        <f>ROUND(I236*H236,2)</f>
        <v>0</v>
      </c>
      <c r="K236" s="221" t="s">
        <v>168</v>
      </c>
      <c r="L236" s="45"/>
      <c r="M236" s="226" t="s">
        <v>1</v>
      </c>
      <c r="N236" s="227" t="s">
        <v>45</v>
      </c>
      <c r="O236" s="92"/>
      <c r="P236" s="228">
        <f>O236*H236</f>
        <v>0</v>
      </c>
      <c r="Q236" s="228">
        <v>5.0000000000000002E-05</v>
      </c>
      <c r="R236" s="228">
        <f>Q236*H236</f>
        <v>5.0000000000000002E-05</v>
      </c>
      <c r="S236" s="228">
        <v>0</v>
      </c>
      <c r="T236" s="229">
        <f>S236*H236</f>
        <v>0</v>
      </c>
      <c r="U236" s="39"/>
      <c r="V236" s="39"/>
      <c r="W236" s="39"/>
      <c r="X236" s="39"/>
      <c r="Y236" s="39"/>
      <c r="Z236" s="39"/>
      <c r="AA236" s="39"/>
      <c r="AB236" s="39"/>
      <c r="AC236" s="39"/>
      <c r="AD236" s="39"/>
      <c r="AE236" s="39"/>
      <c r="AR236" s="230" t="s">
        <v>303</v>
      </c>
      <c r="AT236" s="230" t="s">
        <v>164</v>
      </c>
      <c r="AU236" s="230" t="s">
        <v>90</v>
      </c>
      <c r="AY236" s="18" t="s">
        <v>161</v>
      </c>
      <c r="BE236" s="231">
        <f>IF(N236="základní",J236,0)</f>
        <v>0</v>
      </c>
      <c r="BF236" s="231">
        <f>IF(N236="snížená",J236,0)</f>
        <v>0</v>
      </c>
      <c r="BG236" s="231">
        <f>IF(N236="zákl. přenesená",J236,0)</f>
        <v>0</v>
      </c>
      <c r="BH236" s="231">
        <f>IF(N236="sníž. přenesená",J236,0)</f>
        <v>0</v>
      </c>
      <c r="BI236" s="231">
        <f>IF(N236="nulová",J236,0)</f>
        <v>0</v>
      </c>
      <c r="BJ236" s="18" t="s">
        <v>88</v>
      </c>
      <c r="BK236" s="231">
        <f>ROUND(I236*H236,2)</f>
        <v>0</v>
      </c>
      <c r="BL236" s="18" t="s">
        <v>303</v>
      </c>
      <c r="BM236" s="230" t="s">
        <v>2593</v>
      </c>
    </row>
    <row r="237" s="2" customFormat="1" ht="24.15" customHeight="1">
      <c r="A237" s="39"/>
      <c r="B237" s="40"/>
      <c r="C237" s="263" t="s">
        <v>708</v>
      </c>
      <c r="D237" s="263" t="s">
        <v>261</v>
      </c>
      <c r="E237" s="264" t="s">
        <v>1348</v>
      </c>
      <c r="F237" s="265" t="s">
        <v>1349</v>
      </c>
      <c r="G237" s="266" t="s">
        <v>256</v>
      </c>
      <c r="H237" s="267">
        <v>1</v>
      </c>
      <c r="I237" s="268"/>
      <c r="J237" s="269">
        <f>ROUND(I237*H237,2)</f>
        <v>0</v>
      </c>
      <c r="K237" s="265" t="s">
        <v>308</v>
      </c>
      <c r="L237" s="270"/>
      <c r="M237" s="271" t="s">
        <v>1</v>
      </c>
      <c r="N237" s="272" t="s">
        <v>45</v>
      </c>
      <c r="O237" s="92"/>
      <c r="P237" s="228">
        <f>O237*H237</f>
        <v>0</v>
      </c>
      <c r="Q237" s="228">
        <v>0.0066</v>
      </c>
      <c r="R237" s="228">
        <f>Q237*H237</f>
        <v>0.0066</v>
      </c>
      <c r="S237" s="228">
        <v>0</v>
      </c>
      <c r="T237" s="229">
        <f>S237*H237</f>
        <v>0</v>
      </c>
      <c r="U237" s="39"/>
      <c r="V237" s="39"/>
      <c r="W237" s="39"/>
      <c r="X237" s="39"/>
      <c r="Y237" s="39"/>
      <c r="Z237" s="39"/>
      <c r="AA237" s="39"/>
      <c r="AB237" s="39"/>
      <c r="AC237" s="39"/>
      <c r="AD237" s="39"/>
      <c r="AE237" s="39"/>
      <c r="AR237" s="230" t="s">
        <v>309</v>
      </c>
      <c r="AT237" s="230" t="s">
        <v>261</v>
      </c>
      <c r="AU237" s="230" t="s">
        <v>90</v>
      </c>
      <c r="AY237" s="18" t="s">
        <v>161</v>
      </c>
      <c r="BE237" s="231">
        <f>IF(N237="základní",J237,0)</f>
        <v>0</v>
      </c>
      <c r="BF237" s="231">
        <f>IF(N237="snížená",J237,0)</f>
        <v>0</v>
      </c>
      <c r="BG237" s="231">
        <f>IF(N237="zákl. přenesená",J237,0)</f>
        <v>0</v>
      </c>
      <c r="BH237" s="231">
        <f>IF(N237="sníž. přenesená",J237,0)</f>
        <v>0</v>
      </c>
      <c r="BI237" s="231">
        <f>IF(N237="nulová",J237,0)</f>
        <v>0</v>
      </c>
      <c r="BJ237" s="18" t="s">
        <v>88</v>
      </c>
      <c r="BK237" s="231">
        <f>ROUND(I237*H237,2)</f>
        <v>0</v>
      </c>
      <c r="BL237" s="18" t="s">
        <v>303</v>
      </c>
      <c r="BM237" s="230" t="s">
        <v>2594</v>
      </c>
    </row>
    <row r="238" s="2" customFormat="1" ht="24.15" customHeight="1">
      <c r="A238" s="39"/>
      <c r="B238" s="40"/>
      <c r="C238" s="219" t="s">
        <v>712</v>
      </c>
      <c r="D238" s="219" t="s">
        <v>164</v>
      </c>
      <c r="E238" s="220" t="s">
        <v>1657</v>
      </c>
      <c r="F238" s="221" t="s">
        <v>1658</v>
      </c>
      <c r="G238" s="222" t="s">
        <v>248</v>
      </c>
      <c r="H238" s="223">
        <v>1.3500000000000001</v>
      </c>
      <c r="I238" s="224"/>
      <c r="J238" s="225">
        <f>ROUND(I238*H238,2)</f>
        <v>0</v>
      </c>
      <c r="K238" s="221" t="s">
        <v>308</v>
      </c>
      <c r="L238" s="45"/>
      <c r="M238" s="226" t="s">
        <v>1</v>
      </c>
      <c r="N238" s="227" t="s">
        <v>45</v>
      </c>
      <c r="O238" s="92"/>
      <c r="P238" s="228">
        <f>O238*H238</f>
        <v>0</v>
      </c>
      <c r="Q238" s="228">
        <v>0.020119999999999999</v>
      </c>
      <c r="R238" s="228">
        <f>Q238*H238</f>
        <v>0.027162000000000002</v>
      </c>
      <c r="S238" s="228">
        <v>0</v>
      </c>
      <c r="T238" s="229">
        <f>S238*H238</f>
        <v>0</v>
      </c>
      <c r="U238" s="39"/>
      <c r="V238" s="39"/>
      <c r="W238" s="39"/>
      <c r="X238" s="39"/>
      <c r="Y238" s="39"/>
      <c r="Z238" s="39"/>
      <c r="AA238" s="39"/>
      <c r="AB238" s="39"/>
      <c r="AC238" s="39"/>
      <c r="AD238" s="39"/>
      <c r="AE238" s="39"/>
      <c r="AR238" s="230" t="s">
        <v>303</v>
      </c>
      <c r="AT238" s="230" t="s">
        <v>164</v>
      </c>
      <c r="AU238" s="230" t="s">
        <v>90</v>
      </c>
      <c r="AY238" s="18" t="s">
        <v>161</v>
      </c>
      <c r="BE238" s="231">
        <f>IF(N238="základní",J238,0)</f>
        <v>0</v>
      </c>
      <c r="BF238" s="231">
        <f>IF(N238="snížená",J238,0)</f>
        <v>0</v>
      </c>
      <c r="BG238" s="231">
        <f>IF(N238="zákl. přenesená",J238,0)</f>
        <v>0</v>
      </c>
      <c r="BH238" s="231">
        <f>IF(N238="sníž. přenesená",J238,0)</f>
        <v>0</v>
      </c>
      <c r="BI238" s="231">
        <f>IF(N238="nulová",J238,0)</f>
        <v>0</v>
      </c>
      <c r="BJ238" s="18" t="s">
        <v>88</v>
      </c>
      <c r="BK238" s="231">
        <f>ROUND(I238*H238,2)</f>
        <v>0</v>
      </c>
      <c r="BL238" s="18" t="s">
        <v>303</v>
      </c>
      <c r="BM238" s="230" t="s">
        <v>2595</v>
      </c>
    </row>
    <row r="239" s="2" customFormat="1">
      <c r="A239" s="39"/>
      <c r="B239" s="40"/>
      <c r="C239" s="41"/>
      <c r="D239" s="232" t="s">
        <v>171</v>
      </c>
      <c r="E239" s="41"/>
      <c r="F239" s="233" t="s">
        <v>2596</v>
      </c>
      <c r="G239" s="41"/>
      <c r="H239" s="41"/>
      <c r="I239" s="234"/>
      <c r="J239" s="41"/>
      <c r="K239" s="41"/>
      <c r="L239" s="45"/>
      <c r="M239" s="235"/>
      <c r="N239" s="236"/>
      <c r="O239" s="92"/>
      <c r="P239" s="92"/>
      <c r="Q239" s="92"/>
      <c r="R239" s="92"/>
      <c r="S239" s="92"/>
      <c r="T239" s="93"/>
      <c r="U239" s="39"/>
      <c r="V239" s="39"/>
      <c r="W239" s="39"/>
      <c r="X239" s="39"/>
      <c r="Y239" s="39"/>
      <c r="Z239" s="39"/>
      <c r="AA239" s="39"/>
      <c r="AB239" s="39"/>
      <c r="AC239" s="39"/>
      <c r="AD239" s="39"/>
      <c r="AE239" s="39"/>
      <c r="AT239" s="18" t="s">
        <v>171</v>
      </c>
      <c r="AU239" s="18" t="s">
        <v>90</v>
      </c>
    </row>
    <row r="240" s="2" customFormat="1" ht="16.5" customHeight="1">
      <c r="A240" s="39"/>
      <c r="B240" s="40"/>
      <c r="C240" s="219" t="s">
        <v>716</v>
      </c>
      <c r="D240" s="219" t="s">
        <v>164</v>
      </c>
      <c r="E240" s="220" t="s">
        <v>1661</v>
      </c>
      <c r="F240" s="221" t="s">
        <v>1662</v>
      </c>
      <c r="G240" s="222" t="s">
        <v>248</v>
      </c>
      <c r="H240" s="223">
        <v>1.3500000000000001</v>
      </c>
      <c r="I240" s="224"/>
      <c r="J240" s="225">
        <f>ROUND(I240*H240,2)</f>
        <v>0</v>
      </c>
      <c r="K240" s="221" t="s">
        <v>308</v>
      </c>
      <c r="L240" s="45"/>
      <c r="M240" s="226" t="s">
        <v>1</v>
      </c>
      <c r="N240" s="227" t="s">
        <v>45</v>
      </c>
      <c r="O240" s="92"/>
      <c r="P240" s="228">
        <f>O240*H240</f>
        <v>0</v>
      </c>
      <c r="Q240" s="228">
        <v>0</v>
      </c>
      <c r="R240" s="228">
        <f>Q240*H240</f>
        <v>0</v>
      </c>
      <c r="S240" s="228">
        <v>0.0275</v>
      </c>
      <c r="T240" s="229">
        <f>S240*H240</f>
        <v>0.037125000000000005</v>
      </c>
      <c r="U240" s="39"/>
      <c r="V240" s="39"/>
      <c r="W240" s="39"/>
      <c r="X240" s="39"/>
      <c r="Y240" s="39"/>
      <c r="Z240" s="39"/>
      <c r="AA240" s="39"/>
      <c r="AB240" s="39"/>
      <c r="AC240" s="39"/>
      <c r="AD240" s="39"/>
      <c r="AE240" s="39"/>
      <c r="AR240" s="230" t="s">
        <v>303</v>
      </c>
      <c r="AT240" s="230" t="s">
        <v>164</v>
      </c>
      <c r="AU240" s="230" t="s">
        <v>90</v>
      </c>
      <c r="AY240" s="18" t="s">
        <v>161</v>
      </c>
      <c r="BE240" s="231">
        <f>IF(N240="základní",J240,0)</f>
        <v>0</v>
      </c>
      <c r="BF240" s="231">
        <f>IF(N240="snížená",J240,0)</f>
        <v>0</v>
      </c>
      <c r="BG240" s="231">
        <f>IF(N240="zákl. přenesená",J240,0)</f>
        <v>0</v>
      </c>
      <c r="BH240" s="231">
        <f>IF(N240="sníž. přenesená",J240,0)</f>
        <v>0</v>
      </c>
      <c r="BI240" s="231">
        <f>IF(N240="nulová",J240,0)</f>
        <v>0</v>
      </c>
      <c r="BJ240" s="18" t="s">
        <v>88</v>
      </c>
      <c r="BK240" s="231">
        <f>ROUND(I240*H240,2)</f>
        <v>0</v>
      </c>
      <c r="BL240" s="18" t="s">
        <v>303</v>
      </c>
      <c r="BM240" s="230" t="s">
        <v>2597</v>
      </c>
    </row>
    <row r="241" s="2" customFormat="1">
      <c r="A241" s="39"/>
      <c r="B241" s="40"/>
      <c r="C241" s="41"/>
      <c r="D241" s="232" t="s">
        <v>171</v>
      </c>
      <c r="E241" s="41"/>
      <c r="F241" s="233" t="s">
        <v>2598</v>
      </c>
      <c r="G241" s="41"/>
      <c r="H241" s="41"/>
      <c r="I241" s="234"/>
      <c r="J241" s="41"/>
      <c r="K241" s="41"/>
      <c r="L241" s="45"/>
      <c r="M241" s="235"/>
      <c r="N241" s="236"/>
      <c r="O241" s="92"/>
      <c r="P241" s="92"/>
      <c r="Q241" s="92"/>
      <c r="R241" s="92"/>
      <c r="S241" s="92"/>
      <c r="T241" s="93"/>
      <c r="U241" s="39"/>
      <c r="V241" s="39"/>
      <c r="W241" s="39"/>
      <c r="X241" s="39"/>
      <c r="Y241" s="39"/>
      <c r="Z241" s="39"/>
      <c r="AA241" s="39"/>
      <c r="AB241" s="39"/>
      <c r="AC241" s="39"/>
      <c r="AD241" s="39"/>
      <c r="AE241" s="39"/>
      <c r="AT241" s="18" t="s">
        <v>171</v>
      </c>
      <c r="AU241" s="18" t="s">
        <v>90</v>
      </c>
    </row>
    <row r="242" s="13" customFormat="1">
      <c r="A242" s="13"/>
      <c r="B242" s="241"/>
      <c r="C242" s="242"/>
      <c r="D242" s="232" t="s">
        <v>250</v>
      </c>
      <c r="E242" s="243" t="s">
        <v>1</v>
      </c>
      <c r="F242" s="244" t="s">
        <v>1665</v>
      </c>
      <c r="G242" s="242"/>
      <c r="H242" s="245">
        <v>1.3500000000000001</v>
      </c>
      <c r="I242" s="246"/>
      <c r="J242" s="242"/>
      <c r="K242" s="242"/>
      <c r="L242" s="247"/>
      <c r="M242" s="248"/>
      <c r="N242" s="249"/>
      <c r="O242" s="249"/>
      <c r="P242" s="249"/>
      <c r="Q242" s="249"/>
      <c r="R242" s="249"/>
      <c r="S242" s="249"/>
      <c r="T242" s="250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T242" s="251" t="s">
        <v>250</v>
      </c>
      <c r="AU242" s="251" t="s">
        <v>90</v>
      </c>
      <c r="AV242" s="13" t="s">
        <v>90</v>
      </c>
      <c r="AW242" s="13" t="s">
        <v>36</v>
      </c>
      <c r="AX242" s="13" t="s">
        <v>88</v>
      </c>
      <c r="AY242" s="251" t="s">
        <v>161</v>
      </c>
    </row>
    <row r="243" s="2" customFormat="1" ht="33" customHeight="1">
      <c r="A243" s="39"/>
      <c r="B243" s="40"/>
      <c r="C243" s="219" t="s">
        <v>720</v>
      </c>
      <c r="D243" s="219" t="s">
        <v>164</v>
      </c>
      <c r="E243" s="220" t="s">
        <v>1015</v>
      </c>
      <c r="F243" s="221" t="s">
        <v>1016</v>
      </c>
      <c r="G243" s="222" t="s">
        <v>362</v>
      </c>
      <c r="H243" s="283"/>
      <c r="I243" s="224"/>
      <c r="J243" s="225">
        <f>ROUND(I243*H243,2)</f>
        <v>0</v>
      </c>
      <c r="K243" s="221" t="s">
        <v>168</v>
      </c>
      <c r="L243" s="45"/>
      <c r="M243" s="226" t="s">
        <v>1</v>
      </c>
      <c r="N243" s="227" t="s">
        <v>45</v>
      </c>
      <c r="O243" s="92"/>
      <c r="P243" s="228">
        <f>O243*H243</f>
        <v>0</v>
      </c>
      <c r="Q243" s="228">
        <v>0</v>
      </c>
      <c r="R243" s="228">
        <f>Q243*H243</f>
        <v>0</v>
      </c>
      <c r="S243" s="228">
        <v>0</v>
      </c>
      <c r="T243" s="229">
        <f>S243*H243</f>
        <v>0</v>
      </c>
      <c r="U243" s="39"/>
      <c r="V243" s="39"/>
      <c r="W243" s="39"/>
      <c r="X243" s="39"/>
      <c r="Y243" s="39"/>
      <c r="Z243" s="39"/>
      <c r="AA243" s="39"/>
      <c r="AB243" s="39"/>
      <c r="AC243" s="39"/>
      <c r="AD243" s="39"/>
      <c r="AE243" s="39"/>
      <c r="AR243" s="230" t="s">
        <v>303</v>
      </c>
      <c r="AT243" s="230" t="s">
        <v>164</v>
      </c>
      <c r="AU243" s="230" t="s">
        <v>90</v>
      </c>
      <c r="AY243" s="18" t="s">
        <v>161</v>
      </c>
      <c r="BE243" s="231">
        <f>IF(N243="základní",J243,0)</f>
        <v>0</v>
      </c>
      <c r="BF243" s="231">
        <f>IF(N243="snížená",J243,0)</f>
        <v>0</v>
      </c>
      <c r="BG243" s="231">
        <f>IF(N243="zákl. přenesená",J243,0)</f>
        <v>0</v>
      </c>
      <c r="BH243" s="231">
        <f>IF(N243="sníž. přenesená",J243,0)</f>
        <v>0</v>
      </c>
      <c r="BI243" s="231">
        <f>IF(N243="nulová",J243,0)</f>
        <v>0</v>
      </c>
      <c r="BJ243" s="18" t="s">
        <v>88</v>
      </c>
      <c r="BK243" s="231">
        <f>ROUND(I243*H243,2)</f>
        <v>0</v>
      </c>
      <c r="BL243" s="18" t="s">
        <v>303</v>
      </c>
      <c r="BM243" s="230" t="s">
        <v>2599</v>
      </c>
    </row>
    <row r="244" s="2" customFormat="1" ht="37.8" customHeight="1">
      <c r="A244" s="39"/>
      <c r="B244" s="40"/>
      <c r="C244" s="219" t="s">
        <v>724</v>
      </c>
      <c r="D244" s="219" t="s">
        <v>164</v>
      </c>
      <c r="E244" s="220" t="s">
        <v>1018</v>
      </c>
      <c r="F244" s="221" t="s">
        <v>1019</v>
      </c>
      <c r="G244" s="222" t="s">
        <v>362</v>
      </c>
      <c r="H244" s="283"/>
      <c r="I244" s="224"/>
      <c r="J244" s="225">
        <f>ROUND(I244*H244,2)</f>
        <v>0</v>
      </c>
      <c r="K244" s="221" t="s">
        <v>168</v>
      </c>
      <c r="L244" s="45"/>
      <c r="M244" s="226" t="s">
        <v>1</v>
      </c>
      <c r="N244" s="227" t="s">
        <v>45</v>
      </c>
      <c r="O244" s="92"/>
      <c r="P244" s="228">
        <f>O244*H244</f>
        <v>0</v>
      </c>
      <c r="Q244" s="228">
        <v>0</v>
      </c>
      <c r="R244" s="228">
        <f>Q244*H244</f>
        <v>0</v>
      </c>
      <c r="S244" s="228">
        <v>0</v>
      </c>
      <c r="T244" s="229">
        <f>S244*H244</f>
        <v>0</v>
      </c>
      <c r="U244" s="39"/>
      <c r="V244" s="39"/>
      <c r="W244" s="39"/>
      <c r="X244" s="39"/>
      <c r="Y244" s="39"/>
      <c r="Z244" s="39"/>
      <c r="AA244" s="39"/>
      <c r="AB244" s="39"/>
      <c r="AC244" s="39"/>
      <c r="AD244" s="39"/>
      <c r="AE244" s="39"/>
      <c r="AR244" s="230" t="s">
        <v>303</v>
      </c>
      <c r="AT244" s="230" t="s">
        <v>164</v>
      </c>
      <c r="AU244" s="230" t="s">
        <v>90</v>
      </c>
      <c r="AY244" s="18" t="s">
        <v>161</v>
      </c>
      <c r="BE244" s="231">
        <f>IF(N244="základní",J244,0)</f>
        <v>0</v>
      </c>
      <c r="BF244" s="231">
        <f>IF(N244="snížená",J244,0)</f>
        <v>0</v>
      </c>
      <c r="BG244" s="231">
        <f>IF(N244="zákl. přenesená",J244,0)</f>
        <v>0</v>
      </c>
      <c r="BH244" s="231">
        <f>IF(N244="sníž. přenesená",J244,0)</f>
        <v>0</v>
      </c>
      <c r="BI244" s="231">
        <f>IF(N244="nulová",J244,0)</f>
        <v>0</v>
      </c>
      <c r="BJ244" s="18" t="s">
        <v>88</v>
      </c>
      <c r="BK244" s="231">
        <f>ROUND(I244*H244,2)</f>
        <v>0</v>
      </c>
      <c r="BL244" s="18" t="s">
        <v>303</v>
      </c>
      <c r="BM244" s="230" t="s">
        <v>2600</v>
      </c>
    </row>
    <row r="245" s="13" customFormat="1">
      <c r="A245" s="13"/>
      <c r="B245" s="241"/>
      <c r="C245" s="242"/>
      <c r="D245" s="232" t="s">
        <v>250</v>
      </c>
      <c r="E245" s="242"/>
      <c r="F245" s="244" t="s">
        <v>2601</v>
      </c>
      <c r="G245" s="242"/>
      <c r="H245" s="245">
        <v>804.03599999999994</v>
      </c>
      <c r="I245" s="246"/>
      <c r="J245" s="242"/>
      <c r="K245" s="242"/>
      <c r="L245" s="247"/>
      <c r="M245" s="248"/>
      <c r="N245" s="249"/>
      <c r="O245" s="249"/>
      <c r="P245" s="249"/>
      <c r="Q245" s="249"/>
      <c r="R245" s="249"/>
      <c r="S245" s="249"/>
      <c r="T245" s="250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T245" s="251" t="s">
        <v>250</v>
      </c>
      <c r="AU245" s="251" t="s">
        <v>90</v>
      </c>
      <c r="AV245" s="13" t="s">
        <v>90</v>
      </c>
      <c r="AW245" s="13" t="s">
        <v>4</v>
      </c>
      <c r="AX245" s="13" t="s">
        <v>88</v>
      </c>
      <c r="AY245" s="251" t="s">
        <v>161</v>
      </c>
    </row>
    <row r="246" s="12" customFormat="1" ht="22.8" customHeight="1">
      <c r="A246" s="12"/>
      <c r="B246" s="203"/>
      <c r="C246" s="204"/>
      <c r="D246" s="205" t="s">
        <v>79</v>
      </c>
      <c r="E246" s="217" t="s">
        <v>1035</v>
      </c>
      <c r="F246" s="217" t="s">
        <v>1036</v>
      </c>
      <c r="G246" s="204"/>
      <c r="H246" s="204"/>
      <c r="I246" s="207"/>
      <c r="J246" s="218">
        <f>BK246</f>
        <v>0</v>
      </c>
      <c r="K246" s="204"/>
      <c r="L246" s="209"/>
      <c r="M246" s="210"/>
      <c r="N246" s="211"/>
      <c r="O246" s="211"/>
      <c r="P246" s="212">
        <f>SUM(P247:P280)</f>
        <v>0</v>
      </c>
      <c r="Q246" s="211"/>
      <c r="R246" s="212">
        <f>SUM(R247:R280)</f>
        <v>0.67989189999999999</v>
      </c>
      <c r="S246" s="211"/>
      <c r="T246" s="213">
        <f>SUM(T247:T280)</f>
        <v>0.050605999999999998</v>
      </c>
      <c r="U246" s="12"/>
      <c r="V246" s="12"/>
      <c r="W246" s="12"/>
      <c r="X246" s="12"/>
      <c r="Y246" s="12"/>
      <c r="Z246" s="12"/>
      <c r="AA246" s="12"/>
      <c r="AB246" s="12"/>
      <c r="AC246" s="12"/>
      <c r="AD246" s="12"/>
      <c r="AE246" s="12"/>
      <c r="AR246" s="214" t="s">
        <v>90</v>
      </c>
      <c r="AT246" s="215" t="s">
        <v>79</v>
      </c>
      <c r="AU246" s="215" t="s">
        <v>88</v>
      </c>
      <c r="AY246" s="214" t="s">
        <v>161</v>
      </c>
      <c r="BK246" s="216">
        <f>SUM(BK247:BK280)</f>
        <v>0</v>
      </c>
    </row>
    <row r="247" s="2" customFormat="1" ht="24.15" customHeight="1">
      <c r="A247" s="39"/>
      <c r="B247" s="40"/>
      <c r="C247" s="219" t="s">
        <v>728</v>
      </c>
      <c r="D247" s="219" t="s">
        <v>164</v>
      </c>
      <c r="E247" s="220" t="s">
        <v>1043</v>
      </c>
      <c r="F247" s="221" t="s">
        <v>1044</v>
      </c>
      <c r="G247" s="222" t="s">
        <v>248</v>
      </c>
      <c r="H247" s="223">
        <v>18.140000000000001</v>
      </c>
      <c r="I247" s="224"/>
      <c r="J247" s="225">
        <f>ROUND(I247*H247,2)</f>
        <v>0</v>
      </c>
      <c r="K247" s="221" t="s">
        <v>168</v>
      </c>
      <c r="L247" s="45"/>
      <c r="M247" s="226" t="s">
        <v>1</v>
      </c>
      <c r="N247" s="227" t="s">
        <v>45</v>
      </c>
      <c r="O247" s="92"/>
      <c r="P247" s="228">
        <f>O247*H247</f>
        <v>0</v>
      </c>
      <c r="Q247" s="228">
        <v>0</v>
      </c>
      <c r="R247" s="228">
        <f>Q247*H247</f>
        <v>0</v>
      </c>
      <c r="S247" s="228">
        <v>0</v>
      </c>
      <c r="T247" s="229">
        <f>S247*H247</f>
        <v>0</v>
      </c>
      <c r="U247" s="39"/>
      <c r="V247" s="39"/>
      <c r="W247" s="39"/>
      <c r="X247" s="39"/>
      <c r="Y247" s="39"/>
      <c r="Z247" s="39"/>
      <c r="AA247" s="39"/>
      <c r="AB247" s="39"/>
      <c r="AC247" s="39"/>
      <c r="AD247" s="39"/>
      <c r="AE247" s="39"/>
      <c r="AR247" s="230" t="s">
        <v>303</v>
      </c>
      <c r="AT247" s="230" t="s">
        <v>164</v>
      </c>
      <c r="AU247" s="230" t="s">
        <v>90</v>
      </c>
      <c r="AY247" s="18" t="s">
        <v>161</v>
      </c>
      <c r="BE247" s="231">
        <f>IF(N247="základní",J247,0)</f>
        <v>0</v>
      </c>
      <c r="BF247" s="231">
        <f>IF(N247="snížená",J247,0)</f>
        <v>0</v>
      </c>
      <c r="BG247" s="231">
        <f>IF(N247="zákl. přenesená",J247,0)</f>
        <v>0</v>
      </c>
      <c r="BH247" s="231">
        <f>IF(N247="sníž. přenesená",J247,0)</f>
        <v>0</v>
      </c>
      <c r="BI247" s="231">
        <f>IF(N247="nulová",J247,0)</f>
        <v>0</v>
      </c>
      <c r="BJ247" s="18" t="s">
        <v>88</v>
      </c>
      <c r="BK247" s="231">
        <f>ROUND(I247*H247,2)</f>
        <v>0</v>
      </c>
      <c r="BL247" s="18" t="s">
        <v>303</v>
      </c>
      <c r="BM247" s="230" t="s">
        <v>2602</v>
      </c>
    </row>
    <row r="248" s="2" customFormat="1" ht="24.15" customHeight="1">
      <c r="A248" s="39"/>
      <c r="B248" s="40"/>
      <c r="C248" s="219" t="s">
        <v>732</v>
      </c>
      <c r="D248" s="219" t="s">
        <v>164</v>
      </c>
      <c r="E248" s="220" t="s">
        <v>1046</v>
      </c>
      <c r="F248" s="221" t="s">
        <v>1047</v>
      </c>
      <c r="G248" s="222" t="s">
        <v>248</v>
      </c>
      <c r="H248" s="223">
        <v>18.140000000000001</v>
      </c>
      <c r="I248" s="224"/>
      <c r="J248" s="225">
        <f>ROUND(I248*H248,2)</f>
        <v>0</v>
      </c>
      <c r="K248" s="221" t="s">
        <v>168</v>
      </c>
      <c r="L248" s="45"/>
      <c r="M248" s="226" t="s">
        <v>1</v>
      </c>
      <c r="N248" s="227" t="s">
        <v>45</v>
      </c>
      <c r="O248" s="92"/>
      <c r="P248" s="228">
        <f>O248*H248</f>
        <v>0</v>
      </c>
      <c r="Q248" s="228">
        <v>0</v>
      </c>
      <c r="R248" s="228">
        <f>Q248*H248</f>
        <v>0</v>
      </c>
      <c r="S248" s="228">
        <v>0</v>
      </c>
      <c r="T248" s="229">
        <f>S248*H248</f>
        <v>0</v>
      </c>
      <c r="U248" s="39"/>
      <c r="V248" s="39"/>
      <c r="W248" s="39"/>
      <c r="X248" s="39"/>
      <c r="Y248" s="39"/>
      <c r="Z248" s="39"/>
      <c r="AA248" s="39"/>
      <c r="AB248" s="39"/>
      <c r="AC248" s="39"/>
      <c r="AD248" s="39"/>
      <c r="AE248" s="39"/>
      <c r="AR248" s="230" t="s">
        <v>303</v>
      </c>
      <c r="AT248" s="230" t="s">
        <v>164</v>
      </c>
      <c r="AU248" s="230" t="s">
        <v>90</v>
      </c>
      <c r="AY248" s="18" t="s">
        <v>161</v>
      </c>
      <c r="BE248" s="231">
        <f>IF(N248="základní",J248,0)</f>
        <v>0</v>
      </c>
      <c r="BF248" s="231">
        <f>IF(N248="snížená",J248,0)</f>
        <v>0</v>
      </c>
      <c r="BG248" s="231">
        <f>IF(N248="zákl. přenesená",J248,0)</f>
        <v>0</v>
      </c>
      <c r="BH248" s="231">
        <f>IF(N248="sníž. přenesená",J248,0)</f>
        <v>0</v>
      </c>
      <c r="BI248" s="231">
        <f>IF(N248="nulová",J248,0)</f>
        <v>0</v>
      </c>
      <c r="BJ248" s="18" t="s">
        <v>88</v>
      </c>
      <c r="BK248" s="231">
        <f>ROUND(I248*H248,2)</f>
        <v>0</v>
      </c>
      <c r="BL248" s="18" t="s">
        <v>303</v>
      </c>
      <c r="BM248" s="230" t="s">
        <v>2603</v>
      </c>
    </row>
    <row r="249" s="2" customFormat="1">
      <c r="A249" s="39"/>
      <c r="B249" s="40"/>
      <c r="C249" s="41"/>
      <c r="D249" s="232" t="s">
        <v>171</v>
      </c>
      <c r="E249" s="41"/>
      <c r="F249" s="233" t="s">
        <v>1049</v>
      </c>
      <c r="G249" s="41"/>
      <c r="H249" s="41"/>
      <c r="I249" s="234"/>
      <c r="J249" s="41"/>
      <c r="K249" s="41"/>
      <c r="L249" s="45"/>
      <c r="M249" s="235"/>
      <c r="N249" s="236"/>
      <c r="O249" s="92"/>
      <c r="P249" s="92"/>
      <c r="Q249" s="92"/>
      <c r="R249" s="92"/>
      <c r="S249" s="92"/>
      <c r="T249" s="93"/>
      <c r="U249" s="39"/>
      <c r="V249" s="39"/>
      <c r="W249" s="39"/>
      <c r="X249" s="39"/>
      <c r="Y249" s="39"/>
      <c r="Z249" s="39"/>
      <c r="AA249" s="39"/>
      <c r="AB249" s="39"/>
      <c r="AC249" s="39"/>
      <c r="AD249" s="39"/>
      <c r="AE249" s="39"/>
      <c r="AT249" s="18" t="s">
        <v>171</v>
      </c>
      <c r="AU249" s="18" t="s">
        <v>90</v>
      </c>
    </row>
    <row r="250" s="2" customFormat="1" ht="24.15" customHeight="1">
      <c r="A250" s="39"/>
      <c r="B250" s="40"/>
      <c r="C250" s="219" t="s">
        <v>737</v>
      </c>
      <c r="D250" s="219" t="s">
        <v>164</v>
      </c>
      <c r="E250" s="220" t="s">
        <v>1050</v>
      </c>
      <c r="F250" s="221" t="s">
        <v>1051</v>
      </c>
      <c r="G250" s="222" t="s">
        <v>248</v>
      </c>
      <c r="H250" s="223">
        <v>68.932000000000002</v>
      </c>
      <c r="I250" s="224"/>
      <c r="J250" s="225">
        <f>ROUND(I250*H250,2)</f>
        <v>0</v>
      </c>
      <c r="K250" s="221" t="s">
        <v>168</v>
      </c>
      <c r="L250" s="45"/>
      <c r="M250" s="226" t="s">
        <v>1</v>
      </c>
      <c r="N250" s="227" t="s">
        <v>45</v>
      </c>
      <c r="O250" s="92"/>
      <c r="P250" s="228">
        <f>O250*H250</f>
        <v>0</v>
      </c>
      <c r="Q250" s="228">
        <v>0</v>
      </c>
      <c r="R250" s="228">
        <f>Q250*H250</f>
        <v>0</v>
      </c>
      <c r="S250" s="228">
        <v>0</v>
      </c>
      <c r="T250" s="229">
        <f>S250*H250</f>
        <v>0</v>
      </c>
      <c r="U250" s="39"/>
      <c r="V250" s="39"/>
      <c r="W250" s="39"/>
      <c r="X250" s="39"/>
      <c r="Y250" s="39"/>
      <c r="Z250" s="39"/>
      <c r="AA250" s="39"/>
      <c r="AB250" s="39"/>
      <c r="AC250" s="39"/>
      <c r="AD250" s="39"/>
      <c r="AE250" s="39"/>
      <c r="AR250" s="230" t="s">
        <v>303</v>
      </c>
      <c r="AT250" s="230" t="s">
        <v>164</v>
      </c>
      <c r="AU250" s="230" t="s">
        <v>90</v>
      </c>
      <c r="AY250" s="18" t="s">
        <v>161</v>
      </c>
      <c r="BE250" s="231">
        <f>IF(N250="základní",J250,0)</f>
        <v>0</v>
      </c>
      <c r="BF250" s="231">
        <f>IF(N250="snížená",J250,0)</f>
        <v>0</v>
      </c>
      <c r="BG250" s="231">
        <f>IF(N250="zákl. přenesená",J250,0)</f>
        <v>0</v>
      </c>
      <c r="BH250" s="231">
        <f>IF(N250="sníž. přenesená",J250,0)</f>
        <v>0</v>
      </c>
      <c r="BI250" s="231">
        <f>IF(N250="nulová",J250,0)</f>
        <v>0</v>
      </c>
      <c r="BJ250" s="18" t="s">
        <v>88</v>
      </c>
      <c r="BK250" s="231">
        <f>ROUND(I250*H250,2)</f>
        <v>0</v>
      </c>
      <c r="BL250" s="18" t="s">
        <v>303</v>
      </c>
      <c r="BM250" s="230" t="s">
        <v>2604</v>
      </c>
    </row>
    <row r="251" s="2" customFormat="1">
      <c r="A251" s="39"/>
      <c r="B251" s="40"/>
      <c r="C251" s="41"/>
      <c r="D251" s="232" t="s">
        <v>171</v>
      </c>
      <c r="E251" s="41"/>
      <c r="F251" s="233" t="s">
        <v>1367</v>
      </c>
      <c r="G251" s="41"/>
      <c r="H251" s="41"/>
      <c r="I251" s="234"/>
      <c r="J251" s="41"/>
      <c r="K251" s="41"/>
      <c r="L251" s="45"/>
      <c r="M251" s="235"/>
      <c r="N251" s="236"/>
      <c r="O251" s="92"/>
      <c r="P251" s="92"/>
      <c r="Q251" s="92"/>
      <c r="R251" s="92"/>
      <c r="S251" s="92"/>
      <c r="T251" s="93"/>
      <c r="U251" s="39"/>
      <c r="V251" s="39"/>
      <c r="W251" s="39"/>
      <c r="X251" s="39"/>
      <c r="Y251" s="39"/>
      <c r="Z251" s="39"/>
      <c r="AA251" s="39"/>
      <c r="AB251" s="39"/>
      <c r="AC251" s="39"/>
      <c r="AD251" s="39"/>
      <c r="AE251" s="39"/>
      <c r="AT251" s="18" t="s">
        <v>171</v>
      </c>
      <c r="AU251" s="18" t="s">
        <v>90</v>
      </c>
    </row>
    <row r="252" s="13" customFormat="1">
      <c r="A252" s="13"/>
      <c r="B252" s="241"/>
      <c r="C252" s="242"/>
      <c r="D252" s="232" t="s">
        <v>250</v>
      </c>
      <c r="E252" s="242"/>
      <c r="F252" s="244" t="s">
        <v>2605</v>
      </c>
      <c r="G252" s="242"/>
      <c r="H252" s="245">
        <v>68.932000000000002</v>
      </c>
      <c r="I252" s="246"/>
      <c r="J252" s="242"/>
      <c r="K252" s="242"/>
      <c r="L252" s="247"/>
      <c r="M252" s="248"/>
      <c r="N252" s="249"/>
      <c r="O252" s="249"/>
      <c r="P252" s="249"/>
      <c r="Q252" s="249"/>
      <c r="R252" s="249"/>
      <c r="S252" s="249"/>
      <c r="T252" s="250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T252" s="251" t="s">
        <v>250</v>
      </c>
      <c r="AU252" s="251" t="s">
        <v>90</v>
      </c>
      <c r="AV252" s="13" t="s">
        <v>90</v>
      </c>
      <c r="AW252" s="13" t="s">
        <v>4</v>
      </c>
      <c r="AX252" s="13" t="s">
        <v>88</v>
      </c>
      <c r="AY252" s="251" t="s">
        <v>161</v>
      </c>
    </row>
    <row r="253" s="2" customFormat="1" ht="16.5" customHeight="1">
      <c r="A253" s="39"/>
      <c r="B253" s="40"/>
      <c r="C253" s="219" t="s">
        <v>741</v>
      </c>
      <c r="D253" s="219" t="s">
        <v>164</v>
      </c>
      <c r="E253" s="220" t="s">
        <v>1056</v>
      </c>
      <c r="F253" s="221" t="s">
        <v>1057</v>
      </c>
      <c r="G253" s="222" t="s">
        <v>248</v>
      </c>
      <c r="H253" s="223">
        <v>36.280000000000001</v>
      </c>
      <c r="I253" s="224"/>
      <c r="J253" s="225">
        <f>ROUND(I253*H253,2)</f>
        <v>0</v>
      </c>
      <c r="K253" s="221" t="s">
        <v>168</v>
      </c>
      <c r="L253" s="45"/>
      <c r="M253" s="226" t="s">
        <v>1</v>
      </c>
      <c r="N253" s="227" t="s">
        <v>45</v>
      </c>
      <c r="O253" s="92"/>
      <c r="P253" s="228">
        <f>O253*H253</f>
        <v>0</v>
      </c>
      <c r="Q253" s="228">
        <v>0</v>
      </c>
      <c r="R253" s="228">
        <f>Q253*H253</f>
        <v>0</v>
      </c>
      <c r="S253" s="228">
        <v>0</v>
      </c>
      <c r="T253" s="229">
        <f>S253*H253</f>
        <v>0</v>
      </c>
      <c r="U253" s="39"/>
      <c r="V253" s="39"/>
      <c r="W253" s="39"/>
      <c r="X253" s="39"/>
      <c r="Y253" s="39"/>
      <c r="Z253" s="39"/>
      <c r="AA253" s="39"/>
      <c r="AB253" s="39"/>
      <c r="AC253" s="39"/>
      <c r="AD253" s="39"/>
      <c r="AE253" s="39"/>
      <c r="AR253" s="230" t="s">
        <v>303</v>
      </c>
      <c r="AT253" s="230" t="s">
        <v>164</v>
      </c>
      <c r="AU253" s="230" t="s">
        <v>90</v>
      </c>
      <c r="AY253" s="18" t="s">
        <v>161</v>
      </c>
      <c r="BE253" s="231">
        <f>IF(N253="základní",J253,0)</f>
        <v>0</v>
      </c>
      <c r="BF253" s="231">
        <f>IF(N253="snížená",J253,0)</f>
        <v>0</v>
      </c>
      <c r="BG253" s="231">
        <f>IF(N253="zákl. přenesená",J253,0)</f>
        <v>0</v>
      </c>
      <c r="BH253" s="231">
        <f>IF(N253="sníž. přenesená",J253,0)</f>
        <v>0</v>
      </c>
      <c r="BI253" s="231">
        <f>IF(N253="nulová",J253,0)</f>
        <v>0</v>
      </c>
      <c r="BJ253" s="18" t="s">
        <v>88</v>
      </c>
      <c r="BK253" s="231">
        <f>ROUND(I253*H253,2)</f>
        <v>0</v>
      </c>
      <c r="BL253" s="18" t="s">
        <v>303</v>
      </c>
      <c r="BM253" s="230" t="s">
        <v>2606</v>
      </c>
    </row>
    <row r="254" s="2" customFormat="1">
      <c r="A254" s="39"/>
      <c r="B254" s="40"/>
      <c r="C254" s="41"/>
      <c r="D254" s="232" t="s">
        <v>171</v>
      </c>
      <c r="E254" s="41"/>
      <c r="F254" s="233" t="s">
        <v>1059</v>
      </c>
      <c r="G254" s="41"/>
      <c r="H254" s="41"/>
      <c r="I254" s="234"/>
      <c r="J254" s="41"/>
      <c r="K254" s="41"/>
      <c r="L254" s="45"/>
      <c r="M254" s="235"/>
      <c r="N254" s="236"/>
      <c r="O254" s="92"/>
      <c r="P254" s="92"/>
      <c r="Q254" s="92"/>
      <c r="R254" s="92"/>
      <c r="S254" s="92"/>
      <c r="T254" s="93"/>
      <c r="U254" s="39"/>
      <c r="V254" s="39"/>
      <c r="W254" s="39"/>
      <c r="X254" s="39"/>
      <c r="Y254" s="39"/>
      <c r="Z254" s="39"/>
      <c r="AA254" s="39"/>
      <c r="AB254" s="39"/>
      <c r="AC254" s="39"/>
      <c r="AD254" s="39"/>
      <c r="AE254" s="39"/>
      <c r="AT254" s="18" t="s">
        <v>171</v>
      </c>
      <c r="AU254" s="18" t="s">
        <v>90</v>
      </c>
    </row>
    <row r="255" s="13" customFormat="1">
      <c r="A255" s="13"/>
      <c r="B255" s="241"/>
      <c r="C255" s="242"/>
      <c r="D255" s="232" t="s">
        <v>250</v>
      </c>
      <c r="E255" s="242"/>
      <c r="F255" s="244" t="s">
        <v>2607</v>
      </c>
      <c r="G255" s="242"/>
      <c r="H255" s="245">
        <v>36.280000000000001</v>
      </c>
      <c r="I255" s="246"/>
      <c r="J255" s="242"/>
      <c r="K255" s="242"/>
      <c r="L255" s="247"/>
      <c r="M255" s="248"/>
      <c r="N255" s="249"/>
      <c r="O255" s="249"/>
      <c r="P255" s="249"/>
      <c r="Q255" s="249"/>
      <c r="R255" s="249"/>
      <c r="S255" s="249"/>
      <c r="T255" s="250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  <c r="AE255" s="13"/>
      <c r="AT255" s="251" t="s">
        <v>250</v>
      </c>
      <c r="AU255" s="251" t="s">
        <v>90</v>
      </c>
      <c r="AV255" s="13" t="s">
        <v>90</v>
      </c>
      <c r="AW255" s="13" t="s">
        <v>4</v>
      </c>
      <c r="AX255" s="13" t="s">
        <v>88</v>
      </c>
      <c r="AY255" s="251" t="s">
        <v>161</v>
      </c>
    </row>
    <row r="256" s="2" customFormat="1" ht="24.15" customHeight="1">
      <c r="A256" s="39"/>
      <c r="B256" s="40"/>
      <c r="C256" s="219" t="s">
        <v>745</v>
      </c>
      <c r="D256" s="219" t="s">
        <v>164</v>
      </c>
      <c r="E256" s="220" t="s">
        <v>1061</v>
      </c>
      <c r="F256" s="221" t="s">
        <v>1062</v>
      </c>
      <c r="G256" s="222" t="s">
        <v>248</v>
      </c>
      <c r="H256" s="223">
        <v>18.140000000000001</v>
      </c>
      <c r="I256" s="224"/>
      <c r="J256" s="225">
        <f>ROUND(I256*H256,2)</f>
        <v>0</v>
      </c>
      <c r="K256" s="221" t="s">
        <v>168</v>
      </c>
      <c r="L256" s="45"/>
      <c r="M256" s="226" t="s">
        <v>1</v>
      </c>
      <c r="N256" s="227" t="s">
        <v>45</v>
      </c>
      <c r="O256" s="92"/>
      <c r="P256" s="228">
        <f>O256*H256</f>
        <v>0</v>
      </c>
      <c r="Q256" s="228">
        <v>0.00315</v>
      </c>
      <c r="R256" s="228">
        <f>Q256*H256</f>
        <v>0.057141000000000004</v>
      </c>
      <c r="S256" s="228">
        <v>0</v>
      </c>
      <c r="T256" s="229">
        <f>S256*H256</f>
        <v>0</v>
      </c>
      <c r="U256" s="39"/>
      <c r="V256" s="39"/>
      <c r="W256" s="39"/>
      <c r="X256" s="39"/>
      <c r="Y256" s="39"/>
      <c r="Z256" s="39"/>
      <c r="AA256" s="39"/>
      <c r="AB256" s="39"/>
      <c r="AC256" s="39"/>
      <c r="AD256" s="39"/>
      <c r="AE256" s="39"/>
      <c r="AR256" s="230" t="s">
        <v>303</v>
      </c>
      <c r="AT256" s="230" t="s">
        <v>164</v>
      </c>
      <c r="AU256" s="230" t="s">
        <v>90</v>
      </c>
      <c r="AY256" s="18" t="s">
        <v>161</v>
      </c>
      <c r="BE256" s="231">
        <f>IF(N256="základní",J256,0)</f>
        <v>0</v>
      </c>
      <c r="BF256" s="231">
        <f>IF(N256="snížená",J256,0)</f>
        <v>0</v>
      </c>
      <c r="BG256" s="231">
        <f>IF(N256="zákl. přenesená",J256,0)</f>
        <v>0</v>
      </c>
      <c r="BH256" s="231">
        <f>IF(N256="sníž. přenesená",J256,0)</f>
        <v>0</v>
      </c>
      <c r="BI256" s="231">
        <f>IF(N256="nulová",J256,0)</f>
        <v>0</v>
      </c>
      <c r="BJ256" s="18" t="s">
        <v>88</v>
      </c>
      <c r="BK256" s="231">
        <f>ROUND(I256*H256,2)</f>
        <v>0</v>
      </c>
      <c r="BL256" s="18" t="s">
        <v>303</v>
      </c>
      <c r="BM256" s="230" t="s">
        <v>2608</v>
      </c>
    </row>
    <row r="257" s="2" customFormat="1" ht="37.8" customHeight="1">
      <c r="A257" s="39"/>
      <c r="B257" s="40"/>
      <c r="C257" s="219" t="s">
        <v>752</v>
      </c>
      <c r="D257" s="219" t="s">
        <v>164</v>
      </c>
      <c r="E257" s="220" t="s">
        <v>1064</v>
      </c>
      <c r="F257" s="221" t="s">
        <v>1065</v>
      </c>
      <c r="G257" s="222" t="s">
        <v>248</v>
      </c>
      <c r="H257" s="223">
        <v>18.140000000000001</v>
      </c>
      <c r="I257" s="224"/>
      <c r="J257" s="225">
        <f>ROUND(I257*H257,2)</f>
        <v>0</v>
      </c>
      <c r="K257" s="221" t="s">
        <v>168</v>
      </c>
      <c r="L257" s="45"/>
      <c r="M257" s="226" t="s">
        <v>1</v>
      </c>
      <c r="N257" s="227" t="s">
        <v>45</v>
      </c>
      <c r="O257" s="92"/>
      <c r="P257" s="228">
        <f>O257*H257</f>
        <v>0</v>
      </c>
      <c r="Q257" s="228">
        <v>0.028799999999999999</v>
      </c>
      <c r="R257" s="228">
        <f>Q257*H257</f>
        <v>0.52243200000000001</v>
      </c>
      <c r="S257" s="228">
        <v>0</v>
      </c>
      <c r="T257" s="229">
        <f>S257*H257</f>
        <v>0</v>
      </c>
      <c r="U257" s="39"/>
      <c r="V257" s="39"/>
      <c r="W257" s="39"/>
      <c r="X257" s="39"/>
      <c r="Y257" s="39"/>
      <c r="Z257" s="39"/>
      <c r="AA257" s="39"/>
      <c r="AB257" s="39"/>
      <c r="AC257" s="39"/>
      <c r="AD257" s="39"/>
      <c r="AE257" s="39"/>
      <c r="AR257" s="230" t="s">
        <v>303</v>
      </c>
      <c r="AT257" s="230" t="s">
        <v>164</v>
      </c>
      <c r="AU257" s="230" t="s">
        <v>90</v>
      </c>
      <c r="AY257" s="18" t="s">
        <v>161</v>
      </c>
      <c r="BE257" s="231">
        <f>IF(N257="základní",J257,0)</f>
        <v>0</v>
      </c>
      <c r="BF257" s="231">
        <f>IF(N257="snížená",J257,0)</f>
        <v>0</v>
      </c>
      <c r="BG257" s="231">
        <f>IF(N257="zákl. přenesená",J257,0)</f>
        <v>0</v>
      </c>
      <c r="BH257" s="231">
        <f>IF(N257="sníž. přenesená",J257,0)</f>
        <v>0</v>
      </c>
      <c r="BI257" s="231">
        <f>IF(N257="nulová",J257,0)</f>
        <v>0</v>
      </c>
      <c r="BJ257" s="18" t="s">
        <v>88</v>
      </c>
      <c r="BK257" s="231">
        <f>ROUND(I257*H257,2)</f>
        <v>0</v>
      </c>
      <c r="BL257" s="18" t="s">
        <v>303</v>
      </c>
      <c r="BM257" s="230" t="s">
        <v>2609</v>
      </c>
    </row>
    <row r="258" s="2" customFormat="1" ht="24.15" customHeight="1">
      <c r="A258" s="39"/>
      <c r="B258" s="40"/>
      <c r="C258" s="219" t="s">
        <v>757</v>
      </c>
      <c r="D258" s="219" t="s">
        <v>164</v>
      </c>
      <c r="E258" s="220" t="s">
        <v>1037</v>
      </c>
      <c r="F258" s="221" t="s">
        <v>1038</v>
      </c>
      <c r="G258" s="222" t="s">
        <v>248</v>
      </c>
      <c r="H258" s="223">
        <v>18.140000000000001</v>
      </c>
      <c r="I258" s="224"/>
      <c r="J258" s="225">
        <f>ROUND(I258*H258,2)</f>
        <v>0</v>
      </c>
      <c r="K258" s="221" t="s">
        <v>168</v>
      </c>
      <c r="L258" s="45"/>
      <c r="M258" s="226" t="s">
        <v>1</v>
      </c>
      <c r="N258" s="227" t="s">
        <v>45</v>
      </c>
      <c r="O258" s="92"/>
      <c r="P258" s="228">
        <f>O258*H258</f>
        <v>0</v>
      </c>
      <c r="Q258" s="228">
        <v>0</v>
      </c>
      <c r="R258" s="228">
        <f>Q258*H258</f>
        <v>0</v>
      </c>
      <c r="S258" s="228">
        <v>0.0025000000000000001</v>
      </c>
      <c r="T258" s="229">
        <f>S258*H258</f>
        <v>0.045350000000000001</v>
      </c>
      <c r="U258" s="39"/>
      <c r="V258" s="39"/>
      <c r="W258" s="39"/>
      <c r="X258" s="39"/>
      <c r="Y258" s="39"/>
      <c r="Z258" s="39"/>
      <c r="AA258" s="39"/>
      <c r="AB258" s="39"/>
      <c r="AC258" s="39"/>
      <c r="AD258" s="39"/>
      <c r="AE258" s="39"/>
      <c r="AR258" s="230" t="s">
        <v>303</v>
      </c>
      <c r="AT258" s="230" t="s">
        <v>164</v>
      </c>
      <c r="AU258" s="230" t="s">
        <v>90</v>
      </c>
      <c r="AY258" s="18" t="s">
        <v>161</v>
      </c>
      <c r="BE258" s="231">
        <f>IF(N258="základní",J258,0)</f>
        <v>0</v>
      </c>
      <c r="BF258" s="231">
        <f>IF(N258="snížená",J258,0)</f>
        <v>0</v>
      </c>
      <c r="BG258" s="231">
        <f>IF(N258="zákl. přenesená",J258,0)</f>
        <v>0</v>
      </c>
      <c r="BH258" s="231">
        <f>IF(N258="sníž. přenesená",J258,0)</f>
        <v>0</v>
      </c>
      <c r="BI258" s="231">
        <f>IF(N258="nulová",J258,0)</f>
        <v>0</v>
      </c>
      <c r="BJ258" s="18" t="s">
        <v>88</v>
      </c>
      <c r="BK258" s="231">
        <f>ROUND(I258*H258,2)</f>
        <v>0</v>
      </c>
      <c r="BL258" s="18" t="s">
        <v>303</v>
      </c>
      <c r="BM258" s="230" t="s">
        <v>2610</v>
      </c>
    </row>
    <row r="259" s="13" customFormat="1">
      <c r="A259" s="13"/>
      <c r="B259" s="241"/>
      <c r="C259" s="242"/>
      <c r="D259" s="232" t="s">
        <v>250</v>
      </c>
      <c r="E259" s="243" t="s">
        <v>1</v>
      </c>
      <c r="F259" s="244" t="s">
        <v>2611</v>
      </c>
      <c r="G259" s="242"/>
      <c r="H259" s="245">
        <v>18.140000000000001</v>
      </c>
      <c r="I259" s="246"/>
      <c r="J259" s="242"/>
      <c r="K259" s="242"/>
      <c r="L259" s="247"/>
      <c r="M259" s="248"/>
      <c r="N259" s="249"/>
      <c r="O259" s="249"/>
      <c r="P259" s="249"/>
      <c r="Q259" s="249"/>
      <c r="R259" s="249"/>
      <c r="S259" s="249"/>
      <c r="T259" s="250"/>
      <c r="U259" s="13"/>
      <c r="V259" s="13"/>
      <c r="W259" s="13"/>
      <c r="X259" s="13"/>
      <c r="Y259" s="13"/>
      <c r="Z259" s="13"/>
      <c r="AA259" s="13"/>
      <c r="AB259" s="13"/>
      <c r="AC259" s="13"/>
      <c r="AD259" s="13"/>
      <c r="AE259" s="13"/>
      <c r="AT259" s="251" t="s">
        <v>250</v>
      </c>
      <c r="AU259" s="251" t="s">
        <v>90</v>
      </c>
      <c r="AV259" s="13" t="s">
        <v>90</v>
      </c>
      <c r="AW259" s="13" t="s">
        <v>36</v>
      </c>
      <c r="AX259" s="13" t="s">
        <v>80</v>
      </c>
      <c r="AY259" s="251" t="s">
        <v>161</v>
      </c>
    </row>
    <row r="260" s="14" customFormat="1">
      <c r="A260" s="14"/>
      <c r="B260" s="252"/>
      <c r="C260" s="253"/>
      <c r="D260" s="232" t="s">
        <v>250</v>
      </c>
      <c r="E260" s="254" t="s">
        <v>1</v>
      </c>
      <c r="F260" s="255" t="s">
        <v>253</v>
      </c>
      <c r="G260" s="253"/>
      <c r="H260" s="256">
        <v>18.140000000000001</v>
      </c>
      <c r="I260" s="257"/>
      <c r="J260" s="253"/>
      <c r="K260" s="253"/>
      <c r="L260" s="258"/>
      <c r="M260" s="259"/>
      <c r="N260" s="260"/>
      <c r="O260" s="260"/>
      <c r="P260" s="260"/>
      <c r="Q260" s="260"/>
      <c r="R260" s="260"/>
      <c r="S260" s="260"/>
      <c r="T260" s="261"/>
      <c r="U260" s="14"/>
      <c r="V260" s="14"/>
      <c r="W260" s="14"/>
      <c r="X260" s="14"/>
      <c r="Y260" s="14"/>
      <c r="Z260" s="14"/>
      <c r="AA260" s="14"/>
      <c r="AB260" s="14"/>
      <c r="AC260" s="14"/>
      <c r="AD260" s="14"/>
      <c r="AE260" s="14"/>
      <c r="AT260" s="262" t="s">
        <v>250</v>
      </c>
      <c r="AU260" s="262" t="s">
        <v>90</v>
      </c>
      <c r="AV260" s="14" t="s">
        <v>184</v>
      </c>
      <c r="AW260" s="14" t="s">
        <v>36</v>
      </c>
      <c r="AX260" s="14" t="s">
        <v>88</v>
      </c>
      <c r="AY260" s="262" t="s">
        <v>161</v>
      </c>
    </row>
    <row r="261" s="2" customFormat="1" ht="16.5" customHeight="1">
      <c r="A261" s="39"/>
      <c r="B261" s="40"/>
      <c r="C261" s="219" t="s">
        <v>761</v>
      </c>
      <c r="D261" s="219" t="s">
        <v>164</v>
      </c>
      <c r="E261" s="220" t="s">
        <v>1067</v>
      </c>
      <c r="F261" s="221" t="s">
        <v>1068</v>
      </c>
      <c r="G261" s="222" t="s">
        <v>248</v>
      </c>
      <c r="H261" s="223">
        <v>18.140000000000001</v>
      </c>
      <c r="I261" s="224"/>
      <c r="J261" s="225">
        <f>ROUND(I261*H261,2)</f>
        <v>0</v>
      </c>
      <c r="K261" s="221" t="s">
        <v>168</v>
      </c>
      <c r="L261" s="45"/>
      <c r="M261" s="226" t="s">
        <v>1</v>
      </c>
      <c r="N261" s="227" t="s">
        <v>45</v>
      </c>
      <c r="O261" s="92"/>
      <c r="P261" s="228">
        <f>O261*H261</f>
        <v>0</v>
      </c>
      <c r="Q261" s="228">
        <v>0.00069999999999999999</v>
      </c>
      <c r="R261" s="228">
        <f>Q261*H261</f>
        <v>0.012698000000000001</v>
      </c>
      <c r="S261" s="228">
        <v>0</v>
      </c>
      <c r="T261" s="229">
        <f>S261*H261</f>
        <v>0</v>
      </c>
      <c r="U261" s="39"/>
      <c r="V261" s="39"/>
      <c r="W261" s="39"/>
      <c r="X261" s="39"/>
      <c r="Y261" s="39"/>
      <c r="Z261" s="39"/>
      <c r="AA261" s="39"/>
      <c r="AB261" s="39"/>
      <c r="AC261" s="39"/>
      <c r="AD261" s="39"/>
      <c r="AE261" s="39"/>
      <c r="AR261" s="230" t="s">
        <v>303</v>
      </c>
      <c r="AT261" s="230" t="s">
        <v>164</v>
      </c>
      <c r="AU261" s="230" t="s">
        <v>90</v>
      </c>
      <c r="AY261" s="18" t="s">
        <v>161</v>
      </c>
      <c r="BE261" s="231">
        <f>IF(N261="základní",J261,0)</f>
        <v>0</v>
      </c>
      <c r="BF261" s="231">
        <f>IF(N261="snížená",J261,0)</f>
        <v>0</v>
      </c>
      <c r="BG261" s="231">
        <f>IF(N261="zákl. přenesená",J261,0)</f>
        <v>0</v>
      </c>
      <c r="BH261" s="231">
        <f>IF(N261="sníž. přenesená",J261,0)</f>
        <v>0</v>
      </c>
      <c r="BI261" s="231">
        <f>IF(N261="nulová",J261,0)</f>
        <v>0</v>
      </c>
      <c r="BJ261" s="18" t="s">
        <v>88</v>
      </c>
      <c r="BK261" s="231">
        <f>ROUND(I261*H261,2)</f>
        <v>0</v>
      </c>
      <c r="BL261" s="18" t="s">
        <v>303</v>
      </c>
      <c r="BM261" s="230" t="s">
        <v>2612</v>
      </c>
    </row>
    <row r="262" s="2" customFormat="1" ht="16.5" customHeight="1">
      <c r="A262" s="39"/>
      <c r="B262" s="40"/>
      <c r="C262" s="263" t="s">
        <v>767</v>
      </c>
      <c r="D262" s="263" t="s">
        <v>261</v>
      </c>
      <c r="E262" s="264" t="s">
        <v>1070</v>
      </c>
      <c r="F262" s="265" t="s">
        <v>1071</v>
      </c>
      <c r="G262" s="266" t="s">
        <v>1072</v>
      </c>
      <c r="H262" s="267">
        <v>19.954000000000001</v>
      </c>
      <c r="I262" s="268"/>
      <c r="J262" s="269">
        <f>ROUND(I262*H262,2)</f>
        <v>0</v>
      </c>
      <c r="K262" s="265" t="s">
        <v>168</v>
      </c>
      <c r="L262" s="270"/>
      <c r="M262" s="271" t="s">
        <v>1</v>
      </c>
      <c r="N262" s="272" t="s">
        <v>45</v>
      </c>
      <c r="O262" s="92"/>
      <c r="P262" s="228">
        <f>O262*H262</f>
        <v>0</v>
      </c>
      <c r="Q262" s="228">
        <v>0.001</v>
      </c>
      <c r="R262" s="228">
        <f>Q262*H262</f>
        <v>0.019954</v>
      </c>
      <c r="S262" s="228">
        <v>0</v>
      </c>
      <c r="T262" s="229">
        <f>S262*H262</f>
        <v>0</v>
      </c>
      <c r="U262" s="39"/>
      <c r="V262" s="39"/>
      <c r="W262" s="39"/>
      <c r="X262" s="39"/>
      <c r="Y262" s="39"/>
      <c r="Z262" s="39"/>
      <c r="AA262" s="39"/>
      <c r="AB262" s="39"/>
      <c r="AC262" s="39"/>
      <c r="AD262" s="39"/>
      <c r="AE262" s="39"/>
      <c r="AR262" s="230" t="s">
        <v>309</v>
      </c>
      <c r="AT262" s="230" t="s">
        <v>261</v>
      </c>
      <c r="AU262" s="230" t="s">
        <v>90</v>
      </c>
      <c r="AY262" s="18" t="s">
        <v>161</v>
      </c>
      <c r="BE262" s="231">
        <f>IF(N262="základní",J262,0)</f>
        <v>0</v>
      </c>
      <c r="BF262" s="231">
        <f>IF(N262="snížená",J262,0)</f>
        <v>0</v>
      </c>
      <c r="BG262" s="231">
        <f>IF(N262="zákl. přenesená",J262,0)</f>
        <v>0</v>
      </c>
      <c r="BH262" s="231">
        <f>IF(N262="sníž. přenesená",J262,0)</f>
        <v>0</v>
      </c>
      <c r="BI262" s="231">
        <f>IF(N262="nulová",J262,0)</f>
        <v>0</v>
      </c>
      <c r="BJ262" s="18" t="s">
        <v>88</v>
      </c>
      <c r="BK262" s="231">
        <f>ROUND(I262*H262,2)</f>
        <v>0</v>
      </c>
      <c r="BL262" s="18" t="s">
        <v>303</v>
      </c>
      <c r="BM262" s="230" t="s">
        <v>2613</v>
      </c>
    </row>
    <row r="263" s="13" customFormat="1">
      <c r="A263" s="13"/>
      <c r="B263" s="241"/>
      <c r="C263" s="242"/>
      <c r="D263" s="232" t="s">
        <v>250</v>
      </c>
      <c r="E263" s="242"/>
      <c r="F263" s="244" t="s">
        <v>2614</v>
      </c>
      <c r="G263" s="242"/>
      <c r="H263" s="245">
        <v>19.954000000000001</v>
      </c>
      <c r="I263" s="246"/>
      <c r="J263" s="242"/>
      <c r="K263" s="242"/>
      <c r="L263" s="247"/>
      <c r="M263" s="248"/>
      <c r="N263" s="249"/>
      <c r="O263" s="249"/>
      <c r="P263" s="249"/>
      <c r="Q263" s="249"/>
      <c r="R263" s="249"/>
      <c r="S263" s="249"/>
      <c r="T263" s="250"/>
      <c r="U263" s="13"/>
      <c r="V263" s="13"/>
      <c r="W263" s="13"/>
      <c r="X263" s="13"/>
      <c r="Y263" s="13"/>
      <c r="Z263" s="13"/>
      <c r="AA263" s="13"/>
      <c r="AB263" s="13"/>
      <c r="AC263" s="13"/>
      <c r="AD263" s="13"/>
      <c r="AE263" s="13"/>
      <c r="AT263" s="251" t="s">
        <v>250</v>
      </c>
      <c r="AU263" s="251" t="s">
        <v>90</v>
      </c>
      <c r="AV263" s="13" t="s">
        <v>90</v>
      </c>
      <c r="AW263" s="13" t="s">
        <v>4</v>
      </c>
      <c r="AX263" s="13" t="s">
        <v>88</v>
      </c>
      <c r="AY263" s="251" t="s">
        <v>161</v>
      </c>
    </row>
    <row r="264" s="2" customFormat="1" ht="21.75" customHeight="1">
      <c r="A264" s="39"/>
      <c r="B264" s="40"/>
      <c r="C264" s="219" t="s">
        <v>772</v>
      </c>
      <c r="D264" s="219" t="s">
        <v>164</v>
      </c>
      <c r="E264" s="220" t="s">
        <v>1040</v>
      </c>
      <c r="F264" s="221" t="s">
        <v>1041</v>
      </c>
      <c r="G264" s="222" t="s">
        <v>441</v>
      </c>
      <c r="H264" s="223">
        <v>17.52</v>
      </c>
      <c r="I264" s="224"/>
      <c r="J264" s="225">
        <f>ROUND(I264*H264,2)</f>
        <v>0</v>
      </c>
      <c r="K264" s="221" t="s">
        <v>168</v>
      </c>
      <c r="L264" s="45"/>
      <c r="M264" s="226" t="s">
        <v>1</v>
      </c>
      <c r="N264" s="227" t="s">
        <v>45</v>
      </c>
      <c r="O264" s="92"/>
      <c r="P264" s="228">
        <f>O264*H264</f>
        <v>0</v>
      </c>
      <c r="Q264" s="228">
        <v>0</v>
      </c>
      <c r="R264" s="228">
        <f>Q264*H264</f>
        <v>0</v>
      </c>
      <c r="S264" s="228">
        <v>0.00029999999999999997</v>
      </c>
      <c r="T264" s="229">
        <f>S264*H264</f>
        <v>0.0052559999999999994</v>
      </c>
      <c r="U264" s="39"/>
      <c r="V264" s="39"/>
      <c r="W264" s="39"/>
      <c r="X264" s="39"/>
      <c r="Y264" s="39"/>
      <c r="Z264" s="39"/>
      <c r="AA264" s="39"/>
      <c r="AB264" s="39"/>
      <c r="AC264" s="39"/>
      <c r="AD264" s="39"/>
      <c r="AE264" s="39"/>
      <c r="AR264" s="230" t="s">
        <v>303</v>
      </c>
      <c r="AT264" s="230" t="s">
        <v>164</v>
      </c>
      <c r="AU264" s="230" t="s">
        <v>90</v>
      </c>
      <c r="AY264" s="18" t="s">
        <v>161</v>
      </c>
      <c r="BE264" s="231">
        <f>IF(N264="základní",J264,0)</f>
        <v>0</v>
      </c>
      <c r="BF264" s="231">
        <f>IF(N264="snížená",J264,0)</f>
        <v>0</v>
      </c>
      <c r="BG264" s="231">
        <f>IF(N264="zákl. přenesená",J264,0)</f>
        <v>0</v>
      </c>
      <c r="BH264" s="231">
        <f>IF(N264="sníž. přenesená",J264,0)</f>
        <v>0</v>
      </c>
      <c r="BI264" s="231">
        <f>IF(N264="nulová",J264,0)</f>
        <v>0</v>
      </c>
      <c r="BJ264" s="18" t="s">
        <v>88</v>
      </c>
      <c r="BK264" s="231">
        <f>ROUND(I264*H264,2)</f>
        <v>0</v>
      </c>
      <c r="BL264" s="18" t="s">
        <v>303</v>
      </c>
      <c r="BM264" s="230" t="s">
        <v>2615</v>
      </c>
    </row>
    <row r="265" s="13" customFormat="1">
      <c r="A265" s="13"/>
      <c r="B265" s="241"/>
      <c r="C265" s="242"/>
      <c r="D265" s="232" t="s">
        <v>250</v>
      </c>
      <c r="E265" s="243" t="s">
        <v>1</v>
      </c>
      <c r="F265" s="244" t="s">
        <v>2452</v>
      </c>
      <c r="G265" s="242"/>
      <c r="H265" s="245">
        <v>17.52</v>
      </c>
      <c r="I265" s="246"/>
      <c r="J265" s="242"/>
      <c r="K265" s="242"/>
      <c r="L265" s="247"/>
      <c r="M265" s="248"/>
      <c r="N265" s="249"/>
      <c r="O265" s="249"/>
      <c r="P265" s="249"/>
      <c r="Q265" s="249"/>
      <c r="R265" s="249"/>
      <c r="S265" s="249"/>
      <c r="T265" s="250"/>
      <c r="U265" s="13"/>
      <c r="V265" s="13"/>
      <c r="W265" s="13"/>
      <c r="X265" s="13"/>
      <c r="Y265" s="13"/>
      <c r="Z265" s="13"/>
      <c r="AA265" s="13"/>
      <c r="AB265" s="13"/>
      <c r="AC265" s="13"/>
      <c r="AD265" s="13"/>
      <c r="AE265" s="13"/>
      <c r="AT265" s="251" t="s">
        <v>250</v>
      </c>
      <c r="AU265" s="251" t="s">
        <v>90</v>
      </c>
      <c r="AV265" s="13" t="s">
        <v>90</v>
      </c>
      <c r="AW265" s="13" t="s">
        <v>36</v>
      </c>
      <c r="AX265" s="13" t="s">
        <v>80</v>
      </c>
      <c r="AY265" s="251" t="s">
        <v>161</v>
      </c>
    </row>
    <row r="266" s="14" customFormat="1">
      <c r="A266" s="14"/>
      <c r="B266" s="252"/>
      <c r="C266" s="253"/>
      <c r="D266" s="232" t="s">
        <v>250</v>
      </c>
      <c r="E266" s="254" t="s">
        <v>1</v>
      </c>
      <c r="F266" s="255" t="s">
        <v>253</v>
      </c>
      <c r="G266" s="253"/>
      <c r="H266" s="256">
        <v>17.52</v>
      </c>
      <c r="I266" s="257"/>
      <c r="J266" s="253"/>
      <c r="K266" s="253"/>
      <c r="L266" s="258"/>
      <c r="M266" s="259"/>
      <c r="N266" s="260"/>
      <c r="O266" s="260"/>
      <c r="P266" s="260"/>
      <c r="Q266" s="260"/>
      <c r="R266" s="260"/>
      <c r="S266" s="260"/>
      <c r="T266" s="261"/>
      <c r="U266" s="14"/>
      <c r="V266" s="14"/>
      <c r="W266" s="14"/>
      <c r="X266" s="14"/>
      <c r="Y266" s="14"/>
      <c r="Z266" s="14"/>
      <c r="AA266" s="14"/>
      <c r="AB266" s="14"/>
      <c r="AC266" s="14"/>
      <c r="AD266" s="14"/>
      <c r="AE266" s="14"/>
      <c r="AT266" s="262" t="s">
        <v>250</v>
      </c>
      <c r="AU266" s="262" t="s">
        <v>90</v>
      </c>
      <c r="AV266" s="14" t="s">
        <v>184</v>
      </c>
      <c r="AW266" s="14" t="s">
        <v>36</v>
      </c>
      <c r="AX266" s="14" t="s">
        <v>88</v>
      </c>
      <c r="AY266" s="262" t="s">
        <v>161</v>
      </c>
    </row>
    <row r="267" s="2" customFormat="1" ht="24.15" customHeight="1">
      <c r="A267" s="39"/>
      <c r="B267" s="40"/>
      <c r="C267" s="219" t="s">
        <v>777</v>
      </c>
      <c r="D267" s="219" t="s">
        <v>164</v>
      </c>
      <c r="E267" s="220" t="s">
        <v>1078</v>
      </c>
      <c r="F267" s="221" t="s">
        <v>1079</v>
      </c>
      <c r="G267" s="222" t="s">
        <v>441</v>
      </c>
      <c r="H267" s="223">
        <v>17.82</v>
      </c>
      <c r="I267" s="224"/>
      <c r="J267" s="225">
        <f>ROUND(I267*H267,2)</f>
        <v>0</v>
      </c>
      <c r="K267" s="221" t="s">
        <v>168</v>
      </c>
      <c r="L267" s="45"/>
      <c r="M267" s="226" t="s">
        <v>1</v>
      </c>
      <c r="N267" s="227" t="s">
        <v>45</v>
      </c>
      <c r="O267" s="92"/>
      <c r="P267" s="228">
        <f>O267*H267</f>
        <v>0</v>
      </c>
      <c r="Q267" s="228">
        <v>5.0000000000000002E-05</v>
      </c>
      <c r="R267" s="228">
        <f>Q267*H267</f>
        <v>0.00089100000000000008</v>
      </c>
      <c r="S267" s="228">
        <v>0</v>
      </c>
      <c r="T267" s="229">
        <f>S267*H267</f>
        <v>0</v>
      </c>
      <c r="U267" s="39"/>
      <c r="V267" s="39"/>
      <c r="W267" s="39"/>
      <c r="X267" s="39"/>
      <c r="Y267" s="39"/>
      <c r="Z267" s="39"/>
      <c r="AA267" s="39"/>
      <c r="AB267" s="39"/>
      <c r="AC267" s="39"/>
      <c r="AD267" s="39"/>
      <c r="AE267" s="39"/>
      <c r="AR267" s="230" t="s">
        <v>303</v>
      </c>
      <c r="AT267" s="230" t="s">
        <v>164</v>
      </c>
      <c r="AU267" s="230" t="s">
        <v>90</v>
      </c>
      <c r="AY267" s="18" t="s">
        <v>161</v>
      </c>
      <c r="BE267" s="231">
        <f>IF(N267="základní",J267,0)</f>
        <v>0</v>
      </c>
      <c r="BF267" s="231">
        <f>IF(N267="snížená",J267,0)</f>
        <v>0</v>
      </c>
      <c r="BG267" s="231">
        <f>IF(N267="zákl. přenesená",J267,0)</f>
        <v>0</v>
      </c>
      <c r="BH267" s="231">
        <f>IF(N267="sníž. přenesená",J267,0)</f>
        <v>0</v>
      </c>
      <c r="BI267" s="231">
        <f>IF(N267="nulová",J267,0)</f>
        <v>0</v>
      </c>
      <c r="BJ267" s="18" t="s">
        <v>88</v>
      </c>
      <c r="BK267" s="231">
        <f>ROUND(I267*H267,2)</f>
        <v>0</v>
      </c>
      <c r="BL267" s="18" t="s">
        <v>303</v>
      </c>
      <c r="BM267" s="230" t="s">
        <v>2616</v>
      </c>
    </row>
    <row r="268" s="13" customFormat="1">
      <c r="A268" s="13"/>
      <c r="B268" s="241"/>
      <c r="C268" s="242"/>
      <c r="D268" s="232" t="s">
        <v>250</v>
      </c>
      <c r="E268" s="243" t="s">
        <v>1</v>
      </c>
      <c r="F268" s="244" t="s">
        <v>2454</v>
      </c>
      <c r="G268" s="242"/>
      <c r="H268" s="245">
        <v>17.82</v>
      </c>
      <c r="I268" s="246"/>
      <c r="J268" s="242"/>
      <c r="K268" s="242"/>
      <c r="L268" s="247"/>
      <c r="M268" s="248"/>
      <c r="N268" s="249"/>
      <c r="O268" s="249"/>
      <c r="P268" s="249"/>
      <c r="Q268" s="249"/>
      <c r="R268" s="249"/>
      <c r="S268" s="249"/>
      <c r="T268" s="250"/>
      <c r="U268" s="13"/>
      <c r="V268" s="13"/>
      <c r="W268" s="13"/>
      <c r="X268" s="13"/>
      <c r="Y268" s="13"/>
      <c r="Z268" s="13"/>
      <c r="AA268" s="13"/>
      <c r="AB268" s="13"/>
      <c r="AC268" s="13"/>
      <c r="AD268" s="13"/>
      <c r="AE268" s="13"/>
      <c r="AT268" s="251" t="s">
        <v>250</v>
      </c>
      <c r="AU268" s="251" t="s">
        <v>90</v>
      </c>
      <c r="AV268" s="13" t="s">
        <v>90</v>
      </c>
      <c r="AW268" s="13" t="s">
        <v>36</v>
      </c>
      <c r="AX268" s="13" t="s">
        <v>80</v>
      </c>
      <c r="AY268" s="251" t="s">
        <v>161</v>
      </c>
    </row>
    <row r="269" s="14" customFormat="1">
      <c r="A269" s="14"/>
      <c r="B269" s="252"/>
      <c r="C269" s="253"/>
      <c r="D269" s="232" t="s">
        <v>250</v>
      </c>
      <c r="E269" s="254" t="s">
        <v>1</v>
      </c>
      <c r="F269" s="255" t="s">
        <v>253</v>
      </c>
      <c r="G269" s="253"/>
      <c r="H269" s="256">
        <v>17.82</v>
      </c>
      <c r="I269" s="257"/>
      <c r="J269" s="253"/>
      <c r="K269" s="253"/>
      <c r="L269" s="258"/>
      <c r="M269" s="259"/>
      <c r="N269" s="260"/>
      <c r="O269" s="260"/>
      <c r="P269" s="260"/>
      <c r="Q269" s="260"/>
      <c r="R269" s="260"/>
      <c r="S269" s="260"/>
      <c r="T269" s="261"/>
      <c r="U269" s="14"/>
      <c r="V269" s="14"/>
      <c r="W269" s="14"/>
      <c r="X269" s="14"/>
      <c r="Y269" s="14"/>
      <c r="Z269" s="14"/>
      <c r="AA269" s="14"/>
      <c r="AB269" s="14"/>
      <c r="AC269" s="14"/>
      <c r="AD269" s="14"/>
      <c r="AE269" s="14"/>
      <c r="AT269" s="262" t="s">
        <v>250</v>
      </c>
      <c r="AU269" s="262" t="s">
        <v>90</v>
      </c>
      <c r="AV269" s="14" t="s">
        <v>184</v>
      </c>
      <c r="AW269" s="14" t="s">
        <v>36</v>
      </c>
      <c r="AX269" s="14" t="s">
        <v>88</v>
      </c>
      <c r="AY269" s="262" t="s">
        <v>161</v>
      </c>
    </row>
    <row r="270" s="2" customFormat="1" ht="37.8" customHeight="1">
      <c r="A270" s="39"/>
      <c r="B270" s="40"/>
      <c r="C270" s="263" t="s">
        <v>783</v>
      </c>
      <c r="D270" s="263" t="s">
        <v>261</v>
      </c>
      <c r="E270" s="264" t="s">
        <v>1378</v>
      </c>
      <c r="F270" s="265" t="s">
        <v>1379</v>
      </c>
      <c r="G270" s="266" t="s">
        <v>248</v>
      </c>
      <c r="H270" s="267">
        <v>22.213000000000001</v>
      </c>
      <c r="I270" s="268"/>
      <c r="J270" s="269">
        <f>ROUND(I270*H270,2)</f>
        <v>0</v>
      </c>
      <c r="K270" s="265" t="s">
        <v>168</v>
      </c>
      <c r="L270" s="270"/>
      <c r="M270" s="271" t="s">
        <v>1</v>
      </c>
      <c r="N270" s="272" t="s">
        <v>45</v>
      </c>
      <c r="O270" s="92"/>
      <c r="P270" s="228">
        <f>O270*H270</f>
        <v>0</v>
      </c>
      <c r="Q270" s="228">
        <v>0.0028999999999999998</v>
      </c>
      <c r="R270" s="228">
        <f>Q270*H270</f>
        <v>0.064417699999999994</v>
      </c>
      <c r="S270" s="228">
        <v>0</v>
      </c>
      <c r="T270" s="229">
        <f>S270*H270</f>
        <v>0</v>
      </c>
      <c r="U270" s="39"/>
      <c r="V270" s="39"/>
      <c r="W270" s="39"/>
      <c r="X270" s="39"/>
      <c r="Y270" s="39"/>
      <c r="Z270" s="39"/>
      <c r="AA270" s="39"/>
      <c r="AB270" s="39"/>
      <c r="AC270" s="39"/>
      <c r="AD270" s="39"/>
      <c r="AE270" s="39"/>
      <c r="AR270" s="230" t="s">
        <v>309</v>
      </c>
      <c r="AT270" s="230" t="s">
        <v>261</v>
      </c>
      <c r="AU270" s="230" t="s">
        <v>90</v>
      </c>
      <c r="AY270" s="18" t="s">
        <v>161</v>
      </c>
      <c r="BE270" s="231">
        <f>IF(N270="základní",J270,0)</f>
        <v>0</v>
      </c>
      <c r="BF270" s="231">
        <f>IF(N270="snížená",J270,0)</f>
        <v>0</v>
      </c>
      <c r="BG270" s="231">
        <f>IF(N270="zákl. přenesená",J270,0)</f>
        <v>0</v>
      </c>
      <c r="BH270" s="231">
        <f>IF(N270="sníž. přenesená",J270,0)</f>
        <v>0</v>
      </c>
      <c r="BI270" s="231">
        <f>IF(N270="nulová",J270,0)</f>
        <v>0</v>
      </c>
      <c r="BJ270" s="18" t="s">
        <v>88</v>
      </c>
      <c r="BK270" s="231">
        <f>ROUND(I270*H270,2)</f>
        <v>0</v>
      </c>
      <c r="BL270" s="18" t="s">
        <v>303</v>
      </c>
      <c r="BM270" s="230" t="s">
        <v>2617</v>
      </c>
    </row>
    <row r="271" s="13" customFormat="1">
      <c r="A271" s="13"/>
      <c r="B271" s="241"/>
      <c r="C271" s="242"/>
      <c r="D271" s="232" t="s">
        <v>250</v>
      </c>
      <c r="E271" s="243" t="s">
        <v>1</v>
      </c>
      <c r="F271" s="244" t="s">
        <v>2618</v>
      </c>
      <c r="G271" s="242"/>
      <c r="H271" s="245">
        <v>18.140000000000001</v>
      </c>
      <c r="I271" s="246"/>
      <c r="J271" s="242"/>
      <c r="K271" s="242"/>
      <c r="L271" s="247"/>
      <c r="M271" s="248"/>
      <c r="N271" s="249"/>
      <c r="O271" s="249"/>
      <c r="P271" s="249"/>
      <c r="Q271" s="249"/>
      <c r="R271" s="249"/>
      <c r="S271" s="249"/>
      <c r="T271" s="250"/>
      <c r="U271" s="13"/>
      <c r="V271" s="13"/>
      <c r="W271" s="13"/>
      <c r="X271" s="13"/>
      <c r="Y271" s="13"/>
      <c r="Z271" s="13"/>
      <c r="AA271" s="13"/>
      <c r="AB271" s="13"/>
      <c r="AC271" s="13"/>
      <c r="AD271" s="13"/>
      <c r="AE271" s="13"/>
      <c r="AT271" s="251" t="s">
        <v>250</v>
      </c>
      <c r="AU271" s="251" t="s">
        <v>90</v>
      </c>
      <c r="AV271" s="13" t="s">
        <v>90</v>
      </c>
      <c r="AW271" s="13" t="s">
        <v>36</v>
      </c>
      <c r="AX271" s="13" t="s">
        <v>80</v>
      </c>
      <c r="AY271" s="251" t="s">
        <v>161</v>
      </c>
    </row>
    <row r="272" s="13" customFormat="1">
      <c r="A272" s="13"/>
      <c r="B272" s="241"/>
      <c r="C272" s="242"/>
      <c r="D272" s="232" t="s">
        <v>250</v>
      </c>
      <c r="E272" s="243" t="s">
        <v>1</v>
      </c>
      <c r="F272" s="244" t="s">
        <v>2457</v>
      </c>
      <c r="G272" s="242"/>
      <c r="H272" s="245">
        <v>1.782</v>
      </c>
      <c r="I272" s="246"/>
      <c r="J272" s="242"/>
      <c r="K272" s="242"/>
      <c r="L272" s="247"/>
      <c r="M272" s="248"/>
      <c r="N272" s="249"/>
      <c r="O272" s="249"/>
      <c r="P272" s="249"/>
      <c r="Q272" s="249"/>
      <c r="R272" s="249"/>
      <c r="S272" s="249"/>
      <c r="T272" s="250"/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  <c r="AE272" s="13"/>
      <c r="AT272" s="251" t="s">
        <v>250</v>
      </c>
      <c r="AU272" s="251" t="s">
        <v>90</v>
      </c>
      <c r="AV272" s="13" t="s">
        <v>90</v>
      </c>
      <c r="AW272" s="13" t="s">
        <v>36</v>
      </c>
      <c r="AX272" s="13" t="s">
        <v>80</v>
      </c>
      <c r="AY272" s="251" t="s">
        <v>161</v>
      </c>
    </row>
    <row r="273" s="14" customFormat="1">
      <c r="A273" s="14"/>
      <c r="B273" s="252"/>
      <c r="C273" s="253"/>
      <c r="D273" s="232" t="s">
        <v>250</v>
      </c>
      <c r="E273" s="254" t="s">
        <v>1</v>
      </c>
      <c r="F273" s="255" t="s">
        <v>253</v>
      </c>
      <c r="G273" s="253"/>
      <c r="H273" s="256">
        <v>19.922000000000001</v>
      </c>
      <c r="I273" s="257"/>
      <c r="J273" s="253"/>
      <c r="K273" s="253"/>
      <c r="L273" s="258"/>
      <c r="M273" s="259"/>
      <c r="N273" s="260"/>
      <c r="O273" s="260"/>
      <c r="P273" s="260"/>
      <c r="Q273" s="260"/>
      <c r="R273" s="260"/>
      <c r="S273" s="260"/>
      <c r="T273" s="261"/>
      <c r="U273" s="14"/>
      <c r="V273" s="14"/>
      <c r="W273" s="14"/>
      <c r="X273" s="14"/>
      <c r="Y273" s="14"/>
      <c r="Z273" s="14"/>
      <c r="AA273" s="14"/>
      <c r="AB273" s="14"/>
      <c r="AC273" s="14"/>
      <c r="AD273" s="14"/>
      <c r="AE273" s="14"/>
      <c r="AT273" s="262" t="s">
        <v>250</v>
      </c>
      <c r="AU273" s="262" t="s">
        <v>90</v>
      </c>
      <c r="AV273" s="14" t="s">
        <v>184</v>
      </c>
      <c r="AW273" s="14" t="s">
        <v>36</v>
      </c>
      <c r="AX273" s="14" t="s">
        <v>88</v>
      </c>
      <c r="AY273" s="262" t="s">
        <v>161</v>
      </c>
    </row>
    <row r="274" s="13" customFormat="1">
      <c r="A274" s="13"/>
      <c r="B274" s="241"/>
      <c r="C274" s="242"/>
      <c r="D274" s="232" t="s">
        <v>250</v>
      </c>
      <c r="E274" s="242"/>
      <c r="F274" s="244" t="s">
        <v>2619</v>
      </c>
      <c r="G274" s="242"/>
      <c r="H274" s="245">
        <v>22.213000000000001</v>
      </c>
      <c r="I274" s="246"/>
      <c r="J274" s="242"/>
      <c r="K274" s="242"/>
      <c r="L274" s="247"/>
      <c r="M274" s="248"/>
      <c r="N274" s="249"/>
      <c r="O274" s="249"/>
      <c r="P274" s="249"/>
      <c r="Q274" s="249"/>
      <c r="R274" s="249"/>
      <c r="S274" s="249"/>
      <c r="T274" s="250"/>
      <c r="U274" s="13"/>
      <c r="V274" s="13"/>
      <c r="W274" s="13"/>
      <c r="X274" s="13"/>
      <c r="Y274" s="13"/>
      <c r="Z274" s="13"/>
      <c r="AA274" s="13"/>
      <c r="AB274" s="13"/>
      <c r="AC274" s="13"/>
      <c r="AD274" s="13"/>
      <c r="AE274" s="13"/>
      <c r="AT274" s="251" t="s">
        <v>250</v>
      </c>
      <c r="AU274" s="251" t="s">
        <v>90</v>
      </c>
      <c r="AV274" s="13" t="s">
        <v>90</v>
      </c>
      <c r="AW274" s="13" t="s">
        <v>4</v>
      </c>
      <c r="AX274" s="13" t="s">
        <v>88</v>
      </c>
      <c r="AY274" s="251" t="s">
        <v>161</v>
      </c>
    </row>
    <row r="275" s="2" customFormat="1" ht="24.15" customHeight="1">
      <c r="A275" s="39"/>
      <c r="B275" s="40"/>
      <c r="C275" s="219" t="s">
        <v>1263</v>
      </c>
      <c r="D275" s="219" t="s">
        <v>164</v>
      </c>
      <c r="E275" s="220" t="s">
        <v>1088</v>
      </c>
      <c r="F275" s="221" t="s">
        <v>1089</v>
      </c>
      <c r="G275" s="222" t="s">
        <v>248</v>
      </c>
      <c r="H275" s="223">
        <v>18.140000000000001</v>
      </c>
      <c r="I275" s="224"/>
      <c r="J275" s="225">
        <f>ROUND(I275*H275,2)</f>
        <v>0</v>
      </c>
      <c r="K275" s="221" t="s">
        <v>168</v>
      </c>
      <c r="L275" s="45"/>
      <c r="M275" s="226" t="s">
        <v>1</v>
      </c>
      <c r="N275" s="227" t="s">
        <v>45</v>
      </c>
      <c r="O275" s="92"/>
      <c r="P275" s="228">
        <f>O275*H275</f>
        <v>0</v>
      </c>
      <c r="Q275" s="228">
        <v>0</v>
      </c>
      <c r="R275" s="228">
        <f>Q275*H275</f>
        <v>0</v>
      </c>
      <c r="S275" s="228">
        <v>0</v>
      </c>
      <c r="T275" s="229">
        <f>S275*H275</f>
        <v>0</v>
      </c>
      <c r="U275" s="39"/>
      <c r="V275" s="39"/>
      <c r="W275" s="39"/>
      <c r="X275" s="39"/>
      <c r="Y275" s="39"/>
      <c r="Z275" s="39"/>
      <c r="AA275" s="39"/>
      <c r="AB275" s="39"/>
      <c r="AC275" s="39"/>
      <c r="AD275" s="39"/>
      <c r="AE275" s="39"/>
      <c r="AR275" s="230" t="s">
        <v>303</v>
      </c>
      <c r="AT275" s="230" t="s">
        <v>164</v>
      </c>
      <c r="AU275" s="230" t="s">
        <v>90</v>
      </c>
      <c r="AY275" s="18" t="s">
        <v>161</v>
      </c>
      <c r="BE275" s="231">
        <f>IF(N275="základní",J275,0)</f>
        <v>0</v>
      </c>
      <c r="BF275" s="231">
        <f>IF(N275="snížená",J275,0)</f>
        <v>0</v>
      </c>
      <c r="BG275" s="231">
        <f>IF(N275="zákl. přenesená",J275,0)</f>
        <v>0</v>
      </c>
      <c r="BH275" s="231">
        <f>IF(N275="sníž. přenesená",J275,0)</f>
        <v>0</v>
      </c>
      <c r="BI275" s="231">
        <f>IF(N275="nulová",J275,0)</f>
        <v>0</v>
      </c>
      <c r="BJ275" s="18" t="s">
        <v>88</v>
      </c>
      <c r="BK275" s="231">
        <f>ROUND(I275*H275,2)</f>
        <v>0</v>
      </c>
      <c r="BL275" s="18" t="s">
        <v>303</v>
      </c>
      <c r="BM275" s="230" t="s">
        <v>2620</v>
      </c>
    </row>
    <row r="276" s="2" customFormat="1" ht="33" customHeight="1">
      <c r="A276" s="39"/>
      <c r="B276" s="40"/>
      <c r="C276" s="219" t="s">
        <v>121</v>
      </c>
      <c r="D276" s="219" t="s">
        <v>164</v>
      </c>
      <c r="E276" s="220" t="s">
        <v>1091</v>
      </c>
      <c r="F276" s="221" t="s">
        <v>1092</v>
      </c>
      <c r="G276" s="222" t="s">
        <v>248</v>
      </c>
      <c r="H276" s="223">
        <v>18.140000000000001</v>
      </c>
      <c r="I276" s="224"/>
      <c r="J276" s="225">
        <f>ROUND(I276*H276,2)</f>
        <v>0</v>
      </c>
      <c r="K276" s="221" t="s">
        <v>168</v>
      </c>
      <c r="L276" s="45"/>
      <c r="M276" s="226" t="s">
        <v>1</v>
      </c>
      <c r="N276" s="227" t="s">
        <v>45</v>
      </c>
      <c r="O276" s="92"/>
      <c r="P276" s="228">
        <f>O276*H276</f>
        <v>0</v>
      </c>
      <c r="Q276" s="228">
        <v>0.00010000000000000001</v>
      </c>
      <c r="R276" s="228">
        <f>Q276*H276</f>
        <v>0.0018140000000000001</v>
      </c>
      <c r="S276" s="228">
        <v>0</v>
      </c>
      <c r="T276" s="229">
        <f>S276*H276</f>
        <v>0</v>
      </c>
      <c r="U276" s="39"/>
      <c r="V276" s="39"/>
      <c r="W276" s="39"/>
      <c r="X276" s="39"/>
      <c r="Y276" s="39"/>
      <c r="Z276" s="39"/>
      <c r="AA276" s="39"/>
      <c r="AB276" s="39"/>
      <c r="AC276" s="39"/>
      <c r="AD276" s="39"/>
      <c r="AE276" s="39"/>
      <c r="AR276" s="230" t="s">
        <v>303</v>
      </c>
      <c r="AT276" s="230" t="s">
        <v>164</v>
      </c>
      <c r="AU276" s="230" t="s">
        <v>90</v>
      </c>
      <c r="AY276" s="18" t="s">
        <v>161</v>
      </c>
      <c r="BE276" s="231">
        <f>IF(N276="základní",J276,0)</f>
        <v>0</v>
      </c>
      <c r="BF276" s="231">
        <f>IF(N276="snížená",J276,0)</f>
        <v>0</v>
      </c>
      <c r="BG276" s="231">
        <f>IF(N276="zákl. přenesená",J276,0)</f>
        <v>0</v>
      </c>
      <c r="BH276" s="231">
        <f>IF(N276="sníž. přenesená",J276,0)</f>
        <v>0</v>
      </c>
      <c r="BI276" s="231">
        <f>IF(N276="nulová",J276,0)</f>
        <v>0</v>
      </c>
      <c r="BJ276" s="18" t="s">
        <v>88</v>
      </c>
      <c r="BK276" s="231">
        <f>ROUND(I276*H276,2)</f>
        <v>0</v>
      </c>
      <c r="BL276" s="18" t="s">
        <v>303</v>
      </c>
      <c r="BM276" s="230" t="s">
        <v>2621</v>
      </c>
    </row>
    <row r="277" s="2" customFormat="1" ht="16.5" customHeight="1">
      <c r="A277" s="39"/>
      <c r="B277" s="40"/>
      <c r="C277" s="219" t="s">
        <v>124</v>
      </c>
      <c r="D277" s="219" t="s">
        <v>164</v>
      </c>
      <c r="E277" s="220" t="s">
        <v>1094</v>
      </c>
      <c r="F277" s="221" t="s">
        <v>1095</v>
      </c>
      <c r="G277" s="222" t="s">
        <v>248</v>
      </c>
      <c r="H277" s="223">
        <v>18.140000000000001</v>
      </c>
      <c r="I277" s="224"/>
      <c r="J277" s="225">
        <f>ROUND(I277*H277,2)</f>
        <v>0</v>
      </c>
      <c r="K277" s="221" t="s">
        <v>168</v>
      </c>
      <c r="L277" s="45"/>
      <c r="M277" s="226" t="s">
        <v>1</v>
      </c>
      <c r="N277" s="227" t="s">
        <v>45</v>
      </c>
      <c r="O277" s="92"/>
      <c r="P277" s="228">
        <f>O277*H277</f>
        <v>0</v>
      </c>
      <c r="Q277" s="228">
        <v>3.0000000000000001E-05</v>
      </c>
      <c r="R277" s="228">
        <f>Q277*H277</f>
        <v>0.0005442</v>
      </c>
      <c r="S277" s="228">
        <v>0</v>
      </c>
      <c r="T277" s="229">
        <f>S277*H277</f>
        <v>0</v>
      </c>
      <c r="U277" s="39"/>
      <c r="V277" s="39"/>
      <c r="W277" s="39"/>
      <c r="X277" s="39"/>
      <c r="Y277" s="39"/>
      <c r="Z277" s="39"/>
      <c r="AA277" s="39"/>
      <c r="AB277" s="39"/>
      <c r="AC277" s="39"/>
      <c r="AD277" s="39"/>
      <c r="AE277" s="39"/>
      <c r="AR277" s="230" t="s">
        <v>303</v>
      </c>
      <c r="AT277" s="230" t="s">
        <v>164</v>
      </c>
      <c r="AU277" s="230" t="s">
        <v>90</v>
      </c>
      <c r="AY277" s="18" t="s">
        <v>161</v>
      </c>
      <c r="BE277" s="231">
        <f>IF(N277="základní",J277,0)</f>
        <v>0</v>
      </c>
      <c r="BF277" s="231">
        <f>IF(N277="snížená",J277,0)</f>
        <v>0</v>
      </c>
      <c r="BG277" s="231">
        <f>IF(N277="zákl. přenesená",J277,0)</f>
        <v>0</v>
      </c>
      <c r="BH277" s="231">
        <f>IF(N277="sníž. přenesená",J277,0)</f>
        <v>0</v>
      </c>
      <c r="BI277" s="231">
        <f>IF(N277="nulová",J277,0)</f>
        <v>0</v>
      </c>
      <c r="BJ277" s="18" t="s">
        <v>88</v>
      </c>
      <c r="BK277" s="231">
        <f>ROUND(I277*H277,2)</f>
        <v>0</v>
      </c>
      <c r="BL277" s="18" t="s">
        <v>303</v>
      </c>
      <c r="BM277" s="230" t="s">
        <v>2622</v>
      </c>
    </row>
    <row r="278" s="2" customFormat="1" ht="24.15" customHeight="1">
      <c r="A278" s="39"/>
      <c r="B278" s="40"/>
      <c r="C278" s="219" t="s">
        <v>791</v>
      </c>
      <c r="D278" s="219" t="s">
        <v>164</v>
      </c>
      <c r="E278" s="220" t="s">
        <v>1097</v>
      </c>
      <c r="F278" s="221" t="s">
        <v>1098</v>
      </c>
      <c r="G278" s="222" t="s">
        <v>362</v>
      </c>
      <c r="H278" s="283"/>
      <c r="I278" s="224"/>
      <c r="J278" s="225">
        <f>ROUND(I278*H278,2)</f>
        <v>0</v>
      </c>
      <c r="K278" s="221" t="s">
        <v>168</v>
      </c>
      <c r="L278" s="45"/>
      <c r="M278" s="226" t="s">
        <v>1</v>
      </c>
      <c r="N278" s="227" t="s">
        <v>45</v>
      </c>
      <c r="O278" s="92"/>
      <c r="P278" s="228">
        <f>O278*H278</f>
        <v>0</v>
      </c>
      <c r="Q278" s="228">
        <v>0</v>
      </c>
      <c r="R278" s="228">
        <f>Q278*H278</f>
        <v>0</v>
      </c>
      <c r="S278" s="228">
        <v>0</v>
      </c>
      <c r="T278" s="229">
        <f>S278*H278</f>
        <v>0</v>
      </c>
      <c r="U278" s="39"/>
      <c r="V278" s="39"/>
      <c r="W278" s="39"/>
      <c r="X278" s="39"/>
      <c r="Y278" s="39"/>
      <c r="Z278" s="39"/>
      <c r="AA278" s="39"/>
      <c r="AB278" s="39"/>
      <c r="AC278" s="39"/>
      <c r="AD278" s="39"/>
      <c r="AE278" s="39"/>
      <c r="AR278" s="230" t="s">
        <v>303</v>
      </c>
      <c r="AT278" s="230" t="s">
        <v>164</v>
      </c>
      <c r="AU278" s="230" t="s">
        <v>90</v>
      </c>
      <c r="AY278" s="18" t="s">
        <v>161</v>
      </c>
      <c r="BE278" s="231">
        <f>IF(N278="základní",J278,0)</f>
        <v>0</v>
      </c>
      <c r="BF278" s="231">
        <f>IF(N278="snížená",J278,0)</f>
        <v>0</v>
      </c>
      <c r="BG278" s="231">
        <f>IF(N278="zákl. přenesená",J278,0)</f>
        <v>0</v>
      </c>
      <c r="BH278" s="231">
        <f>IF(N278="sníž. přenesená",J278,0)</f>
        <v>0</v>
      </c>
      <c r="BI278" s="231">
        <f>IF(N278="nulová",J278,0)</f>
        <v>0</v>
      </c>
      <c r="BJ278" s="18" t="s">
        <v>88</v>
      </c>
      <c r="BK278" s="231">
        <f>ROUND(I278*H278,2)</f>
        <v>0</v>
      </c>
      <c r="BL278" s="18" t="s">
        <v>303</v>
      </c>
      <c r="BM278" s="230" t="s">
        <v>2623</v>
      </c>
    </row>
    <row r="279" s="2" customFormat="1" ht="33" customHeight="1">
      <c r="A279" s="39"/>
      <c r="B279" s="40"/>
      <c r="C279" s="219" t="s">
        <v>796</v>
      </c>
      <c r="D279" s="219" t="s">
        <v>164</v>
      </c>
      <c r="E279" s="220" t="s">
        <v>1100</v>
      </c>
      <c r="F279" s="221" t="s">
        <v>1101</v>
      </c>
      <c r="G279" s="222" t="s">
        <v>362</v>
      </c>
      <c r="H279" s="283"/>
      <c r="I279" s="224"/>
      <c r="J279" s="225">
        <f>ROUND(I279*H279,2)</f>
        <v>0</v>
      </c>
      <c r="K279" s="221" t="s">
        <v>168</v>
      </c>
      <c r="L279" s="45"/>
      <c r="M279" s="226" t="s">
        <v>1</v>
      </c>
      <c r="N279" s="227" t="s">
        <v>45</v>
      </c>
      <c r="O279" s="92"/>
      <c r="P279" s="228">
        <f>O279*H279</f>
        <v>0</v>
      </c>
      <c r="Q279" s="228">
        <v>0</v>
      </c>
      <c r="R279" s="228">
        <f>Q279*H279</f>
        <v>0</v>
      </c>
      <c r="S279" s="228">
        <v>0</v>
      </c>
      <c r="T279" s="229">
        <f>S279*H279</f>
        <v>0</v>
      </c>
      <c r="U279" s="39"/>
      <c r="V279" s="39"/>
      <c r="W279" s="39"/>
      <c r="X279" s="39"/>
      <c r="Y279" s="39"/>
      <c r="Z279" s="39"/>
      <c r="AA279" s="39"/>
      <c r="AB279" s="39"/>
      <c r="AC279" s="39"/>
      <c r="AD279" s="39"/>
      <c r="AE279" s="39"/>
      <c r="AR279" s="230" t="s">
        <v>303</v>
      </c>
      <c r="AT279" s="230" t="s">
        <v>164</v>
      </c>
      <c r="AU279" s="230" t="s">
        <v>90</v>
      </c>
      <c r="AY279" s="18" t="s">
        <v>161</v>
      </c>
      <c r="BE279" s="231">
        <f>IF(N279="základní",J279,0)</f>
        <v>0</v>
      </c>
      <c r="BF279" s="231">
        <f>IF(N279="snížená",J279,0)</f>
        <v>0</v>
      </c>
      <c r="BG279" s="231">
        <f>IF(N279="zákl. přenesená",J279,0)</f>
        <v>0</v>
      </c>
      <c r="BH279" s="231">
        <f>IF(N279="sníž. přenesená",J279,0)</f>
        <v>0</v>
      </c>
      <c r="BI279" s="231">
        <f>IF(N279="nulová",J279,0)</f>
        <v>0</v>
      </c>
      <c r="BJ279" s="18" t="s">
        <v>88</v>
      </c>
      <c r="BK279" s="231">
        <f>ROUND(I279*H279,2)</f>
        <v>0</v>
      </c>
      <c r="BL279" s="18" t="s">
        <v>303</v>
      </c>
      <c r="BM279" s="230" t="s">
        <v>2624</v>
      </c>
    </row>
    <row r="280" s="13" customFormat="1">
      <c r="A280" s="13"/>
      <c r="B280" s="241"/>
      <c r="C280" s="242"/>
      <c r="D280" s="232" t="s">
        <v>250</v>
      </c>
      <c r="E280" s="242"/>
      <c r="F280" s="244" t="s">
        <v>2625</v>
      </c>
      <c r="G280" s="242"/>
      <c r="H280" s="245">
        <v>2235.2280000000001</v>
      </c>
      <c r="I280" s="246"/>
      <c r="J280" s="242"/>
      <c r="K280" s="242"/>
      <c r="L280" s="247"/>
      <c r="M280" s="248"/>
      <c r="N280" s="249"/>
      <c r="O280" s="249"/>
      <c r="P280" s="249"/>
      <c r="Q280" s="249"/>
      <c r="R280" s="249"/>
      <c r="S280" s="249"/>
      <c r="T280" s="250"/>
      <c r="U280" s="13"/>
      <c r="V280" s="13"/>
      <c r="W280" s="13"/>
      <c r="X280" s="13"/>
      <c r="Y280" s="13"/>
      <c r="Z280" s="13"/>
      <c r="AA280" s="13"/>
      <c r="AB280" s="13"/>
      <c r="AC280" s="13"/>
      <c r="AD280" s="13"/>
      <c r="AE280" s="13"/>
      <c r="AT280" s="251" t="s">
        <v>250</v>
      </c>
      <c r="AU280" s="251" t="s">
        <v>90</v>
      </c>
      <c r="AV280" s="13" t="s">
        <v>90</v>
      </c>
      <c r="AW280" s="13" t="s">
        <v>4</v>
      </c>
      <c r="AX280" s="13" t="s">
        <v>88</v>
      </c>
      <c r="AY280" s="251" t="s">
        <v>161</v>
      </c>
    </row>
    <row r="281" s="12" customFormat="1" ht="22.8" customHeight="1">
      <c r="A281" s="12"/>
      <c r="B281" s="203"/>
      <c r="C281" s="204"/>
      <c r="D281" s="205" t="s">
        <v>79</v>
      </c>
      <c r="E281" s="217" t="s">
        <v>1104</v>
      </c>
      <c r="F281" s="217" t="s">
        <v>1105</v>
      </c>
      <c r="G281" s="204"/>
      <c r="H281" s="204"/>
      <c r="I281" s="207"/>
      <c r="J281" s="218">
        <f>BK281</f>
        <v>0</v>
      </c>
      <c r="K281" s="204"/>
      <c r="L281" s="209"/>
      <c r="M281" s="210"/>
      <c r="N281" s="211"/>
      <c r="O281" s="211"/>
      <c r="P281" s="212">
        <f>SUM(P282:P311)</f>
        <v>0</v>
      </c>
      <c r="Q281" s="211"/>
      <c r="R281" s="212">
        <f>SUM(R282:R311)</f>
        <v>0.18047184000000002</v>
      </c>
      <c r="S281" s="211"/>
      <c r="T281" s="213">
        <f>SUM(T282:T311)</f>
        <v>0.19755600000000001</v>
      </c>
      <c r="U281" s="12"/>
      <c r="V281" s="12"/>
      <c r="W281" s="12"/>
      <c r="X281" s="12"/>
      <c r="Y281" s="12"/>
      <c r="Z281" s="12"/>
      <c r="AA281" s="12"/>
      <c r="AB281" s="12"/>
      <c r="AC281" s="12"/>
      <c r="AD281" s="12"/>
      <c r="AE281" s="12"/>
      <c r="AR281" s="214" t="s">
        <v>90</v>
      </c>
      <c r="AT281" s="215" t="s">
        <v>79</v>
      </c>
      <c r="AU281" s="215" t="s">
        <v>88</v>
      </c>
      <c r="AY281" s="214" t="s">
        <v>161</v>
      </c>
      <c r="BK281" s="216">
        <f>SUM(BK282:BK311)</f>
        <v>0</v>
      </c>
    </row>
    <row r="282" s="2" customFormat="1" ht="16.5" customHeight="1">
      <c r="A282" s="39"/>
      <c r="B282" s="40"/>
      <c r="C282" s="219" t="s">
        <v>800</v>
      </c>
      <c r="D282" s="219" t="s">
        <v>164</v>
      </c>
      <c r="E282" s="220" t="s">
        <v>1107</v>
      </c>
      <c r="F282" s="221" t="s">
        <v>1108</v>
      </c>
      <c r="G282" s="222" t="s">
        <v>248</v>
      </c>
      <c r="H282" s="223">
        <v>4.2619999999999996</v>
      </c>
      <c r="I282" s="224"/>
      <c r="J282" s="225">
        <f>ROUND(I282*H282,2)</f>
        <v>0</v>
      </c>
      <c r="K282" s="221" t="s">
        <v>168</v>
      </c>
      <c r="L282" s="45"/>
      <c r="M282" s="226" t="s">
        <v>1</v>
      </c>
      <c r="N282" s="227" t="s">
        <v>45</v>
      </c>
      <c r="O282" s="92"/>
      <c r="P282" s="228">
        <f>O282*H282</f>
        <v>0</v>
      </c>
      <c r="Q282" s="228">
        <v>0</v>
      </c>
      <c r="R282" s="228">
        <f>Q282*H282</f>
        <v>0</v>
      </c>
      <c r="S282" s="228">
        <v>0</v>
      </c>
      <c r="T282" s="229">
        <f>S282*H282</f>
        <v>0</v>
      </c>
      <c r="U282" s="39"/>
      <c r="V282" s="39"/>
      <c r="W282" s="39"/>
      <c r="X282" s="39"/>
      <c r="Y282" s="39"/>
      <c r="Z282" s="39"/>
      <c r="AA282" s="39"/>
      <c r="AB282" s="39"/>
      <c r="AC282" s="39"/>
      <c r="AD282" s="39"/>
      <c r="AE282" s="39"/>
      <c r="AR282" s="230" t="s">
        <v>303</v>
      </c>
      <c r="AT282" s="230" t="s">
        <v>164</v>
      </c>
      <c r="AU282" s="230" t="s">
        <v>90</v>
      </c>
      <c r="AY282" s="18" t="s">
        <v>161</v>
      </c>
      <c r="BE282" s="231">
        <f>IF(N282="základní",J282,0)</f>
        <v>0</v>
      </c>
      <c r="BF282" s="231">
        <f>IF(N282="snížená",J282,0)</f>
        <v>0</v>
      </c>
      <c r="BG282" s="231">
        <f>IF(N282="zákl. přenesená",J282,0)</f>
        <v>0</v>
      </c>
      <c r="BH282" s="231">
        <f>IF(N282="sníž. přenesená",J282,0)</f>
        <v>0</v>
      </c>
      <c r="BI282" s="231">
        <f>IF(N282="nulová",J282,0)</f>
        <v>0</v>
      </c>
      <c r="BJ282" s="18" t="s">
        <v>88</v>
      </c>
      <c r="BK282" s="231">
        <f>ROUND(I282*H282,2)</f>
        <v>0</v>
      </c>
      <c r="BL282" s="18" t="s">
        <v>303</v>
      </c>
      <c r="BM282" s="230" t="s">
        <v>2626</v>
      </c>
    </row>
    <row r="283" s="13" customFormat="1">
      <c r="A283" s="13"/>
      <c r="B283" s="241"/>
      <c r="C283" s="242"/>
      <c r="D283" s="232" t="s">
        <v>250</v>
      </c>
      <c r="E283" s="243" t="s">
        <v>1</v>
      </c>
      <c r="F283" s="244" t="s">
        <v>2627</v>
      </c>
      <c r="G283" s="242"/>
      <c r="H283" s="245">
        <v>4.2619999999999996</v>
      </c>
      <c r="I283" s="246"/>
      <c r="J283" s="242"/>
      <c r="K283" s="242"/>
      <c r="L283" s="247"/>
      <c r="M283" s="248"/>
      <c r="N283" s="249"/>
      <c r="O283" s="249"/>
      <c r="P283" s="249"/>
      <c r="Q283" s="249"/>
      <c r="R283" s="249"/>
      <c r="S283" s="249"/>
      <c r="T283" s="250"/>
      <c r="U283" s="13"/>
      <c r="V283" s="13"/>
      <c r="W283" s="13"/>
      <c r="X283" s="13"/>
      <c r="Y283" s="13"/>
      <c r="Z283" s="13"/>
      <c r="AA283" s="13"/>
      <c r="AB283" s="13"/>
      <c r="AC283" s="13"/>
      <c r="AD283" s="13"/>
      <c r="AE283" s="13"/>
      <c r="AT283" s="251" t="s">
        <v>250</v>
      </c>
      <c r="AU283" s="251" t="s">
        <v>90</v>
      </c>
      <c r="AV283" s="13" t="s">
        <v>90</v>
      </c>
      <c r="AW283" s="13" t="s">
        <v>36</v>
      </c>
      <c r="AX283" s="13" t="s">
        <v>80</v>
      </c>
      <c r="AY283" s="251" t="s">
        <v>161</v>
      </c>
    </row>
    <row r="284" s="14" customFormat="1">
      <c r="A284" s="14"/>
      <c r="B284" s="252"/>
      <c r="C284" s="253"/>
      <c r="D284" s="232" t="s">
        <v>250</v>
      </c>
      <c r="E284" s="254" t="s">
        <v>1</v>
      </c>
      <c r="F284" s="255" t="s">
        <v>253</v>
      </c>
      <c r="G284" s="253"/>
      <c r="H284" s="256">
        <v>4.2619999999999996</v>
      </c>
      <c r="I284" s="257"/>
      <c r="J284" s="253"/>
      <c r="K284" s="253"/>
      <c r="L284" s="258"/>
      <c r="M284" s="259"/>
      <c r="N284" s="260"/>
      <c r="O284" s="260"/>
      <c r="P284" s="260"/>
      <c r="Q284" s="260"/>
      <c r="R284" s="260"/>
      <c r="S284" s="260"/>
      <c r="T284" s="261"/>
      <c r="U284" s="14"/>
      <c r="V284" s="14"/>
      <c r="W284" s="14"/>
      <c r="X284" s="14"/>
      <c r="Y284" s="14"/>
      <c r="Z284" s="14"/>
      <c r="AA284" s="14"/>
      <c r="AB284" s="14"/>
      <c r="AC284" s="14"/>
      <c r="AD284" s="14"/>
      <c r="AE284" s="14"/>
      <c r="AT284" s="262" t="s">
        <v>250</v>
      </c>
      <c r="AU284" s="262" t="s">
        <v>90</v>
      </c>
      <c r="AV284" s="14" t="s">
        <v>184</v>
      </c>
      <c r="AW284" s="14" t="s">
        <v>36</v>
      </c>
      <c r="AX284" s="14" t="s">
        <v>88</v>
      </c>
      <c r="AY284" s="262" t="s">
        <v>161</v>
      </c>
    </row>
    <row r="285" s="2" customFormat="1" ht="16.5" customHeight="1">
      <c r="A285" s="39"/>
      <c r="B285" s="40"/>
      <c r="C285" s="219" t="s">
        <v>804</v>
      </c>
      <c r="D285" s="219" t="s">
        <v>164</v>
      </c>
      <c r="E285" s="220" t="s">
        <v>1111</v>
      </c>
      <c r="F285" s="221" t="s">
        <v>1112</v>
      </c>
      <c r="G285" s="222" t="s">
        <v>248</v>
      </c>
      <c r="H285" s="223">
        <v>4.2619999999999996</v>
      </c>
      <c r="I285" s="224"/>
      <c r="J285" s="225">
        <f>ROUND(I285*H285,2)</f>
        <v>0</v>
      </c>
      <c r="K285" s="221" t="s">
        <v>168</v>
      </c>
      <c r="L285" s="45"/>
      <c r="M285" s="226" t="s">
        <v>1</v>
      </c>
      <c r="N285" s="227" t="s">
        <v>45</v>
      </c>
      <c r="O285" s="92"/>
      <c r="P285" s="228">
        <f>O285*H285</f>
        <v>0</v>
      </c>
      <c r="Q285" s="228">
        <v>0.00029999999999999997</v>
      </c>
      <c r="R285" s="228">
        <f>Q285*H285</f>
        <v>0.0012785999999999998</v>
      </c>
      <c r="S285" s="228">
        <v>0</v>
      </c>
      <c r="T285" s="229">
        <f>S285*H285</f>
        <v>0</v>
      </c>
      <c r="U285" s="39"/>
      <c r="V285" s="39"/>
      <c r="W285" s="39"/>
      <c r="X285" s="39"/>
      <c r="Y285" s="39"/>
      <c r="Z285" s="39"/>
      <c r="AA285" s="39"/>
      <c r="AB285" s="39"/>
      <c r="AC285" s="39"/>
      <c r="AD285" s="39"/>
      <c r="AE285" s="39"/>
      <c r="AR285" s="230" t="s">
        <v>303</v>
      </c>
      <c r="AT285" s="230" t="s">
        <v>164</v>
      </c>
      <c r="AU285" s="230" t="s">
        <v>90</v>
      </c>
      <c r="AY285" s="18" t="s">
        <v>161</v>
      </c>
      <c r="BE285" s="231">
        <f>IF(N285="základní",J285,0)</f>
        <v>0</v>
      </c>
      <c r="BF285" s="231">
        <f>IF(N285="snížená",J285,0)</f>
        <v>0</v>
      </c>
      <c r="BG285" s="231">
        <f>IF(N285="zákl. přenesená",J285,0)</f>
        <v>0</v>
      </c>
      <c r="BH285" s="231">
        <f>IF(N285="sníž. přenesená",J285,0)</f>
        <v>0</v>
      </c>
      <c r="BI285" s="231">
        <f>IF(N285="nulová",J285,0)</f>
        <v>0</v>
      </c>
      <c r="BJ285" s="18" t="s">
        <v>88</v>
      </c>
      <c r="BK285" s="231">
        <f>ROUND(I285*H285,2)</f>
        <v>0</v>
      </c>
      <c r="BL285" s="18" t="s">
        <v>303</v>
      </c>
      <c r="BM285" s="230" t="s">
        <v>2628</v>
      </c>
    </row>
    <row r="286" s="2" customFormat="1" ht="24.15" customHeight="1">
      <c r="A286" s="39"/>
      <c r="B286" s="40"/>
      <c r="C286" s="219" t="s">
        <v>808</v>
      </c>
      <c r="D286" s="219" t="s">
        <v>164</v>
      </c>
      <c r="E286" s="220" t="s">
        <v>1115</v>
      </c>
      <c r="F286" s="221" t="s">
        <v>1116</v>
      </c>
      <c r="G286" s="222" t="s">
        <v>248</v>
      </c>
      <c r="H286" s="223">
        <v>4.2619999999999996</v>
      </c>
      <c r="I286" s="224"/>
      <c r="J286" s="225">
        <f>ROUND(I286*H286,2)</f>
        <v>0</v>
      </c>
      <c r="K286" s="221" t="s">
        <v>168</v>
      </c>
      <c r="L286" s="45"/>
      <c r="M286" s="226" t="s">
        <v>1</v>
      </c>
      <c r="N286" s="227" t="s">
        <v>45</v>
      </c>
      <c r="O286" s="92"/>
      <c r="P286" s="228">
        <f>O286*H286</f>
        <v>0</v>
      </c>
      <c r="Q286" s="228">
        <v>0.0015</v>
      </c>
      <c r="R286" s="228">
        <f>Q286*H286</f>
        <v>0.0063929999999999994</v>
      </c>
      <c r="S286" s="228">
        <v>0</v>
      </c>
      <c r="T286" s="229">
        <f>S286*H286</f>
        <v>0</v>
      </c>
      <c r="U286" s="39"/>
      <c r="V286" s="39"/>
      <c r="W286" s="39"/>
      <c r="X286" s="39"/>
      <c r="Y286" s="39"/>
      <c r="Z286" s="39"/>
      <c r="AA286" s="39"/>
      <c r="AB286" s="39"/>
      <c r="AC286" s="39"/>
      <c r="AD286" s="39"/>
      <c r="AE286" s="39"/>
      <c r="AR286" s="230" t="s">
        <v>303</v>
      </c>
      <c r="AT286" s="230" t="s">
        <v>164</v>
      </c>
      <c r="AU286" s="230" t="s">
        <v>90</v>
      </c>
      <c r="AY286" s="18" t="s">
        <v>161</v>
      </c>
      <c r="BE286" s="231">
        <f>IF(N286="základní",J286,0)</f>
        <v>0</v>
      </c>
      <c r="BF286" s="231">
        <f>IF(N286="snížená",J286,0)</f>
        <v>0</v>
      </c>
      <c r="BG286" s="231">
        <f>IF(N286="zákl. přenesená",J286,0)</f>
        <v>0</v>
      </c>
      <c r="BH286" s="231">
        <f>IF(N286="sníž. přenesená",J286,0)</f>
        <v>0</v>
      </c>
      <c r="BI286" s="231">
        <f>IF(N286="nulová",J286,0)</f>
        <v>0</v>
      </c>
      <c r="BJ286" s="18" t="s">
        <v>88</v>
      </c>
      <c r="BK286" s="231">
        <f>ROUND(I286*H286,2)</f>
        <v>0</v>
      </c>
      <c r="BL286" s="18" t="s">
        <v>303</v>
      </c>
      <c r="BM286" s="230" t="s">
        <v>2629</v>
      </c>
    </row>
    <row r="287" s="2" customFormat="1" ht="16.5" customHeight="1">
      <c r="A287" s="39"/>
      <c r="B287" s="40"/>
      <c r="C287" s="219" t="s">
        <v>815</v>
      </c>
      <c r="D287" s="219" t="s">
        <v>164</v>
      </c>
      <c r="E287" s="220" t="s">
        <v>1119</v>
      </c>
      <c r="F287" s="221" t="s">
        <v>1120</v>
      </c>
      <c r="G287" s="222" t="s">
        <v>256</v>
      </c>
      <c r="H287" s="223">
        <v>1</v>
      </c>
      <c r="I287" s="224"/>
      <c r="J287" s="225">
        <f>ROUND(I287*H287,2)</f>
        <v>0</v>
      </c>
      <c r="K287" s="221" t="s">
        <v>168</v>
      </c>
      <c r="L287" s="45"/>
      <c r="M287" s="226" t="s">
        <v>1</v>
      </c>
      <c r="N287" s="227" t="s">
        <v>45</v>
      </c>
      <c r="O287" s="92"/>
      <c r="P287" s="228">
        <f>O287*H287</f>
        <v>0</v>
      </c>
      <c r="Q287" s="228">
        <v>0.00021000000000000001</v>
      </c>
      <c r="R287" s="228">
        <f>Q287*H287</f>
        <v>0.00021000000000000001</v>
      </c>
      <c r="S287" s="228">
        <v>0</v>
      </c>
      <c r="T287" s="229">
        <f>S287*H287</f>
        <v>0</v>
      </c>
      <c r="U287" s="39"/>
      <c r="V287" s="39"/>
      <c r="W287" s="39"/>
      <c r="X287" s="39"/>
      <c r="Y287" s="39"/>
      <c r="Z287" s="39"/>
      <c r="AA287" s="39"/>
      <c r="AB287" s="39"/>
      <c r="AC287" s="39"/>
      <c r="AD287" s="39"/>
      <c r="AE287" s="39"/>
      <c r="AR287" s="230" t="s">
        <v>303</v>
      </c>
      <c r="AT287" s="230" t="s">
        <v>164</v>
      </c>
      <c r="AU287" s="230" t="s">
        <v>90</v>
      </c>
      <c r="AY287" s="18" t="s">
        <v>161</v>
      </c>
      <c r="BE287" s="231">
        <f>IF(N287="základní",J287,0)</f>
        <v>0</v>
      </c>
      <c r="BF287" s="231">
        <f>IF(N287="snížená",J287,0)</f>
        <v>0</v>
      </c>
      <c r="BG287" s="231">
        <f>IF(N287="zákl. přenesená",J287,0)</f>
        <v>0</v>
      </c>
      <c r="BH287" s="231">
        <f>IF(N287="sníž. přenesená",J287,0)</f>
        <v>0</v>
      </c>
      <c r="BI287" s="231">
        <f>IF(N287="nulová",J287,0)</f>
        <v>0</v>
      </c>
      <c r="BJ287" s="18" t="s">
        <v>88</v>
      </c>
      <c r="BK287" s="231">
        <f>ROUND(I287*H287,2)</f>
        <v>0</v>
      </c>
      <c r="BL287" s="18" t="s">
        <v>303</v>
      </c>
      <c r="BM287" s="230" t="s">
        <v>2630</v>
      </c>
    </row>
    <row r="288" s="2" customFormat="1" ht="24.15" customHeight="1">
      <c r="A288" s="39"/>
      <c r="B288" s="40"/>
      <c r="C288" s="219" t="s">
        <v>1106</v>
      </c>
      <c r="D288" s="219" t="s">
        <v>164</v>
      </c>
      <c r="E288" s="220" t="s">
        <v>1123</v>
      </c>
      <c r="F288" s="221" t="s">
        <v>1124</v>
      </c>
      <c r="G288" s="222" t="s">
        <v>256</v>
      </c>
      <c r="H288" s="223">
        <v>6</v>
      </c>
      <c r="I288" s="224"/>
      <c r="J288" s="225">
        <f>ROUND(I288*H288,2)</f>
        <v>0</v>
      </c>
      <c r="K288" s="221" t="s">
        <v>168</v>
      </c>
      <c r="L288" s="45"/>
      <c r="M288" s="226" t="s">
        <v>1</v>
      </c>
      <c r="N288" s="227" t="s">
        <v>45</v>
      </c>
      <c r="O288" s="92"/>
      <c r="P288" s="228">
        <f>O288*H288</f>
        <v>0</v>
      </c>
      <c r="Q288" s="228">
        <v>0.00021000000000000001</v>
      </c>
      <c r="R288" s="228">
        <f>Q288*H288</f>
        <v>0.0012600000000000001</v>
      </c>
      <c r="S288" s="228">
        <v>0</v>
      </c>
      <c r="T288" s="229">
        <f>S288*H288</f>
        <v>0</v>
      </c>
      <c r="U288" s="39"/>
      <c r="V288" s="39"/>
      <c r="W288" s="39"/>
      <c r="X288" s="39"/>
      <c r="Y288" s="39"/>
      <c r="Z288" s="39"/>
      <c r="AA288" s="39"/>
      <c r="AB288" s="39"/>
      <c r="AC288" s="39"/>
      <c r="AD288" s="39"/>
      <c r="AE288" s="39"/>
      <c r="AR288" s="230" t="s">
        <v>303</v>
      </c>
      <c r="AT288" s="230" t="s">
        <v>164</v>
      </c>
      <c r="AU288" s="230" t="s">
        <v>90</v>
      </c>
      <c r="AY288" s="18" t="s">
        <v>161</v>
      </c>
      <c r="BE288" s="231">
        <f>IF(N288="základní",J288,0)</f>
        <v>0</v>
      </c>
      <c r="BF288" s="231">
        <f>IF(N288="snížená",J288,0)</f>
        <v>0</v>
      </c>
      <c r="BG288" s="231">
        <f>IF(N288="zákl. přenesená",J288,0)</f>
        <v>0</v>
      </c>
      <c r="BH288" s="231">
        <f>IF(N288="sníž. přenesená",J288,0)</f>
        <v>0</v>
      </c>
      <c r="BI288" s="231">
        <f>IF(N288="nulová",J288,0)</f>
        <v>0</v>
      </c>
      <c r="BJ288" s="18" t="s">
        <v>88</v>
      </c>
      <c r="BK288" s="231">
        <f>ROUND(I288*H288,2)</f>
        <v>0</v>
      </c>
      <c r="BL288" s="18" t="s">
        <v>303</v>
      </c>
      <c r="BM288" s="230" t="s">
        <v>2631</v>
      </c>
    </row>
    <row r="289" s="2" customFormat="1" ht="24.15" customHeight="1">
      <c r="A289" s="39"/>
      <c r="B289" s="40"/>
      <c r="C289" s="219" t="s">
        <v>1110</v>
      </c>
      <c r="D289" s="219" t="s">
        <v>164</v>
      </c>
      <c r="E289" s="220" t="s">
        <v>1127</v>
      </c>
      <c r="F289" s="221" t="s">
        <v>1128</v>
      </c>
      <c r="G289" s="222" t="s">
        <v>441</v>
      </c>
      <c r="H289" s="223">
        <v>2.1099999999999999</v>
      </c>
      <c r="I289" s="224"/>
      <c r="J289" s="225">
        <f>ROUND(I289*H289,2)</f>
        <v>0</v>
      </c>
      <c r="K289" s="221" t="s">
        <v>168</v>
      </c>
      <c r="L289" s="45"/>
      <c r="M289" s="226" t="s">
        <v>1</v>
      </c>
      <c r="N289" s="227" t="s">
        <v>45</v>
      </c>
      <c r="O289" s="92"/>
      <c r="P289" s="228">
        <f>O289*H289</f>
        <v>0</v>
      </c>
      <c r="Q289" s="228">
        <v>0.00142</v>
      </c>
      <c r="R289" s="228">
        <f>Q289*H289</f>
        <v>0.0029962000000000001</v>
      </c>
      <c r="S289" s="228">
        <v>0</v>
      </c>
      <c r="T289" s="229">
        <f>S289*H289</f>
        <v>0</v>
      </c>
      <c r="U289" s="39"/>
      <c r="V289" s="39"/>
      <c r="W289" s="39"/>
      <c r="X289" s="39"/>
      <c r="Y289" s="39"/>
      <c r="Z289" s="39"/>
      <c r="AA289" s="39"/>
      <c r="AB289" s="39"/>
      <c r="AC289" s="39"/>
      <c r="AD289" s="39"/>
      <c r="AE289" s="39"/>
      <c r="AR289" s="230" t="s">
        <v>303</v>
      </c>
      <c r="AT289" s="230" t="s">
        <v>164</v>
      </c>
      <c r="AU289" s="230" t="s">
        <v>90</v>
      </c>
      <c r="AY289" s="18" t="s">
        <v>161</v>
      </c>
      <c r="BE289" s="231">
        <f>IF(N289="základní",J289,0)</f>
        <v>0</v>
      </c>
      <c r="BF289" s="231">
        <f>IF(N289="snížená",J289,0)</f>
        <v>0</v>
      </c>
      <c r="BG289" s="231">
        <f>IF(N289="zákl. přenesená",J289,0)</f>
        <v>0</v>
      </c>
      <c r="BH289" s="231">
        <f>IF(N289="sníž. přenesená",J289,0)</f>
        <v>0</v>
      </c>
      <c r="BI289" s="231">
        <f>IF(N289="nulová",J289,0)</f>
        <v>0</v>
      </c>
      <c r="BJ289" s="18" t="s">
        <v>88</v>
      </c>
      <c r="BK289" s="231">
        <f>ROUND(I289*H289,2)</f>
        <v>0</v>
      </c>
      <c r="BL289" s="18" t="s">
        <v>303</v>
      </c>
      <c r="BM289" s="230" t="s">
        <v>2632</v>
      </c>
    </row>
    <row r="290" s="2" customFormat="1" ht="16.5" customHeight="1">
      <c r="A290" s="39"/>
      <c r="B290" s="40"/>
      <c r="C290" s="219" t="s">
        <v>1114</v>
      </c>
      <c r="D290" s="219" t="s">
        <v>164</v>
      </c>
      <c r="E290" s="220" t="s">
        <v>1131</v>
      </c>
      <c r="F290" s="221" t="s">
        <v>1132</v>
      </c>
      <c r="G290" s="222" t="s">
        <v>248</v>
      </c>
      <c r="H290" s="223">
        <v>4.2619999999999996</v>
      </c>
      <c r="I290" s="224"/>
      <c r="J290" s="225">
        <f>ROUND(I290*H290,2)</f>
        <v>0</v>
      </c>
      <c r="K290" s="221" t="s">
        <v>168</v>
      </c>
      <c r="L290" s="45"/>
      <c r="M290" s="226" t="s">
        <v>1</v>
      </c>
      <c r="N290" s="227" t="s">
        <v>45</v>
      </c>
      <c r="O290" s="92"/>
      <c r="P290" s="228">
        <f>O290*H290</f>
        <v>0</v>
      </c>
      <c r="Q290" s="228">
        <v>0.0044999999999999997</v>
      </c>
      <c r="R290" s="228">
        <f>Q290*H290</f>
        <v>0.019178999999999998</v>
      </c>
      <c r="S290" s="228">
        <v>0</v>
      </c>
      <c r="T290" s="229">
        <f>S290*H290</f>
        <v>0</v>
      </c>
      <c r="U290" s="39"/>
      <c r="V290" s="39"/>
      <c r="W290" s="39"/>
      <c r="X290" s="39"/>
      <c r="Y290" s="39"/>
      <c r="Z290" s="39"/>
      <c r="AA290" s="39"/>
      <c r="AB290" s="39"/>
      <c r="AC290" s="39"/>
      <c r="AD290" s="39"/>
      <c r="AE290" s="39"/>
      <c r="AR290" s="230" t="s">
        <v>303</v>
      </c>
      <c r="AT290" s="230" t="s">
        <v>164</v>
      </c>
      <c r="AU290" s="230" t="s">
        <v>90</v>
      </c>
      <c r="AY290" s="18" t="s">
        <v>161</v>
      </c>
      <c r="BE290" s="231">
        <f>IF(N290="základní",J290,0)</f>
        <v>0</v>
      </c>
      <c r="BF290" s="231">
        <f>IF(N290="snížená",J290,0)</f>
        <v>0</v>
      </c>
      <c r="BG290" s="231">
        <f>IF(N290="zákl. přenesená",J290,0)</f>
        <v>0</v>
      </c>
      <c r="BH290" s="231">
        <f>IF(N290="sníž. přenesená",J290,0)</f>
        <v>0</v>
      </c>
      <c r="BI290" s="231">
        <f>IF(N290="nulová",J290,0)</f>
        <v>0</v>
      </c>
      <c r="BJ290" s="18" t="s">
        <v>88</v>
      </c>
      <c r="BK290" s="231">
        <f>ROUND(I290*H290,2)</f>
        <v>0</v>
      </c>
      <c r="BL290" s="18" t="s">
        <v>303</v>
      </c>
      <c r="BM290" s="230" t="s">
        <v>2633</v>
      </c>
    </row>
    <row r="291" s="2" customFormat="1" ht="24.15" customHeight="1">
      <c r="A291" s="39"/>
      <c r="B291" s="40"/>
      <c r="C291" s="219" t="s">
        <v>1118</v>
      </c>
      <c r="D291" s="219" t="s">
        <v>164</v>
      </c>
      <c r="E291" s="220" t="s">
        <v>1135</v>
      </c>
      <c r="F291" s="221" t="s">
        <v>1136</v>
      </c>
      <c r="G291" s="222" t="s">
        <v>248</v>
      </c>
      <c r="H291" s="223">
        <v>29.834</v>
      </c>
      <c r="I291" s="224"/>
      <c r="J291" s="225">
        <f>ROUND(I291*H291,2)</f>
        <v>0</v>
      </c>
      <c r="K291" s="221" t="s">
        <v>168</v>
      </c>
      <c r="L291" s="45"/>
      <c r="M291" s="226" t="s">
        <v>1</v>
      </c>
      <c r="N291" s="227" t="s">
        <v>45</v>
      </c>
      <c r="O291" s="92"/>
      <c r="P291" s="228">
        <f>O291*H291</f>
        <v>0</v>
      </c>
      <c r="Q291" s="228">
        <v>0.0014499999999999999</v>
      </c>
      <c r="R291" s="228">
        <f>Q291*H291</f>
        <v>0.043259299999999994</v>
      </c>
      <c r="S291" s="228">
        <v>0</v>
      </c>
      <c r="T291" s="229">
        <f>S291*H291</f>
        <v>0</v>
      </c>
      <c r="U291" s="39"/>
      <c r="V291" s="39"/>
      <c r="W291" s="39"/>
      <c r="X291" s="39"/>
      <c r="Y291" s="39"/>
      <c r="Z291" s="39"/>
      <c r="AA291" s="39"/>
      <c r="AB291" s="39"/>
      <c r="AC291" s="39"/>
      <c r="AD291" s="39"/>
      <c r="AE291" s="39"/>
      <c r="AR291" s="230" t="s">
        <v>303</v>
      </c>
      <c r="AT291" s="230" t="s">
        <v>164</v>
      </c>
      <c r="AU291" s="230" t="s">
        <v>90</v>
      </c>
      <c r="AY291" s="18" t="s">
        <v>161</v>
      </c>
      <c r="BE291" s="231">
        <f>IF(N291="základní",J291,0)</f>
        <v>0</v>
      </c>
      <c r="BF291" s="231">
        <f>IF(N291="snížená",J291,0)</f>
        <v>0</v>
      </c>
      <c r="BG291" s="231">
        <f>IF(N291="zákl. přenesená",J291,0)</f>
        <v>0</v>
      </c>
      <c r="BH291" s="231">
        <f>IF(N291="sníž. přenesená",J291,0)</f>
        <v>0</v>
      </c>
      <c r="BI291" s="231">
        <f>IF(N291="nulová",J291,0)</f>
        <v>0</v>
      </c>
      <c r="BJ291" s="18" t="s">
        <v>88</v>
      </c>
      <c r="BK291" s="231">
        <f>ROUND(I291*H291,2)</f>
        <v>0</v>
      </c>
      <c r="BL291" s="18" t="s">
        <v>303</v>
      </c>
      <c r="BM291" s="230" t="s">
        <v>2634</v>
      </c>
    </row>
    <row r="292" s="2" customFormat="1">
      <c r="A292" s="39"/>
      <c r="B292" s="40"/>
      <c r="C292" s="41"/>
      <c r="D292" s="232" t="s">
        <v>171</v>
      </c>
      <c r="E292" s="41"/>
      <c r="F292" s="233" t="s">
        <v>1138</v>
      </c>
      <c r="G292" s="41"/>
      <c r="H292" s="41"/>
      <c r="I292" s="234"/>
      <c r="J292" s="41"/>
      <c r="K292" s="41"/>
      <c r="L292" s="45"/>
      <c r="M292" s="235"/>
      <c r="N292" s="236"/>
      <c r="O292" s="92"/>
      <c r="P292" s="92"/>
      <c r="Q292" s="92"/>
      <c r="R292" s="92"/>
      <c r="S292" s="92"/>
      <c r="T292" s="93"/>
      <c r="U292" s="39"/>
      <c r="V292" s="39"/>
      <c r="W292" s="39"/>
      <c r="X292" s="39"/>
      <c r="Y292" s="39"/>
      <c r="Z292" s="39"/>
      <c r="AA292" s="39"/>
      <c r="AB292" s="39"/>
      <c r="AC292" s="39"/>
      <c r="AD292" s="39"/>
      <c r="AE292" s="39"/>
      <c r="AT292" s="18" t="s">
        <v>171</v>
      </c>
      <c r="AU292" s="18" t="s">
        <v>90</v>
      </c>
    </row>
    <row r="293" s="13" customFormat="1">
      <c r="A293" s="13"/>
      <c r="B293" s="241"/>
      <c r="C293" s="242"/>
      <c r="D293" s="232" t="s">
        <v>250</v>
      </c>
      <c r="E293" s="242"/>
      <c r="F293" s="244" t="s">
        <v>2635</v>
      </c>
      <c r="G293" s="242"/>
      <c r="H293" s="245">
        <v>29.834</v>
      </c>
      <c r="I293" s="246"/>
      <c r="J293" s="242"/>
      <c r="K293" s="242"/>
      <c r="L293" s="247"/>
      <c r="M293" s="248"/>
      <c r="N293" s="249"/>
      <c r="O293" s="249"/>
      <c r="P293" s="249"/>
      <c r="Q293" s="249"/>
      <c r="R293" s="249"/>
      <c r="S293" s="249"/>
      <c r="T293" s="250"/>
      <c r="U293" s="13"/>
      <c r="V293" s="13"/>
      <c r="W293" s="13"/>
      <c r="X293" s="13"/>
      <c r="Y293" s="13"/>
      <c r="Z293" s="13"/>
      <c r="AA293" s="13"/>
      <c r="AB293" s="13"/>
      <c r="AC293" s="13"/>
      <c r="AD293" s="13"/>
      <c r="AE293" s="13"/>
      <c r="AT293" s="251" t="s">
        <v>250</v>
      </c>
      <c r="AU293" s="251" t="s">
        <v>90</v>
      </c>
      <c r="AV293" s="13" t="s">
        <v>90</v>
      </c>
      <c r="AW293" s="13" t="s">
        <v>4</v>
      </c>
      <c r="AX293" s="13" t="s">
        <v>88</v>
      </c>
      <c r="AY293" s="251" t="s">
        <v>161</v>
      </c>
    </row>
    <row r="294" s="2" customFormat="1" ht="24.15" customHeight="1">
      <c r="A294" s="39"/>
      <c r="B294" s="40"/>
      <c r="C294" s="219" t="s">
        <v>1122</v>
      </c>
      <c r="D294" s="219" t="s">
        <v>164</v>
      </c>
      <c r="E294" s="220" t="s">
        <v>1141</v>
      </c>
      <c r="F294" s="221" t="s">
        <v>1142</v>
      </c>
      <c r="G294" s="222" t="s">
        <v>248</v>
      </c>
      <c r="H294" s="223">
        <v>2.4239999999999999</v>
      </c>
      <c r="I294" s="224"/>
      <c r="J294" s="225">
        <f>ROUND(I294*H294,2)</f>
        <v>0</v>
      </c>
      <c r="K294" s="221" t="s">
        <v>168</v>
      </c>
      <c r="L294" s="45"/>
      <c r="M294" s="226" t="s">
        <v>1</v>
      </c>
      <c r="N294" s="227" t="s">
        <v>45</v>
      </c>
      <c r="O294" s="92"/>
      <c r="P294" s="228">
        <f>O294*H294</f>
        <v>0</v>
      </c>
      <c r="Q294" s="228">
        <v>0</v>
      </c>
      <c r="R294" s="228">
        <f>Q294*H294</f>
        <v>0</v>
      </c>
      <c r="S294" s="228">
        <v>0.081500000000000003</v>
      </c>
      <c r="T294" s="229">
        <f>S294*H294</f>
        <v>0.19755600000000001</v>
      </c>
      <c r="U294" s="39"/>
      <c r="V294" s="39"/>
      <c r="W294" s="39"/>
      <c r="X294" s="39"/>
      <c r="Y294" s="39"/>
      <c r="Z294" s="39"/>
      <c r="AA294" s="39"/>
      <c r="AB294" s="39"/>
      <c r="AC294" s="39"/>
      <c r="AD294" s="39"/>
      <c r="AE294" s="39"/>
      <c r="AR294" s="230" t="s">
        <v>303</v>
      </c>
      <c r="AT294" s="230" t="s">
        <v>164</v>
      </c>
      <c r="AU294" s="230" t="s">
        <v>90</v>
      </c>
      <c r="AY294" s="18" t="s">
        <v>161</v>
      </c>
      <c r="BE294" s="231">
        <f>IF(N294="základní",J294,0)</f>
        <v>0</v>
      </c>
      <c r="BF294" s="231">
        <f>IF(N294="snížená",J294,0)</f>
        <v>0</v>
      </c>
      <c r="BG294" s="231">
        <f>IF(N294="zákl. přenesená",J294,0)</f>
        <v>0</v>
      </c>
      <c r="BH294" s="231">
        <f>IF(N294="sníž. přenesená",J294,0)</f>
        <v>0</v>
      </c>
      <c r="BI294" s="231">
        <f>IF(N294="nulová",J294,0)</f>
        <v>0</v>
      </c>
      <c r="BJ294" s="18" t="s">
        <v>88</v>
      </c>
      <c r="BK294" s="231">
        <f>ROUND(I294*H294,2)</f>
        <v>0</v>
      </c>
      <c r="BL294" s="18" t="s">
        <v>303</v>
      </c>
      <c r="BM294" s="230" t="s">
        <v>2636</v>
      </c>
    </row>
    <row r="295" s="13" customFormat="1">
      <c r="A295" s="13"/>
      <c r="B295" s="241"/>
      <c r="C295" s="242"/>
      <c r="D295" s="232" t="s">
        <v>250</v>
      </c>
      <c r="E295" s="243" t="s">
        <v>1</v>
      </c>
      <c r="F295" s="244" t="s">
        <v>2637</v>
      </c>
      <c r="G295" s="242"/>
      <c r="H295" s="245">
        <v>2.4239999999999999</v>
      </c>
      <c r="I295" s="246"/>
      <c r="J295" s="242"/>
      <c r="K295" s="242"/>
      <c r="L295" s="247"/>
      <c r="M295" s="248"/>
      <c r="N295" s="249"/>
      <c r="O295" s="249"/>
      <c r="P295" s="249"/>
      <c r="Q295" s="249"/>
      <c r="R295" s="249"/>
      <c r="S295" s="249"/>
      <c r="T295" s="250"/>
      <c r="U295" s="13"/>
      <c r="V295" s="13"/>
      <c r="W295" s="13"/>
      <c r="X295" s="13"/>
      <c r="Y295" s="13"/>
      <c r="Z295" s="13"/>
      <c r="AA295" s="13"/>
      <c r="AB295" s="13"/>
      <c r="AC295" s="13"/>
      <c r="AD295" s="13"/>
      <c r="AE295" s="13"/>
      <c r="AT295" s="251" t="s">
        <v>250</v>
      </c>
      <c r="AU295" s="251" t="s">
        <v>90</v>
      </c>
      <c r="AV295" s="13" t="s">
        <v>90</v>
      </c>
      <c r="AW295" s="13" t="s">
        <v>36</v>
      </c>
      <c r="AX295" s="13" t="s">
        <v>80</v>
      </c>
      <c r="AY295" s="251" t="s">
        <v>161</v>
      </c>
    </row>
    <row r="296" s="14" customFormat="1">
      <c r="A296" s="14"/>
      <c r="B296" s="252"/>
      <c r="C296" s="253"/>
      <c r="D296" s="232" t="s">
        <v>250</v>
      </c>
      <c r="E296" s="254" t="s">
        <v>1</v>
      </c>
      <c r="F296" s="255" t="s">
        <v>253</v>
      </c>
      <c r="G296" s="253"/>
      <c r="H296" s="256">
        <v>2.4239999999999999</v>
      </c>
      <c r="I296" s="257"/>
      <c r="J296" s="253"/>
      <c r="K296" s="253"/>
      <c r="L296" s="258"/>
      <c r="M296" s="259"/>
      <c r="N296" s="260"/>
      <c r="O296" s="260"/>
      <c r="P296" s="260"/>
      <c r="Q296" s="260"/>
      <c r="R296" s="260"/>
      <c r="S296" s="260"/>
      <c r="T296" s="261"/>
      <c r="U296" s="14"/>
      <c r="V296" s="14"/>
      <c r="W296" s="14"/>
      <c r="X296" s="14"/>
      <c r="Y296" s="14"/>
      <c r="Z296" s="14"/>
      <c r="AA296" s="14"/>
      <c r="AB296" s="14"/>
      <c r="AC296" s="14"/>
      <c r="AD296" s="14"/>
      <c r="AE296" s="14"/>
      <c r="AT296" s="262" t="s">
        <v>250</v>
      </c>
      <c r="AU296" s="262" t="s">
        <v>90</v>
      </c>
      <c r="AV296" s="14" t="s">
        <v>184</v>
      </c>
      <c r="AW296" s="14" t="s">
        <v>36</v>
      </c>
      <c r="AX296" s="14" t="s">
        <v>88</v>
      </c>
      <c r="AY296" s="262" t="s">
        <v>161</v>
      </c>
    </row>
    <row r="297" s="2" customFormat="1" ht="33" customHeight="1">
      <c r="A297" s="39"/>
      <c r="B297" s="40"/>
      <c r="C297" s="219" t="s">
        <v>1126</v>
      </c>
      <c r="D297" s="219" t="s">
        <v>164</v>
      </c>
      <c r="E297" s="220" t="s">
        <v>1146</v>
      </c>
      <c r="F297" s="221" t="s">
        <v>1147</v>
      </c>
      <c r="G297" s="222" t="s">
        <v>248</v>
      </c>
      <c r="H297" s="223">
        <v>4.2619999999999996</v>
      </c>
      <c r="I297" s="224"/>
      <c r="J297" s="225">
        <f>ROUND(I297*H297,2)</f>
        <v>0</v>
      </c>
      <c r="K297" s="221" t="s">
        <v>168</v>
      </c>
      <c r="L297" s="45"/>
      <c r="M297" s="226" t="s">
        <v>1</v>
      </c>
      <c r="N297" s="227" t="s">
        <v>45</v>
      </c>
      <c r="O297" s="92"/>
      <c r="P297" s="228">
        <f>O297*H297</f>
        <v>0</v>
      </c>
      <c r="Q297" s="228">
        <v>0.0053800000000000002</v>
      </c>
      <c r="R297" s="228">
        <f>Q297*H297</f>
        <v>0.022929559999999998</v>
      </c>
      <c r="S297" s="228">
        <v>0</v>
      </c>
      <c r="T297" s="229">
        <f>S297*H297</f>
        <v>0</v>
      </c>
      <c r="U297" s="39"/>
      <c r="V297" s="39"/>
      <c r="W297" s="39"/>
      <c r="X297" s="39"/>
      <c r="Y297" s="39"/>
      <c r="Z297" s="39"/>
      <c r="AA297" s="39"/>
      <c r="AB297" s="39"/>
      <c r="AC297" s="39"/>
      <c r="AD297" s="39"/>
      <c r="AE297" s="39"/>
      <c r="AR297" s="230" t="s">
        <v>303</v>
      </c>
      <c r="AT297" s="230" t="s">
        <v>164</v>
      </c>
      <c r="AU297" s="230" t="s">
        <v>90</v>
      </c>
      <c r="AY297" s="18" t="s">
        <v>161</v>
      </c>
      <c r="BE297" s="231">
        <f>IF(N297="základní",J297,0)</f>
        <v>0</v>
      </c>
      <c r="BF297" s="231">
        <f>IF(N297="snížená",J297,0)</f>
        <v>0</v>
      </c>
      <c r="BG297" s="231">
        <f>IF(N297="zákl. přenesená",J297,0)</f>
        <v>0</v>
      </c>
      <c r="BH297" s="231">
        <f>IF(N297="sníž. přenesená",J297,0)</f>
        <v>0</v>
      </c>
      <c r="BI297" s="231">
        <f>IF(N297="nulová",J297,0)</f>
        <v>0</v>
      </c>
      <c r="BJ297" s="18" t="s">
        <v>88</v>
      </c>
      <c r="BK297" s="231">
        <f>ROUND(I297*H297,2)</f>
        <v>0</v>
      </c>
      <c r="BL297" s="18" t="s">
        <v>303</v>
      </c>
      <c r="BM297" s="230" t="s">
        <v>2638</v>
      </c>
    </row>
    <row r="298" s="2" customFormat="1" ht="24.15" customHeight="1">
      <c r="A298" s="39"/>
      <c r="B298" s="40"/>
      <c r="C298" s="263" t="s">
        <v>1130</v>
      </c>
      <c r="D298" s="263" t="s">
        <v>261</v>
      </c>
      <c r="E298" s="264" t="s">
        <v>1150</v>
      </c>
      <c r="F298" s="265" t="s">
        <v>1151</v>
      </c>
      <c r="G298" s="266" t="s">
        <v>248</v>
      </c>
      <c r="H298" s="267">
        <v>4.9009999999999998</v>
      </c>
      <c r="I298" s="268"/>
      <c r="J298" s="269">
        <f>ROUND(I298*H298,2)</f>
        <v>0</v>
      </c>
      <c r="K298" s="265" t="s">
        <v>168</v>
      </c>
      <c r="L298" s="270"/>
      <c r="M298" s="271" t="s">
        <v>1</v>
      </c>
      <c r="N298" s="272" t="s">
        <v>45</v>
      </c>
      <c r="O298" s="92"/>
      <c r="P298" s="228">
        <f>O298*H298</f>
        <v>0</v>
      </c>
      <c r="Q298" s="228">
        <v>0.016</v>
      </c>
      <c r="R298" s="228">
        <f>Q298*H298</f>
        <v>0.078416</v>
      </c>
      <c r="S298" s="228">
        <v>0</v>
      </c>
      <c r="T298" s="229">
        <f>S298*H298</f>
        <v>0</v>
      </c>
      <c r="U298" s="39"/>
      <c r="V298" s="39"/>
      <c r="W298" s="39"/>
      <c r="X298" s="39"/>
      <c r="Y298" s="39"/>
      <c r="Z298" s="39"/>
      <c r="AA298" s="39"/>
      <c r="AB298" s="39"/>
      <c r="AC298" s="39"/>
      <c r="AD298" s="39"/>
      <c r="AE298" s="39"/>
      <c r="AR298" s="230" t="s">
        <v>309</v>
      </c>
      <c r="AT298" s="230" t="s">
        <v>261</v>
      </c>
      <c r="AU298" s="230" t="s">
        <v>90</v>
      </c>
      <c r="AY298" s="18" t="s">
        <v>161</v>
      </c>
      <c r="BE298" s="231">
        <f>IF(N298="základní",J298,0)</f>
        <v>0</v>
      </c>
      <c r="BF298" s="231">
        <f>IF(N298="snížená",J298,0)</f>
        <v>0</v>
      </c>
      <c r="BG298" s="231">
        <f>IF(N298="zákl. přenesená",J298,0)</f>
        <v>0</v>
      </c>
      <c r="BH298" s="231">
        <f>IF(N298="sníž. přenesená",J298,0)</f>
        <v>0</v>
      </c>
      <c r="BI298" s="231">
        <f>IF(N298="nulová",J298,0)</f>
        <v>0</v>
      </c>
      <c r="BJ298" s="18" t="s">
        <v>88</v>
      </c>
      <c r="BK298" s="231">
        <f>ROUND(I298*H298,2)</f>
        <v>0</v>
      </c>
      <c r="BL298" s="18" t="s">
        <v>303</v>
      </c>
      <c r="BM298" s="230" t="s">
        <v>2639</v>
      </c>
    </row>
    <row r="299" s="13" customFormat="1">
      <c r="A299" s="13"/>
      <c r="B299" s="241"/>
      <c r="C299" s="242"/>
      <c r="D299" s="232" t="s">
        <v>250</v>
      </c>
      <c r="E299" s="242"/>
      <c r="F299" s="244" t="s">
        <v>2640</v>
      </c>
      <c r="G299" s="242"/>
      <c r="H299" s="245">
        <v>4.9009999999999998</v>
      </c>
      <c r="I299" s="246"/>
      <c r="J299" s="242"/>
      <c r="K299" s="242"/>
      <c r="L299" s="247"/>
      <c r="M299" s="248"/>
      <c r="N299" s="249"/>
      <c r="O299" s="249"/>
      <c r="P299" s="249"/>
      <c r="Q299" s="249"/>
      <c r="R299" s="249"/>
      <c r="S299" s="249"/>
      <c r="T299" s="250"/>
      <c r="U299" s="13"/>
      <c r="V299" s="13"/>
      <c r="W299" s="13"/>
      <c r="X299" s="13"/>
      <c r="Y299" s="13"/>
      <c r="Z299" s="13"/>
      <c r="AA299" s="13"/>
      <c r="AB299" s="13"/>
      <c r="AC299" s="13"/>
      <c r="AD299" s="13"/>
      <c r="AE299" s="13"/>
      <c r="AT299" s="251" t="s">
        <v>250</v>
      </c>
      <c r="AU299" s="251" t="s">
        <v>90</v>
      </c>
      <c r="AV299" s="13" t="s">
        <v>90</v>
      </c>
      <c r="AW299" s="13" t="s">
        <v>4</v>
      </c>
      <c r="AX299" s="13" t="s">
        <v>88</v>
      </c>
      <c r="AY299" s="251" t="s">
        <v>161</v>
      </c>
    </row>
    <row r="300" s="2" customFormat="1" ht="33" customHeight="1">
      <c r="A300" s="39"/>
      <c r="B300" s="40"/>
      <c r="C300" s="219" t="s">
        <v>1134</v>
      </c>
      <c r="D300" s="219" t="s">
        <v>164</v>
      </c>
      <c r="E300" s="220" t="s">
        <v>1155</v>
      </c>
      <c r="F300" s="221" t="s">
        <v>1156</v>
      </c>
      <c r="G300" s="222" t="s">
        <v>248</v>
      </c>
      <c r="H300" s="223">
        <v>4.2619999999999996</v>
      </c>
      <c r="I300" s="224"/>
      <c r="J300" s="225">
        <f>ROUND(I300*H300,2)</f>
        <v>0</v>
      </c>
      <c r="K300" s="221" t="s">
        <v>168</v>
      </c>
      <c r="L300" s="45"/>
      <c r="M300" s="226" t="s">
        <v>1</v>
      </c>
      <c r="N300" s="227" t="s">
        <v>45</v>
      </c>
      <c r="O300" s="92"/>
      <c r="P300" s="228">
        <f>O300*H300</f>
        <v>0</v>
      </c>
      <c r="Q300" s="228">
        <v>0</v>
      </c>
      <c r="R300" s="228">
        <f>Q300*H300</f>
        <v>0</v>
      </c>
      <c r="S300" s="228">
        <v>0</v>
      </c>
      <c r="T300" s="229">
        <f>S300*H300</f>
        <v>0</v>
      </c>
      <c r="U300" s="39"/>
      <c r="V300" s="39"/>
      <c r="W300" s="39"/>
      <c r="X300" s="39"/>
      <c r="Y300" s="39"/>
      <c r="Z300" s="39"/>
      <c r="AA300" s="39"/>
      <c r="AB300" s="39"/>
      <c r="AC300" s="39"/>
      <c r="AD300" s="39"/>
      <c r="AE300" s="39"/>
      <c r="AR300" s="230" t="s">
        <v>303</v>
      </c>
      <c r="AT300" s="230" t="s">
        <v>164</v>
      </c>
      <c r="AU300" s="230" t="s">
        <v>90</v>
      </c>
      <c r="AY300" s="18" t="s">
        <v>161</v>
      </c>
      <c r="BE300" s="231">
        <f>IF(N300="základní",J300,0)</f>
        <v>0</v>
      </c>
      <c r="BF300" s="231">
        <f>IF(N300="snížená",J300,0)</f>
        <v>0</v>
      </c>
      <c r="BG300" s="231">
        <f>IF(N300="zákl. přenesená",J300,0)</f>
        <v>0</v>
      </c>
      <c r="BH300" s="231">
        <f>IF(N300="sníž. přenesená",J300,0)</f>
        <v>0</v>
      </c>
      <c r="BI300" s="231">
        <f>IF(N300="nulová",J300,0)</f>
        <v>0</v>
      </c>
      <c r="BJ300" s="18" t="s">
        <v>88</v>
      </c>
      <c r="BK300" s="231">
        <f>ROUND(I300*H300,2)</f>
        <v>0</v>
      </c>
      <c r="BL300" s="18" t="s">
        <v>303</v>
      </c>
      <c r="BM300" s="230" t="s">
        <v>2641</v>
      </c>
    </row>
    <row r="301" s="2" customFormat="1" ht="33" customHeight="1">
      <c r="A301" s="39"/>
      <c r="B301" s="40"/>
      <c r="C301" s="219" t="s">
        <v>1140</v>
      </c>
      <c r="D301" s="219" t="s">
        <v>164</v>
      </c>
      <c r="E301" s="220" t="s">
        <v>1159</v>
      </c>
      <c r="F301" s="221" t="s">
        <v>1160</v>
      </c>
      <c r="G301" s="222" t="s">
        <v>248</v>
      </c>
      <c r="H301" s="223">
        <v>4.2619999999999996</v>
      </c>
      <c r="I301" s="224"/>
      <c r="J301" s="225">
        <f>ROUND(I301*H301,2)</f>
        <v>0</v>
      </c>
      <c r="K301" s="221" t="s">
        <v>168</v>
      </c>
      <c r="L301" s="45"/>
      <c r="M301" s="226" t="s">
        <v>1</v>
      </c>
      <c r="N301" s="227" t="s">
        <v>45</v>
      </c>
      <c r="O301" s="92"/>
      <c r="P301" s="228">
        <f>O301*H301</f>
        <v>0</v>
      </c>
      <c r="Q301" s="228">
        <v>0</v>
      </c>
      <c r="R301" s="228">
        <f>Q301*H301</f>
        <v>0</v>
      </c>
      <c r="S301" s="228">
        <v>0</v>
      </c>
      <c r="T301" s="229">
        <f>S301*H301</f>
        <v>0</v>
      </c>
      <c r="U301" s="39"/>
      <c r="V301" s="39"/>
      <c r="W301" s="39"/>
      <c r="X301" s="39"/>
      <c r="Y301" s="39"/>
      <c r="Z301" s="39"/>
      <c r="AA301" s="39"/>
      <c r="AB301" s="39"/>
      <c r="AC301" s="39"/>
      <c r="AD301" s="39"/>
      <c r="AE301" s="39"/>
      <c r="AR301" s="230" t="s">
        <v>303</v>
      </c>
      <c r="AT301" s="230" t="s">
        <v>164</v>
      </c>
      <c r="AU301" s="230" t="s">
        <v>90</v>
      </c>
      <c r="AY301" s="18" t="s">
        <v>161</v>
      </c>
      <c r="BE301" s="231">
        <f>IF(N301="základní",J301,0)</f>
        <v>0</v>
      </c>
      <c r="BF301" s="231">
        <f>IF(N301="snížená",J301,0)</f>
        <v>0</v>
      </c>
      <c r="BG301" s="231">
        <f>IF(N301="zákl. přenesená",J301,0)</f>
        <v>0</v>
      </c>
      <c r="BH301" s="231">
        <f>IF(N301="sníž. přenesená",J301,0)</f>
        <v>0</v>
      </c>
      <c r="BI301" s="231">
        <f>IF(N301="nulová",J301,0)</f>
        <v>0</v>
      </c>
      <c r="BJ301" s="18" t="s">
        <v>88</v>
      </c>
      <c r="BK301" s="231">
        <f>ROUND(I301*H301,2)</f>
        <v>0</v>
      </c>
      <c r="BL301" s="18" t="s">
        <v>303</v>
      </c>
      <c r="BM301" s="230" t="s">
        <v>2642</v>
      </c>
    </row>
    <row r="302" s="2" customFormat="1" ht="24.15" customHeight="1">
      <c r="A302" s="39"/>
      <c r="B302" s="40"/>
      <c r="C302" s="219" t="s">
        <v>1145</v>
      </c>
      <c r="D302" s="219" t="s">
        <v>164</v>
      </c>
      <c r="E302" s="220" t="s">
        <v>1163</v>
      </c>
      <c r="F302" s="221" t="s">
        <v>1164</v>
      </c>
      <c r="G302" s="222" t="s">
        <v>441</v>
      </c>
      <c r="H302" s="223">
        <v>6.0599999999999996</v>
      </c>
      <c r="I302" s="224"/>
      <c r="J302" s="225">
        <f>ROUND(I302*H302,2)</f>
        <v>0</v>
      </c>
      <c r="K302" s="221" t="s">
        <v>168</v>
      </c>
      <c r="L302" s="45"/>
      <c r="M302" s="226" t="s">
        <v>1</v>
      </c>
      <c r="N302" s="227" t="s">
        <v>45</v>
      </c>
      <c r="O302" s="92"/>
      <c r="P302" s="228">
        <f>O302*H302</f>
        <v>0</v>
      </c>
      <c r="Q302" s="228">
        <v>0.00020000000000000001</v>
      </c>
      <c r="R302" s="228">
        <f>Q302*H302</f>
        <v>0.001212</v>
      </c>
      <c r="S302" s="228">
        <v>0</v>
      </c>
      <c r="T302" s="229">
        <f>S302*H302</f>
        <v>0</v>
      </c>
      <c r="U302" s="39"/>
      <c r="V302" s="39"/>
      <c r="W302" s="39"/>
      <c r="X302" s="39"/>
      <c r="Y302" s="39"/>
      <c r="Z302" s="39"/>
      <c r="AA302" s="39"/>
      <c r="AB302" s="39"/>
      <c r="AC302" s="39"/>
      <c r="AD302" s="39"/>
      <c r="AE302" s="39"/>
      <c r="AR302" s="230" t="s">
        <v>303</v>
      </c>
      <c r="AT302" s="230" t="s">
        <v>164</v>
      </c>
      <c r="AU302" s="230" t="s">
        <v>90</v>
      </c>
      <c r="AY302" s="18" t="s">
        <v>161</v>
      </c>
      <c r="BE302" s="231">
        <f>IF(N302="základní",J302,0)</f>
        <v>0</v>
      </c>
      <c r="BF302" s="231">
        <f>IF(N302="snížená",J302,0)</f>
        <v>0</v>
      </c>
      <c r="BG302" s="231">
        <f>IF(N302="zákl. přenesená",J302,0)</f>
        <v>0</v>
      </c>
      <c r="BH302" s="231">
        <f>IF(N302="sníž. přenesená",J302,0)</f>
        <v>0</v>
      </c>
      <c r="BI302" s="231">
        <f>IF(N302="nulová",J302,0)</f>
        <v>0</v>
      </c>
      <c r="BJ302" s="18" t="s">
        <v>88</v>
      </c>
      <c r="BK302" s="231">
        <f>ROUND(I302*H302,2)</f>
        <v>0</v>
      </c>
      <c r="BL302" s="18" t="s">
        <v>303</v>
      </c>
      <c r="BM302" s="230" t="s">
        <v>2643</v>
      </c>
    </row>
    <row r="303" s="2" customFormat="1" ht="16.5" customHeight="1">
      <c r="A303" s="39"/>
      <c r="B303" s="40"/>
      <c r="C303" s="263" t="s">
        <v>1149</v>
      </c>
      <c r="D303" s="263" t="s">
        <v>261</v>
      </c>
      <c r="E303" s="264" t="s">
        <v>1168</v>
      </c>
      <c r="F303" s="265" t="s">
        <v>1169</v>
      </c>
      <c r="G303" s="266" t="s">
        <v>441</v>
      </c>
      <c r="H303" s="267">
        <v>6.3630000000000004</v>
      </c>
      <c r="I303" s="268"/>
      <c r="J303" s="269">
        <f>ROUND(I303*H303,2)</f>
        <v>0</v>
      </c>
      <c r="K303" s="265" t="s">
        <v>168</v>
      </c>
      <c r="L303" s="270"/>
      <c r="M303" s="271" t="s">
        <v>1</v>
      </c>
      <c r="N303" s="272" t="s">
        <v>45</v>
      </c>
      <c r="O303" s="92"/>
      <c r="P303" s="228">
        <f>O303*H303</f>
        <v>0</v>
      </c>
      <c r="Q303" s="228">
        <v>0.00032000000000000003</v>
      </c>
      <c r="R303" s="228">
        <f>Q303*H303</f>
        <v>0.0020361600000000004</v>
      </c>
      <c r="S303" s="228">
        <v>0</v>
      </c>
      <c r="T303" s="229">
        <f>S303*H303</f>
        <v>0</v>
      </c>
      <c r="U303" s="39"/>
      <c r="V303" s="39"/>
      <c r="W303" s="39"/>
      <c r="X303" s="39"/>
      <c r="Y303" s="39"/>
      <c r="Z303" s="39"/>
      <c r="AA303" s="39"/>
      <c r="AB303" s="39"/>
      <c r="AC303" s="39"/>
      <c r="AD303" s="39"/>
      <c r="AE303" s="39"/>
      <c r="AR303" s="230" t="s">
        <v>309</v>
      </c>
      <c r="AT303" s="230" t="s">
        <v>261</v>
      </c>
      <c r="AU303" s="230" t="s">
        <v>90</v>
      </c>
      <c r="AY303" s="18" t="s">
        <v>161</v>
      </c>
      <c r="BE303" s="231">
        <f>IF(N303="základní",J303,0)</f>
        <v>0</v>
      </c>
      <c r="BF303" s="231">
        <f>IF(N303="snížená",J303,0)</f>
        <v>0</v>
      </c>
      <c r="BG303" s="231">
        <f>IF(N303="zákl. přenesená",J303,0)</f>
        <v>0</v>
      </c>
      <c r="BH303" s="231">
        <f>IF(N303="sníž. přenesená",J303,0)</f>
        <v>0</v>
      </c>
      <c r="BI303" s="231">
        <f>IF(N303="nulová",J303,0)</f>
        <v>0</v>
      </c>
      <c r="BJ303" s="18" t="s">
        <v>88</v>
      </c>
      <c r="BK303" s="231">
        <f>ROUND(I303*H303,2)</f>
        <v>0</v>
      </c>
      <c r="BL303" s="18" t="s">
        <v>303</v>
      </c>
      <c r="BM303" s="230" t="s">
        <v>2644</v>
      </c>
    </row>
    <row r="304" s="13" customFormat="1">
      <c r="A304" s="13"/>
      <c r="B304" s="241"/>
      <c r="C304" s="242"/>
      <c r="D304" s="232" t="s">
        <v>250</v>
      </c>
      <c r="E304" s="242"/>
      <c r="F304" s="244" t="s">
        <v>1171</v>
      </c>
      <c r="G304" s="242"/>
      <c r="H304" s="245">
        <v>6.3630000000000004</v>
      </c>
      <c r="I304" s="246"/>
      <c r="J304" s="242"/>
      <c r="K304" s="242"/>
      <c r="L304" s="247"/>
      <c r="M304" s="248"/>
      <c r="N304" s="249"/>
      <c r="O304" s="249"/>
      <c r="P304" s="249"/>
      <c r="Q304" s="249"/>
      <c r="R304" s="249"/>
      <c r="S304" s="249"/>
      <c r="T304" s="250"/>
      <c r="U304" s="13"/>
      <c r="V304" s="13"/>
      <c r="W304" s="13"/>
      <c r="X304" s="13"/>
      <c r="Y304" s="13"/>
      <c r="Z304" s="13"/>
      <c r="AA304" s="13"/>
      <c r="AB304" s="13"/>
      <c r="AC304" s="13"/>
      <c r="AD304" s="13"/>
      <c r="AE304" s="13"/>
      <c r="AT304" s="251" t="s">
        <v>250</v>
      </c>
      <c r="AU304" s="251" t="s">
        <v>90</v>
      </c>
      <c r="AV304" s="13" t="s">
        <v>90</v>
      </c>
      <c r="AW304" s="13" t="s">
        <v>4</v>
      </c>
      <c r="AX304" s="13" t="s">
        <v>88</v>
      </c>
      <c r="AY304" s="251" t="s">
        <v>161</v>
      </c>
    </row>
    <row r="305" s="2" customFormat="1" ht="24.15" customHeight="1">
      <c r="A305" s="39"/>
      <c r="B305" s="40"/>
      <c r="C305" s="219" t="s">
        <v>1154</v>
      </c>
      <c r="D305" s="219" t="s">
        <v>164</v>
      </c>
      <c r="E305" s="220" t="s">
        <v>1172</v>
      </c>
      <c r="F305" s="221" t="s">
        <v>1173</v>
      </c>
      <c r="G305" s="222" t="s">
        <v>441</v>
      </c>
      <c r="H305" s="223">
        <v>2.1099999999999999</v>
      </c>
      <c r="I305" s="224"/>
      <c r="J305" s="225">
        <f>ROUND(I305*H305,2)</f>
        <v>0</v>
      </c>
      <c r="K305" s="221" t="s">
        <v>168</v>
      </c>
      <c r="L305" s="45"/>
      <c r="M305" s="226" t="s">
        <v>1</v>
      </c>
      <c r="N305" s="227" t="s">
        <v>45</v>
      </c>
      <c r="O305" s="92"/>
      <c r="P305" s="228">
        <f>O305*H305</f>
        <v>0</v>
      </c>
      <c r="Q305" s="228">
        <v>0.00018000000000000001</v>
      </c>
      <c r="R305" s="228">
        <f>Q305*H305</f>
        <v>0.00037980000000000002</v>
      </c>
      <c r="S305" s="228">
        <v>0</v>
      </c>
      <c r="T305" s="229">
        <f>S305*H305</f>
        <v>0</v>
      </c>
      <c r="U305" s="39"/>
      <c r="V305" s="39"/>
      <c r="W305" s="39"/>
      <c r="X305" s="39"/>
      <c r="Y305" s="39"/>
      <c r="Z305" s="39"/>
      <c r="AA305" s="39"/>
      <c r="AB305" s="39"/>
      <c r="AC305" s="39"/>
      <c r="AD305" s="39"/>
      <c r="AE305" s="39"/>
      <c r="AR305" s="230" t="s">
        <v>303</v>
      </c>
      <c r="AT305" s="230" t="s">
        <v>164</v>
      </c>
      <c r="AU305" s="230" t="s">
        <v>90</v>
      </c>
      <c r="AY305" s="18" t="s">
        <v>161</v>
      </c>
      <c r="BE305" s="231">
        <f>IF(N305="základní",J305,0)</f>
        <v>0</v>
      </c>
      <c r="BF305" s="231">
        <f>IF(N305="snížená",J305,0)</f>
        <v>0</v>
      </c>
      <c r="BG305" s="231">
        <f>IF(N305="zákl. přenesená",J305,0)</f>
        <v>0</v>
      </c>
      <c r="BH305" s="231">
        <f>IF(N305="sníž. přenesená",J305,0)</f>
        <v>0</v>
      </c>
      <c r="BI305" s="231">
        <f>IF(N305="nulová",J305,0)</f>
        <v>0</v>
      </c>
      <c r="BJ305" s="18" t="s">
        <v>88</v>
      </c>
      <c r="BK305" s="231">
        <f>ROUND(I305*H305,2)</f>
        <v>0</v>
      </c>
      <c r="BL305" s="18" t="s">
        <v>303</v>
      </c>
      <c r="BM305" s="230" t="s">
        <v>2645</v>
      </c>
    </row>
    <row r="306" s="2" customFormat="1" ht="16.5" customHeight="1">
      <c r="A306" s="39"/>
      <c r="B306" s="40"/>
      <c r="C306" s="263" t="s">
        <v>1158</v>
      </c>
      <c r="D306" s="263" t="s">
        <v>261</v>
      </c>
      <c r="E306" s="264" t="s">
        <v>1168</v>
      </c>
      <c r="F306" s="265" t="s">
        <v>1169</v>
      </c>
      <c r="G306" s="266" t="s">
        <v>441</v>
      </c>
      <c r="H306" s="267">
        <v>2.2160000000000002</v>
      </c>
      <c r="I306" s="268"/>
      <c r="J306" s="269">
        <f>ROUND(I306*H306,2)</f>
        <v>0</v>
      </c>
      <c r="K306" s="265" t="s">
        <v>168</v>
      </c>
      <c r="L306" s="270"/>
      <c r="M306" s="271" t="s">
        <v>1</v>
      </c>
      <c r="N306" s="272" t="s">
        <v>45</v>
      </c>
      <c r="O306" s="92"/>
      <c r="P306" s="228">
        <f>O306*H306</f>
        <v>0</v>
      </c>
      <c r="Q306" s="228">
        <v>0.00032000000000000003</v>
      </c>
      <c r="R306" s="228">
        <f>Q306*H306</f>
        <v>0.00070912000000000015</v>
      </c>
      <c r="S306" s="228">
        <v>0</v>
      </c>
      <c r="T306" s="229">
        <f>S306*H306</f>
        <v>0</v>
      </c>
      <c r="U306" s="39"/>
      <c r="V306" s="39"/>
      <c r="W306" s="39"/>
      <c r="X306" s="39"/>
      <c r="Y306" s="39"/>
      <c r="Z306" s="39"/>
      <c r="AA306" s="39"/>
      <c r="AB306" s="39"/>
      <c r="AC306" s="39"/>
      <c r="AD306" s="39"/>
      <c r="AE306" s="39"/>
      <c r="AR306" s="230" t="s">
        <v>309</v>
      </c>
      <c r="AT306" s="230" t="s">
        <v>261</v>
      </c>
      <c r="AU306" s="230" t="s">
        <v>90</v>
      </c>
      <c r="AY306" s="18" t="s">
        <v>161</v>
      </c>
      <c r="BE306" s="231">
        <f>IF(N306="základní",J306,0)</f>
        <v>0</v>
      </c>
      <c r="BF306" s="231">
        <f>IF(N306="snížená",J306,0)</f>
        <v>0</v>
      </c>
      <c r="BG306" s="231">
        <f>IF(N306="zákl. přenesená",J306,0)</f>
        <v>0</v>
      </c>
      <c r="BH306" s="231">
        <f>IF(N306="sníž. přenesená",J306,0)</f>
        <v>0</v>
      </c>
      <c r="BI306" s="231">
        <f>IF(N306="nulová",J306,0)</f>
        <v>0</v>
      </c>
      <c r="BJ306" s="18" t="s">
        <v>88</v>
      </c>
      <c r="BK306" s="231">
        <f>ROUND(I306*H306,2)</f>
        <v>0</v>
      </c>
      <c r="BL306" s="18" t="s">
        <v>303</v>
      </c>
      <c r="BM306" s="230" t="s">
        <v>2646</v>
      </c>
    </row>
    <row r="307" s="13" customFormat="1">
      <c r="A307" s="13"/>
      <c r="B307" s="241"/>
      <c r="C307" s="242"/>
      <c r="D307" s="232" t="s">
        <v>250</v>
      </c>
      <c r="E307" s="242"/>
      <c r="F307" s="244" t="s">
        <v>2647</v>
      </c>
      <c r="G307" s="242"/>
      <c r="H307" s="245">
        <v>2.2160000000000002</v>
      </c>
      <c r="I307" s="246"/>
      <c r="J307" s="242"/>
      <c r="K307" s="242"/>
      <c r="L307" s="247"/>
      <c r="M307" s="248"/>
      <c r="N307" s="249"/>
      <c r="O307" s="249"/>
      <c r="P307" s="249"/>
      <c r="Q307" s="249"/>
      <c r="R307" s="249"/>
      <c r="S307" s="249"/>
      <c r="T307" s="250"/>
      <c r="U307" s="13"/>
      <c r="V307" s="13"/>
      <c r="W307" s="13"/>
      <c r="X307" s="13"/>
      <c r="Y307" s="13"/>
      <c r="Z307" s="13"/>
      <c r="AA307" s="13"/>
      <c r="AB307" s="13"/>
      <c r="AC307" s="13"/>
      <c r="AD307" s="13"/>
      <c r="AE307" s="13"/>
      <c r="AT307" s="251" t="s">
        <v>250</v>
      </c>
      <c r="AU307" s="251" t="s">
        <v>90</v>
      </c>
      <c r="AV307" s="13" t="s">
        <v>90</v>
      </c>
      <c r="AW307" s="13" t="s">
        <v>4</v>
      </c>
      <c r="AX307" s="13" t="s">
        <v>88</v>
      </c>
      <c r="AY307" s="251" t="s">
        <v>161</v>
      </c>
    </row>
    <row r="308" s="2" customFormat="1" ht="24.15" customHeight="1">
      <c r="A308" s="39"/>
      <c r="B308" s="40"/>
      <c r="C308" s="219" t="s">
        <v>1162</v>
      </c>
      <c r="D308" s="219" t="s">
        <v>164</v>
      </c>
      <c r="E308" s="220" t="s">
        <v>1178</v>
      </c>
      <c r="F308" s="221" t="s">
        <v>1179</v>
      </c>
      <c r="G308" s="222" t="s">
        <v>248</v>
      </c>
      <c r="H308" s="223">
        <v>4.2619999999999996</v>
      </c>
      <c r="I308" s="224"/>
      <c r="J308" s="225">
        <f>ROUND(I308*H308,2)</f>
        <v>0</v>
      </c>
      <c r="K308" s="221" t="s">
        <v>168</v>
      </c>
      <c r="L308" s="45"/>
      <c r="M308" s="226" t="s">
        <v>1</v>
      </c>
      <c r="N308" s="227" t="s">
        <v>45</v>
      </c>
      <c r="O308" s="92"/>
      <c r="P308" s="228">
        <f>O308*H308</f>
        <v>0</v>
      </c>
      <c r="Q308" s="228">
        <v>5.0000000000000002E-05</v>
      </c>
      <c r="R308" s="228">
        <f>Q308*H308</f>
        <v>0.00021309999999999998</v>
      </c>
      <c r="S308" s="228">
        <v>0</v>
      </c>
      <c r="T308" s="229">
        <f>S308*H308</f>
        <v>0</v>
      </c>
      <c r="U308" s="39"/>
      <c r="V308" s="39"/>
      <c r="W308" s="39"/>
      <c r="X308" s="39"/>
      <c r="Y308" s="39"/>
      <c r="Z308" s="39"/>
      <c r="AA308" s="39"/>
      <c r="AB308" s="39"/>
      <c r="AC308" s="39"/>
      <c r="AD308" s="39"/>
      <c r="AE308" s="39"/>
      <c r="AR308" s="230" t="s">
        <v>303</v>
      </c>
      <c r="AT308" s="230" t="s">
        <v>164</v>
      </c>
      <c r="AU308" s="230" t="s">
        <v>90</v>
      </c>
      <c r="AY308" s="18" t="s">
        <v>161</v>
      </c>
      <c r="BE308" s="231">
        <f>IF(N308="základní",J308,0)</f>
        <v>0</v>
      </c>
      <c r="BF308" s="231">
        <f>IF(N308="snížená",J308,0)</f>
        <v>0</v>
      </c>
      <c r="BG308" s="231">
        <f>IF(N308="zákl. přenesená",J308,0)</f>
        <v>0</v>
      </c>
      <c r="BH308" s="231">
        <f>IF(N308="sníž. přenesená",J308,0)</f>
        <v>0</v>
      </c>
      <c r="BI308" s="231">
        <f>IF(N308="nulová",J308,0)</f>
        <v>0</v>
      </c>
      <c r="BJ308" s="18" t="s">
        <v>88</v>
      </c>
      <c r="BK308" s="231">
        <f>ROUND(I308*H308,2)</f>
        <v>0</v>
      </c>
      <c r="BL308" s="18" t="s">
        <v>303</v>
      </c>
      <c r="BM308" s="230" t="s">
        <v>2648</v>
      </c>
    </row>
    <row r="309" s="2" customFormat="1" ht="24.15" customHeight="1">
      <c r="A309" s="39"/>
      <c r="B309" s="40"/>
      <c r="C309" s="219" t="s">
        <v>1167</v>
      </c>
      <c r="D309" s="219" t="s">
        <v>164</v>
      </c>
      <c r="E309" s="220" t="s">
        <v>1181</v>
      </c>
      <c r="F309" s="221" t="s">
        <v>1182</v>
      </c>
      <c r="G309" s="222" t="s">
        <v>362</v>
      </c>
      <c r="H309" s="283"/>
      <c r="I309" s="224"/>
      <c r="J309" s="225">
        <f>ROUND(I309*H309,2)</f>
        <v>0</v>
      </c>
      <c r="K309" s="221" t="s">
        <v>168</v>
      </c>
      <c r="L309" s="45"/>
      <c r="M309" s="226" t="s">
        <v>1</v>
      </c>
      <c r="N309" s="227" t="s">
        <v>45</v>
      </c>
      <c r="O309" s="92"/>
      <c r="P309" s="228">
        <f>O309*H309</f>
        <v>0</v>
      </c>
      <c r="Q309" s="228">
        <v>0</v>
      </c>
      <c r="R309" s="228">
        <f>Q309*H309</f>
        <v>0</v>
      </c>
      <c r="S309" s="228">
        <v>0</v>
      </c>
      <c r="T309" s="229">
        <f>S309*H309</f>
        <v>0</v>
      </c>
      <c r="U309" s="39"/>
      <c r="V309" s="39"/>
      <c r="W309" s="39"/>
      <c r="X309" s="39"/>
      <c r="Y309" s="39"/>
      <c r="Z309" s="39"/>
      <c r="AA309" s="39"/>
      <c r="AB309" s="39"/>
      <c r="AC309" s="39"/>
      <c r="AD309" s="39"/>
      <c r="AE309" s="39"/>
      <c r="AR309" s="230" t="s">
        <v>303</v>
      </c>
      <c r="AT309" s="230" t="s">
        <v>164</v>
      </c>
      <c r="AU309" s="230" t="s">
        <v>90</v>
      </c>
      <c r="AY309" s="18" t="s">
        <v>161</v>
      </c>
      <c r="BE309" s="231">
        <f>IF(N309="základní",J309,0)</f>
        <v>0</v>
      </c>
      <c r="BF309" s="231">
        <f>IF(N309="snížená",J309,0)</f>
        <v>0</v>
      </c>
      <c r="BG309" s="231">
        <f>IF(N309="zákl. přenesená",J309,0)</f>
        <v>0</v>
      </c>
      <c r="BH309" s="231">
        <f>IF(N309="sníž. přenesená",J309,0)</f>
        <v>0</v>
      </c>
      <c r="BI309" s="231">
        <f>IF(N309="nulová",J309,0)</f>
        <v>0</v>
      </c>
      <c r="BJ309" s="18" t="s">
        <v>88</v>
      </c>
      <c r="BK309" s="231">
        <f>ROUND(I309*H309,2)</f>
        <v>0</v>
      </c>
      <c r="BL309" s="18" t="s">
        <v>303</v>
      </c>
      <c r="BM309" s="230" t="s">
        <v>2649</v>
      </c>
    </row>
    <row r="310" s="2" customFormat="1" ht="33" customHeight="1">
      <c r="A310" s="39"/>
      <c r="B310" s="40"/>
      <c r="C310" s="219" t="s">
        <v>97</v>
      </c>
      <c r="D310" s="219" t="s">
        <v>164</v>
      </c>
      <c r="E310" s="220" t="s">
        <v>1184</v>
      </c>
      <c r="F310" s="221" t="s">
        <v>1185</v>
      </c>
      <c r="G310" s="222" t="s">
        <v>362</v>
      </c>
      <c r="H310" s="283"/>
      <c r="I310" s="224"/>
      <c r="J310" s="225">
        <f>ROUND(I310*H310,2)</f>
        <v>0</v>
      </c>
      <c r="K310" s="221" t="s">
        <v>168</v>
      </c>
      <c r="L310" s="45"/>
      <c r="M310" s="226" t="s">
        <v>1</v>
      </c>
      <c r="N310" s="227" t="s">
        <v>45</v>
      </c>
      <c r="O310" s="92"/>
      <c r="P310" s="228">
        <f>O310*H310</f>
        <v>0</v>
      </c>
      <c r="Q310" s="228">
        <v>0</v>
      </c>
      <c r="R310" s="228">
        <f>Q310*H310</f>
        <v>0</v>
      </c>
      <c r="S310" s="228">
        <v>0</v>
      </c>
      <c r="T310" s="229">
        <f>S310*H310</f>
        <v>0</v>
      </c>
      <c r="U310" s="39"/>
      <c r="V310" s="39"/>
      <c r="W310" s="39"/>
      <c r="X310" s="39"/>
      <c r="Y310" s="39"/>
      <c r="Z310" s="39"/>
      <c r="AA310" s="39"/>
      <c r="AB310" s="39"/>
      <c r="AC310" s="39"/>
      <c r="AD310" s="39"/>
      <c r="AE310" s="39"/>
      <c r="AR310" s="230" t="s">
        <v>303</v>
      </c>
      <c r="AT310" s="230" t="s">
        <v>164</v>
      </c>
      <c r="AU310" s="230" t="s">
        <v>90</v>
      </c>
      <c r="AY310" s="18" t="s">
        <v>161</v>
      </c>
      <c r="BE310" s="231">
        <f>IF(N310="základní",J310,0)</f>
        <v>0</v>
      </c>
      <c r="BF310" s="231">
        <f>IF(N310="snížená",J310,0)</f>
        <v>0</v>
      </c>
      <c r="BG310" s="231">
        <f>IF(N310="zákl. přenesená",J310,0)</f>
        <v>0</v>
      </c>
      <c r="BH310" s="231">
        <f>IF(N310="sníž. přenesená",J310,0)</f>
        <v>0</v>
      </c>
      <c r="BI310" s="231">
        <f>IF(N310="nulová",J310,0)</f>
        <v>0</v>
      </c>
      <c r="BJ310" s="18" t="s">
        <v>88</v>
      </c>
      <c r="BK310" s="231">
        <f>ROUND(I310*H310,2)</f>
        <v>0</v>
      </c>
      <c r="BL310" s="18" t="s">
        <v>303</v>
      </c>
      <c r="BM310" s="230" t="s">
        <v>2650</v>
      </c>
    </row>
    <row r="311" s="13" customFormat="1">
      <c r="A311" s="13"/>
      <c r="B311" s="241"/>
      <c r="C311" s="242"/>
      <c r="D311" s="232" t="s">
        <v>250</v>
      </c>
      <c r="E311" s="242"/>
      <c r="F311" s="244" t="s">
        <v>2651</v>
      </c>
      <c r="G311" s="242"/>
      <c r="H311" s="245">
        <v>391.24400000000003</v>
      </c>
      <c r="I311" s="246"/>
      <c r="J311" s="242"/>
      <c r="K311" s="242"/>
      <c r="L311" s="247"/>
      <c r="M311" s="248"/>
      <c r="N311" s="249"/>
      <c r="O311" s="249"/>
      <c r="P311" s="249"/>
      <c r="Q311" s="249"/>
      <c r="R311" s="249"/>
      <c r="S311" s="249"/>
      <c r="T311" s="250"/>
      <c r="U311" s="13"/>
      <c r="V311" s="13"/>
      <c r="W311" s="13"/>
      <c r="X311" s="13"/>
      <c r="Y311" s="13"/>
      <c r="Z311" s="13"/>
      <c r="AA311" s="13"/>
      <c r="AB311" s="13"/>
      <c r="AC311" s="13"/>
      <c r="AD311" s="13"/>
      <c r="AE311" s="13"/>
      <c r="AT311" s="251" t="s">
        <v>250</v>
      </c>
      <c r="AU311" s="251" t="s">
        <v>90</v>
      </c>
      <c r="AV311" s="13" t="s">
        <v>90</v>
      </c>
      <c r="AW311" s="13" t="s">
        <v>4</v>
      </c>
      <c r="AX311" s="13" t="s">
        <v>88</v>
      </c>
      <c r="AY311" s="251" t="s">
        <v>161</v>
      </c>
    </row>
    <row r="312" s="12" customFormat="1" ht="22.8" customHeight="1">
      <c r="A312" s="12"/>
      <c r="B312" s="203"/>
      <c r="C312" s="204"/>
      <c r="D312" s="205" t="s">
        <v>79</v>
      </c>
      <c r="E312" s="217" t="s">
        <v>369</v>
      </c>
      <c r="F312" s="217" t="s">
        <v>370</v>
      </c>
      <c r="G312" s="204"/>
      <c r="H312" s="204"/>
      <c r="I312" s="207"/>
      <c r="J312" s="218">
        <f>BK312</f>
        <v>0</v>
      </c>
      <c r="K312" s="204"/>
      <c r="L312" s="209"/>
      <c r="M312" s="210"/>
      <c r="N312" s="211"/>
      <c r="O312" s="211"/>
      <c r="P312" s="212">
        <f>SUM(P313:P319)</f>
        <v>0</v>
      </c>
      <c r="Q312" s="211"/>
      <c r="R312" s="212">
        <f>SUM(R313:R319)</f>
        <v>0.0034140000000000004</v>
      </c>
      <c r="S312" s="211"/>
      <c r="T312" s="213">
        <f>SUM(T313:T319)</f>
        <v>0</v>
      </c>
      <c r="U312" s="12"/>
      <c r="V312" s="12"/>
      <c r="W312" s="12"/>
      <c r="X312" s="12"/>
      <c r="Y312" s="12"/>
      <c r="Z312" s="12"/>
      <c r="AA312" s="12"/>
      <c r="AB312" s="12"/>
      <c r="AC312" s="12"/>
      <c r="AD312" s="12"/>
      <c r="AE312" s="12"/>
      <c r="AR312" s="214" t="s">
        <v>90</v>
      </c>
      <c r="AT312" s="215" t="s">
        <v>79</v>
      </c>
      <c r="AU312" s="215" t="s">
        <v>88</v>
      </c>
      <c r="AY312" s="214" t="s">
        <v>161</v>
      </c>
      <c r="BK312" s="216">
        <f>SUM(BK313:BK319)</f>
        <v>0</v>
      </c>
    </row>
    <row r="313" s="2" customFormat="1" ht="24.15" customHeight="1">
      <c r="A313" s="39"/>
      <c r="B313" s="40"/>
      <c r="C313" s="219" t="s">
        <v>100</v>
      </c>
      <c r="D313" s="219" t="s">
        <v>164</v>
      </c>
      <c r="E313" s="220" t="s">
        <v>1189</v>
      </c>
      <c r="F313" s="221" t="s">
        <v>1190</v>
      </c>
      <c r="G313" s="222" t="s">
        <v>441</v>
      </c>
      <c r="H313" s="223">
        <v>34.140000000000001</v>
      </c>
      <c r="I313" s="224"/>
      <c r="J313" s="225">
        <f>ROUND(I313*H313,2)</f>
        <v>0</v>
      </c>
      <c r="K313" s="221" t="s">
        <v>168</v>
      </c>
      <c r="L313" s="45"/>
      <c r="M313" s="226" t="s">
        <v>1</v>
      </c>
      <c r="N313" s="227" t="s">
        <v>45</v>
      </c>
      <c r="O313" s="92"/>
      <c r="P313" s="228">
        <f>O313*H313</f>
        <v>0</v>
      </c>
      <c r="Q313" s="228">
        <v>0</v>
      </c>
      <c r="R313" s="228">
        <f>Q313*H313</f>
        <v>0</v>
      </c>
      <c r="S313" s="228">
        <v>0</v>
      </c>
      <c r="T313" s="229">
        <f>S313*H313</f>
        <v>0</v>
      </c>
      <c r="U313" s="39"/>
      <c r="V313" s="39"/>
      <c r="W313" s="39"/>
      <c r="X313" s="39"/>
      <c r="Y313" s="39"/>
      <c r="Z313" s="39"/>
      <c r="AA313" s="39"/>
      <c r="AB313" s="39"/>
      <c r="AC313" s="39"/>
      <c r="AD313" s="39"/>
      <c r="AE313" s="39"/>
      <c r="AR313" s="230" t="s">
        <v>303</v>
      </c>
      <c r="AT313" s="230" t="s">
        <v>164</v>
      </c>
      <c r="AU313" s="230" t="s">
        <v>90</v>
      </c>
      <c r="AY313" s="18" t="s">
        <v>161</v>
      </c>
      <c r="BE313" s="231">
        <f>IF(N313="základní",J313,0)</f>
        <v>0</v>
      </c>
      <c r="BF313" s="231">
        <f>IF(N313="snížená",J313,0)</f>
        <v>0</v>
      </c>
      <c r="BG313" s="231">
        <f>IF(N313="zákl. přenesená",J313,0)</f>
        <v>0</v>
      </c>
      <c r="BH313" s="231">
        <f>IF(N313="sníž. přenesená",J313,0)</f>
        <v>0</v>
      </c>
      <c r="BI313" s="231">
        <f>IF(N313="nulová",J313,0)</f>
        <v>0</v>
      </c>
      <c r="BJ313" s="18" t="s">
        <v>88</v>
      </c>
      <c r="BK313" s="231">
        <f>ROUND(I313*H313,2)</f>
        <v>0</v>
      </c>
      <c r="BL313" s="18" t="s">
        <v>303</v>
      </c>
      <c r="BM313" s="230" t="s">
        <v>2652</v>
      </c>
    </row>
    <row r="314" s="2" customFormat="1">
      <c r="A314" s="39"/>
      <c r="B314" s="40"/>
      <c r="C314" s="41"/>
      <c r="D314" s="232" t="s">
        <v>171</v>
      </c>
      <c r="E314" s="41"/>
      <c r="F314" s="233" t="s">
        <v>1192</v>
      </c>
      <c r="G314" s="41"/>
      <c r="H314" s="41"/>
      <c r="I314" s="234"/>
      <c r="J314" s="41"/>
      <c r="K314" s="41"/>
      <c r="L314" s="45"/>
      <c r="M314" s="235"/>
      <c r="N314" s="236"/>
      <c r="O314" s="92"/>
      <c r="P314" s="92"/>
      <c r="Q314" s="92"/>
      <c r="R314" s="92"/>
      <c r="S314" s="92"/>
      <c r="T314" s="93"/>
      <c r="U314" s="39"/>
      <c r="V314" s="39"/>
      <c r="W314" s="39"/>
      <c r="X314" s="39"/>
      <c r="Y314" s="39"/>
      <c r="Z314" s="39"/>
      <c r="AA314" s="39"/>
      <c r="AB314" s="39"/>
      <c r="AC314" s="39"/>
      <c r="AD314" s="39"/>
      <c r="AE314" s="39"/>
      <c r="AT314" s="18" t="s">
        <v>171</v>
      </c>
      <c r="AU314" s="18" t="s">
        <v>90</v>
      </c>
    </row>
    <row r="315" s="13" customFormat="1">
      <c r="A315" s="13"/>
      <c r="B315" s="241"/>
      <c r="C315" s="242"/>
      <c r="D315" s="232" t="s">
        <v>250</v>
      </c>
      <c r="E315" s="243" t="s">
        <v>1</v>
      </c>
      <c r="F315" s="244" t="s">
        <v>2618</v>
      </c>
      <c r="G315" s="242"/>
      <c r="H315" s="245">
        <v>18.140000000000001</v>
      </c>
      <c r="I315" s="246"/>
      <c r="J315" s="242"/>
      <c r="K315" s="242"/>
      <c r="L315" s="247"/>
      <c r="M315" s="248"/>
      <c r="N315" s="249"/>
      <c r="O315" s="249"/>
      <c r="P315" s="249"/>
      <c r="Q315" s="249"/>
      <c r="R315" s="249"/>
      <c r="S315" s="249"/>
      <c r="T315" s="250"/>
      <c r="U315" s="13"/>
      <c r="V315" s="13"/>
      <c r="W315" s="13"/>
      <c r="X315" s="13"/>
      <c r="Y315" s="13"/>
      <c r="Z315" s="13"/>
      <c r="AA315" s="13"/>
      <c r="AB315" s="13"/>
      <c r="AC315" s="13"/>
      <c r="AD315" s="13"/>
      <c r="AE315" s="13"/>
      <c r="AT315" s="251" t="s">
        <v>250</v>
      </c>
      <c r="AU315" s="251" t="s">
        <v>90</v>
      </c>
      <c r="AV315" s="13" t="s">
        <v>90</v>
      </c>
      <c r="AW315" s="13" t="s">
        <v>36</v>
      </c>
      <c r="AX315" s="13" t="s">
        <v>80</v>
      </c>
      <c r="AY315" s="251" t="s">
        <v>161</v>
      </c>
    </row>
    <row r="316" s="13" customFormat="1">
      <c r="A316" s="13"/>
      <c r="B316" s="241"/>
      <c r="C316" s="242"/>
      <c r="D316" s="232" t="s">
        <v>250</v>
      </c>
      <c r="E316" s="243" t="s">
        <v>1</v>
      </c>
      <c r="F316" s="244" t="s">
        <v>1722</v>
      </c>
      <c r="G316" s="242"/>
      <c r="H316" s="245">
        <v>16</v>
      </c>
      <c r="I316" s="246"/>
      <c r="J316" s="242"/>
      <c r="K316" s="242"/>
      <c r="L316" s="247"/>
      <c r="M316" s="248"/>
      <c r="N316" s="249"/>
      <c r="O316" s="249"/>
      <c r="P316" s="249"/>
      <c r="Q316" s="249"/>
      <c r="R316" s="249"/>
      <c r="S316" s="249"/>
      <c r="T316" s="250"/>
      <c r="U316" s="13"/>
      <c r="V316" s="13"/>
      <c r="W316" s="13"/>
      <c r="X316" s="13"/>
      <c r="Y316" s="13"/>
      <c r="Z316" s="13"/>
      <c r="AA316" s="13"/>
      <c r="AB316" s="13"/>
      <c r="AC316" s="13"/>
      <c r="AD316" s="13"/>
      <c r="AE316" s="13"/>
      <c r="AT316" s="251" t="s">
        <v>250</v>
      </c>
      <c r="AU316" s="251" t="s">
        <v>90</v>
      </c>
      <c r="AV316" s="13" t="s">
        <v>90</v>
      </c>
      <c r="AW316" s="13" t="s">
        <v>36</v>
      </c>
      <c r="AX316" s="13" t="s">
        <v>80</v>
      </c>
      <c r="AY316" s="251" t="s">
        <v>161</v>
      </c>
    </row>
    <row r="317" s="14" customFormat="1">
      <c r="A317" s="14"/>
      <c r="B317" s="252"/>
      <c r="C317" s="253"/>
      <c r="D317" s="232" t="s">
        <v>250</v>
      </c>
      <c r="E317" s="254" t="s">
        <v>1</v>
      </c>
      <c r="F317" s="255" t="s">
        <v>253</v>
      </c>
      <c r="G317" s="253"/>
      <c r="H317" s="256">
        <v>34.140000000000001</v>
      </c>
      <c r="I317" s="257"/>
      <c r="J317" s="253"/>
      <c r="K317" s="253"/>
      <c r="L317" s="258"/>
      <c r="M317" s="259"/>
      <c r="N317" s="260"/>
      <c r="O317" s="260"/>
      <c r="P317" s="260"/>
      <c r="Q317" s="260"/>
      <c r="R317" s="260"/>
      <c r="S317" s="260"/>
      <c r="T317" s="261"/>
      <c r="U317" s="14"/>
      <c r="V317" s="14"/>
      <c r="W317" s="14"/>
      <c r="X317" s="14"/>
      <c r="Y317" s="14"/>
      <c r="Z317" s="14"/>
      <c r="AA317" s="14"/>
      <c r="AB317" s="14"/>
      <c r="AC317" s="14"/>
      <c r="AD317" s="14"/>
      <c r="AE317" s="14"/>
      <c r="AT317" s="262" t="s">
        <v>250</v>
      </c>
      <c r="AU317" s="262" t="s">
        <v>90</v>
      </c>
      <c r="AV317" s="14" t="s">
        <v>184</v>
      </c>
      <c r="AW317" s="14" t="s">
        <v>36</v>
      </c>
      <c r="AX317" s="14" t="s">
        <v>88</v>
      </c>
      <c r="AY317" s="262" t="s">
        <v>161</v>
      </c>
    </row>
    <row r="318" s="2" customFormat="1" ht="16.5" customHeight="1">
      <c r="A318" s="39"/>
      <c r="B318" s="40"/>
      <c r="C318" s="263" t="s">
        <v>103</v>
      </c>
      <c r="D318" s="263" t="s">
        <v>261</v>
      </c>
      <c r="E318" s="264" t="s">
        <v>1196</v>
      </c>
      <c r="F318" s="265" t="s">
        <v>1197</v>
      </c>
      <c r="G318" s="266" t="s">
        <v>1072</v>
      </c>
      <c r="H318" s="267">
        <v>3.4140000000000001</v>
      </c>
      <c r="I318" s="268"/>
      <c r="J318" s="269">
        <f>ROUND(I318*H318,2)</f>
        <v>0</v>
      </c>
      <c r="K318" s="265" t="s">
        <v>168</v>
      </c>
      <c r="L318" s="270"/>
      <c r="M318" s="271" t="s">
        <v>1</v>
      </c>
      <c r="N318" s="272" t="s">
        <v>45</v>
      </c>
      <c r="O318" s="92"/>
      <c r="P318" s="228">
        <f>O318*H318</f>
        <v>0</v>
      </c>
      <c r="Q318" s="228">
        <v>0.001</v>
      </c>
      <c r="R318" s="228">
        <f>Q318*H318</f>
        <v>0.0034140000000000004</v>
      </c>
      <c r="S318" s="228">
        <v>0</v>
      </c>
      <c r="T318" s="229">
        <f>S318*H318</f>
        <v>0</v>
      </c>
      <c r="U318" s="39"/>
      <c r="V318" s="39"/>
      <c r="W318" s="39"/>
      <c r="X318" s="39"/>
      <c r="Y318" s="39"/>
      <c r="Z318" s="39"/>
      <c r="AA318" s="39"/>
      <c r="AB318" s="39"/>
      <c r="AC318" s="39"/>
      <c r="AD318" s="39"/>
      <c r="AE318" s="39"/>
      <c r="AR318" s="230" t="s">
        <v>309</v>
      </c>
      <c r="AT318" s="230" t="s">
        <v>261</v>
      </c>
      <c r="AU318" s="230" t="s">
        <v>90</v>
      </c>
      <c r="AY318" s="18" t="s">
        <v>161</v>
      </c>
      <c r="BE318" s="231">
        <f>IF(N318="základní",J318,0)</f>
        <v>0</v>
      </c>
      <c r="BF318" s="231">
        <f>IF(N318="snížená",J318,0)</f>
        <v>0</v>
      </c>
      <c r="BG318" s="231">
        <f>IF(N318="zákl. přenesená",J318,0)</f>
        <v>0</v>
      </c>
      <c r="BH318" s="231">
        <f>IF(N318="sníž. přenesená",J318,0)</f>
        <v>0</v>
      </c>
      <c r="BI318" s="231">
        <f>IF(N318="nulová",J318,0)</f>
        <v>0</v>
      </c>
      <c r="BJ318" s="18" t="s">
        <v>88</v>
      </c>
      <c r="BK318" s="231">
        <f>ROUND(I318*H318,2)</f>
        <v>0</v>
      </c>
      <c r="BL318" s="18" t="s">
        <v>303</v>
      </c>
      <c r="BM318" s="230" t="s">
        <v>2653</v>
      </c>
    </row>
    <row r="319" s="13" customFormat="1">
      <c r="A319" s="13"/>
      <c r="B319" s="241"/>
      <c r="C319" s="242"/>
      <c r="D319" s="232" t="s">
        <v>250</v>
      </c>
      <c r="E319" s="242"/>
      <c r="F319" s="244" t="s">
        <v>2654</v>
      </c>
      <c r="G319" s="242"/>
      <c r="H319" s="245">
        <v>3.4140000000000001</v>
      </c>
      <c r="I319" s="246"/>
      <c r="J319" s="242"/>
      <c r="K319" s="242"/>
      <c r="L319" s="247"/>
      <c r="M319" s="248"/>
      <c r="N319" s="249"/>
      <c r="O319" s="249"/>
      <c r="P319" s="249"/>
      <c r="Q319" s="249"/>
      <c r="R319" s="249"/>
      <c r="S319" s="249"/>
      <c r="T319" s="250"/>
      <c r="U319" s="13"/>
      <c r="V319" s="13"/>
      <c r="W319" s="13"/>
      <c r="X319" s="13"/>
      <c r="Y319" s="13"/>
      <c r="Z319" s="13"/>
      <c r="AA319" s="13"/>
      <c r="AB319" s="13"/>
      <c r="AC319" s="13"/>
      <c r="AD319" s="13"/>
      <c r="AE319" s="13"/>
      <c r="AT319" s="251" t="s">
        <v>250</v>
      </c>
      <c r="AU319" s="251" t="s">
        <v>90</v>
      </c>
      <c r="AV319" s="13" t="s">
        <v>90</v>
      </c>
      <c r="AW319" s="13" t="s">
        <v>4</v>
      </c>
      <c r="AX319" s="13" t="s">
        <v>88</v>
      </c>
      <c r="AY319" s="251" t="s">
        <v>161</v>
      </c>
    </row>
    <row r="320" s="12" customFormat="1" ht="22.8" customHeight="1">
      <c r="A320" s="12"/>
      <c r="B320" s="203"/>
      <c r="C320" s="204"/>
      <c r="D320" s="205" t="s">
        <v>79</v>
      </c>
      <c r="E320" s="217" t="s">
        <v>1200</v>
      </c>
      <c r="F320" s="217" t="s">
        <v>1201</v>
      </c>
      <c r="G320" s="204"/>
      <c r="H320" s="204"/>
      <c r="I320" s="207"/>
      <c r="J320" s="218">
        <f>BK320</f>
        <v>0</v>
      </c>
      <c r="K320" s="204"/>
      <c r="L320" s="209"/>
      <c r="M320" s="210"/>
      <c r="N320" s="211"/>
      <c r="O320" s="211"/>
      <c r="P320" s="212">
        <f>SUM(P321:P352)</f>
        <v>0</v>
      </c>
      <c r="Q320" s="211"/>
      <c r="R320" s="212">
        <f>SUM(R321:R352)</f>
        <v>0.24843590999999998</v>
      </c>
      <c r="S320" s="211"/>
      <c r="T320" s="213">
        <f>SUM(T321:T352)</f>
        <v>0.019871739999999999</v>
      </c>
      <c r="U320" s="12"/>
      <c r="V320" s="12"/>
      <c r="W320" s="12"/>
      <c r="X320" s="12"/>
      <c r="Y320" s="12"/>
      <c r="Z320" s="12"/>
      <c r="AA320" s="12"/>
      <c r="AB320" s="12"/>
      <c r="AC320" s="12"/>
      <c r="AD320" s="12"/>
      <c r="AE320" s="12"/>
      <c r="AR320" s="214" t="s">
        <v>90</v>
      </c>
      <c r="AT320" s="215" t="s">
        <v>79</v>
      </c>
      <c r="AU320" s="215" t="s">
        <v>88</v>
      </c>
      <c r="AY320" s="214" t="s">
        <v>161</v>
      </c>
      <c r="BK320" s="216">
        <f>SUM(BK321:BK352)</f>
        <v>0</v>
      </c>
    </row>
    <row r="321" s="2" customFormat="1" ht="16.5" customHeight="1">
      <c r="A321" s="39"/>
      <c r="B321" s="40"/>
      <c r="C321" s="219" t="s">
        <v>106</v>
      </c>
      <c r="D321" s="219" t="s">
        <v>164</v>
      </c>
      <c r="E321" s="220" t="s">
        <v>1203</v>
      </c>
      <c r="F321" s="221" t="s">
        <v>1204</v>
      </c>
      <c r="G321" s="222" t="s">
        <v>248</v>
      </c>
      <c r="H321" s="223">
        <v>61.725999999999999</v>
      </c>
      <c r="I321" s="224"/>
      <c r="J321" s="225">
        <f>ROUND(I321*H321,2)</f>
        <v>0</v>
      </c>
      <c r="K321" s="221" t="s">
        <v>168</v>
      </c>
      <c r="L321" s="45"/>
      <c r="M321" s="226" t="s">
        <v>1</v>
      </c>
      <c r="N321" s="227" t="s">
        <v>45</v>
      </c>
      <c r="O321" s="92"/>
      <c r="P321" s="228">
        <f>O321*H321</f>
        <v>0</v>
      </c>
      <c r="Q321" s="228">
        <v>0.001</v>
      </c>
      <c r="R321" s="228">
        <f>Q321*H321</f>
        <v>0.061726000000000003</v>
      </c>
      <c r="S321" s="228">
        <v>0.00031</v>
      </c>
      <c r="T321" s="229">
        <f>S321*H321</f>
        <v>0.019135059999999999</v>
      </c>
      <c r="U321" s="39"/>
      <c r="V321" s="39"/>
      <c r="W321" s="39"/>
      <c r="X321" s="39"/>
      <c r="Y321" s="39"/>
      <c r="Z321" s="39"/>
      <c r="AA321" s="39"/>
      <c r="AB321" s="39"/>
      <c r="AC321" s="39"/>
      <c r="AD321" s="39"/>
      <c r="AE321" s="39"/>
      <c r="AR321" s="230" t="s">
        <v>303</v>
      </c>
      <c r="AT321" s="230" t="s">
        <v>164</v>
      </c>
      <c r="AU321" s="230" t="s">
        <v>90</v>
      </c>
      <c r="AY321" s="18" t="s">
        <v>161</v>
      </c>
      <c r="BE321" s="231">
        <f>IF(N321="základní",J321,0)</f>
        <v>0</v>
      </c>
      <c r="BF321" s="231">
        <f>IF(N321="snížená",J321,0)</f>
        <v>0</v>
      </c>
      <c r="BG321" s="231">
        <f>IF(N321="zákl. přenesená",J321,0)</f>
        <v>0</v>
      </c>
      <c r="BH321" s="231">
        <f>IF(N321="sníž. přenesená",J321,0)</f>
        <v>0</v>
      </c>
      <c r="BI321" s="231">
        <f>IF(N321="nulová",J321,0)</f>
        <v>0</v>
      </c>
      <c r="BJ321" s="18" t="s">
        <v>88</v>
      </c>
      <c r="BK321" s="231">
        <f>ROUND(I321*H321,2)</f>
        <v>0</v>
      </c>
      <c r="BL321" s="18" t="s">
        <v>303</v>
      </c>
      <c r="BM321" s="230" t="s">
        <v>2655</v>
      </c>
    </row>
    <row r="322" s="13" customFormat="1">
      <c r="A322" s="13"/>
      <c r="B322" s="241"/>
      <c r="C322" s="242"/>
      <c r="D322" s="232" t="s">
        <v>250</v>
      </c>
      <c r="E322" s="243" t="s">
        <v>1</v>
      </c>
      <c r="F322" s="244" t="s">
        <v>2656</v>
      </c>
      <c r="G322" s="242"/>
      <c r="H322" s="245">
        <v>48.838000000000001</v>
      </c>
      <c r="I322" s="246"/>
      <c r="J322" s="242"/>
      <c r="K322" s="242"/>
      <c r="L322" s="247"/>
      <c r="M322" s="248"/>
      <c r="N322" s="249"/>
      <c r="O322" s="249"/>
      <c r="P322" s="249"/>
      <c r="Q322" s="249"/>
      <c r="R322" s="249"/>
      <c r="S322" s="249"/>
      <c r="T322" s="250"/>
      <c r="U322" s="13"/>
      <c r="V322" s="13"/>
      <c r="W322" s="13"/>
      <c r="X322" s="13"/>
      <c r="Y322" s="13"/>
      <c r="Z322" s="13"/>
      <c r="AA322" s="13"/>
      <c r="AB322" s="13"/>
      <c r="AC322" s="13"/>
      <c r="AD322" s="13"/>
      <c r="AE322" s="13"/>
      <c r="AT322" s="251" t="s">
        <v>250</v>
      </c>
      <c r="AU322" s="251" t="s">
        <v>90</v>
      </c>
      <c r="AV322" s="13" t="s">
        <v>90</v>
      </c>
      <c r="AW322" s="13" t="s">
        <v>36</v>
      </c>
      <c r="AX322" s="13" t="s">
        <v>80</v>
      </c>
      <c r="AY322" s="251" t="s">
        <v>161</v>
      </c>
    </row>
    <row r="323" s="13" customFormat="1">
      <c r="A323" s="13"/>
      <c r="B323" s="241"/>
      <c r="C323" s="242"/>
      <c r="D323" s="232" t="s">
        <v>250</v>
      </c>
      <c r="E323" s="243" t="s">
        <v>1</v>
      </c>
      <c r="F323" s="244" t="s">
        <v>2657</v>
      </c>
      <c r="G323" s="242"/>
      <c r="H323" s="245">
        <v>-5.2519999999999998</v>
      </c>
      <c r="I323" s="246"/>
      <c r="J323" s="242"/>
      <c r="K323" s="242"/>
      <c r="L323" s="247"/>
      <c r="M323" s="248"/>
      <c r="N323" s="249"/>
      <c r="O323" s="249"/>
      <c r="P323" s="249"/>
      <c r="Q323" s="249"/>
      <c r="R323" s="249"/>
      <c r="S323" s="249"/>
      <c r="T323" s="250"/>
      <c r="U323" s="13"/>
      <c r="V323" s="13"/>
      <c r="W323" s="13"/>
      <c r="X323" s="13"/>
      <c r="Y323" s="13"/>
      <c r="Z323" s="13"/>
      <c r="AA323" s="13"/>
      <c r="AB323" s="13"/>
      <c r="AC323" s="13"/>
      <c r="AD323" s="13"/>
      <c r="AE323" s="13"/>
      <c r="AT323" s="251" t="s">
        <v>250</v>
      </c>
      <c r="AU323" s="251" t="s">
        <v>90</v>
      </c>
      <c r="AV323" s="13" t="s">
        <v>90</v>
      </c>
      <c r="AW323" s="13" t="s">
        <v>36</v>
      </c>
      <c r="AX323" s="13" t="s">
        <v>80</v>
      </c>
      <c r="AY323" s="251" t="s">
        <v>161</v>
      </c>
    </row>
    <row r="324" s="13" customFormat="1">
      <c r="A324" s="13"/>
      <c r="B324" s="241"/>
      <c r="C324" s="242"/>
      <c r="D324" s="232" t="s">
        <v>250</v>
      </c>
      <c r="E324" s="243" t="s">
        <v>1</v>
      </c>
      <c r="F324" s="244" t="s">
        <v>2658</v>
      </c>
      <c r="G324" s="242"/>
      <c r="H324" s="245">
        <v>18.140000000000001</v>
      </c>
      <c r="I324" s="246"/>
      <c r="J324" s="242"/>
      <c r="K324" s="242"/>
      <c r="L324" s="247"/>
      <c r="M324" s="248"/>
      <c r="N324" s="249"/>
      <c r="O324" s="249"/>
      <c r="P324" s="249"/>
      <c r="Q324" s="249"/>
      <c r="R324" s="249"/>
      <c r="S324" s="249"/>
      <c r="T324" s="250"/>
      <c r="U324" s="13"/>
      <c r="V324" s="13"/>
      <c r="W324" s="13"/>
      <c r="X324" s="13"/>
      <c r="Y324" s="13"/>
      <c r="Z324" s="13"/>
      <c r="AA324" s="13"/>
      <c r="AB324" s="13"/>
      <c r="AC324" s="13"/>
      <c r="AD324" s="13"/>
      <c r="AE324" s="13"/>
      <c r="AT324" s="251" t="s">
        <v>250</v>
      </c>
      <c r="AU324" s="251" t="s">
        <v>90</v>
      </c>
      <c r="AV324" s="13" t="s">
        <v>90</v>
      </c>
      <c r="AW324" s="13" t="s">
        <v>36</v>
      </c>
      <c r="AX324" s="13" t="s">
        <v>80</v>
      </c>
      <c r="AY324" s="251" t="s">
        <v>161</v>
      </c>
    </row>
    <row r="325" s="14" customFormat="1">
      <c r="A325" s="14"/>
      <c r="B325" s="252"/>
      <c r="C325" s="253"/>
      <c r="D325" s="232" t="s">
        <v>250</v>
      </c>
      <c r="E325" s="254" t="s">
        <v>1</v>
      </c>
      <c r="F325" s="255" t="s">
        <v>253</v>
      </c>
      <c r="G325" s="253"/>
      <c r="H325" s="256">
        <v>61.725999999999999</v>
      </c>
      <c r="I325" s="257"/>
      <c r="J325" s="253"/>
      <c r="K325" s="253"/>
      <c r="L325" s="258"/>
      <c r="M325" s="259"/>
      <c r="N325" s="260"/>
      <c r="O325" s="260"/>
      <c r="P325" s="260"/>
      <c r="Q325" s="260"/>
      <c r="R325" s="260"/>
      <c r="S325" s="260"/>
      <c r="T325" s="261"/>
      <c r="U325" s="14"/>
      <c r="V325" s="14"/>
      <c r="W325" s="14"/>
      <c r="X325" s="14"/>
      <c r="Y325" s="14"/>
      <c r="Z325" s="14"/>
      <c r="AA325" s="14"/>
      <c r="AB325" s="14"/>
      <c r="AC325" s="14"/>
      <c r="AD325" s="14"/>
      <c r="AE325" s="14"/>
      <c r="AT325" s="262" t="s">
        <v>250</v>
      </c>
      <c r="AU325" s="262" t="s">
        <v>90</v>
      </c>
      <c r="AV325" s="14" t="s">
        <v>184</v>
      </c>
      <c r="AW325" s="14" t="s">
        <v>36</v>
      </c>
      <c r="AX325" s="14" t="s">
        <v>88</v>
      </c>
      <c r="AY325" s="262" t="s">
        <v>161</v>
      </c>
    </row>
    <row r="326" s="2" customFormat="1" ht="24.15" customHeight="1">
      <c r="A326" s="39"/>
      <c r="B326" s="40"/>
      <c r="C326" s="219" t="s">
        <v>109</v>
      </c>
      <c r="D326" s="219" t="s">
        <v>164</v>
      </c>
      <c r="E326" s="220" t="s">
        <v>1210</v>
      </c>
      <c r="F326" s="221" t="s">
        <v>1211</v>
      </c>
      <c r="G326" s="222" t="s">
        <v>248</v>
      </c>
      <c r="H326" s="223">
        <v>61.725999999999999</v>
      </c>
      <c r="I326" s="224"/>
      <c r="J326" s="225">
        <f>ROUND(I326*H326,2)</f>
        <v>0</v>
      </c>
      <c r="K326" s="221" t="s">
        <v>168</v>
      </c>
      <c r="L326" s="45"/>
      <c r="M326" s="226" t="s">
        <v>1</v>
      </c>
      <c r="N326" s="227" t="s">
        <v>45</v>
      </c>
      <c r="O326" s="92"/>
      <c r="P326" s="228">
        <f>O326*H326</f>
        <v>0</v>
      </c>
      <c r="Q326" s="228">
        <v>0</v>
      </c>
      <c r="R326" s="228">
        <f>Q326*H326</f>
        <v>0</v>
      </c>
      <c r="S326" s="228">
        <v>0</v>
      </c>
      <c r="T326" s="229">
        <f>S326*H326</f>
        <v>0</v>
      </c>
      <c r="U326" s="39"/>
      <c r="V326" s="39"/>
      <c r="W326" s="39"/>
      <c r="X326" s="39"/>
      <c r="Y326" s="39"/>
      <c r="Z326" s="39"/>
      <c r="AA326" s="39"/>
      <c r="AB326" s="39"/>
      <c r="AC326" s="39"/>
      <c r="AD326" s="39"/>
      <c r="AE326" s="39"/>
      <c r="AR326" s="230" t="s">
        <v>303</v>
      </c>
      <c r="AT326" s="230" t="s">
        <v>164</v>
      </c>
      <c r="AU326" s="230" t="s">
        <v>90</v>
      </c>
      <c r="AY326" s="18" t="s">
        <v>161</v>
      </c>
      <c r="BE326" s="231">
        <f>IF(N326="základní",J326,0)</f>
        <v>0</v>
      </c>
      <c r="BF326" s="231">
        <f>IF(N326="snížená",J326,0)</f>
        <v>0</v>
      </c>
      <c r="BG326" s="231">
        <f>IF(N326="zákl. přenesená",J326,0)</f>
        <v>0</v>
      </c>
      <c r="BH326" s="231">
        <f>IF(N326="sníž. přenesená",J326,0)</f>
        <v>0</v>
      </c>
      <c r="BI326" s="231">
        <f>IF(N326="nulová",J326,0)</f>
        <v>0</v>
      </c>
      <c r="BJ326" s="18" t="s">
        <v>88</v>
      </c>
      <c r="BK326" s="231">
        <f>ROUND(I326*H326,2)</f>
        <v>0</v>
      </c>
      <c r="BL326" s="18" t="s">
        <v>303</v>
      </c>
      <c r="BM326" s="230" t="s">
        <v>2659</v>
      </c>
    </row>
    <row r="327" s="2" customFormat="1" ht="24.15" customHeight="1">
      <c r="A327" s="39"/>
      <c r="B327" s="40"/>
      <c r="C327" s="219" t="s">
        <v>1188</v>
      </c>
      <c r="D327" s="219" t="s">
        <v>164</v>
      </c>
      <c r="E327" s="220" t="s">
        <v>1213</v>
      </c>
      <c r="F327" s="221" t="s">
        <v>1214</v>
      </c>
      <c r="G327" s="222" t="s">
        <v>441</v>
      </c>
      <c r="H327" s="223">
        <v>34.140000000000001</v>
      </c>
      <c r="I327" s="224"/>
      <c r="J327" s="225">
        <f>ROUND(I327*H327,2)</f>
        <v>0</v>
      </c>
      <c r="K327" s="221" t="s">
        <v>168</v>
      </c>
      <c r="L327" s="45"/>
      <c r="M327" s="226" t="s">
        <v>1</v>
      </c>
      <c r="N327" s="227" t="s">
        <v>45</v>
      </c>
      <c r="O327" s="92"/>
      <c r="P327" s="228">
        <f>O327*H327</f>
        <v>0</v>
      </c>
      <c r="Q327" s="228">
        <v>1.0000000000000001E-05</v>
      </c>
      <c r="R327" s="228">
        <f>Q327*H327</f>
        <v>0.00034140000000000006</v>
      </c>
      <c r="S327" s="228">
        <v>0</v>
      </c>
      <c r="T327" s="229">
        <f>S327*H327</f>
        <v>0</v>
      </c>
      <c r="U327" s="39"/>
      <c r="V327" s="39"/>
      <c r="W327" s="39"/>
      <c r="X327" s="39"/>
      <c r="Y327" s="39"/>
      <c r="Z327" s="39"/>
      <c r="AA327" s="39"/>
      <c r="AB327" s="39"/>
      <c r="AC327" s="39"/>
      <c r="AD327" s="39"/>
      <c r="AE327" s="39"/>
      <c r="AR327" s="230" t="s">
        <v>303</v>
      </c>
      <c r="AT327" s="230" t="s">
        <v>164</v>
      </c>
      <c r="AU327" s="230" t="s">
        <v>90</v>
      </c>
      <c r="AY327" s="18" t="s">
        <v>161</v>
      </c>
      <c r="BE327" s="231">
        <f>IF(N327="základní",J327,0)</f>
        <v>0</v>
      </c>
      <c r="BF327" s="231">
        <f>IF(N327="snížená",J327,0)</f>
        <v>0</v>
      </c>
      <c r="BG327" s="231">
        <f>IF(N327="zákl. přenesená",J327,0)</f>
        <v>0</v>
      </c>
      <c r="BH327" s="231">
        <f>IF(N327="sníž. přenesená",J327,0)</f>
        <v>0</v>
      </c>
      <c r="BI327" s="231">
        <f>IF(N327="nulová",J327,0)</f>
        <v>0</v>
      </c>
      <c r="BJ327" s="18" t="s">
        <v>88</v>
      </c>
      <c r="BK327" s="231">
        <f>ROUND(I327*H327,2)</f>
        <v>0</v>
      </c>
      <c r="BL327" s="18" t="s">
        <v>303</v>
      </c>
      <c r="BM327" s="230" t="s">
        <v>2660</v>
      </c>
    </row>
    <row r="328" s="2" customFormat="1" ht="21.75" customHeight="1">
      <c r="A328" s="39"/>
      <c r="B328" s="40"/>
      <c r="C328" s="219" t="s">
        <v>1195</v>
      </c>
      <c r="D328" s="219" t="s">
        <v>164</v>
      </c>
      <c r="E328" s="220" t="s">
        <v>1217</v>
      </c>
      <c r="F328" s="221" t="s">
        <v>1218</v>
      </c>
      <c r="G328" s="222" t="s">
        <v>441</v>
      </c>
      <c r="H328" s="223">
        <v>34.140000000000001</v>
      </c>
      <c r="I328" s="224"/>
      <c r="J328" s="225">
        <f>ROUND(I328*H328,2)</f>
        <v>0</v>
      </c>
      <c r="K328" s="221" t="s">
        <v>168</v>
      </c>
      <c r="L328" s="45"/>
      <c r="M328" s="226" t="s">
        <v>1</v>
      </c>
      <c r="N328" s="227" t="s">
        <v>45</v>
      </c>
      <c r="O328" s="92"/>
      <c r="P328" s="228">
        <f>O328*H328</f>
        <v>0</v>
      </c>
      <c r="Q328" s="228">
        <v>8.0000000000000007E-05</v>
      </c>
      <c r="R328" s="228">
        <f>Q328*H328</f>
        <v>0.0027312000000000005</v>
      </c>
      <c r="S328" s="228">
        <v>0</v>
      </c>
      <c r="T328" s="229">
        <f>S328*H328</f>
        <v>0</v>
      </c>
      <c r="U328" s="39"/>
      <c r="V328" s="39"/>
      <c r="W328" s="39"/>
      <c r="X328" s="39"/>
      <c r="Y328" s="39"/>
      <c r="Z328" s="39"/>
      <c r="AA328" s="39"/>
      <c r="AB328" s="39"/>
      <c r="AC328" s="39"/>
      <c r="AD328" s="39"/>
      <c r="AE328" s="39"/>
      <c r="AR328" s="230" t="s">
        <v>303</v>
      </c>
      <c r="AT328" s="230" t="s">
        <v>164</v>
      </c>
      <c r="AU328" s="230" t="s">
        <v>90</v>
      </c>
      <c r="AY328" s="18" t="s">
        <v>161</v>
      </c>
      <c r="BE328" s="231">
        <f>IF(N328="základní",J328,0)</f>
        <v>0</v>
      </c>
      <c r="BF328" s="231">
        <f>IF(N328="snížená",J328,0)</f>
        <v>0</v>
      </c>
      <c r="BG328" s="231">
        <f>IF(N328="zákl. přenesená",J328,0)</f>
        <v>0</v>
      </c>
      <c r="BH328" s="231">
        <f>IF(N328="sníž. přenesená",J328,0)</f>
        <v>0</v>
      </c>
      <c r="BI328" s="231">
        <f>IF(N328="nulová",J328,0)</f>
        <v>0</v>
      </c>
      <c r="BJ328" s="18" t="s">
        <v>88</v>
      </c>
      <c r="BK328" s="231">
        <f>ROUND(I328*H328,2)</f>
        <v>0</v>
      </c>
      <c r="BL328" s="18" t="s">
        <v>303</v>
      </c>
      <c r="BM328" s="230" t="s">
        <v>2661</v>
      </c>
    </row>
    <row r="329" s="2" customFormat="1" ht="16.5" customHeight="1">
      <c r="A329" s="39"/>
      <c r="B329" s="40"/>
      <c r="C329" s="263" t="s">
        <v>1202</v>
      </c>
      <c r="D329" s="263" t="s">
        <v>261</v>
      </c>
      <c r="E329" s="264" t="s">
        <v>1221</v>
      </c>
      <c r="F329" s="265" t="s">
        <v>1222</v>
      </c>
      <c r="G329" s="266" t="s">
        <v>441</v>
      </c>
      <c r="H329" s="267">
        <v>35.847000000000001</v>
      </c>
      <c r="I329" s="268"/>
      <c r="J329" s="269">
        <f>ROUND(I329*H329,2)</f>
        <v>0</v>
      </c>
      <c r="K329" s="265" t="s">
        <v>168</v>
      </c>
      <c r="L329" s="270"/>
      <c r="M329" s="271" t="s">
        <v>1</v>
      </c>
      <c r="N329" s="272" t="s">
        <v>45</v>
      </c>
      <c r="O329" s="92"/>
      <c r="P329" s="228">
        <f>O329*H329</f>
        <v>0</v>
      </c>
      <c r="Q329" s="228">
        <v>1.0000000000000001E-05</v>
      </c>
      <c r="R329" s="228">
        <f>Q329*H329</f>
        <v>0.00035847000000000006</v>
      </c>
      <c r="S329" s="228">
        <v>0</v>
      </c>
      <c r="T329" s="229">
        <f>S329*H329</f>
        <v>0</v>
      </c>
      <c r="U329" s="39"/>
      <c r="V329" s="39"/>
      <c r="W329" s="39"/>
      <c r="X329" s="39"/>
      <c r="Y329" s="39"/>
      <c r="Z329" s="39"/>
      <c r="AA329" s="39"/>
      <c r="AB329" s="39"/>
      <c r="AC329" s="39"/>
      <c r="AD329" s="39"/>
      <c r="AE329" s="39"/>
      <c r="AR329" s="230" t="s">
        <v>309</v>
      </c>
      <c r="AT329" s="230" t="s">
        <v>261</v>
      </c>
      <c r="AU329" s="230" t="s">
        <v>90</v>
      </c>
      <c r="AY329" s="18" t="s">
        <v>161</v>
      </c>
      <c r="BE329" s="231">
        <f>IF(N329="základní",J329,0)</f>
        <v>0</v>
      </c>
      <c r="BF329" s="231">
        <f>IF(N329="snížená",J329,0)</f>
        <v>0</v>
      </c>
      <c r="BG329" s="231">
        <f>IF(N329="zákl. přenesená",J329,0)</f>
        <v>0</v>
      </c>
      <c r="BH329" s="231">
        <f>IF(N329="sníž. přenesená",J329,0)</f>
        <v>0</v>
      </c>
      <c r="BI329" s="231">
        <f>IF(N329="nulová",J329,0)</f>
        <v>0</v>
      </c>
      <c r="BJ329" s="18" t="s">
        <v>88</v>
      </c>
      <c r="BK329" s="231">
        <f>ROUND(I329*H329,2)</f>
        <v>0</v>
      </c>
      <c r="BL329" s="18" t="s">
        <v>303</v>
      </c>
      <c r="BM329" s="230" t="s">
        <v>2662</v>
      </c>
    </row>
    <row r="330" s="13" customFormat="1">
      <c r="A330" s="13"/>
      <c r="B330" s="241"/>
      <c r="C330" s="242"/>
      <c r="D330" s="232" t="s">
        <v>250</v>
      </c>
      <c r="E330" s="242"/>
      <c r="F330" s="244" t="s">
        <v>2663</v>
      </c>
      <c r="G330" s="242"/>
      <c r="H330" s="245">
        <v>35.847000000000001</v>
      </c>
      <c r="I330" s="246"/>
      <c r="J330" s="242"/>
      <c r="K330" s="242"/>
      <c r="L330" s="247"/>
      <c r="M330" s="248"/>
      <c r="N330" s="249"/>
      <c r="O330" s="249"/>
      <c r="P330" s="249"/>
      <c r="Q330" s="249"/>
      <c r="R330" s="249"/>
      <c r="S330" s="249"/>
      <c r="T330" s="250"/>
      <c r="U330" s="13"/>
      <c r="V330" s="13"/>
      <c r="W330" s="13"/>
      <c r="X330" s="13"/>
      <c r="Y330" s="13"/>
      <c r="Z330" s="13"/>
      <c r="AA330" s="13"/>
      <c r="AB330" s="13"/>
      <c r="AC330" s="13"/>
      <c r="AD330" s="13"/>
      <c r="AE330" s="13"/>
      <c r="AT330" s="251" t="s">
        <v>250</v>
      </c>
      <c r="AU330" s="251" t="s">
        <v>90</v>
      </c>
      <c r="AV330" s="13" t="s">
        <v>90</v>
      </c>
      <c r="AW330" s="13" t="s">
        <v>4</v>
      </c>
      <c r="AX330" s="13" t="s">
        <v>88</v>
      </c>
      <c r="AY330" s="251" t="s">
        <v>161</v>
      </c>
    </row>
    <row r="331" s="2" customFormat="1" ht="24.15" customHeight="1">
      <c r="A331" s="39"/>
      <c r="B331" s="40"/>
      <c r="C331" s="219" t="s">
        <v>1209</v>
      </c>
      <c r="D331" s="219" t="s">
        <v>164</v>
      </c>
      <c r="E331" s="220" t="s">
        <v>1225</v>
      </c>
      <c r="F331" s="221" t="s">
        <v>1226</v>
      </c>
      <c r="G331" s="222" t="s">
        <v>248</v>
      </c>
      <c r="H331" s="223">
        <v>49.444000000000003</v>
      </c>
      <c r="I331" s="224"/>
      <c r="J331" s="225">
        <f>ROUND(I331*H331,2)</f>
        <v>0</v>
      </c>
      <c r="K331" s="221" t="s">
        <v>168</v>
      </c>
      <c r="L331" s="45"/>
      <c r="M331" s="226" t="s">
        <v>1</v>
      </c>
      <c r="N331" s="227" t="s">
        <v>45</v>
      </c>
      <c r="O331" s="92"/>
      <c r="P331" s="228">
        <f>O331*H331</f>
        <v>0</v>
      </c>
      <c r="Q331" s="228">
        <v>0.0031800000000000001</v>
      </c>
      <c r="R331" s="228">
        <f>Q331*H331</f>
        <v>0.15723192000000003</v>
      </c>
      <c r="S331" s="228">
        <v>0</v>
      </c>
      <c r="T331" s="229">
        <f>S331*H331</f>
        <v>0</v>
      </c>
      <c r="U331" s="39"/>
      <c r="V331" s="39"/>
      <c r="W331" s="39"/>
      <c r="X331" s="39"/>
      <c r="Y331" s="39"/>
      <c r="Z331" s="39"/>
      <c r="AA331" s="39"/>
      <c r="AB331" s="39"/>
      <c r="AC331" s="39"/>
      <c r="AD331" s="39"/>
      <c r="AE331" s="39"/>
      <c r="AR331" s="230" t="s">
        <v>303</v>
      </c>
      <c r="AT331" s="230" t="s">
        <v>164</v>
      </c>
      <c r="AU331" s="230" t="s">
        <v>90</v>
      </c>
      <c r="AY331" s="18" t="s">
        <v>161</v>
      </c>
      <c r="BE331" s="231">
        <f>IF(N331="základní",J331,0)</f>
        <v>0</v>
      </c>
      <c r="BF331" s="231">
        <f>IF(N331="snížená",J331,0)</f>
        <v>0</v>
      </c>
      <c r="BG331" s="231">
        <f>IF(N331="zákl. přenesená",J331,0)</f>
        <v>0</v>
      </c>
      <c r="BH331" s="231">
        <f>IF(N331="sníž. přenesená",J331,0)</f>
        <v>0</v>
      </c>
      <c r="BI331" s="231">
        <f>IF(N331="nulová",J331,0)</f>
        <v>0</v>
      </c>
      <c r="BJ331" s="18" t="s">
        <v>88</v>
      </c>
      <c r="BK331" s="231">
        <f>ROUND(I331*H331,2)</f>
        <v>0</v>
      </c>
      <c r="BL331" s="18" t="s">
        <v>303</v>
      </c>
      <c r="BM331" s="230" t="s">
        <v>2664</v>
      </c>
    </row>
    <row r="332" s="13" customFormat="1">
      <c r="A332" s="13"/>
      <c r="B332" s="241"/>
      <c r="C332" s="242"/>
      <c r="D332" s="232" t="s">
        <v>250</v>
      </c>
      <c r="E332" s="243" t="s">
        <v>1</v>
      </c>
      <c r="F332" s="244" t="s">
        <v>2503</v>
      </c>
      <c r="G332" s="242"/>
      <c r="H332" s="245">
        <v>51.060000000000002</v>
      </c>
      <c r="I332" s="246"/>
      <c r="J332" s="242"/>
      <c r="K332" s="242"/>
      <c r="L332" s="247"/>
      <c r="M332" s="248"/>
      <c r="N332" s="249"/>
      <c r="O332" s="249"/>
      <c r="P332" s="249"/>
      <c r="Q332" s="249"/>
      <c r="R332" s="249"/>
      <c r="S332" s="249"/>
      <c r="T332" s="250"/>
      <c r="U332" s="13"/>
      <c r="V332" s="13"/>
      <c r="W332" s="13"/>
      <c r="X332" s="13"/>
      <c r="Y332" s="13"/>
      <c r="Z332" s="13"/>
      <c r="AA332" s="13"/>
      <c r="AB332" s="13"/>
      <c r="AC332" s="13"/>
      <c r="AD332" s="13"/>
      <c r="AE332" s="13"/>
      <c r="AT332" s="251" t="s">
        <v>250</v>
      </c>
      <c r="AU332" s="251" t="s">
        <v>90</v>
      </c>
      <c r="AV332" s="13" t="s">
        <v>90</v>
      </c>
      <c r="AW332" s="13" t="s">
        <v>36</v>
      </c>
      <c r="AX332" s="13" t="s">
        <v>80</v>
      </c>
      <c r="AY332" s="251" t="s">
        <v>161</v>
      </c>
    </row>
    <row r="333" s="13" customFormat="1">
      <c r="A333" s="13"/>
      <c r="B333" s="241"/>
      <c r="C333" s="242"/>
      <c r="D333" s="232" t="s">
        <v>250</v>
      </c>
      <c r="E333" s="243" t="s">
        <v>1</v>
      </c>
      <c r="F333" s="244" t="s">
        <v>2504</v>
      </c>
      <c r="G333" s="242"/>
      <c r="H333" s="245">
        <v>-1.6160000000000001</v>
      </c>
      <c r="I333" s="246"/>
      <c r="J333" s="242"/>
      <c r="K333" s="242"/>
      <c r="L333" s="247"/>
      <c r="M333" s="248"/>
      <c r="N333" s="249"/>
      <c r="O333" s="249"/>
      <c r="P333" s="249"/>
      <c r="Q333" s="249"/>
      <c r="R333" s="249"/>
      <c r="S333" s="249"/>
      <c r="T333" s="250"/>
      <c r="U333" s="13"/>
      <c r="V333" s="13"/>
      <c r="W333" s="13"/>
      <c r="X333" s="13"/>
      <c r="Y333" s="13"/>
      <c r="Z333" s="13"/>
      <c r="AA333" s="13"/>
      <c r="AB333" s="13"/>
      <c r="AC333" s="13"/>
      <c r="AD333" s="13"/>
      <c r="AE333" s="13"/>
      <c r="AT333" s="251" t="s">
        <v>250</v>
      </c>
      <c r="AU333" s="251" t="s">
        <v>90</v>
      </c>
      <c r="AV333" s="13" t="s">
        <v>90</v>
      </c>
      <c r="AW333" s="13" t="s">
        <v>36</v>
      </c>
      <c r="AX333" s="13" t="s">
        <v>80</v>
      </c>
      <c r="AY333" s="251" t="s">
        <v>161</v>
      </c>
    </row>
    <row r="334" s="14" customFormat="1">
      <c r="A334" s="14"/>
      <c r="B334" s="252"/>
      <c r="C334" s="253"/>
      <c r="D334" s="232" t="s">
        <v>250</v>
      </c>
      <c r="E334" s="254" t="s">
        <v>1</v>
      </c>
      <c r="F334" s="255" t="s">
        <v>253</v>
      </c>
      <c r="G334" s="253"/>
      <c r="H334" s="256">
        <v>49.444000000000003</v>
      </c>
      <c r="I334" s="257"/>
      <c r="J334" s="253"/>
      <c r="K334" s="253"/>
      <c r="L334" s="258"/>
      <c r="M334" s="259"/>
      <c r="N334" s="260"/>
      <c r="O334" s="260"/>
      <c r="P334" s="260"/>
      <c r="Q334" s="260"/>
      <c r="R334" s="260"/>
      <c r="S334" s="260"/>
      <c r="T334" s="261"/>
      <c r="U334" s="14"/>
      <c r="V334" s="14"/>
      <c r="W334" s="14"/>
      <c r="X334" s="14"/>
      <c r="Y334" s="14"/>
      <c r="Z334" s="14"/>
      <c r="AA334" s="14"/>
      <c r="AB334" s="14"/>
      <c r="AC334" s="14"/>
      <c r="AD334" s="14"/>
      <c r="AE334" s="14"/>
      <c r="AT334" s="262" t="s">
        <v>250</v>
      </c>
      <c r="AU334" s="262" t="s">
        <v>90</v>
      </c>
      <c r="AV334" s="14" t="s">
        <v>184</v>
      </c>
      <c r="AW334" s="14" t="s">
        <v>36</v>
      </c>
      <c r="AX334" s="14" t="s">
        <v>88</v>
      </c>
      <c r="AY334" s="262" t="s">
        <v>161</v>
      </c>
    </row>
    <row r="335" s="2" customFormat="1" ht="16.5" customHeight="1">
      <c r="A335" s="39"/>
      <c r="B335" s="40"/>
      <c r="C335" s="219" t="s">
        <v>112</v>
      </c>
      <c r="D335" s="219" t="s">
        <v>164</v>
      </c>
      <c r="E335" s="220" t="s">
        <v>1229</v>
      </c>
      <c r="F335" s="221" t="s">
        <v>1230</v>
      </c>
      <c r="G335" s="222" t="s">
        <v>248</v>
      </c>
      <c r="H335" s="223">
        <v>18.140000000000001</v>
      </c>
      <c r="I335" s="224"/>
      <c r="J335" s="225">
        <f>ROUND(I335*H335,2)</f>
        <v>0</v>
      </c>
      <c r="K335" s="221" t="s">
        <v>168</v>
      </c>
      <c r="L335" s="45"/>
      <c r="M335" s="226" t="s">
        <v>1</v>
      </c>
      <c r="N335" s="227" t="s">
        <v>45</v>
      </c>
      <c r="O335" s="92"/>
      <c r="P335" s="228">
        <f>O335*H335</f>
        <v>0</v>
      </c>
      <c r="Q335" s="228">
        <v>0</v>
      </c>
      <c r="R335" s="228">
        <f>Q335*H335</f>
        <v>0</v>
      </c>
      <c r="S335" s="228">
        <v>3.0000000000000001E-05</v>
      </c>
      <c r="T335" s="229">
        <f>S335*H335</f>
        <v>0.0005442</v>
      </c>
      <c r="U335" s="39"/>
      <c r="V335" s="39"/>
      <c r="W335" s="39"/>
      <c r="X335" s="39"/>
      <c r="Y335" s="39"/>
      <c r="Z335" s="39"/>
      <c r="AA335" s="39"/>
      <c r="AB335" s="39"/>
      <c r="AC335" s="39"/>
      <c r="AD335" s="39"/>
      <c r="AE335" s="39"/>
      <c r="AR335" s="230" t="s">
        <v>303</v>
      </c>
      <c r="AT335" s="230" t="s">
        <v>164</v>
      </c>
      <c r="AU335" s="230" t="s">
        <v>90</v>
      </c>
      <c r="AY335" s="18" t="s">
        <v>161</v>
      </c>
      <c r="BE335" s="231">
        <f>IF(N335="základní",J335,0)</f>
        <v>0</v>
      </c>
      <c r="BF335" s="231">
        <f>IF(N335="snížená",J335,0)</f>
        <v>0</v>
      </c>
      <c r="BG335" s="231">
        <f>IF(N335="zákl. přenesená",J335,0)</f>
        <v>0</v>
      </c>
      <c r="BH335" s="231">
        <f>IF(N335="sníž. přenesená",J335,0)</f>
        <v>0</v>
      </c>
      <c r="BI335" s="231">
        <f>IF(N335="nulová",J335,0)</f>
        <v>0</v>
      </c>
      <c r="BJ335" s="18" t="s">
        <v>88</v>
      </c>
      <c r="BK335" s="231">
        <f>ROUND(I335*H335,2)</f>
        <v>0</v>
      </c>
      <c r="BL335" s="18" t="s">
        <v>303</v>
      </c>
      <c r="BM335" s="230" t="s">
        <v>2665</v>
      </c>
    </row>
    <row r="336" s="2" customFormat="1" ht="16.5" customHeight="1">
      <c r="A336" s="39"/>
      <c r="B336" s="40"/>
      <c r="C336" s="263" t="s">
        <v>1216</v>
      </c>
      <c r="D336" s="263" t="s">
        <v>261</v>
      </c>
      <c r="E336" s="264" t="s">
        <v>1233</v>
      </c>
      <c r="F336" s="265" t="s">
        <v>1234</v>
      </c>
      <c r="G336" s="266" t="s">
        <v>248</v>
      </c>
      <c r="H336" s="267">
        <v>19.047000000000001</v>
      </c>
      <c r="I336" s="268"/>
      <c r="J336" s="269">
        <f>ROUND(I336*H336,2)</f>
        <v>0</v>
      </c>
      <c r="K336" s="265" t="s">
        <v>168</v>
      </c>
      <c r="L336" s="270"/>
      <c r="M336" s="271" t="s">
        <v>1</v>
      </c>
      <c r="N336" s="272" t="s">
        <v>45</v>
      </c>
      <c r="O336" s="92"/>
      <c r="P336" s="228">
        <f>O336*H336</f>
        <v>0</v>
      </c>
      <c r="Q336" s="228">
        <v>4.0000000000000003E-05</v>
      </c>
      <c r="R336" s="228">
        <f>Q336*H336</f>
        <v>0.00076188000000000004</v>
      </c>
      <c r="S336" s="228">
        <v>0</v>
      </c>
      <c r="T336" s="229">
        <f>S336*H336</f>
        <v>0</v>
      </c>
      <c r="U336" s="39"/>
      <c r="V336" s="39"/>
      <c r="W336" s="39"/>
      <c r="X336" s="39"/>
      <c r="Y336" s="39"/>
      <c r="Z336" s="39"/>
      <c r="AA336" s="39"/>
      <c r="AB336" s="39"/>
      <c r="AC336" s="39"/>
      <c r="AD336" s="39"/>
      <c r="AE336" s="39"/>
      <c r="AR336" s="230" t="s">
        <v>309</v>
      </c>
      <c r="AT336" s="230" t="s">
        <v>261</v>
      </c>
      <c r="AU336" s="230" t="s">
        <v>90</v>
      </c>
      <c r="AY336" s="18" t="s">
        <v>161</v>
      </c>
      <c r="BE336" s="231">
        <f>IF(N336="základní",J336,0)</f>
        <v>0</v>
      </c>
      <c r="BF336" s="231">
        <f>IF(N336="snížená",J336,0)</f>
        <v>0</v>
      </c>
      <c r="BG336" s="231">
        <f>IF(N336="zákl. přenesená",J336,0)</f>
        <v>0</v>
      </c>
      <c r="BH336" s="231">
        <f>IF(N336="sníž. přenesená",J336,0)</f>
        <v>0</v>
      </c>
      <c r="BI336" s="231">
        <f>IF(N336="nulová",J336,0)</f>
        <v>0</v>
      </c>
      <c r="BJ336" s="18" t="s">
        <v>88</v>
      </c>
      <c r="BK336" s="231">
        <f>ROUND(I336*H336,2)</f>
        <v>0</v>
      </c>
      <c r="BL336" s="18" t="s">
        <v>303</v>
      </c>
      <c r="BM336" s="230" t="s">
        <v>2666</v>
      </c>
    </row>
    <row r="337" s="13" customFormat="1">
      <c r="A337" s="13"/>
      <c r="B337" s="241"/>
      <c r="C337" s="242"/>
      <c r="D337" s="232" t="s">
        <v>250</v>
      </c>
      <c r="E337" s="242"/>
      <c r="F337" s="244" t="s">
        <v>2667</v>
      </c>
      <c r="G337" s="242"/>
      <c r="H337" s="245">
        <v>19.047000000000001</v>
      </c>
      <c r="I337" s="246"/>
      <c r="J337" s="242"/>
      <c r="K337" s="242"/>
      <c r="L337" s="247"/>
      <c r="M337" s="248"/>
      <c r="N337" s="249"/>
      <c r="O337" s="249"/>
      <c r="P337" s="249"/>
      <c r="Q337" s="249"/>
      <c r="R337" s="249"/>
      <c r="S337" s="249"/>
      <c r="T337" s="250"/>
      <c r="U337" s="13"/>
      <c r="V337" s="13"/>
      <c r="W337" s="13"/>
      <c r="X337" s="13"/>
      <c r="Y337" s="13"/>
      <c r="Z337" s="13"/>
      <c r="AA337" s="13"/>
      <c r="AB337" s="13"/>
      <c r="AC337" s="13"/>
      <c r="AD337" s="13"/>
      <c r="AE337" s="13"/>
      <c r="AT337" s="251" t="s">
        <v>250</v>
      </c>
      <c r="AU337" s="251" t="s">
        <v>90</v>
      </c>
      <c r="AV337" s="13" t="s">
        <v>90</v>
      </c>
      <c r="AW337" s="13" t="s">
        <v>4</v>
      </c>
      <c r="AX337" s="13" t="s">
        <v>88</v>
      </c>
      <c r="AY337" s="251" t="s">
        <v>161</v>
      </c>
    </row>
    <row r="338" s="2" customFormat="1" ht="24.15" customHeight="1">
      <c r="A338" s="39"/>
      <c r="B338" s="40"/>
      <c r="C338" s="263" t="s">
        <v>1220</v>
      </c>
      <c r="D338" s="263" t="s">
        <v>261</v>
      </c>
      <c r="E338" s="264" t="s">
        <v>1238</v>
      </c>
      <c r="F338" s="265" t="s">
        <v>1239</v>
      </c>
      <c r="G338" s="266" t="s">
        <v>441</v>
      </c>
      <c r="H338" s="267">
        <v>19.047000000000001</v>
      </c>
      <c r="I338" s="268"/>
      <c r="J338" s="269">
        <f>ROUND(I338*H338,2)</f>
        <v>0</v>
      </c>
      <c r="K338" s="265" t="s">
        <v>168</v>
      </c>
      <c r="L338" s="270"/>
      <c r="M338" s="271" t="s">
        <v>1</v>
      </c>
      <c r="N338" s="272" t="s">
        <v>45</v>
      </c>
      <c r="O338" s="92"/>
      <c r="P338" s="228">
        <f>O338*H338</f>
        <v>0</v>
      </c>
      <c r="Q338" s="228">
        <v>0</v>
      </c>
      <c r="R338" s="228">
        <f>Q338*H338</f>
        <v>0</v>
      </c>
      <c r="S338" s="228">
        <v>0</v>
      </c>
      <c r="T338" s="229">
        <f>S338*H338</f>
        <v>0</v>
      </c>
      <c r="U338" s="39"/>
      <c r="V338" s="39"/>
      <c r="W338" s="39"/>
      <c r="X338" s="39"/>
      <c r="Y338" s="39"/>
      <c r="Z338" s="39"/>
      <c r="AA338" s="39"/>
      <c r="AB338" s="39"/>
      <c r="AC338" s="39"/>
      <c r="AD338" s="39"/>
      <c r="AE338" s="39"/>
      <c r="AR338" s="230" t="s">
        <v>309</v>
      </c>
      <c r="AT338" s="230" t="s">
        <v>261</v>
      </c>
      <c r="AU338" s="230" t="s">
        <v>90</v>
      </c>
      <c r="AY338" s="18" t="s">
        <v>161</v>
      </c>
      <c r="BE338" s="231">
        <f>IF(N338="základní",J338,0)</f>
        <v>0</v>
      </c>
      <c r="BF338" s="231">
        <f>IF(N338="snížená",J338,0)</f>
        <v>0</v>
      </c>
      <c r="BG338" s="231">
        <f>IF(N338="zákl. přenesená",J338,0)</f>
        <v>0</v>
      </c>
      <c r="BH338" s="231">
        <f>IF(N338="sníž. přenesená",J338,0)</f>
        <v>0</v>
      </c>
      <c r="BI338" s="231">
        <f>IF(N338="nulová",J338,0)</f>
        <v>0</v>
      </c>
      <c r="BJ338" s="18" t="s">
        <v>88</v>
      </c>
      <c r="BK338" s="231">
        <f>ROUND(I338*H338,2)</f>
        <v>0</v>
      </c>
      <c r="BL338" s="18" t="s">
        <v>303</v>
      </c>
      <c r="BM338" s="230" t="s">
        <v>2668</v>
      </c>
    </row>
    <row r="339" s="13" customFormat="1">
      <c r="A339" s="13"/>
      <c r="B339" s="241"/>
      <c r="C339" s="242"/>
      <c r="D339" s="232" t="s">
        <v>250</v>
      </c>
      <c r="E339" s="242"/>
      <c r="F339" s="244" t="s">
        <v>2667</v>
      </c>
      <c r="G339" s="242"/>
      <c r="H339" s="245">
        <v>19.047000000000001</v>
      </c>
      <c r="I339" s="246"/>
      <c r="J339" s="242"/>
      <c r="K339" s="242"/>
      <c r="L339" s="247"/>
      <c r="M339" s="248"/>
      <c r="N339" s="249"/>
      <c r="O339" s="249"/>
      <c r="P339" s="249"/>
      <c r="Q339" s="249"/>
      <c r="R339" s="249"/>
      <c r="S339" s="249"/>
      <c r="T339" s="250"/>
      <c r="U339" s="13"/>
      <c r="V339" s="13"/>
      <c r="W339" s="13"/>
      <c r="X339" s="13"/>
      <c r="Y339" s="13"/>
      <c r="Z339" s="13"/>
      <c r="AA339" s="13"/>
      <c r="AB339" s="13"/>
      <c r="AC339" s="13"/>
      <c r="AD339" s="13"/>
      <c r="AE339" s="13"/>
      <c r="AT339" s="251" t="s">
        <v>250</v>
      </c>
      <c r="AU339" s="251" t="s">
        <v>90</v>
      </c>
      <c r="AV339" s="13" t="s">
        <v>90</v>
      </c>
      <c r="AW339" s="13" t="s">
        <v>4</v>
      </c>
      <c r="AX339" s="13" t="s">
        <v>88</v>
      </c>
      <c r="AY339" s="251" t="s">
        <v>161</v>
      </c>
    </row>
    <row r="340" s="2" customFormat="1" ht="21.75" customHeight="1">
      <c r="A340" s="39"/>
      <c r="B340" s="40"/>
      <c r="C340" s="219" t="s">
        <v>115</v>
      </c>
      <c r="D340" s="219" t="s">
        <v>164</v>
      </c>
      <c r="E340" s="220" t="s">
        <v>1242</v>
      </c>
      <c r="F340" s="221" t="s">
        <v>1243</v>
      </c>
      <c r="G340" s="222" t="s">
        <v>248</v>
      </c>
      <c r="H340" s="223">
        <v>6.4160000000000004</v>
      </c>
      <c r="I340" s="224"/>
      <c r="J340" s="225">
        <f>ROUND(I340*H340,2)</f>
        <v>0</v>
      </c>
      <c r="K340" s="221" t="s">
        <v>168</v>
      </c>
      <c r="L340" s="45"/>
      <c r="M340" s="226" t="s">
        <v>1</v>
      </c>
      <c r="N340" s="227" t="s">
        <v>45</v>
      </c>
      <c r="O340" s="92"/>
      <c r="P340" s="228">
        <f>O340*H340</f>
        <v>0</v>
      </c>
      <c r="Q340" s="228">
        <v>0</v>
      </c>
      <c r="R340" s="228">
        <f>Q340*H340</f>
        <v>0</v>
      </c>
      <c r="S340" s="228">
        <v>3.0000000000000001E-05</v>
      </c>
      <c r="T340" s="229">
        <f>S340*H340</f>
        <v>0.00019248000000000003</v>
      </c>
      <c r="U340" s="39"/>
      <c r="V340" s="39"/>
      <c r="W340" s="39"/>
      <c r="X340" s="39"/>
      <c r="Y340" s="39"/>
      <c r="Z340" s="39"/>
      <c r="AA340" s="39"/>
      <c r="AB340" s="39"/>
      <c r="AC340" s="39"/>
      <c r="AD340" s="39"/>
      <c r="AE340" s="39"/>
      <c r="AR340" s="230" t="s">
        <v>303</v>
      </c>
      <c r="AT340" s="230" t="s">
        <v>164</v>
      </c>
      <c r="AU340" s="230" t="s">
        <v>90</v>
      </c>
      <c r="AY340" s="18" t="s">
        <v>161</v>
      </c>
      <c r="BE340" s="231">
        <f>IF(N340="základní",J340,0)</f>
        <v>0</v>
      </c>
      <c r="BF340" s="231">
        <f>IF(N340="snížená",J340,0)</f>
        <v>0</v>
      </c>
      <c r="BG340" s="231">
        <f>IF(N340="zákl. přenesená",J340,0)</f>
        <v>0</v>
      </c>
      <c r="BH340" s="231">
        <f>IF(N340="sníž. přenesená",J340,0)</f>
        <v>0</v>
      </c>
      <c r="BI340" s="231">
        <f>IF(N340="nulová",J340,0)</f>
        <v>0</v>
      </c>
      <c r="BJ340" s="18" t="s">
        <v>88</v>
      </c>
      <c r="BK340" s="231">
        <f>ROUND(I340*H340,2)</f>
        <v>0</v>
      </c>
      <c r="BL340" s="18" t="s">
        <v>303</v>
      </c>
      <c r="BM340" s="230" t="s">
        <v>2669</v>
      </c>
    </row>
    <row r="341" s="13" customFormat="1">
      <c r="A341" s="13"/>
      <c r="B341" s="241"/>
      <c r="C341" s="242"/>
      <c r="D341" s="232" t="s">
        <v>250</v>
      </c>
      <c r="E341" s="243" t="s">
        <v>1</v>
      </c>
      <c r="F341" s="244" t="s">
        <v>2510</v>
      </c>
      <c r="G341" s="242"/>
      <c r="H341" s="245">
        <v>6.4160000000000004</v>
      </c>
      <c r="I341" s="246"/>
      <c r="J341" s="242"/>
      <c r="K341" s="242"/>
      <c r="L341" s="247"/>
      <c r="M341" s="248"/>
      <c r="N341" s="249"/>
      <c r="O341" s="249"/>
      <c r="P341" s="249"/>
      <c r="Q341" s="249"/>
      <c r="R341" s="249"/>
      <c r="S341" s="249"/>
      <c r="T341" s="250"/>
      <c r="U341" s="13"/>
      <c r="V341" s="13"/>
      <c r="W341" s="13"/>
      <c r="X341" s="13"/>
      <c r="Y341" s="13"/>
      <c r="Z341" s="13"/>
      <c r="AA341" s="13"/>
      <c r="AB341" s="13"/>
      <c r="AC341" s="13"/>
      <c r="AD341" s="13"/>
      <c r="AE341" s="13"/>
      <c r="AT341" s="251" t="s">
        <v>250</v>
      </c>
      <c r="AU341" s="251" t="s">
        <v>90</v>
      </c>
      <c r="AV341" s="13" t="s">
        <v>90</v>
      </c>
      <c r="AW341" s="13" t="s">
        <v>36</v>
      </c>
      <c r="AX341" s="13" t="s">
        <v>80</v>
      </c>
      <c r="AY341" s="251" t="s">
        <v>161</v>
      </c>
    </row>
    <row r="342" s="14" customFormat="1">
      <c r="A342" s="14"/>
      <c r="B342" s="252"/>
      <c r="C342" s="253"/>
      <c r="D342" s="232" t="s">
        <v>250</v>
      </c>
      <c r="E342" s="254" t="s">
        <v>1</v>
      </c>
      <c r="F342" s="255" t="s">
        <v>253</v>
      </c>
      <c r="G342" s="253"/>
      <c r="H342" s="256">
        <v>6.4160000000000004</v>
      </c>
      <c r="I342" s="257"/>
      <c r="J342" s="253"/>
      <c r="K342" s="253"/>
      <c r="L342" s="258"/>
      <c r="M342" s="259"/>
      <c r="N342" s="260"/>
      <c r="O342" s="260"/>
      <c r="P342" s="260"/>
      <c r="Q342" s="260"/>
      <c r="R342" s="260"/>
      <c r="S342" s="260"/>
      <c r="T342" s="261"/>
      <c r="U342" s="14"/>
      <c r="V342" s="14"/>
      <c r="W342" s="14"/>
      <c r="X342" s="14"/>
      <c r="Y342" s="14"/>
      <c r="Z342" s="14"/>
      <c r="AA342" s="14"/>
      <c r="AB342" s="14"/>
      <c r="AC342" s="14"/>
      <c r="AD342" s="14"/>
      <c r="AE342" s="14"/>
      <c r="AT342" s="262" t="s">
        <v>250</v>
      </c>
      <c r="AU342" s="262" t="s">
        <v>90</v>
      </c>
      <c r="AV342" s="14" t="s">
        <v>184</v>
      </c>
      <c r="AW342" s="14" t="s">
        <v>36</v>
      </c>
      <c r="AX342" s="14" t="s">
        <v>88</v>
      </c>
      <c r="AY342" s="262" t="s">
        <v>161</v>
      </c>
    </row>
    <row r="343" s="2" customFormat="1" ht="16.5" customHeight="1">
      <c r="A343" s="39"/>
      <c r="B343" s="40"/>
      <c r="C343" s="263" t="s">
        <v>1228</v>
      </c>
      <c r="D343" s="263" t="s">
        <v>261</v>
      </c>
      <c r="E343" s="264" t="s">
        <v>1233</v>
      </c>
      <c r="F343" s="265" t="s">
        <v>1234</v>
      </c>
      <c r="G343" s="266" t="s">
        <v>248</v>
      </c>
      <c r="H343" s="267">
        <v>6.7370000000000001</v>
      </c>
      <c r="I343" s="268"/>
      <c r="J343" s="269">
        <f>ROUND(I343*H343,2)</f>
        <v>0</v>
      </c>
      <c r="K343" s="265" t="s">
        <v>168</v>
      </c>
      <c r="L343" s="270"/>
      <c r="M343" s="271" t="s">
        <v>1</v>
      </c>
      <c r="N343" s="272" t="s">
        <v>45</v>
      </c>
      <c r="O343" s="92"/>
      <c r="P343" s="228">
        <f>O343*H343</f>
        <v>0</v>
      </c>
      <c r="Q343" s="228">
        <v>4.0000000000000003E-05</v>
      </c>
      <c r="R343" s="228">
        <f>Q343*H343</f>
        <v>0.00026948</v>
      </c>
      <c r="S343" s="228">
        <v>0</v>
      </c>
      <c r="T343" s="229">
        <f>S343*H343</f>
        <v>0</v>
      </c>
      <c r="U343" s="39"/>
      <c r="V343" s="39"/>
      <c r="W343" s="39"/>
      <c r="X343" s="39"/>
      <c r="Y343" s="39"/>
      <c r="Z343" s="39"/>
      <c r="AA343" s="39"/>
      <c r="AB343" s="39"/>
      <c r="AC343" s="39"/>
      <c r="AD343" s="39"/>
      <c r="AE343" s="39"/>
      <c r="AR343" s="230" t="s">
        <v>309</v>
      </c>
      <c r="AT343" s="230" t="s">
        <v>261</v>
      </c>
      <c r="AU343" s="230" t="s">
        <v>90</v>
      </c>
      <c r="AY343" s="18" t="s">
        <v>161</v>
      </c>
      <c r="BE343" s="231">
        <f>IF(N343="základní",J343,0)</f>
        <v>0</v>
      </c>
      <c r="BF343" s="231">
        <f>IF(N343="snížená",J343,0)</f>
        <v>0</v>
      </c>
      <c r="BG343" s="231">
        <f>IF(N343="zákl. přenesená",J343,0)</f>
        <v>0</v>
      </c>
      <c r="BH343" s="231">
        <f>IF(N343="sníž. přenesená",J343,0)</f>
        <v>0</v>
      </c>
      <c r="BI343" s="231">
        <f>IF(N343="nulová",J343,0)</f>
        <v>0</v>
      </c>
      <c r="BJ343" s="18" t="s">
        <v>88</v>
      </c>
      <c r="BK343" s="231">
        <f>ROUND(I343*H343,2)</f>
        <v>0</v>
      </c>
      <c r="BL343" s="18" t="s">
        <v>303</v>
      </c>
      <c r="BM343" s="230" t="s">
        <v>2670</v>
      </c>
    </row>
    <row r="344" s="13" customFormat="1">
      <c r="A344" s="13"/>
      <c r="B344" s="241"/>
      <c r="C344" s="242"/>
      <c r="D344" s="232" t="s">
        <v>250</v>
      </c>
      <c r="E344" s="242"/>
      <c r="F344" s="244" t="s">
        <v>2512</v>
      </c>
      <c r="G344" s="242"/>
      <c r="H344" s="245">
        <v>6.7370000000000001</v>
      </c>
      <c r="I344" s="246"/>
      <c r="J344" s="242"/>
      <c r="K344" s="242"/>
      <c r="L344" s="247"/>
      <c r="M344" s="248"/>
      <c r="N344" s="249"/>
      <c r="O344" s="249"/>
      <c r="P344" s="249"/>
      <c r="Q344" s="249"/>
      <c r="R344" s="249"/>
      <c r="S344" s="249"/>
      <c r="T344" s="250"/>
      <c r="U344" s="13"/>
      <c r="V344" s="13"/>
      <c r="W344" s="13"/>
      <c r="X344" s="13"/>
      <c r="Y344" s="13"/>
      <c r="Z344" s="13"/>
      <c r="AA344" s="13"/>
      <c r="AB344" s="13"/>
      <c r="AC344" s="13"/>
      <c r="AD344" s="13"/>
      <c r="AE344" s="13"/>
      <c r="AT344" s="251" t="s">
        <v>250</v>
      </c>
      <c r="AU344" s="251" t="s">
        <v>90</v>
      </c>
      <c r="AV344" s="13" t="s">
        <v>90</v>
      </c>
      <c r="AW344" s="13" t="s">
        <v>4</v>
      </c>
      <c r="AX344" s="13" t="s">
        <v>88</v>
      </c>
      <c r="AY344" s="251" t="s">
        <v>161</v>
      </c>
    </row>
    <row r="345" s="2" customFormat="1" ht="24.15" customHeight="1">
      <c r="A345" s="39"/>
      <c r="B345" s="40"/>
      <c r="C345" s="263" t="s">
        <v>1232</v>
      </c>
      <c r="D345" s="263" t="s">
        <v>261</v>
      </c>
      <c r="E345" s="264" t="s">
        <v>1238</v>
      </c>
      <c r="F345" s="265" t="s">
        <v>1239</v>
      </c>
      <c r="G345" s="266" t="s">
        <v>441</v>
      </c>
      <c r="H345" s="267">
        <v>6.7370000000000001</v>
      </c>
      <c r="I345" s="268"/>
      <c r="J345" s="269">
        <f>ROUND(I345*H345,2)</f>
        <v>0</v>
      </c>
      <c r="K345" s="265" t="s">
        <v>168</v>
      </c>
      <c r="L345" s="270"/>
      <c r="M345" s="271" t="s">
        <v>1</v>
      </c>
      <c r="N345" s="272" t="s">
        <v>45</v>
      </c>
      <c r="O345" s="92"/>
      <c r="P345" s="228">
        <f>O345*H345</f>
        <v>0</v>
      </c>
      <c r="Q345" s="228">
        <v>0</v>
      </c>
      <c r="R345" s="228">
        <f>Q345*H345</f>
        <v>0</v>
      </c>
      <c r="S345" s="228">
        <v>0</v>
      </c>
      <c r="T345" s="229">
        <f>S345*H345</f>
        <v>0</v>
      </c>
      <c r="U345" s="39"/>
      <c r="V345" s="39"/>
      <c r="W345" s="39"/>
      <c r="X345" s="39"/>
      <c r="Y345" s="39"/>
      <c r="Z345" s="39"/>
      <c r="AA345" s="39"/>
      <c r="AB345" s="39"/>
      <c r="AC345" s="39"/>
      <c r="AD345" s="39"/>
      <c r="AE345" s="39"/>
      <c r="AR345" s="230" t="s">
        <v>309</v>
      </c>
      <c r="AT345" s="230" t="s">
        <v>261</v>
      </c>
      <c r="AU345" s="230" t="s">
        <v>90</v>
      </c>
      <c r="AY345" s="18" t="s">
        <v>161</v>
      </c>
      <c r="BE345" s="231">
        <f>IF(N345="základní",J345,0)</f>
        <v>0</v>
      </c>
      <c r="BF345" s="231">
        <f>IF(N345="snížená",J345,0)</f>
        <v>0</v>
      </c>
      <c r="BG345" s="231">
        <f>IF(N345="zákl. přenesená",J345,0)</f>
        <v>0</v>
      </c>
      <c r="BH345" s="231">
        <f>IF(N345="sníž. přenesená",J345,0)</f>
        <v>0</v>
      </c>
      <c r="BI345" s="231">
        <f>IF(N345="nulová",J345,0)</f>
        <v>0</v>
      </c>
      <c r="BJ345" s="18" t="s">
        <v>88</v>
      </c>
      <c r="BK345" s="231">
        <f>ROUND(I345*H345,2)</f>
        <v>0</v>
      </c>
      <c r="BL345" s="18" t="s">
        <v>303</v>
      </c>
      <c r="BM345" s="230" t="s">
        <v>2671</v>
      </c>
    </row>
    <row r="346" s="13" customFormat="1">
      <c r="A346" s="13"/>
      <c r="B346" s="241"/>
      <c r="C346" s="242"/>
      <c r="D346" s="232" t="s">
        <v>250</v>
      </c>
      <c r="E346" s="242"/>
      <c r="F346" s="244" t="s">
        <v>2512</v>
      </c>
      <c r="G346" s="242"/>
      <c r="H346" s="245">
        <v>6.7370000000000001</v>
      </c>
      <c r="I346" s="246"/>
      <c r="J346" s="242"/>
      <c r="K346" s="242"/>
      <c r="L346" s="247"/>
      <c r="M346" s="248"/>
      <c r="N346" s="249"/>
      <c r="O346" s="249"/>
      <c r="P346" s="249"/>
      <c r="Q346" s="249"/>
      <c r="R346" s="249"/>
      <c r="S346" s="249"/>
      <c r="T346" s="250"/>
      <c r="U346" s="13"/>
      <c r="V346" s="13"/>
      <c r="W346" s="13"/>
      <c r="X346" s="13"/>
      <c r="Y346" s="13"/>
      <c r="Z346" s="13"/>
      <c r="AA346" s="13"/>
      <c r="AB346" s="13"/>
      <c r="AC346" s="13"/>
      <c r="AD346" s="13"/>
      <c r="AE346" s="13"/>
      <c r="AT346" s="251" t="s">
        <v>250</v>
      </c>
      <c r="AU346" s="251" t="s">
        <v>90</v>
      </c>
      <c r="AV346" s="13" t="s">
        <v>90</v>
      </c>
      <c r="AW346" s="13" t="s">
        <v>4</v>
      </c>
      <c r="AX346" s="13" t="s">
        <v>88</v>
      </c>
      <c r="AY346" s="251" t="s">
        <v>161</v>
      </c>
    </row>
    <row r="347" s="2" customFormat="1" ht="24.15" customHeight="1">
      <c r="A347" s="39"/>
      <c r="B347" s="40"/>
      <c r="C347" s="219" t="s">
        <v>1237</v>
      </c>
      <c r="D347" s="219" t="s">
        <v>164</v>
      </c>
      <c r="E347" s="220" t="s">
        <v>1252</v>
      </c>
      <c r="F347" s="221" t="s">
        <v>1253</v>
      </c>
      <c r="G347" s="222" t="s">
        <v>248</v>
      </c>
      <c r="H347" s="223">
        <v>49.444000000000003</v>
      </c>
      <c r="I347" s="224"/>
      <c r="J347" s="225">
        <f>ROUND(I347*H347,2)</f>
        <v>0</v>
      </c>
      <c r="K347" s="221" t="s">
        <v>168</v>
      </c>
      <c r="L347" s="45"/>
      <c r="M347" s="226" t="s">
        <v>1</v>
      </c>
      <c r="N347" s="227" t="s">
        <v>45</v>
      </c>
      <c r="O347" s="92"/>
      <c r="P347" s="228">
        <f>O347*H347</f>
        <v>0</v>
      </c>
      <c r="Q347" s="228">
        <v>0.00021000000000000001</v>
      </c>
      <c r="R347" s="228">
        <f>Q347*H347</f>
        <v>0.01038324</v>
      </c>
      <c r="S347" s="228">
        <v>0</v>
      </c>
      <c r="T347" s="229">
        <f>S347*H347</f>
        <v>0</v>
      </c>
      <c r="U347" s="39"/>
      <c r="V347" s="39"/>
      <c r="W347" s="39"/>
      <c r="X347" s="39"/>
      <c r="Y347" s="39"/>
      <c r="Z347" s="39"/>
      <c r="AA347" s="39"/>
      <c r="AB347" s="39"/>
      <c r="AC347" s="39"/>
      <c r="AD347" s="39"/>
      <c r="AE347" s="39"/>
      <c r="AR347" s="230" t="s">
        <v>303</v>
      </c>
      <c r="AT347" s="230" t="s">
        <v>164</v>
      </c>
      <c r="AU347" s="230" t="s">
        <v>90</v>
      </c>
      <c r="AY347" s="18" t="s">
        <v>161</v>
      </c>
      <c r="BE347" s="231">
        <f>IF(N347="základní",J347,0)</f>
        <v>0</v>
      </c>
      <c r="BF347" s="231">
        <f>IF(N347="snížená",J347,0)</f>
        <v>0</v>
      </c>
      <c r="BG347" s="231">
        <f>IF(N347="zákl. přenesená",J347,0)</f>
        <v>0</v>
      </c>
      <c r="BH347" s="231">
        <f>IF(N347="sníž. přenesená",J347,0)</f>
        <v>0</v>
      </c>
      <c r="BI347" s="231">
        <f>IF(N347="nulová",J347,0)</f>
        <v>0</v>
      </c>
      <c r="BJ347" s="18" t="s">
        <v>88</v>
      </c>
      <c r="BK347" s="231">
        <f>ROUND(I347*H347,2)</f>
        <v>0</v>
      </c>
      <c r="BL347" s="18" t="s">
        <v>303</v>
      </c>
      <c r="BM347" s="230" t="s">
        <v>2672</v>
      </c>
    </row>
    <row r="348" s="2" customFormat="1" ht="24.15" customHeight="1">
      <c r="A348" s="39"/>
      <c r="B348" s="40"/>
      <c r="C348" s="219" t="s">
        <v>1241</v>
      </c>
      <c r="D348" s="219" t="s">
        <v>164</v>
      </c>
      <c r="E348" s="220" t="s">
        <v>1256</v>
      </c>
      <c r="F348" s="221" t="s">
        <v>1257</v>
      </c>
      <c r="G348" s="222" t="s">
        <v>248</v>
      </c>
      <c r="H348" s="223">
        <v>4.7999999999999998</v>
      </c>
      <c r="I348" s="224"/>
      <c r="J348" s="225">
        <f>ROUND(I348*H348,2)</f>
        <v>0</v>
      </c>
      <c r="K348" s="221" t="s">
        <v>168</v>
      </c>
      <c r="L348" s="45"/>
      <c r="M348" s="226" t="s">
        <v>1</v>
      </c>
      <c r="N348" s="227" t="s">
        <v>45</v>
      </c>
      <c r="O348" s="92"/>
      <c r="P348" s="228">
        <f>O348*H348</f>
        <v>0</v>
      </c>
      <c r="Q348" s="228">
        <v>2.0000000000000002E-05</v>
      </c>
      <c r="R348" s="228">
        <f>Q348*H348</f>
        <v>9.6000000000000002E-05</v>
      </c>
      <c r="S348" s="228">
        <v>0</v>
      </c>
      <c r="T348" s="229">
        <f>S348*H348</f>
        <v>0</v>
      </c>
      <c r="U348" s="39"/>
      <c r="V348" s="39"/>
      <c r="W348" s="39"/>
      <c r="X348" s="39"/>
      <c r="Y348" s="39"/>
      <c r="Z348" s="39"/>
      <c r="AA348" s="39"/>
      <c r="AB348" s="39"/>
      <c r="AC348" s="39"/>
      <c r="AD348" s="39"/>
      <c r="AE348" s="39"/>
      <c r="AR348" s="230" t="s">
        <v>303</v>
      </c>
      <c r="AT348" s="230" t="s">
        <v>164</v>
      </c>
      <c r="AU348" s="230" t="s">
        <v>90</v>
      </c>
      <c r="AY348" s="18" t="s">
        <v>161</v>
      </c>
      <c r="BE348" s="231">
        <f>IF(N348="základní",J348,0)</f>
        <v>0</v>
      </c>
      <c r="BF348" s="231">
        <f>IF(N348="snížená",J348,0)</f>
        <v>0</v>
      </c>
      <c r="BG348" s="231">
        <f>IF(N348="zákl. přenesená",J348,0)</f>
        <v>0</v>
      </c>
      <c r="BH348" s="231">
        <f>IF(N348="sníž. přenesená",J348,0)</f>
        <v>0</v>
      </c>
      <c r="BI348" s="231">
        <f>IF(N348="nulová",J348,0)</f>
        <v>0</v>
      </c>
      <c r="BJ348" s="18" t="s">
        <v>88</v>
      </c>
      <c r="BK348" s="231">
        <f>ROUND(I348*H348,2)</f>
        <v>0</v>
      </c>
      <c r="BL348" s="18" t="s">
        <v>303</v>
      </c>
      <c r="BM348" s="230" t="s">
        <v>2673</v>
      </c>
    </row>
    <row r="349" s="2" customFormat="1" ht="24.15" customHeight="1">
      <c r="A349" s="39"/>
      <c r="B349" s="40"/>
      <c r="C349" s="219" t="s">
        <v>1246</v>
      </c>
      <c r="D349" s="219" t="s">
        <v>164</v>
      </c>
      <c r="E349" s="220" t="s">
        <v>1260</v>
      </c>
      <c r="F349" s="221" t="s">
        <v>1261</v>
      </c>
      <c r="G349" s="222" t="s">
        <v>248</v>
      </c>
      <c r="H349" s="223">
        <v>1.6160000000000001</v>
      </c>
      <c r="I349" s="224"/>
      <c r="J349" s="225">
        <f>ROUND(I349*H349,2)</f>
        <v>0</v>
      </c>
      <c r="K349" s="221" t="s">
        <v>168</v>
      </c>
      <c r="L349" s="45"/>
      <c r="M349" s="226" t="s">
        <v>1</v>
      </c>
      <c r="N349" s="227" t="s">
        <v>45</v>
      </c>
      <c r="O349" s="92"/>
      <c r="P349" s="228">
        <f>O349*H349</f>
        <v>0</v>
      </c>
      <c r="Q349" s="228">
        <v>1.0000000000000001E-05</v>
      </c>
      <c r="R349" s="228">
        <f>Q349*H349</f>
        <v>1.6160000000000001E-05</v>
      </c>
      <c r="S349" s="228">
        <v>0</v>
      </c>
      <c r="T349" s="229">
        <f>S349*H349</f>
        <v>0</v>
      </c>
      <c r="U349" s="39"/>
      <c r="V349" s="39"/>
      <c r="W349" s="39"/>
      <c r="X349" s="39"/>
      <c r="Y349" s="39"/>
      <c r="Z349" s="39"/>
      <c r="AA349" s="39"/>
      <c r="AB349" s="39"/>
      <c r="AC349" s="39"/>
      <c r="AD349" s="39"/>
      <c r="AE349" s="39"/>
      <c r="AR349" s="230" t="s">
        <v>303</v>
      </c>
      <c r="AT349" s="230" t="s">
        <v>164</v>
      </c>
      <c r="AU349" s="230" t="s">
        <v>90</v>
      </c>
      <c r="AY349" s="18" t="s">
        <v>161</v>
      </c>
      <c r="BE349" s="231">
        <f>IF(N349="základní",J349,0)</f>
        <v>0</v>
      </c>
      <c r="BF349" s="231">
        <f>IF(N349="snížená",J349,0)</f>
        <v>0</v>
      </c>
      <c r="BG349" s="231">
        <f>IF(N349="zákl. přenesená",J349,0)</f>
        <v>0</v>
      </c>
      <c r="BH349" s="231">
        <f>IF(N349="sníž. přenesená",J349,0)</f>
        <v>0</v>
      </c>
      <c r="BI349" s="231">
        <f>IF(N349="nulová",J349,0)</f>
        <v>0</v>
      </c>
      <c r="BJ349" s="18" t="s">
        <v>88</v>
      </c>
      <c r="BK349" s="231">
        <f>ROUND(I349*H349,2)</f>
        <v>0</v>
      </c>
      <c r="BL349" s="18" t="s">
        <v>303</v>
      </c>
      <c r="BM349" s="230" t="s">
        <v>2674</v>
      </c>
    </row>
    <row r="350" s="13" customFormat="1">
      <c r="A350" s="13"/>
      <c r="B350" s="241"/>
      <c r="C350" s="242"/>
      <c r="D350" s="232" t="s">
        <v>250</v>
      </c>
      <c r="E350" s="243" t="s">
        <v>1</v>
      </c>
      <c r="F350" s="244" t="s">
        <v>2517</v>
      </c>
      <c r="G350" s="242"/>
      <c r="H350" s="245">
        <v>1.6160000000000001</v>
      </c>
      <c r="I350" s="246"/>
      <c r="J350" s="242"/>
      <c r="K350" s="242"/>
      <c r="L350" s="247"/>
      <c r="M350" s="248"/>
      <c r="N350" s="249"/>
      <c r="O350" s="249"/>
      <c r="P350" s="249"/>
      <c r="Q350" s="249"/>
      <c r="R350" s="249"/>
      <c r="S350" s="249"/>
      <c r="T350" s="250"/>
      <c r="U350" s="13"/>
      <c r="V350" s="13"/>
      <c r="W350" s="13"/>
      <c r="X350" s="13"/>
      <c r="Y350" s="13"/>
      <c r="Z350" s="13"/>
      <c r="AA350" s="13"/>
      <c r="AB350" s="13"/>
      <c r="AC350" s="13"/>
      <c r="AD350" s="13"/>
      <c r="AE350" s="13"/>
      <c r="AT350" s="251" t="s">
        <v>250</v>
      </c>
      <c r="AU350" s="251" t="s">
        <v>90</v>
      </c>
      <c r="AV350" s="13" t="s">
        <v>90</v>
      </c>
      <c r="AW350" s="13" t="s">
        <v>36</v>
      </c>
      <c r="AX350" s="13" t="s">
        <v>88</v>
      </c>
      <c r="AY350" s="251" t="s">
        <v>161</v>
      </c>
    </row>
    <row r="351" s="2" customFormat="1" ht="24.15" customHeight="1">
      <c r="A351" s="39"/>
      <c r="B351" s="40"/>
      <c r="C351" s="219" t="s">
        <v>1249</v>
      </c>
      <c r="D351" s="219" t="s">
        <v>164</v>
      </c>
      <c r="E351" s="220" t="s">
        <v>1264</v>
      </c>
      <c r="F351" s="221" t="s">
        <v>1265</v>
      </c>
      <c r="G351" s="222" t="s">
        <v>248</v>
      </c>
      <c r="H351" s="223">
        <v>18.140000000000001</v>
      </c>
      <c r="I351" s="224"/>
      <c r="J351" s="225">
        <f>ROUND(I351*H351,2)</f>
        <v>0</v>
      </c>
      <c r="K351" s="221" t="s">
        <v>168</v>
      </c>
      <c r="L351" s="45"/>
      <c r="M351" s="226" t="s">
        <v>1</v>
      </c>
      <c r="N351" s="227" t="s">
        <v>45</v>
      </c>
      <c r="O351" s="92"/>
      <c r="P351" s="228">
        <f>O351*H351</f>
        <v>0</v>
      </c>
      <c r="Q351" s="228">
        <v>1.0000000000000001E-05</v>
      </c>
      <c r="R351" s="228">
        <f>Q351*H351</f>
        <v>0.00018140000000000002</v>
      </c>
      <c r="S351" s="228">
        <v>0</v>
      </c>
      <c r="T351" s="229">
        <f>S351*H351</f>
        <v>0</v>
      </c>
      <c r="U351" s="39"/>
      <c r="V351" s="39"/>
      <c r="W351" s="39"/>
      <c r="X351" s="39"/>
      <c r="Y351" s="39"/>
      <c r="Z351" s="39"/>
      <c r="AA351" s="39"/>
      <c r="AB351" s="39"/>
      <c r="AC351" s="39"/>
      <c r="AD351" s="39"/>
      <c r="AE351" s="39"/>
      <c r="AR351" s="230" t="s">
        <v>303</v>
      </c>
      <c r="AT351" s="230" t="s">
        <v>164</v>
      </c>
      <c r="AU351" s="230" t="s">
        <v>90</v>
      </c>
      <c r="AY351" s="18" t="s">
        <v>161</v>
      </c>
      <c r="BE351" s="231">
        <f>IF(N351="základní",J351,0)</f>
        <v>0</v>
      </c>
      <c r="BF351" s="231">
        <f>IF(N351="snížená",J351,0)</f>
        <v>0</v>
      </c>
      <c r="BG351" s="231">
        <f>IF(N351="zákl. přenesená",J351,0)</f>
        <v>0</v>
      </c>
      <c r="BH351" s="231">
        <f>IF(N351="sníž. přenesená",J351,0)</f>
        <v>0</v>
      </c>
      <c r="BI351" s="231">
        <f>IF(N351="nulová",J351,0)</f>
        <v>0</v>
      </c>
      <c r="BJ351" s="18" t="s">
        <v>88</v>
      </c>
      <c r="BK351" s="231">
        <f>ROUND(I351*H351,2)</f>
        <v>0</v>
      </c>
      <c r="BL351" s="18" t="s">
        <v>303</v>
      </c>
      <c r="BM351" s="230" t="s">
        <v>2675</v>
      </c>
    </row>
    <row r="352" s="2" customFormat="1" ht="33" customHeight="1">
      <c r="A352" s="39"/>
      <c r="B352" s="40"/>
      <c r="C352" s="219" t="s">
        <v>1251</v>
      </c>
      <c r="D352" s="219" t="s">
        <v>164</v>
      </c>
      <c r="E352" s="220" t="s">
        <v>1267</v>
      </c>
      <c r="F352" s="221" t="s">
        <v>1268</v>
      </c>
      <c r="G352" s="222" t="s">
        <v>248</v>
      </c>
      <c r="H352" s="223">
        <v>49.444000000000003</v>
      </c>
      <c r="I352" s="224"/>
      <c r="J352" s="225">
        <f>ROUND(I352*H352,2)</f>
        <v>0</v>
      </c>
      <c r="K352" s="221" t="s">
        <v>168</v>
      </c>
      <c r="L352" s="45"/>
      <c r="M352" s="226" t="s">
        <v>1</v>
      </c>
      <c r="N352" s="227" t="s">
        <v>45</v>
      </c>
      <c r="O352" s="92"/>
      <c r="P352" s="228">
        <f>O352*H352</f>
        <v>0</v>
      </c>
      <c r="Q352" s="228">
        <v>0.00029</v>
      </c>
      <c r="R352" s="228">
        <f>Q352*H352</f>
        <v>0.014338760000000001</v>
      </c>
      <c r="S352" s="228">
        <v>0</v>
      </c>
      <c r="T352" s="229">
        <f>S352*H352</f>
        <v>0</v>
      </c>
      <c r="U352" s="39"/>
      <c r="V352" s="39"/>
      <c r="W352" s="39"/>
      <c r="X352" s="39"/>
      <c r="Y352" s="39"/>
      <c r="Z352" s="39"/>
      <c r="AA352" s="39"/>
      <c r="AB352" s="39"/>
      <c r="AC352" s="39"/>
      <c r="AD352" s="39"/>
      <c r="AE352" s="39"/>
      <c r="AR352" s="230" t="s">
        <v>303</v>
      </c>
      <c r="AT352" s="230" t="s">
        <v>164</v>
      </c>
      <c r="AU352" s="230" t="s">
        <v>90</v>
      </c>
      <c r="AY352" s="18" t="s">
        <v>161</v>
      </c>
      <c r="BE352" s="231">
        <f>IF(N352="základní",J352,0)</f>
        <v>0</v>
      </c>
      <c r="BF352" s="231">
        <f>IF(N352="snížená",J352,0)</f>
        <v>0</v>
      </c>
      <c r="BG352" s="231">
        <f>IF(N352="zákl. přenesená",J352,0)</f>
        <v>0</v>
      </c>
      <c r="BH352" s="231">
        <f>IF(N352="sníž. přenesená",J352,0)</f>
        <v>0</v>
      </c>
      <c r="BI352" s="231">
        <f>IF(N352="nulová",J352,0)</f>
        <v>0</v>
      </c>
      <c r="BJ352" s="18" t="s">
        <v>88</v>
      </c>
      <c r="BK352" s="231">
        <f>ROUND(I352*H352,2)</f>
        <v>0</v>
      </c>
      <c r="BL352" s="18" t="s">
        <v>303</v>
      </c>
      <c r="BM352" s="230" t="s">
        <v>2676</v>
      </c>
    </row>
    <row r="353" s="12" customFormat="1" ht="25.92" customHeight="1">
      <c r="A353" s="12"/>
      <c r="B353" s="203"/>
      <c r="C353" s="204"/>
      <c r="D353" s="205" t="s">
        <v>79</v>
      </c>
      <c r="E353" s="206" t="s">
        <v>813</v>
      </c>
      <c r="F353" s="206" t="s">
        <v>814</v>
      </c>
      <c r="G353" s="204"/>
      <c r="H353" s="204"/>
      <c r="I353" s="207"/>
      <c r="J353" s="208">
        <f>BK353</f>
        <v>0</v>
      </c>
      <c r="K353" s="204"/>
      <c r="L353" s="209"/>
      <c r="M353" s="210"/>
      <c r="N353" s="211"/>
      <c r="O353" s="211"/>
      <c r="P353" s="212">
        <f>SUM(P354:P357)</f>
        <v>0</v>
      </c>
      <c r="Q353" s="211"/>
      <c r="R353" s="212">
        <f>SUM(R354:R357)</f>
        <v>0</v>
      </c>
      <c r="S353" s="211"/>
      <c r="T353" s="213">
        <f>SUM(T354:T357)</f>
        <v>0</v>
      </c>
      <c r="U353" s="12"/>
      <c r="V353" s="12"/>
      <c r="W353" s="12"/>
      <c r="X353" s="12"/>
      <c r="Y353" s="12"/>
      <c r="Z353" s="12"/>
      <c r="AA353" s="12"/>
      <c r="AB353" s="12"/>
      <c r="AC353" s="12"/>
      <c r="AD353" s="12"/>
      <c r="AE353" s="12"/>
      <c r="AR353" s="214" t="s">
        <v>184</v>
      </c>
      <c r="AT353" s="215" t="s">
        <v>79</v>
      </c>
      <c r="AU353" s="215" t="s">
        <v>80</v>
      </c>
      <c r="AY353" s="214" t="s">
        <v>161</v>
      </c>
      <c r="BK353" s="216">
        <f>SUM(BK354:BK357)</f>
        <v>0</v>
      </c>
    </row>
    <row r="354" s="2" customFormat="1" ht="16.5" customHeight="1">
      <c r="A354" s="39"/>
      <c r="B354" s="40"/>
      <c r="C354" s="219" t="s">
        <v>1255</v>
      </c>
      <c r="D354" s="219" t="s">
        <v>164</v>
      </c>
      <c r="E354" s="220" t="s">
        <v>1270</v>
      </c>
      <c r="F354" s="221" t="s">
        <v>1271</v>
      </c>
      <c r="G354" s="222" t="s">
        <v>406</v>
      </c>
      <c r="H354" s="223">
        <v>8</v>
      </c>
      <c r="I354" s="224"/>
      <c r="J354" s="225">
        <f>ROUND(I354*H354,2)</f>
        <v>0</v>
      </c>
      <c r="K354" s="221" t="s">
        <v>168</v>
      </c>
      <c r="L354" s="45"/>
      <c r="M354" s="226" t="s">
        <v>1</v>
      </c>
      <c r="N354" s="227" t="s">
        <v>45</v>
      </c>
      <c r="O354" s="92"/>
      <c r="P354" s="228">
        <f>O354*H354</f>
        <v>0</v>
      </c>
      <c r="Q354" s="228">
        <v>0</v>
      </c>
      <c r="R354" s="228">
        <f>Q354*H354</f>
        <v>0</v>
      </c>
      <c r="S354" s="228">
        <v>0</v>
      </c>
      <c r="T354" s="229">
        <f>S354*H354</f>
        <v>0</v>
      </c>
      <c r="U354" s="39"/>
      <c r="V354" s="39"/>
      <c r="W354" s="39"/>
      <c r="X354" s="39"/>
      <c r="Y354" s="39"/>
      <c r="Z354" s="39"/>
      <c r="AA354" s="39"/>
      <c r="AB354" s="39"/>
      <c r="AC354" s="39"/>
      <c r="AD354" s="39"/>
      <c r="AE354" s="39"/>
      <c r="AR354" s="230" t="s">
        <v>407</v>
      </c>
      <c r="AT354" s="230" t="s">
        <v>164</v>
      </c>
      <c r="AU354" s="230" t="s">
        <v>88</v>
      </c>
      <c r="AY354" s="18" t="s">
        <v>161</v>
      </c>
      <c r="BE354" s="231">
        <f>IF(N354="základní",J354,0)</f>
        <v>0</v>
      </c>
      <c r="BF354" s="231">
        <f>IF(N354="snížená",J354,0)</f>
        <v>0</v>
      </c>
      <c r="BG354" s="231">
        <f>IF(N354="zákl. přenesená",J354,0)</f>
        <v>0</v>
      </c>
      <c r="BH354" s="231">
        <f>IF(N354="sníž. přenesená",J354,0)</f>
        <v>0</v>
      </c>
      <c r="BI354" s="231">
        <f>IF(N354="nulová",J354,0)</f>
        <v>0</v>
      </c>
      <c r="BJ354" s="18" t="s">
        <v>88</v>
      </c>
      <c r="BK354" s="231">
        <f>ROUND(I354*H354,2)</f>
        <v>0</v>
      </c>
      <c r="BL354" s="18" t="s">
        <v>407</v>
      </c>
      <c r="BM354" s="230" t="s">
        <v>2677</v>
      </c>
    </row>
    <row r="355" s="2" customFormat="1">
      <c r="A355" s="39"/>
      <c r="B355" s="40"/>
      <c r="C355" s="41"/>
      <c r="D355" s="232" t="s">
        <v>171</v>
      </c>
      <c r="E355" s="41"/>
      <c r="F355" s="233" t="s">
        <v>1273</v>
      </c>
      <c r="G355" s="41"/>
      <c r="H355" s="41"/>
      <c r="I355" s="234"/>
      <c r="J355" s="41"/>
      <c r="K355" s="41"/>
      <c r="L355" s="45"/>
      <c r="M355" s="235"/>
      <c r="N355" s="236"/>
      <c r="O355" s="92"/>
      <c r="P355" s="92"/>
      <c r="Q355" s="92"/>
      <c r="R355" s="92"/>
      <c r="S355" s="92"/>
      <c r="T355" s="93"/>
      <c r="U355" s="39"/>
      <c r="V355" s="39"/>
      <c r="W355" s="39"/>
      <c r="X355" s="39"/>
      <c r="Y355" s="39"/>
      <c r="Z355" s="39"/>
      <c r="AA355" s="39"/>
      <c r="AB355" s="39"/>
      <c r="AC355" s="39"/>
      <c r="AD355" s="39"/>
      <c r="AE355" s="39"/>
      <c r="AT355" s="18" t="s">
        <v>171</v>
      </c>
      <c r="AU355" s="18" t="s">
        <v>88</v>
      </c>
    </row>
    <row r="356" s="2" customFormat="1" ht="16.5" customHeight="1">
      <c r="A356" s="39"/>
      <c r="B356" s="40"/>
      <c r="C356" s="219" t="s">
        <v>1259</v>
      </c>
      <c r="D356" s="219" t="s">
        <v>164</v>
      </c>
      <c r="E356" s="220" t="s">
        <v>1274</v>
      </c>
      <c r="F356" s="221" t="s">
        <v>1275</v>
      </c>
      <c r="G356" s="222" t="s">
        <v>406</v>
      </c>
      <c r="H356" s="223">
        <v>8</v>
      </c>
      <c r="I356" s="224"/>
      <c r="J356" s="225">
        <f>ROUND(I356*H356,2)</f>
        <v>0</v>
      </c>
      <c r="K356" s="221" t="s">
        <v>168</v>
      </c>
      <c r="L356" s="45"/>
      <c r="M356" s="226" t="s">
        <v>1</v>
      </c>
      <c r="N356" s="227" t="s">
        <v>45</v>
      </c>
      <c r="O356" s="92"/>
      <c r="P356" s="228">
        <f>O356*H356</f>
        <v>0</v>
      </c>
      <c r="Q356" s="228">
        <v>0</v>
      </c>
      <c r="R356" s="228">
        <f>Q356*H356</f>
        <v>0</v>
      </c>
      <c r="S356" s="228">
        <v>0</v>
      </c>
      <c r="T356" s="229">
        <f>S356*H356</f>
        <v>0</v>
      </c>
      <c r="U356" s="39"/>
      <c r="V356" s="39"/>
      <c r="W356" s="39"/>
      <c r="X356" s="39"/>
      <c r="Y356" s="39"/>
      <c r="Z356" s="39"/>
      <c r="AA356" s="39"/>
      <c r="AB356" s="39"/>
      <c r="AC356" s="39"/>
      <c r="AD356" s="39"/>
      <c r="AE356" s="39"/>
      <c r="AR356" s="230" t="s">
        <v>407</v>
      </c>
      <c r="AT356" s="230" t="s">
        <v>164</v>
      </c>
      <c r="AU356" s="230" t="s">
        <v>88</v>
      </c>
      <c r="AY356" s="18" t="s">
        <v>161</v>
      </c>
      <c r="BE356" s="231">
        <f>IF(N356="základní",J356,0)</f>
        <v>0</v>
      </c>
      <c r="BF356" s="231">
        <f>IF(N356="snížená",J356,0)</f>
        <v>0</v>
      </c>
      <c r="BG356" s="231">
        <f>IF(N356="zákl. přenesená",J356,0)</f>
        <v>0</v>
      </c>
      <c r="BH356" s="231">
        <f>IF(N356="sníž. přenesená",J356,0)</f>
        <v>0</v>
      </c>
      <c r="BI356" s="231">
        <f>IF(N356="nulová",J356,0)</f>
        <v>0</v>
      </c>
      <c r="BJ356" s="18" t="s">
        <v>88</v>
      </c>
      <c r="BK356" s="231">
        <f>ROUND(I356*H356,2)</f>
        <v>0</v>
      </c>
      <c r="BL356" s="18" t="s">
        <v>407</v>
      </c>
      <c r="BM356" s="230" t="s">
        <v>2678</v>
      </c>
    </row>
    <row r="357" s="2" customFormat="1">
      <c r="A357" s="39"/>
      <c r="B357" s="40"/>
      <c r="C357" s="41"/>
      <c r="D357" s="232" t="s">
        <v>171</v>
      </c>
      <c r="E357" s="41"/>
      <c r="F357" s="233" t="s">
        <v>1273</v>
      </c>
      <c r="G357" s="41"/>
      <c r="H357" s="41"/>
      <c r="I357" s="234"/>
      <c r="J357" s="41"/>
      <c r="K357" s="41"/>
      <c r="L357" s="45"/>
      <c r="M357" s="237"/>
      <c r="N357" s="238"/>
      <c r="O357" s="239"/>
      <c r="P357" s="239"/>
      <c r="Q357" s="239"/>
      <c r="R357" s="239"/>
      <c r="S357" s="239"/>
      <c r="T357" s="240"/>
      <c r="U357" s="39"/>
      <c r="V357" s="39"/>
      <c r="W357" s="39"/>
      <c r="X357" s="39"/>
      <c r="Y357" s="39"/>
      <c r="Z357" s="39"/>
      <c r="AA357" s="39"/>
      <c r="AB357" s="39"/>
      <c r="AC357" s="39"/>
      <c r="AD357" s="39"/>
      <c r="AE357" s="39"/>
      <c r="AT357" s="18" t="s">
        <v>171</v>
      </c>
      <c r="AU357" s="18" t="s">
        <v>88</v>
      </c>
    </row>
    <row r="358" s="2" customFormat="1" ht="6.96" customHeight="1">
      <c r="A358" s="39"/>
      <c r="B358" s="67"/>
      <c r="C358" s="68"/>
      <c r="D358" s="68"/>
      <c r="E358" s="68"/>
      <c r="F358" s="68"/>
      <c r="G358" s="68"/>
      <c r="H358" s="68"/>
      <c r="I358" s="68"/>
      <c r="J358" s="68"/>
      <c r="K358" s="68"/>
      <c r="L358" s="45"/>
      <c r="M358" s="39"/>
      <c r="O358" s="39"/>
      <c r="P358" s="39"/>
      <c r="Q358" s="39"/>
      <c r="R358" s="39"/>
      <c r="S358" s="39"/>
      <c r="T358" s="39"/>
      <c r="U358" s="39"/>
      <c r="V358" s="39"/>
      <c r="W358" s="39"/>
      <c r="X358" s="39"/>
      <c r="Y358" s="39"/>
      <c r="Z358" s="39"/>
      <c r="AA358" s="39"/>
      <c r="AB358" s="39"/>
      <c r="AC358" s="39"/>
      <c r="AD358" s="39"/>
      <c r="AE358" s="39"/>
    </row>
  </sheetData>
  <sheetProtection sheet="1" autoFilter="0" formatColumns="0" formatRows="0" objects="1" scenarios="1" spinCount="100000" saltValue="sl67TdrfNsfdobPbeuI2VvVeIXkIAqabNx4T8ujk8yIXhaErgG9b6m3EGySd+7NfKPPQQAxZ4W3SEjD+G+bMZw==" hashValue="E/yVErE/Lmuuwff2JKOkO4MynaRcXJxvVJZsGNZ52SEVoTZwQ6oDhHNGpaW67mGDwPBDAO4PbI/7kjTfgAOGmA==" algorithmName="SHA-512" password="CC35"/>
  <autoFilter ref="C132:K357"/>
  <mergeCells count="9">
    <mergeCell ref="E7:H7"/>
    <mergeCell ref="E9:H9"/>
    <mergeCell ref="E18:H18"/>
    <mergeCell ref="E27:H27"/>
    <mergeCell ref="E85:H85"/>
    <mergeCell ref="E87:H87"/>
    <mergeCell ref="E123:H123"/>
    <mergeCell ref="E125:H125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1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129</v>
      </c>
    </row>
    <row r="3" s="1" customFormat="1" ht="6.96" customHeight="1">
      <c r="B3" s="137"/>
      <c r="C3" s="138"/>
      <c r="D3" s="138"/>
      <c r="E3" s="138"/>
      <c r="F3" s="138"/>
      <c r="G3" s="138"/>
      <c r="H3" s="138"/>
      <c r="I3" s="138"/>
      <c r="J3" s="138"/>
      <c r="K3" s="138"/>
      <c r="L3" s="21"/>
      <c r="AT3" s="18" t="s">
        <v>90</v>
      </c>
    </row>
    <row r="4" s="1" customFormat="1" ht="24.96" customHeight="1">
      <c r="B4" s="21"/>
      <c r="D4" s="139" t="s">
        <v>130</v>
      </c>
      <c r="L4" s="21"/>
      <c r="M4" s="140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1" t="s">
        <v>16</v>
      </c>
      <c r="L6" s="21"/>
    </row>
    <row r="7" s="1" customFormat="1" ht="26.25" customHeight="1">
      <c r="B7" s="21"/>
      <c r="E7" s="142" t="str">
        <f>'Rekapitulace stavby'!K6</f>
        <v>Rekonstrukce Denního stacionáře psychiatrického oddělení, KZ, a.s. – Nemocnice Most, o.z.</v>
      </c>
      <c r="F7" s="141"/>
      <c r="G7" s="141"/>
      <c r="H7" s="141"/>
      <c r="L7" s="21"/>
    </row>
    <row r="8" s="2" customFormat="1" ht="12" customHeight="1">
      <c r="A8" s="39"/>
      <c r="B8" s="45"/>
      <c r="C8" s="39"/>
      <c r="D8" s="141" t="s">
        <v>131</v>
      </c>
      <c r="E8" s="39"/>
      <c r="F8" s="39"/>
      <c r="G8" s="39"/>
      <c r="H8" s="39"/>
      <c r="I8" s="39"/>
      <c r="J8" s="39"/>
      <c r="K8" s="39"/>
      <c r="L8" s="64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43" t="s">
        <v>2679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41" t="s">
        <v>18</v>
      </c>
      <c r="E11" s="39"/>
      <c r="F11" s="144" t="s">
        <v>1</v>
      </c>
      <c r="G11" s="39"/>
      <c r="H11" s="39"/>
      <c r="I11" s="141" t="s">
        <v>19</v>
      </c>
      <c r="J11" s="144" t="s">
        <v>1</v>
      </c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41" t="s">
        <v>20</v>
      </c>
      <c r="E12" s="39"/>
      <c r="F12" s="144" t="s">
        <v>21</v>
      </c>
      <c r="G12" s="39"/>
      <c r="H12" s="39"/>
      <c r="I12" s="141" t="s">
        <v>22</v>
      </c>
      <c r="J12" s="145" t="str">
        <f>'Rekapitulace stavby'!AN8</f>
        <v>2. 6. 2025</v>
      </c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1" t="s">
        <v>24</v>
      </c>
      <c r="E14" s="39"/>
      <c r="F14" s="39"/>
      <c r="G14" s="39"/>
      <c r="H14" s="39"/>
      <c r="I14" s="141" t="s">
        <v>25</v>
      </c>
      <c r="J14" s="144" t="s">
        <v>26</v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44" t="s">
        <v>27</v>
      </c>
      <c r="F15" s="39"/>
      <c r="G15" s="39"/>
      <c r="H15" s="39"/>
      <c r="I15" s="141" t="s">
        <v>28</v>
      </c>
      <c r="J15" s="144" t="s">
        <v>29</v>
      </c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41" t="s">
        <v>30</v>
      </c>
      <c r="E17" s="39"/>
      <c r="F17" s="39"/>
      <c r="G17" s="39"/>
      <c r="H17" s="39"/>
      <c r="I17" s="141" t="s">
        <v>25</v>
      </c>
      <c r="J17" s="34" t="str">
        <f>'Rekapitulace stavby'!AN13</f>
        <v>Vyplň údaj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44"/>
      <c r="G18" s="144"/>
      <c r="H18" s="144"/>
      <c r="I18" s="141" t="s">
        <v>28</v>
      </c>
      <c r="J18" s="34" t="str">
        <f>'Rekapitulace stavby'!AN14</f>
        <v>Vyplň údaj</v>
      </c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41" t="s">
        <v>32</v>
      </c>
      <c r="E20" s="39"/>
      <c r="F20" s="39"/>
      <c r="G20" s="39"/>
      <c r="H20" s="39"/>
      <c r="I20" s="141" t="s">
        <v>25</v>
      </c>
      <c r="J20" s="144" t="s">
        <v>33</v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44" t="s">
        <v>34</v>
      </c>
      <c r="F21" s="39"/>
      <c r="G21" s="39"/>
      <c r="H21" s="39"/>
      <c r="I21" s="141" t="s">
        <v>28</v>
      </c>
      <c r="J21" s="144" t="s">
        <v>35</v>
      </c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41" t="s">
        <v>37</v>
      </c>
      <c r="E23" s="39"/>
      <c r="F23" s="39"/>
      <c r="G23" s="39"/>
      <c r="H23" s="39"/>
      <c r="I23" s="141" t="s">
        <v>25</v>
      </c>
      <c r="J23" s="144" t="s">
        <v>1</v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44" t="s">
        <v>38</v>
      </c>
      <c r="F24" s="39"/>
      <c r="G24" s="39"/>
      <c r="H24" s="39"/>
      <c r="I24" s="141" t="s">
        <v>28</v>
      </c>
      <c r="J24" s="144" t="s">
        <v>1</v>
      </c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41" t="s">
        <v>39</v>
      </c>
      <c r="E26" s="39"/>
      <c r="F26" s="39"/>
      <c r="G26" s="39"/>
      <c r="H26" s="39"/>
      <c r="I26" s="39"/>
      <c r="J26" s="39"/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46"/>
      <c r="B27" s="147"/>
      <c r="C27" s="146"/>
      <c r="D27" s="146"/>
      <c r="E27" s="148" t="s">
        <v>1</v>
      </c>
      <c r="F27" s="148"/>
      <c r="G27" s="148"/>
      <c r="H27" s="148"/>
      <c r="I27" s="146"/>
      <c r="J27" s="146"/>
      <c r="K27" s="146"/>
      <c r="L27" s="149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146"/>
      <c r="AD27" s="146"/>
      <c r="AE27" s="146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50"/>
      <c r="E29" s="150"/>
      <c r="F29" s="150"/>
      <c r="G29" s="150"/>
      <c r="H29" s="150"/>
      <c r="I29" s="150"/>
      <c r="J29" s="150"/>
      <c r="K29" s="150"/>
      <c r="L29" s="64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51" t="s">
        <v>40</v>
      </c>
      <c r="E30" s="39"/>
      <c r="F30" s="39"/>
      <c r="G30" s="39"/>
      <c r="H30" s="39"/>
      <c r="I30" s="39"/>
      <c r="J30" s="152">
        <f>ROUND(J136, 2)</f>
        <v>0</v>
      </c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0"/>
      <c r="E31" s="150"/>
      <c r="F31" s="150"/>
      <c r="G31" s="150"/>
      <c r="H31" s="150"/>
      <c r="I31" s="150"/>
      <c r="J31" s="150"/>
      <c r="K31" s="150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53" t="s">
        <v>42</v>
      </c>
      <c r="G32" s="39"/>
      <c r="H32" s="39"/>
      <c r="I32" s="153" t="s">
        <v>41</v>
      </c>
      <c r="J32" s="153" t="s">
        <v>43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54" t="s">
        <v>44</v>
      </c>
      <c r="E33" s="141" t="s">
        <v>45</v>
      </c>
      <c r="F33" s="155">
        <f>ROUND((SUM(BE136:BE384)),  2)</f>
        <v>0</v>
      </c>
      <c r="G33" s="39"/>
      <c r="H33" s="39"/>
      <c r="I33" s="156">
        <v>0.20999999999999999</v>
      </c>
      <c r="J33" s="155">
        <f>ROUND(((SUM(BE136:BE384))*I33),  2)</f>
        <v>0</v>
      </c>
      <c r="K33" s="39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41" t="s">
        <v>46</v>
      </c>
      <c r="F34" s="155">
        <f>ROUND((SUM(BF136:BF384)),  2)</f>
        <v>0</v>
      </c>
      <c r="G34" s="39"/>
      <c r="H34" s="39"/>
      <c r="I34" s="156">
        <v>0.12</v>
      </c>
      <c r="J34" s="155">
        <f>ROUND(((SUM(BF136:BF384))*I34),  2)</f>
        <v>0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41" t="s">
        <v>47</v>
      </c>
      <c r="F35" s="155">
        <f>ROUND((SUM(BG136:BG384)),  2)</f>
        <v>0</v>
      </c>
      <c r="G35" s="39"/>
      <c r="H35" s="39"/>
      <c r="I35" s="156">
        <v>0.20999999999999999</v>
      </c>
      <c r="J35" s="155">
        <f>0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41" t="s">
        <v>48</v>
      </c>
      <c r="F36" s="155">
        <f>ROUND((SUM(BH136:BH384)),  2)</f>
        <v>0</v>
      </c>
      <c r="G36" s="39"/>
      <c r="H36" s="39"/>
      <c r="I36" s="156">
        <v>0.12</v>
      </c>
      <c r="J36" s="155">
        <f>0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1" t="s">
        <v>49</v>
      </c>
      <c r="F37" s="155">
        <f>ROUND((SUM(BI136:BI384)),  2)</f>
        <v>0</v>
      </c>
      <c r="G37" s="39"/>
      <c r="H37" s="39"/>
      <c r="I37" s="156">
        <v>0</v>
      </c>
      <c r="J37" s="155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7"/>
      <c r="D39" s="158" t="s">
        <v>50</v>
      </c>
      <c r="E39" s="159"/>
      <c r="F39" s="159"/>
      <c r="G39" s="160" t="s">
        <v>51</v>
      </c>
      <c r="H39" s="161" t="s">
        <v>52</v>
      </c>
      <c r="I39" s="159"/>
      <c r="J39" s="162">
        <f>SUM(J30:J37)</f>
        <v>0</v>
      </c>
      <c r="K39" s="163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64" t="s">
        <v>53</v>
      </c>
      <c r="E50" s="165"/>
      <c r="F50" s="165"/>
      <c r="G50" s="164" t="s">
        <v>54</v>
      </c>
      <c r="H50" s="165"/>
      <c r="I50" s="165"/>
      <c r="J50" s="165"/>
      <c r="K50" s="165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66" t="s">
        <v>55</v>
      </c>
      <c r="E61" s="167"/>
      <c r="F61" s="168" t="s">
        <v>56</v>
      </c>
      <c r="G61" s="166" t="s">
        <v>55</v>
      </c>
      <c r="H61" s="167"/>
      <c r="I61" s="167"/>
      <c r="J61" s="169" t="s">
        <v>56</v>
      </c>
      <c r="K61" s="167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64" t="s">
        <v>57</v>
      </c>
      <c r="E65" s="170"/>
      <c r="F65" s="170"/>
      <c r="G65" s="164" t="s">
        <v>58</v>
      </c>
      <c r="H65" s="170"/>
      <c r="I65" s="170"/>
      <c r="J65" s="170"/>
      <c r="K65" s="170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66" t="s">
        <v>55</v>
      </c>
      <c r="E76" s="167"/>
      <c r="F76" s="168" t="s">
        <v>56</v>
      </c>
      <c r="G76" s="166" t="s">
        <v>55</v>
      </c>
      <c r="H76" s="167"/>
      <c r="I76" s="167"/>
      <c r="J76" s="169" t="s">
        <v>56</v>
      </c>
      <c r="K76" s="167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71"/>
      <c r="C77" s="172"/>
      <c r="D77" s="172"/>
      <c r="E77" s="172"/>
      <c r="F77" s="172"/>
      <c r="G77" s="172"/>
      <c r="H77" s="172"/>
      <c r="I77" s="172"/>
      <c r="J77" s="172"/>
      <c r="K77" s="172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73"/>
      <c r="C81" s="174"/>
      <c r="D81" s="174"/>
      <c r="E81" s="174"/>
      <c r="F81" s="174"/>
      <c r="G81" s="174"/>
      <c r="H81" s="174"/>
      <c r="I81" s="174"/>
      <c r="J81" s="174"/>
      <c r="K81" s="174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133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26.25" customHeight="1">
      <c r="A85" s="39"/>
      <c r="B85" s="40"/>
      <c r="C85" s="41"/>
      <c r="D85" s="41"/>
      <c r="E85" s="175" t="str">
        <f>E7</f>
        <v>Rekonstrukce Denního stacionáře psychiatrického oddělení, KZ, a.s. – Nemocnice Most, o.z.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2" customHeight="1">
      <c r="A86" s="39"/>
      <c r="B86" s="40"/>
      <c r="C86" s="33" t="s">
        <v>131</v>
      </c>
      <c r="D86" s="41"/>
      <c r="E86" s="41"/>
      <c r="F86" s="41"/>
      <c r="G86" s="41"/>
      <c r="H86" s="41"/>
      <c r="I86" s="41"/>
      <c r="J86" s="41"/>
      <c r="K86" s="41"/>
      <c r="L86" s="64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6.5" customHeight="1">
      <c r="A87" s="39"/>
      <c r="B87" s="40"/>
      <c r="C87" s="41"/>
      <c r="D87" s="41"/>
      <c r="E87" s="77" t="str">
        <f>E9</f>
        <v>126 - Keramická dílna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2" customHeight="1">
      <c r="A89" s="39"/>
      <c r="B89" s="40"/>
      <c r="C89" s="33" t="s">
        <v>20</v>
      </c>
      <c r="D89" s="41"/>
      <c r="E89" s="41"/>
      <c r="F89" s="28" t="str">
        <f>F12</f>
        <v>J. E. Purkyně 270, 434 64 Most</v>
      </c>
      <c r="G89" s="41"/>
      <c r="H89" s="41"/>
      <c r="I89" s="33" t="s">
        <v>22</v>
      </c>
      <c r="J89" s="80" t="str">
        <f>IF(J12="","",J12)</f>
        <v>2. 6. 2025</v>
      </c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5.15" customHeight="1">
      <c r="A91" s="39"/>
      <c r="B91" s="40"/>
      <c r="C91" s="33" t="s">
        <v>24</v>
      </c>
      <c r="D91" s="41"/>
      <c r="E91" s="41"/>
      <c r="F91" s="28" t="str">
        <f>E15</f>
        <v>Krajská zdravotní, a.s.</v>
      </c>
      <c r="G91" s="41"/>
      <c r="H91" s="41"/>
      <c r="I91" s="33" t="s">
        <v>32</v>
      </c>
      <c r="J91" s="37" t="str">
        <f>E21</f>
        <v>MOSTIKA s.r.o.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25.65" customHeight="1">
      <c r="A92" s="39"/>
      <c r="B92" s="40"/>
      <c r="C92" s="33" t="s">
        <v>30</v>
      </c>
      <c r="D92" s="41"/>
      <c r="E92" s="41"/>
      <c r="F92" s="28" t="str">
        <f>IF(E18="","",E18)</f>
        <v>Vyplň údaj</v>
      </c>
      <c r="G92" s="41"/>
      <c r="H92" s="41"/>
      <c r="I92" s="33" t="s">
        <v>37</v>
      </c>
      <c r="J92" s="37" t="str">
        <f>E24</f>
        <v>Ing. arch. Luboš Polanský</v>
      </c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0.32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29.28" customHeight="1">
      <c r="A94" s="39"/>
      <c r="B94" s="40"/>
      <c r="C94" s="176" t="s">
        <v>134</v>
      </c>
      <c r="D94" s="177"/>
      <c r="E94" s="177"/>
      <c r="F94" s="177"/>
      <c r="G94" s="177"/>
      <c r="H94" s="177"/>
      <c r="I94" s="177"/>
      <c r="J94" s="178" t="s">
        <v>135</v>
      </c>
      <c r="K94" s="177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2.8" customHeight="1">
      <c r="A96" s="39"/>
      <c r="B96" s="40"/>
      <c r="C96" s="179" t="s">
        <v>136</v>
      </c>
      <c r="D96" s="41"/>
      <c r="E96" s="41"/>
      <c r="F96" s="41"/>
      <c r="G96" s="41"/>
      <c r="H96" s="41"/>
      <c r="I96" s="41"/>
      <c r="J96" s="111">
        <f>J136</f>
        <v>0</v>
      </c>
      <c r="K96" s="41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U96" s="18" t="s">
        <v>137</v>
      </c>
    </row>
    <row r="97" s="9" customFormat="1" ht="24.96" customHeight="1">
      <c r="A97" s="9"/>
      <c r="B97" s="180"/>
      <c r="C97" s="181"/>
      <c r="D97" s="182" t="s">
        <v>236</v>
      </c>
      <c r="E97" s="183"/>
      <c r="F97" s="183"/>
      <c r="G97" s="183"/>
      <c r="H97" s="183"/>
      <c r="I97" s="183"/>
      <c r="J97" s="184">
        <f>J137</f>
        <v>0</v>
      </c>
      <c r="K97" s="181"/>
      <c r="L97" s="185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6"/>
      <c r="C98" s="187"/>
      <c r="D98" s="188" t="s">
        <v>1752</v>
      </c>
      <c r="E98" s="189"/>
      <c r="F98" s="189"/>
      <c r="G98" s="189"/>
      <c r="H98" s="189"/>
      <c r="I98" s="189"/>
      <c r="J98" s="190">
        <f>J138</f>
        <v>0</v>
      </c>
      <c r="K98" s="187"/>
      <c r="L98" s="191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6"/>
      <c r="C99" s="187"/>
      <c r="D99" s="188" t="s">
        <v>237</v>
      </c>
      <c r="E99" s="189"/>
      <c r="F99" s="189"/>
      <c r="G99" s="189"/>
      <c r="H99" s="189"/>
      <c r="I99" s="189"/>
      <c r="J99" s="190">
        <f>J148</f>
        <v>0</v>
      </c>
      <c r="K99" s="187"/>
      <c r="L99" s="191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6"/>
      <c r="C100" s="187"/>
      <c r="D100" s="188" t="s">
        <v>238</v>
      </c>
      <c r="E100" s="189"/>
      <c r="F100" s="189"/>
      <c r="G100" s="189"/>
      <c r="H100" s="189"/>
      <c r="I100" s="189"/>
      <c r="J100" s="190">
        <f>J168</f>
        <v>0</v>
      </c>
      <c r="K100" s="187"/>
      <c r="L100" s="191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6"/>
      <c r="C101" s="187"/>
      <c r="D101" s="188" t="s">
        <v>239</v>
      </c>
      <c r="E101" s="189"/>
      <c r="F101" s="189"/>
      <c r="G101" s="189"/>
      <c r="H101" s="189"/>
      <c r="I101" s="189"/>
      <c r="J101" s="190">
        <f>J179</f>
        <v>0</v>
      </c>
      <c r="K101" s="187"/>
      <c r="L101" s="191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86"/>
      <c r="C102" s="187"/>
      <c r="D102" s="188" t="s">
        <v>411</v>
      </c>
      <c r="E102" s="189"/>
      <c r="F102" s="189"/>
      <c r="G102" s="189"/>
      <c r="H102" s="189"/>
      <c r="I102" s="189"/>
      <c r="J102" s="190">
        <f>J189</f>
        <v>0</v>
      </c>
      <c r="K102" s="187"/>
      <c r="L102" s="191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9" customFormat="1" ht="24.96" customHeight="1">
      <c r="A103" s="9"/>
      <c r="B103" s="180"/>
      <c r="C103" s="181"/>
      <c r="D103" s="182" t="s">
        <v>240</v>
      </c>
      <c r="E103" s="183"/>
      <c r="F103" s="183"/>
      <c r="G103" s="183"/>
      <c r="H103" s="183"/>
      <c r="I103" s="183"/>
      <c r="J103" s="184">
        <f>J192</f>
        <v>0</v>
      </c>
      <c r="K103" s="181"/>
      <c r="L103" s="185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</row>
    <row r="104" s="10" customFormat="1" ht="19.92" customHeight="1">
      <c r="A104" s="10"/>
      <c r="B104" s="186"/>
      <c r="C104" s="187"/>
      <c r="D104" s="188" t="s">
        <v>819</v>
      </c>
      <c r="E104" s="189"/>
      <c r="F104" s="189"/>
      <c r="G104" s="189"/>
      <c r="H104" s="189"/>
      <c r="I104" s="189"/>
      <c r="J104" s="190">
        <f>J193</f>
        <v>0</v>
      </c>
      <c r="K104" s="187"/>
      <c r="L104" s="191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86"/>
      <c r="C105" s="187"/>
      <c r="D105" s="188" t="s">
        <v>820</v>
      </c>
      <c r="E105" s="189"/>
      <c r="F105" s="189"/>
      <c r="G105" s="189"/>
      <c r="H105" s="189"/>
      <c r="I105" s="189"/>
      <c r="J105" s="190">
        <f>J202</f>
        <v>0</v>
      </c>
      <c r="K105" s="187"/>
      <c r="L105" s="191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86"/>
      <c r="C106" s="187"/>
      <c r="D106" s="188" t="s">
        <v>821</v>
      </c>
      <c r="E106" s="189"/>
      <c r="F106" s="189"/>
      <c r="G106" s="189"/>
      <c r="H106" s="189"/>
      <c r="I106" s="189"/>
      <c r="J106" s="190">
        <f>J215</f>
        <v>0</v>
      </c>
      <c r="K106" s="187"/>
      <c r="L106" s="191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186"/>
      <c r="C107" s="187"/>
      <c r="D107" s="188" t="s">
        <v>822</v>
      </c>
      <c r="E107" s="189"/>
      <c r="F107" s="189"/>
      <c r="G107" s="189"/>
      <c r="H107" s="189"/>
      <c r="I107" s="189"/>
      <c r="J107" s="190">
        <f>J233</f>
        <v>0</v>
      </c>
      <c r="K107" s="187"/>
      <c r="L107" s="191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10" customFormat="1" ht="19.92" customHeight="1">
      <c r="A108" s="10"/>
      <c r="B108" s="186"/>
      <c r="C108" s="187"/>
      <c r="D108" s="188" t="s">
        <v>414</v>
      </c>
      <c r="E108" s="189"/>
      <c r="F108" s="189"/>
      <c r="G108" s="189"/>
      <c r="H108" s="189"/>
      <c r="I108" s="189"/>
      <c r="J108" s="190">
        <f>J239</f>
        <v>0</v>
      </c>
      <c r="K108" s="187"/>
      <c r="L108" s="191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10" customFormat="1" ht="19.92" customHeight="1">
      <c r="A109" s="10"/>
      <c r="B109" s="186"/>
      <c r="C109" s="187"/>
      <c r="D109" s="188" t="s">
        <v>241</v>
      </c>
      <c r="E109" s="189"/>
      <c r="F109" s="189"/>
      <c r="G109" s="189"/>
      <c r="H109" s="189"/>
      <c r="I109" s="189"/>
      <c r="J109" s="190">
        <f>J247</f>
        <v>0</v>
      </c>
      <c r="K109" s="187"/>
      <c r="L109" s="191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10" customFormat="1" ht="19.92" customHeight="1">
      <c r="A110" s="10"/>
      <c r="B110" s="186"/>
      <c r="C110" s="187"/>
      <c r="D110" s="188" t="s">
        <v>1278</v>
      </c>
      <c r="E110" s="189"/>
      <c r="F110" s="189"/>
      <c r="G110" s="189"/>
      <c r="H110" s="189"/>
      <c r="I110" s="189"/>
      <c r="J110" s="190">
        <f>J258</f>
        <v>0</v>
      </c>
      <c r="K110" s="187"/>
      <c r="L110" s="191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</row>
    <row r="111" s="10" customFormat="1" ht="19.92" customHeight="1">
      <c r="A111" s="10"/>
      <c r="B111" s="186"/>
      <c r="C111" s="187"/>
      <c r="D111" s="188" t="s">
        <v>2680</v>
      </c>
      <c r="E111" s="189"/>
      <c r="F111" s="189"/>
      <c r="G111" s="189"/>
      <c r="H111" s="189"/>
      <c r="I111" s="189"/>
      <c r="J111" s="190">
        <f>J264</f>
        <v>0</v>
      </c>
      <c r="K111" s="187"/>
      <c r="L111" s="191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</row>
    <row r="112" s="10" customFormat="1" ht="19.92" customHeight="1">
      <c r="A112" s="10"/>
      <c r="B112" s="186"/>
      <c r="C112" s="187"/>
      <c r="D112" s="188" t="s">
        <v>824</v>
      </c>
      <c r="E112" s="189"/>
      <c r="F112" s="189"/>
      <c r="G112" s="189"/>
      <c r="H112" s="189"/>
      <c r="I112" s="189"/>
      <c r="J112" s="190">
        <f>J270</f>
        <v>0</v>
      </c>
      <c r="K112" s="187"/>
      <c r="L112" s="191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</row>
    <row r="113" s="10" customFormat="1" ht="19.92" customHeight="1">
      <c r="A113" s="10"/>
      <c r="B113" s="186"/>
      <c r="C113" s="187"/>
      <c r="D113" s="188" t="s">
        <v>825</v>
      </c>
      <c r="E113" s="189"/>
      <c r="F113" s="189"/>
      <c r="G113" s="189"/>
      <c r="H113" s="189"/>
      <c r="I113" s="189"/>
      <c r="J113" s="190">
        <f>J307</f>
        <v>0</v>
      </c>
      <c r="K113" s="187"/>
      <c r="L113" s="191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</row>
    <row r="114" s="10" customFormat="1" ht="19.92" customHeight="1">
      <c r="A114" s="10"/>
      <c r="B114" s="186"/>
      <c r="C114" s="187"/>
      <c r="D114" s="188" t="s">
        <v>242</v>
      </c>
      <c r="E114" s="189"/>
      <c r="F114" s="189"/>
      <c r="G114" s="189"/>
      <c r="H114" s="189"/>
      <c r="I114" s="189"/>
      <c r="J114" s="190">
        <f>J340</f>
        <v>0</v>
      </c>
      <c r="K114" s="187"/>
      <c r="L114" s="191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</row>
    <row r="115" s="10" customFormat="1" ht="19.92" customHeight="1">
      <c r="A115" s="10"/>
      <c r="B115" s="186"/>
      <c r="C115" s="187"/>
      <c r="D115" s="188" t="s">
        <v>826</v>
      </c>
      <c r="E115" s="189"/>
      <c r="F115" s="189"/>
      <c r="G115" s="189"/>
      <c r="H115" s="189"/>
      <c r="I115" s="189"/>
      <c r="J115" s="190">
        <f>J348</f>
        <v>0</v>
      </c>
      <c r="K115" s="187"/>
      <c r="L115" s="191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</row>
    <row r="116" s="9" customFormat="1" ht="24.96" customHeight="1">
      <c r="A116" s="9"/>
      <c r="B116" s="180"/>
      <c r="C116" s="181"/>
      <c r="D116" s="182" t="s">
        <v>417</v>
      </c>
      <c r="E116" s="183"/>
      <c r="F116" s="183"/>
      <c r="G116" s="183"/>
      <c r="H116" s="183"/>
      <c r="I116" s="183"/>
      <c r="J116" s="184">
        <f>J380</f>
        <v>0</v>
      </c>
      <c r="K116" s="181"/>
      <c r="L116" s="185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</row>
    <row r="117" s="2" customFormat="1" ht="21.84" customHeight="1">
      <c r="A117" s="39"/>
      <c r="B117" s="40"/>
      <c r="C117" s="41"/>
      <c r="D117" s="41"/>
      <c r="E117" s="41"/>
      <c r="F117" s="41"/>
      <c r="G117" s="41"/>
      <c r="H117" s="41"/>
      <c r="I117" s="41"/>
      <c r="J117" s="41"/>
      <c r="K117" s="41"/>
      <c r="L117" s="64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2" customFormat="1" ht="6.96" customHeight="1">
      <c r="A118" s="39"/>
      <c r="B118" s="67"/>
      <c r="C118" s="68"/>
      <c r="D118" s="68"/>
      <c r="E118" s="68"/>
      <c r="F118" s="68"/>
      <c r="G118" s="68"/>
      <c r="H118" s="68"/>
      <c r="I118" s="68"/>
      <c r="J118" s="68"/>
      <c r="K118" s="68"/>
      <c r="L118" s="64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22" s="2" customFormat="1" ht="6.96" customHeight="1">
      <c r="A122" s="39"/>
      <c r="B122" s="69"/>
      <c r="C122" s="70"/>
      <c r="D122" s="70"/>
      <c r="E122" s="70"/>
      <c r="F122" s="70"/>
      <c r="G122" s="70"/>
      <c r="H122" s="70"/>
      <c r="I122" s="70"/>
      <c r="J122" s="70"/>
      <c r="K122" s="70"/>
      <c r="L122" s="64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</row>
    <row r="123" s="2" customFormat="1" ht="24.96" customHeight="1">
      <c r="A123" s="39"/>
      <c r="B123" s="40"/>
      <c r="C123" s="24" t="s">
        <v>145</v>
      </c>
      <c r="D123" s="41"/>
      <c r="E123" s="41"/>
      <c r="F123" s="41"/>
      <c r="G123" s="41"/>
      <c r="H123" s="41"/>
      <c r="I123" s="41"/>
      <c r="J123" s="41"/>
      <c r="K123" s="41"/>
      <c r="L123" s="64"/>
      <c r="S123" s="39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</row>
    <row r="124" s="2" customFormat="1" ht="6.96" customHeight="1">
      <c r="A124" s="39"/>
      <c r="B124" s="40"/>
      <c r="C124" s="41"/>
      <c r="D124" s="41"/>
      <c r="E124" s="41"/>
      <c r="F124" s="41"/>
      <c r="G124" s="41"/>
      <c r="H124" s="41"/>
      <c r="I124" s="41"/>
      <c r="J124" s="41"/>
      <c r="K124" s="41"/>
      <c r="L124" s="64"/>
      <c r="S124" s="39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</row>
    <row r="125" s="2" customFormat="1" ht="12" customHeight="1">
      <c r="A125" s="39"/>
      <c r="B125" s="40"/>
      <c r="C125" s="33" t="s">
        <v>16</v>
      </c>
      <c r="D125" s="41"/>
      <c r="E125" s="41"/>
      <c r="F125" s="41"/>
      <c r="G125" s="41"/>
      <c r="H125" s="41"/>
      <c r="I125" s="41"/>
      <c r="J125" s="41"/>
      <c r="K125" s="41"/>
      <c r="L125" s="64"/>
      <c r="S125" s="39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</row>
    <row r="126" s="2" customFormat="1" ht="26.25" customHeight="1">
      <c r="A126" s="39"/>
      <c r="B126" s="40"/>
      <c r="C126" s="41"/>
      <c r="D126" s="41"/>
      <c r="E126" s="175" t="str">
        <f>E7</f>
        <v>Rekonstrukce Denního stacionáře psychiatrického oddělení, KZ, a.s. – Nemocnice Most, o.z.</v>
      </c>
      <c r="F126" s="33"/>
      <c r="G126" s="33"/>
      <c r="H126" s="33"/>
      <c r="I126" s="41"/>
      <c r="J126" s="41"/>
      <c r="K126" s="41"/>
      <c r="L126" s="64"/>
      <c r="S126" s="39"/>
      <c r="T126" s="39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</row>
    <row r="127" s="2" customFormat="1" ht="12" customHeight="1">
      <c r="A127" s="39"/>
      <c r="B127" s="40"/>
      <c r="C127" s="33" t="s">
        <v>131</v>
      </c>
      <c r="D127" s="41"/>
      <c r="E127" s="41"/>
      <c r="F127" s="41"/>
      <c r="G127" s="41"/>
      <c r="H127" s="41"/>
      <c r="I127" s="41"/>
      <c r="J127" s="41"/>
      <c r="K127" s="41"/>
      <c r="L127" s="64"/>
      <c r="S127" s="39"/>
      <c r="T127" s="39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</row>
    <row r="128" s="2" customFormat="1" ht="16.5" customHeight="1">
      <c r="A128" s="39"/>
      <c r="B128" s="40"/>
      <c r="C128" s="41"/>
      <c r="D128" s="41"/>
      <c r="E128" s="77" t="str">
        <f>E9</f>
        <v>126 - Keramická dílna</v>
      </c>
      <c r="F128" s="41"/>
      <c r="G128" s="41"/>
      <c r="H128" s="41"/>
      <c r="I128" s="41"/>
      <c r="J128" s="41"/>
      <c r="K128" s="41"/>
      <c r="L128" s="64"/>
      <c r="S128" s="39"/>
      <c r="T128" s="39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</row>
    <row r="129" s="2" customFormat="1" ht="6.96" customHeight="1">
      <c r="A129" s="39"/>
      <c r="B129" s="40"/>
      <c r="C129" s="41"/>
      <c r="D129" s="41"/>
      <c r="E129" s="41"/>
      <c r="F129" s="41"/>
      <c r="G129" s="41"/>
      <c r="H129" s="41"/>
      <c r="I129" s="41"/>
      <c r="J129" s="41"/>
      <c r="K129" s="41"/>
      <c r="L129" s="64"/>
      <c r="S129" s="39"/>
      <c r="T129" s="39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</row>
    <row r="130" s="2" customFormat="1" ht="12" customHeight="1">
      <c r="A130" s="39"/>
      <c r="B130" s="40"/>
      <c r="C130" s="33" t="s">
        <v>20</v>
      </c>
      <c r="D130" s="41"/>
      <c r="E130" s="41"/>
      <c r="F130" s="28" t="str">
        <f>F12</f>
        <v>J. E. Purkyně 270, 434 64 Most</v>
      </c>
      <c r="G130" s="41"/>
      <c r="H130" s="41"/>
      <c r="I130" s="33" t="s">
        <v>22</v>
      </c>
      <c r="J130" s="80" t="str">
        <f>IF(J12="","",J12)</f>
        <v>2. 6. 2025</v>
      </c>
      <c r="K130" s="41"/>
      <c r="L130" s="64"/>
      <c r="S130" s="39"/>
      <c r="T130" s="39"/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</row>
    <row r="131" s="2" customFormat="1" ht="6.96" customHeight="1">
      <c r="A131" s="39"/>
      <c r="B131" s="40"/>
      <c r="C131" s="41"/>
      <c r="D131" s="41"/>
      <c r="E131" s="41"/>
      <c r="F131" s="41"/>
      <c r="G131" s="41"/>
      <c r="H131" s="41"/>
      <c r="I131" s="41"/>
      <c r="J131" s="41"/>
      <c r="K131" s="41"/>
      <c r="L131" s="64"/>
      <c r="S131" s="39"/>
      <c r="T131" s="39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</row>
    <row r="132" s="2" customFormat="1" ht="15.15" customHeight="1">
      <c r="A132" s="39"/>
      <c r="B132" s="40"/>
      <c r="C132" s="33" t="s">
        <v>24</v>
      </c>
      <c r="D132" s="41"/>
      <c r="E132" s="41"/>
      <c r="F132" s="28" t="str">
        <f>E15</f>
        <v>Krajská zdravotní, a.s.</v>
      </c>
      <c r="G132" s="41"/>
      <c r="H132" s="41"/>
      <c r="I132" s="33" t="s">
        <v>32</v>
      </c>
      <c r="J132" s="37" t="str">
        <f>E21</f>
        <v>MOSTIKA s.r.o.</v>
      </c>
      <c r="K132" s="41"/>
      <c r="L132" s="64"/>
      <c r="S132" s="39"/>
      <c r="T132" s="39"/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</row>
    <row r="133" s="2" customFormat="1" ht="25.65" customHeight="1">
      <c r="A133" s="39"/>
      <c r="B133" s="40"/>
      <c r="C133" s="33" t="s">
        <v>30</v>
      </c>
      <c r="D133" s="41"/>
      <c r="E133" s="41"/>
      <c r="F133" s="28" t="str">
        <f>IF(E18="","",E18)</f>
        <v>Vyplň údaj</v>
      </c>
      <c r="G133" s="41"/>
      <c r="H133" s="41"/>
      <c r="I133" s="33" t="s">
        <v>37</v>
      </c>
      <c r="J133" s="37" t="str">
        <f>E24</f>
        <v>Ing. arch. Luboš Polanský</v>
      </c>
      <c r="K133" s="41"/>
      <c r="L133" s="64"/>
      <c r="S133" s="39"/>
      <c r="T133" s="39"/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</row>
    <row r="134" s="2" customFormat="1" ht="10.32" customHeight="1">
      <c r="A134" s="39"/>
      <c r="B134" s="40"/>
      <c r="C134" s="41"/>
      <c r="D134" s="41"/>
      <c r="E134" s="41"/>
      <c r="F134" s="41"/>
      <c r="G134" s="41"/>
      <c r="H134" s="41"/>
      <c r="I134" s="41"/>
      <c r="J134" s="41"/>
      <c r="K134" s="41"/>
      <c r="L134" s="64"/>
      <c r="S134" s="39"/>
      <c r="T134" s="39"/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</row>
    <row r="135" s="11" customFormat="1" ht="29.28" customHeight="1">
      <c r="A135" s="192"/>
      <c r="B135" s="193"/>
      <c r="C135" s="194" t="s">
        <v>146</v>
      </c>
      <c r="D135" s="195" t="s">
        <v>65</v>
      </c>
      <c r="E135" s="195" t="s">
        <v>61</v>
      </c>
      <c r="F135" s="195" t="s">
        <v>62</v>
      </c>
      <c r="G135" s="195" t="s">
        <v>147</v>
      </c>
      <c r="H135" s="195" t="s">
        <v>148</v>
      </c>
      <c r="I135" s="195" t="s">
        <v>149</v>
      </c>
      <c r="J135" s="195" t="s">
        <v>135</v>
      </c>
      <c r="K135" s="196" t="s">
        <v>150</v>
      </c>
      <c r="L135" s="197"/>
      <c r="M135" s="101" t="s">
        <v>1</v>
      </c>
      <c r="N135" s="102" t="s">
        <v>44</v>
      </c>
      <c r="O135" s="102" t="s">
        <v>151</v>
      </c>
      <c r="P135" s="102" t="s">
        <v>152</v>
      </c>
      <c r="Q135" s="102" t="s">
        <v>153</v>
      </c>
      <c r="R135" s="102" t="s">
        <v>154</v>
      </c>
      <c r="S135" s="102" t="s">
        <v>155</v>
      </c>
      <c r="T135" s="103" t="s">
        <v>156</v>
      </c>
      <c r="U135" s="192"/>
      <c r="V135" s="192"/>
      <c r="W135" s="192"/>
      <c r="X135" s="192"/>
      <c r="Y135" s="192"/>
      <c r="Z135" s="192"/>
      <c r="AA135" s="192"/>
      <c r="AB135" s="192"/>
      <c r="AC135" s="192"/>
      <c r="AD135" s="192"/>
      <c r="AE135" s="192"/>
    </row>
    <row r="136" s="2" customFormat="1" ht="22.8" customHeight="1">
      <c r="A136" s="39"/>
      <c r="B136" s="40"/>
      <c r="C136" s="108" t="s">
        <v>157</v>
      </c>
      <c r="D136" s="41"/>
      <c r="E136" s="41"/>
      <c r="F136" s="41"/>
      <c r="G136" s="41"/>
      <c r="H136" s="41"/>
      <c r="I136" s="41"/>
      <c r="J136" s="198">
        <f>BK136</f>
        <v>0</v>
      </c>
      <c r="K136" s="41"/>
      <c r="L136" s="45"/>
      <c r="M136" s="104"/>
      <c r="N136" s="199"/>
      <c r="O136" s="105"/>
      <c r="P136" s="200">
        <f>P137+P192+P380</f>
        <v>0</v>
      </c>
      <c r="Q136" s="105"/>
      <c r="R136" s="200">
        <f>R137+R192+R380</f>
        <v>2.2634092899999998</v>
      </c>
      <c r="S136" s="105"/>
      <c r="T136" s="201">
        <f>T137+T192+T380</f>
        <v>0.8492204000000001</v>
      </c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T136" s="18" t="s">
        <v>79</v>
      </c>
      <c r="AU136" s="18" t="s">
        <v>137</v>
      </c>
      <c r="BK136" s="202">
        <f>BK137+BK192+BK380</f>
        <v>0</v>
      </c>
    </row>
    <row r="137" s="12" customFormat="1" ht="25.92" customHeight="1">
      <c r="A137" s="12"/>
      <c r="B137" s="203"/>
      <c r="C137" s="204"/>
      <c r="D137" s="205" t="s">
        <v>79</v>
      </c>
      <c r="E137" s="206" t="s">
        <v>243</v>
      </c>
      <c r="F137" s="206" t="s">
        <v>244</v>
      </c>
      <c r="G137" s="204"/>
      <c r="H137" s="204"/>
      <c r="I137" s="207"/>
      <c r="J137" s="208">
        <f>BK137</f>
        <v>0</v>
      </c>
      <c r="K137" s="204"/>
      <c r="L137" s="209"/>
      <c r="M137" s="210"/>
      <c r="N137" s="211"/>
      <c r="O137" s="211"/>
      <c r="P137" s="212">
        <f>P138+P148+P168+P179+P189</f>
        <v>0</v>
      </c>
      <c r="Q137" s="211"/>
      <c r="R137" s="212">
        <f>R138+R148+R168+R179+R189</f>
        <v>0.8332226399999999</v>
      </c>
      <c r="S137" s="211"/>
      <c r="T137" s="213">
        <f>T138+T148+T168+T179+T189</f>
        <v>0.1246</v>
      </c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R137" s="214" t="s">
        <v>88</v>
      </c>
      <c r="AT137" s="215" t="s">
        <v>79</v>
      </c>
      <c r="AU137" s="215" t="s">
        <v>80</v>
      </c>
      <c r="AY137" s="214" t="s">
        <v>161</v>
      </c>
      <c r="BK137" s="216">
        <f>BK138+BK148+BK168+BK179+BK189</f>
        <v>0</v>
      </c>
    </row>
    <row r="138" s="12" customFormat="1" ht="22.8" customHeight="1">
      <c r="A138" s="12"/>
      <c r="B138" s="203"/>
      <c r="C138" s="204"/>
      <c r="D138" s="205" t="s">
        <v>79</v>
      </c>
      <c r="E138" s="217" t="s">
        <v>177</v>
      </c>
      <c r="F138" s="217" t="s">
        <v>1753</v>
      </c>
      <c r="G138" s="204"/>
      <c r="H138" s="204"/>
      <c r="I138" s="207"/>
      <c r="J138" s="218">
        <f>BK138</f>
        <v>0</v>
      </c>
      <c r="K138" s="204"/>
      <c r="L138" s="209"/>
      <c r="M138" s="210"/>
      <c r="N138" s="211"/>
      <c r="O138" s="211"/>
      <c r="P138" s="212">
        <f>SUM(P139:P147)</f>
        <v>0</v>
      </c>
      <c r="Q138" s="211"/>
      <c r="R138" s="212">
        <f>SUM(R139:R147)</f>
        <v>0.35817535999999994</v>
      </c>
      <c r="S138" s="211"/>
      <c r="T138" s="213">
        <f>SUM(T139:T147)</f>
        <v>0</v>
      </c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R138" s="214" t="s">
        <v>88</v>
      </c>
      <c r="AT138" s="215" t="s">
        <v>79</v>
      </c>
      <c r="AU138" s="215" t="s">
        <v>88</v>
      </c>
      <c r="AY138" s="214" t="s">
        <v>161</v>
      </c>
      <c r="BK138" s="216">
        <f>SUM(BK139:BK147)</f>
        <v>0</v>
      </c>
    </row>
    <row r="139" s="2" customFormat="1" ht="33" customHeight="1">
      <c r="A139" s="39"/>
      <c r="B139" s="40"/>
      <c r="C139" s="219" t="s">
        <v>88</v>
      </c>
      <c r="D139" s="219" t="s">
        <v>164</v>
      </c>
      <c r="E139" s="220" t="s">
        <v>2116</v>
      </c>
      <c r="F139" s="221" t="s">
        <v>2117</v>
      </c>
      <c r="G139" s="222" t="s">
        <v>256</v>
      </c>
      <c r="H139" s="223">
        <v>1</v>
      </c>
      <c r="I139" s="224"/>
      <c r="J139" s="225">
        <f>ROUND(I139*H139,2)</f>
        <v>0</v>
      </c>
      <c r="K139" s="221" t="s">
        <v>168</v>
      </c>
      <c r="L139" s="45"/>
      <c r="M139" s="226" t="s">
        <v>1</v>
      </c>
      <c r="N139" s="227" t="s">
        <v>45</v>
      </c>
      <c r="O139" s="92"/>
      <c r="P139" s="228">
        <f>O139*H139</f>
        <v>0</v>
      </c>
      <c r="Q139" s="228">
        <v>0.033279999999999997</v>
      </c>
      <c r="R139" s="228">
        <f>Q139*H139</f>
        <v>0.033279999999999997</v>
      </c>
      <c r="S139" s="228">
        <v>0</v>
      </c>
      <c r="T139" s="229">
        <f>S139*H139</f>
        <v>0</v>
      </c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R139" s="230" t="s">
        <v>184</v>
      </c>
      <c r="AT139" s="230" t="s">
        <v>164</v>
      </c>
      <c r="AU139" s="230" t="s">
        <v>90</v>
      </c>
      <c r="AY139" s="18" t="s">
        <v>161</v>
      </c>
      <c r="BE139" s="231">
        <f>IF(N139="základní",J139,0)</f>
        <v>0</v>
      </c>
      <c r="BF139" s="231">
        <f>IF(N139="snížená",J139,0)</f>
        <v>0</v>
      </c>
      <c r="BG139" s="231">
        <f>IF(N139="zákl. přenesená",J139,0)</f>
        <v>0</v>
      </c>
      <c r="BH139" s="231">
        <f>IF(N139="sníž. přenesená",J139,0)</f>
        <v>0</v>
      </c>
      <c r="BI139" s="231">
        <f>IF(N139="nulová",J139,0)</f>
        <v>0</v>
      </c>
      <c r="BJ139" s="18" t="s">
        <v>88</v>
      </c>
      <c r="BK139" s="231">
        <f>ROUND(I139*H139,2)</f>
        <v>0</v>
      </c>
      <c r="BL139" s="18" t="s">
        <v>184</v>
      </c>
      <c r="BM139" s="230" t="s">
        <v>2681</v>
      </c>
    </row>
    <row r="140" s="2" customFormat="1" ht="24.15" customHeight="1">
      <c r="A140" s="39"/>
      <c r="B140" s="40"/>
      <c r="C140" s="219" t="s">
        <v>90</v>
      </c>
      <c r="D140" s="219" t="s">
        <v>164</v>
      </c>
      <c r="E140" s="220" t="s">
        <v>1757</v>
      </c>
      <c r="F140" s="221" t="s">
        <v>1758</v>
      </c>
      <c r="G140" s="222" t="s">
        <v>248</v>
      </c>
      <c r="H140" s="223">
        <v>5.2279999999999998</v>
      </c>
      <c r="I140" s="224"/>
      <c r="J140" s="225">
        <f>ROUND(I140*H140,2)</f>
        <v>0</v>
      </c>
      <c r="K140" s="221" t="s">
        <v>168</v>
      </c>
      <c r="L140" s="45"/>
      <c r="M140" s="226" t="s">
        <v>1</v>
      </c>
      <c r="N140" s="227" t="s">
        <v>45</v>
      </c>
      <c r="O140" s="92"/>
      <c r="P140" s="228">
        <f>O140*H140</f>
        <v>0</v>
      </c>
      <c r="Q140" s="228">
        <v>0.061719999999999997</v>
      </c>
      <c r="R140" s="228">
        <f>Q140*H140</f>
        <v>0.32267215999999999</v>
      </c>
      <c r="S140" s="228">
        <v>0</v>
      </c>
      <c r="T140" s="229">
        <f>S140*H140</f>
        <v>0</v>
      </c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R140" s="230" t="s">
        <v>184</v>
      </c>
      <c r="AT140" s="230" t="s">
        <v>164</v>
      </c>
      <c r="AU140" s="230" t="s">
        <v>90</v>
      </c>
      <c r="AY140" s="18" t="s">
        <v>161</v>
      </c>
      <c r="BE140" s="231">
        <f>IF(N140="základní",J140,0)</f>
        <v>0</v>
      </c>
      <c r="BF140" s="231">
        <f>IF(N140="snížená",J140,0)</f>
        <v>0</v>
      </c>
      <c r="BG140" s="231">
        <f>IF(N140="zákl. přenesená",J140,0)</f>
        <v>0</v>
      </c>
      <c r="BH140" s="231">
        <f>IF(N140="sníž. přenesená",J140,0)</f>
        <v>0</v>
      </c>
      <c r="BI140" s="231">
        <f>IF(N140="nulová",J140,0)</f>
        <v>0</v>
      </c>
      <c r="BJ140" s="18" t="s">
        <v>88</v>
      </c>
      <c r="BK140" s="231">
        <f>ROUND(I140*H140,2)</f>
        <v>0</v>
      </c>
      <c r="BL140" s="18" t="s">
        <v>184</v>
      </c>
      <c r="BM140" s="230" t="s">
        <v>2682</v>
      </c>
    </row>
    <row r="141" s="13" customFormat="1">
      <c r="A141" s="13"/>
      <c r="B141" s="241"/>
      <c r="C141" s="242"/>
      <c r="D141" s="232" t="s">
        <v>250</v>
      </c>
      <c r="E141" s="243" t="s">
        <v>1</v>
      </c>
      <c r="F141" s="244" t="s">
        <v>2359</v>
      </c>
      <c r="G141" s="242"/>
      <c r="H141" s="245">
        <v>0.60599999999999998</v>
      </c>
      <c r="I141" s="246"/>
      <c r="J141" s="242"/>
      <c r="K141" s="242"/>
      <c r="L141" s="247"/>
      <c r="M141" s="248"/>
      <c r="N141" s="249"/>
      <c r="O141" s="249"/>
      <c r="P141" s="249"/>
      <c r="Q141" s="249"/>
      <c r="R141" s="249"/>
      <c r="S141" s="249"/>
      <c r="T141" s="250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51" t="s">
        <v>250</v>
      </c>
      <c r="AU141" s="251" t="s">
        <v>90</v>
      </c>
      <c r="AV141" s="13" t="s">
        <v>90</v>
      </c>
      <c r="AW141" s="13" t="s">
        <v>36</v>
      </c>
      <c r="AX141" s="13" t="s">
        <v>80</v>
      </c>
      <c r="AY141" s="251" t="s">
        <v>161</v>
      </c>
    </row>
    <row r="142" s="13" customFormat="1">
      <c r="A142" s="13"/>
      <c r="B142" s="241"/>
      <c r="C142" s="242"/>
      <c r="D142" s="232" t="s">
        <v>250</v>
      </c>
      <c r="E142" s="243" t="s">
        <v>1</v>
      </c>
      <c r="F142" s="244" t="s">
        <v>2683</v>
      </c>
      <c r="G142" s="242"/>
      <c r="H142" s="245">
        <v>2.222</v>
      </c>
      <c r="I142" s="246"/>
      <c r="J142" s="242"/>
      <c r="K142" s="242"/>
      <c r="L142" s="247"/>
      <c r="M142" s="248"/>
      <c r="N142" s="249"/>
      <c r="O142" s="249"/>
      <c r="P142" s="249"/>
      <c r="Q142" s="249"/>
      <c r="R142" s="249"/>
      <c r="S142" s="249"/>
      <c r="T142" s="250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51" t="s">
        <v>250</v>
      </c>
      <c r="AU142" s="251" t="s">
        <v>90</v>
      </c>
      <c r="AV142" s="13" t="s">
        <v>90</v>
      </c>
      <c r="AW142" s="13" t="s">
        <v>36</v>
      </c>
      <c r="AX142" s="13" t="s">
        <v>80</v>
      </c>
      <c r="AY142" s="251" t="s">
        <v>161</v>
      </c>
    </row>
    <row r="143" s="13" customFormat="1">
      <c r="A143" s="13"/>
      <c r="B143" s="241"/>
      <c r="C143" s="242"/>
      <c r="D143" s="232" t="s">
        <v>250</v>
      </c>
      <c r="E143" s="243" t="s">
        <v>1</v>
      </c>
      <c r="F143" s="244" t="s">
        <v>2684</v>
      </c>
      <c r="G143" s="242"/>
      <c r="H143" s="245">
        <v>2.3999999999999999</v>
      </c>
      <c r="I143" s="246"/>
      <c r="J143" s="242"/>
      <c r="K143" s="242"/>
      <c r="L143" s="247"/>
      <c r="M143" s="248"/>
      <c r="N143" s="249"/>
      <c r="O143" s="249"/>
      <c r="P143" s="249"/>
      <c r="Q143" s="249"/>
      <c r="R143" s="249"/>
      <c r="S143" s="249"/>
      <c r="T143" s="250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51" t="s">
        <v>250</v>
      </c>
      <c r="AU143" s="251" t="s">
        <v>90</v>
      </c>
      <c r="AV143" s="13" t="s">
        <v>90</v>
      </c>
      <c r="AW143" s="13" t="s">
        <v>36</v>
      </c>
      <c r="AX143" s="13" t="s">
        <v>80</v>
      </c>
      <c r="AY143" s="251" t="s">
        <v>161</v>
      </c>
    </row>
    <row r="144" s="14" customFormat="1">
      <c r="A144" s="14"/>
      <c r="B144" s="252"/>
      <c r="C144" s="253"/>
      <c r="D144" s="232" t="s">
        <v>250</v>
      </c>
      <c r="E144" s="254" t="s">
        <v>1</v>
      </c>
      <c r="F144" s="255" t="s">
        <v>253</v>
      </c>
      <c r="G144" s="253"/>
      <c r="H144" s="256">
        <v>5.2279999999999998</v>
      </c>
      <c r="I144" s="257"/>
      <c r="J144" s="253"/>
      <c r="K144" s="253"/>
      <c r="L144" s="258"/>
      <c r="M144" s="259"/>
      <c r="N144" s="260"/>
      <c r="O144" s="260"/>
      <c r="P144" s="260"/>
      <c r="Q144" s="260"/>
      <c r="R144" s="260"/>
      <c r="S144" s="260"/>
      <c r="T144" s="261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T144" s="262" t="s">
        <v>250</v>
      </c>
      <c r="AU144" s="262" t="s">
        <v>90</v>
      </c>
      <c r="AV144" s="14" t="s">
        <v>184</v>
      </c>
      <c r="AW144" s="14" t="s">
        <v>36</v>
      </c>
      <c r="AX144" s="14" t="s">
        <v>88</v>
      </c>
      <c r="AY144" s="262" t="s">
        <v>161</v>
      </c>
    </row>
    <row r="145" s="2" customFormat="1" ht="24.15" customHeight="1">
      <c r="A145" s="39"/>
      <c r="B145" s="40"/>
      <c r="C145" s="219" t="s">
        <v>177</v>
      </c>
      <c r="D145" s="219" t="s">
        <v>164</v>
      </c>
      <c r="E145" s="220" t="s">
        <v>1761</v>
      </c>
      <c r="F145" s="221" t="s">
        <v>1762</v>
      </c>
      <c r="G145" s="222" t="s">
        <v>441</v>
      </c>
      <c r="H145" s="223">
        <v>15.880000000000001</v>
      </c>
      <c r="I145" s="224"/>
      <c r="J145" s="225">
        <f>ROUND(I145*H145,2)</f>
        <v>0</v>
      </c>
      <c r="K145" s="221" t="s">
        <v>168</v>
      </c>
      <c r="L145" s="45"/>
      <c r="M145" s="226" t="s">
        <v>1</v>
      </c>
      <c r="N145" s="227" t="s">
        <v>45</v>
      </c>
      <c r="O145" s="92"/>
      <c r="P145" s="228">
        <f>O145*H145</f>
        <v>0</v>
      </c>
      <c r="Q145" s="228">
        <v>0.00013999999999999999</v>
      </c>
      <c r="R145" s="228">
        <f>Q145*H145</f>
        <v>0.0022231999999999998</v>
      </c>
      <c r="S145" s="228">
        <v>0</v>
      </c>
      <c r="T145" s="229">
        <f>S145*H145</f>
        <v>0</v>
      </c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R145" s="230" t="s">
        <v>184</v>
      </c>
      <c r="AT145" s="230" t="s">
        <v>164</v>
      </c>
      <c r="AU145" s="230" t="s">
        <v>90</v>
      </c>
      <c r="AY145" s="18" t="s">
        <v>161</v>
      </c>
      <c r="BE145" s="231">
        <f>IF(N145="základní",J145,0)</f>
        <v>0</v>
      </c>
      <c r="BF145" s="231">
        <f>IF(N145="snížená",J145,0)</f>
        <v>0</v>
      </c>
      <c r="BG145" s="231">
        <f>IF(N145="zákl. přenesená",J145,0)</f>
        <v>0</v>
      </c>
      <c r="BH145" s="231">
        <f>IF(N145="sníž. přenesená",J145,0)</f>
        <v>0</v>
      </c>
      <c r="BI145" s="231">
        <f>IF(N145="nulová",J145,0)</f>
        <v>0</v>
      </c>
      <c r="BJ145" s="18" t="s">
        <v>88</v>
      </c>
      <c r="BK145" s="231">
        <f>ROUND(I145*H145,2)</f>
        <v>0</v>
      </c>
      <c r="BL145" s="18" t="s">
        <v>184</v>
      </c>
      <c r="BM145" s="230" t="s">
        <v>2685</v>
      </c>
    </row>
    <row r="146" s="13" customFormat="1">
      <c r="A146" s="13"/>
      <c r="B146" s="241"/>
      <c r="C146" s="242"/>
      <c r="D146" s="232" t="s">
        <v>250</v>
      </c>
      <c r="E146" s="243" t="s">
        <v>1</v>
      </c>
      <c r="F146" s="244" t="s">
        <v>2686</v>
      </c>
      <c r="G146" s="242"/>
      <c r="H146" s="245">
        <v>15.880000000000001</v>
      </c>
      <c r="I146" s="246"/>
      <c r="J146" s="242"/>
      <c r="K146" s="242"/>
      <c r="L146" s="247"/>
      <c r="M146" s="248"/>
      <c r="N146" s="249"/>
      <c r="O146" s="249"/>
      <c r="P146" s="249"/>
      <c r="Q146" s="249"/>
      <c r="R146" s="249"/>
      <c r="S146" s="249"/>
      <c r="T146" s="250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51" t="s">
        <v>250</v>
      </c>
      <c r="AU146" s="251" t="s">
        <v>90</v>
      </c>
      <c r="AV146" s="13" t="s">
        <v>90</v>
      </c>
      <c r="AW146" s="13" t="s">
        <v>36</v>
      </c>
      <c r="AX146" s="13" t="s">
        <v>80</v>
      </c>
      <c r="AY146" s="251" t="s">
        <v>161</v>
      </c>
    </row>
    <row r="147" s="14" customFormat="1">
      <c r="A147" s="14"/>
      <c r="B147" s="252"/>
      <c r="C147" s="253"/>
      <c r="D147" s="232" t="s">
        <v>250</v>
      </c>
      <c r="E147" s="254" t="s">
        <v>1</v>
      </c>
      <c r="F147" s="255" t="s">
        <v>253</v>
      </c>
      <c r="G147" s="253"/>
      <c r="H147" s="256">
        <v>15.880000000000001</v>
      </c>
      <c r="I147" s="257"/>
      <c r="J147" s="253"/>
      <c r="K147" s="253"/>
      <c r="L147" s="258"/>
      <c r="M147" s="259"/>
      <c r="N147" s="260"/>
      <c r="O147" s="260"/>
      <c r="P147" s="260"/>
      <c r="Q147" s="260"/>
      <c r="R147" s="260"/>
      <c r="S147" s="260"/>
      <c r="T147" s="261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T147" s="262" t="s">
        <v>250</v>
      </c>
      <c r="AU147" s="262" t="s">
        <v>90</v>
      </c>
      <c r="AV147" s="14" t="s">
        <v>184</v>
      </c>
      <c r="AW147" s="14" t="s">
        <v>36</v>
      </c>
      <c r="AX147" s="14" t="s">
        <v>88</v>
      </c>
      <c r="AY147" s="262" t="s">
        <v>161</v>
      </c>
    </row>
    <row r="148" s="12" customFormat="1" ht="22.8" customHeight="1">
      <c r="A148" s="12"/>
      <c r="B148" s="203"/>
      <c r="C148" s="204"/>
      <c r="D148" s="205" t="s">
        <v>79</v>
      </c>
      <c r="E148" s="217" t="s">
        <v>193</v>
      </c>
      <c r="F148" s="217" t="s">
        <v>245</v>
      </c>
      <c r="G148" s="204"/>
      <c r="H148" s="204"/>
      <c r="I148" s="207"/>
      <c r="J148" s="218">
        <f>BK148</f>
        <v>0</v>
      </c>
      <c r="K148" s="204"/>
      <c r="L148" s="209"/>
      <c r="M148" s="210"/>
      <c r="N148" s="211"/>
      <c r="O148" s="211"/>
      <c r="P148" s="212">
        <f>SUM(P149:P167)</f>
        <v>0</v>
      </c>
      <c r="Q148" s="211"/>
      <c r="R148" s="212">
        <f>SUM(R149:R167)</f>
        <v>0.46880127999999999</v>
      </c>
      <c r="S148" s="211"/>
      <c r="T148" s="213">
        <f>SUM(T149:T167)</f>
        <v>0</v>
      </c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R148" s="214" t="s">
        <v>88</v>
      </c>
      <c r="AT148" s="215" t="s">
        <v>79</v>
      </c>
      <c r="AU148" s="215" t="s">
        <v>88</v>
      </c>
      <c r="AY148" s="214" t="s">
        <v>161</v>
      </c>
      <c r="BK148" s="216">
        <f>SUM(BK149:BK167)</f>
        <v>0</v>
      </c>
    </row>
    <row r="149" s="2" customFormat="1" ht="24.15" customHeight="1">
      <c r="A149" s="39"/>
      <c r="B149" s="40"/>
      <c r="C149" s="219" t="s">
        <v>184</v>
      </c>
      <c r="D149" s="219" t="s">
        <v>164</v>
      </c>
      <c r="E149" s="220" t="s">
        <v>1766</v>
      </c>
      <c r="F149" s="221" t="s">
        <v>1767</v>
      </c>
      <c r="G149" s="222" t="s">
        <v>248</v>
      </c>
      <c r="H149" s="223">
        <v>10.456</v>
      </c>
      <c r="I149" s="224"/>
      <c r="J149" s="225">
        <f>ROUND(I149*H149,2)</f>
        <v>0</v>
      </c>
      <c r="K149" s="221" t="s">
        <v>168</v>
      </c>
      <c r="L149" s="45"/>
      <c r="M149" s="226" t="s">
        <v>1</v>
      </c>
      <c r="N149" s="227" t="s">
        <v>45</v>
      </c>
      <c r="O149" s="92"/>
      <c r="P149" s="228">
        <f>O149*H149</f>
        <v>0</v>
      </c>
      <c r="Q149" s="228">
        <v>0.00025999999999999998</v>
      </c>
      <c r="R149" s="228">
        <f>Q149*H149</f>
        <v>0.0027185599999999996</v>
      </c>
      <c r="S149" s="228">
        <v>0</v>
      </c>
      <c r="T149" s="229">
        <f>S149*H149</f>
        <v>0</v>
      </c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R149" s="230" t="s">
        <v>184</v>
      </c>
      <c r="AT149" s="230" t="s">
        <v>164</v>
      </c>
      <c r="AU149" s="230" t="s">
        <v>90</v>
      </c>
      <c r="AY149" s="18" t="s">
        <v>161</v>
      </c>
      <c r="BE149" s="231">
        <f>IF(N149="základní",J149,0)</f>
        <v>0</v>
      </c>
      <c r="BF149" s="231">
        <f>IF(N149="snížená",J149,0)</f>
        <v>0</v>
      </c>
      <c r="BG149" s="231">
        <f>IF(N149="zákl. přenesená",J149,0)</f>
        <v>0</v>
      </c>
      <c r="BH149" s="231">
        <f>IF(N149="sníž. přenesená",J149,0)</f>
        <v>0</v>
      </c>
      <c r="BI149" s="231">
        <f>IF(N149="nulová",J149,0)</f>
        <v>0</v>
      </c>
      <c r="BJ149" s="18" t="s">
        <v>88</v>
      </c>
      <c r="BK149" s="231">
        <f>ROUND(I149*H149,2)</f>
        <v>0</v>
      </c>
      <c r="BL149" s="18" t="s">
        <v>184</v>
      </c>
      <c r="BM149" s="230" t="s">
        <v>2687</v>
      </c>
    </row>
    <row r="150" s="2" customFormat="1">
      <c r="A150" s="39"/>
      <c r="B150" s="40"/>
      <c r="C150" s="41"/>
      <c r="D150" s="232" t="s">
        <v>171</v>
      </c>
      <c r="E150" s="41"/>
      <c r="F150" s="233" t="s">
        <v>1769</v>
      </c>
      <c r="G150" s="41"/>
      <c r="H150" s="41"/>
      <c r="I150" s="234"/>
      <c r="J150" s="41"/>
      <c r="K150" s="41"/>
      <c r="L150" s="45"/>
      <c r="M150" s="235"/>
      <c r="N150" s="236"/>
      <c r="O150" s="92"/>
      <c r="P150" s="92"/>
      <c r="Q150" s="92"/>
      <c r="R150" s="92"/>
      <c r="S150" s="92"/>
      <c r="T150" s="93"/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T150" s="18" t="s">
        <v>171</v>
      </c>
      <c r="AU150" s="18" t="s">
        <v>90</v>
      </c>
    </row>
    <row r="151" s="13" customFormat="1">
      <c r="A151" s="13"/>
      <c r="B151" s="241"/>
      <c r="C151" s="242"/>
      <c r="D151" s="232" t="s">
        <v>250</v>
      </c>
      <c r="E151" s="242"/>
      <c r="F151" s="244" t="s">
        <v>2688</v>
      </c>
      <c r="G151" s="242"/>
      <c r="H151" s="245">
        <v>10.456</v>
      </c>
      <c r="I151" s="246"/>
      <c r="J151" s="242"/>
      <c r="K151" s="242"/>
      <c r="L151" s="247"/>
      <c r="M151" s="248"/>
      <c r="N151" s="249"/>
      <c r="O151" s="249"/>
      <c r="P151" s="249"/>
      <c r="Q151" s="249"/>
      <c r="R151" s="249"/>
      <c r="S151" s="249"/>
      <c r="T151" s="250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51" t="s">
        <v>250</v>
      </c>
      <c r="AU151" s="251" t="s">
        <v>90</v>
      </c>
      <c r="AV151" s="13" t="s">
        <v>90</v>
      </c>
      <c r="AW151" s="13" t="s">
        <v>4</v>
      </c>
      <c r="AX151" s="13" t="s">
        <v>88</v>
      </c>
      <c r="AY151" s="251" t="s">
        <v>161</v>
      </c>
    </row>
    <row r="152" s="2" customFormat="1" ht="24.15" customHeight="1">
      <c r="A152" s="39"/>
      <c r="B152" s="40"/>
      <c r="C152" s="219" t="s">
        <v>160</v>
      </c>
      <c r="D152" s="219" t="s">
        <v>164</v>
      </c>
      <c r="E152" s="220" t="s">
        <v>2364</v>
      </c>
      <c r="F152" s="221" t="s">
        <v>2365</v>
      </c>
      <c r="G152" s="222" t="s">
        <v>248</v>
      </c>
      <c r="H152" s="223">
        <v>4.8479999999999999</v>
      </c>
      <c r="I152" s="224"/>
      <c r="J152" s="225">
        <f>ROUND(I152*H152,2)</f>
        <v>0</v>
      </c>
      <c r="K152" s="221" t="s">
        <v>168</v>
      </c>
      <c r="L152" s="45"/>
      <c r="M152" s="226" t="s">
        <v>1</v>
      </c>
      <c r="N152" s="227" t="s">
        <v>45</v>
      </c>
      <c r="O152" s="92"/>
      <c r="P152" s="228">
        <f>O152*H152</f>
        <v>0</v>
      </c>
      <c r="Q152" s="228">
        <v>0.020480000000000002</v>
      </c>
      <c r="R152" s="228">
        <f>Q152*H152</f>
        <v>0.099287040000000007</v>
      </c>
      <c r="S152" s="228">
        <v>0</v>
      </c>
      <c r="T152" s="229">
        <f>S152*H152</f>
        <v>0</v>
      </c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R152" s="230" t="s">
        <v>184</v>
      </c>
      <c r="AT152" s="230" t="s">
        <v>164</v>
      </c>
      <c r="AU152" s="230" t="s">
        <v>90</v>
      </c>
      <c r="AY152" s="18" t="s">
        <v>161</v>
      </c>
      <c r="BE152" s="231">
        <f>IF(N152="základní",J152,0)</f>
        <v>0</v>
      </c>
      <c r="BF152" s="231">
        <f>IF(N152="snížená",J152,0)</f>
        <v>0</v>
      </c>
      <c r="BG152" s="231">
        <f>IF(N152="zákl. přenesená",J152,0)</f>
        <v>0</v>
      </c>
      <c r="BH152" s="231">
        <f>IF(N152="sníž. přenesená",J152,0)</f>
        <v>0</v>
      </c>
      <c r="BI152" s="231">
        <f>IF(N152="nulová",J152,0)</f>
        <v>0</v>
      </c>
      <c r="BJ152" s="18" t="s">
        <v>88</v>
      </c>
      <c r="BK152" s="231">
        <f>ROUND(I152*H152,2)</f>
        <v>0</v>
      </c>
      <c r="BL152" s="18" t="s">
        <v>184</v>
      </c>
      <c r="BM152" s="230" t="s">
        <v>2689</v>
      </c>
    </row>
    <row r="153" s="13" customFormat="1">
      <c r="A153" s="13"/>
      <c r="B153" s="241"/>
      <c r="C153" s="242"/>
      <c r="D153" s="232" t="s">
        <v>250</v>
      </c>
      <c r="E153" s="243" t="s">
        <v>1</v>
      </c>
      <c r="F153" s="244" t="s">
        <v>2690</v>
      </c>
      <c r="G153" s="242"/>
      <c r="H153" s="245">
        <v>4.8479999999999999</v>
      </c>
      <c r="I153" s="246"/>
      <c r="J153" s="242"/>
      <c r="K153" s="242"/>
      <c r="L153" s="247"/>
      <c r="M153" s="248"/>
      <c r="N153" s="249"/>
      <c r="O153" s="249"/>
      <c r="P153" s="249"/>
      <c r="Q153" s="249"/>
      <c r="R153" s="249"/>
      <c r="S153" s="249"/>
      <c r="T153" s="250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51" t="s">
        <v>250</v>
      </c>
      <c r="AU153" s="251" t="s">
        <v>90</v>
      </c>
      <c r="AV153" s="13" t="s">
        <v>90</v>
      </c>
      <c r="AW153" s="13" t="s">
        <v>36</v>
      </c>
      <c r="AX153" s="13" t="s">
        <v>80</v>
      </c>
      <c r="AY153" s="251" t="s">
        <v>161</v>
      </c>
    </row>
    <row r="154" s="14" customFormat="1">
      <c r="A154" s="14"/>
      <c r="B154" s="252"/>
      <c r="C154" s="253"/>
      <c r="D154" s="232" t="s">
        <v>250</v>
      </c>
      <c r="E154" s="254" t="s">
        <v>1</v>
      </c>
      <c r="F154" s="255" t="s">
        <v>253</v>
      </c>
      <c r="G154" s="253"/>
      <c r="H154" s="256">
        <v>4.8479999999999999</v>
      </c>
      <c r="I154" s="257"/>
      <c r="J154" s="253"/>
      <c r="K154" s="253"/>
      <c r="L154" s="258"/>
      <c r="M154" s="259"/>
      <c r="N154" s="260"/>
      <c r="O154" s="260"/>
      <c r="P154" s="260"/>
      <c r="Q154" s="260"/>
      <c r="R154" s="260"/>
      <c r="S154" s="260"/>
      <c r="T154" s="261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T154" s="262" t="s">
        <v>250</v>
      </c>
      <c r="AU154" s="262" t="s">
        <v>90</v>
      </c>
      <c r="AV154" s="14" t="s">
        <v>184</v>
      </c>
      <c r="AW154" s="14" t="s">
        <v>36</v>
      </c>
      <c r="AX154" s="14" t="s">
        <v>88</v>
      </c>
      <c r="AY154" s="262" t="s">
        <v>161</v>
      </c>
    </row>
    <row r="155" s="2" customFormat="1" ht="24.15" customHeight="1">
      <c r="A155" s="39"/>
      <c r="B155" s="40"/>
      <c r="C155" s="219" t="s">
        <v>193</v>
      </c>
      <c r="D155" s="219" t="s">
        <v>164</v>
      </c>
      <c r="E155" s="220" t="s">
        <v>2368</v>
      </c>
      <c r="F155" s="221" t="s">
        <v>2369</v>
      </c>
      <c r="G155" s="222" t="s">
        <v>248</v>
      </c>
      <c r="H155" s="223">
        <v>9.6959999999999997</v>
      </c>
      <c r="I155" s="224"/>
      <c r="J155" s="225">
        <f>ROUND(I155*H155,2)</f>
        <v>0</v>
      </c>
      <c r="K155" s="221" t="s">
        <v>168</v>
      </c>
      <c r="L155" s="45"/>
      <c r="M155" s="226" t="s">
        <v>1</v>
      </c>
      <c r="N155" s="227" t="s">
        <v>45</v>
      </c>
      <c r="O155" s="92"/>
      <c r="P155" s="228">
        <f>O155*H155</f>
        <v>0</v>
      </c>
      <c r="Q155" s="228">
        <v>0.0083000000000000001</v>
      </c>
      <c r="R155" s="228">
        <f>Q155*H155</f>
        <v>0.080476800000000001</v>
      </c>
      <c r="S155" s="228">
        <v>0</v>
      </c>
      <c r="T155" s="229">
        <f>S155*H155</f>
        <v>0</v>
      </c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R155" s="230" t="s">
        <v>184</v>
      </c>
      <c r="AT155" s="230" t="s">
        <v>164</v>
      </c>
      <c r="AU155" s="230" t="s">
        <v>90</v>
      </c>
      <c r="AY155" s="18" t="s">
        <v>161</v>
      </c>
      <c r="BE155" s="231">
        <f>IF(N155="základní",J155,0)</f>
        <v>0</v>
      </c>
      <c r="BF155" s="231">
        <f>IF(N155="snížená",J155,0)</f>
        <v>0</v>
      </c>
      <c r="BG155" s="231">
        <f>IF(N155="zákl. přenesená",J155,0)</f>
        <v>0</v>
      </c>
      <c r="BH155" s="231">
        <f>IF(N155="sníž. přenesená",J155,0)</f>
        <v>0</v>
      </c>
      <c r="BI155" s="231">
        <f>IF(N155="nulová",J155,0)</f>
        <v>0</v>
      </c>
      <c r="BJ155" s="18" t="s">
        <v>88</v>
      </c>
      <c r="BK155" s="231">
        <f>ROUND(I155*H155,2)</f>
        <v>0</v>
      </c>
      <c r="BL155" s="18" t="s">
        <v>184</v>
      </c>
      <c r="BM155" s="230" t="s">
        <v>2691</v>
      </c>
    </row>
    <row r="156" s="2" customFormat="1">
      <c r="A156" s="39"/>
      <c r="B156" s="40"/>
      <c r="C156" s="41"/>
      <c r="D156" s="232" t="s">
        <v>171</v>
      </c>
      <c r="E156" s="41"/>
      <c r="F156" s="233" t="s">
        <v>2371</v>
      </c>
      <c r="G156" s="41"/>
      <c r="H156" s="41"/>
      <c r="I156" s="234"/>
      <c r="J156" s="41"/>
      <c r="K156" s="41"/>
      <c r="L156" s="45"/>
      <c r="M156" s="235"/>
      <c r="N156" s="236"/>
      <c r="O156" s="92"/>
      <c r="P156" s="92"/>
      <c r="Q156" s="92"/>
      <c r="R156" s="92"/>
      <c r="S156" s="92"/>
      <c r="T156" s="93"/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T156" s="18" t="s">
        <v>171</v>
      </c>
      <c r="AU156" s="18" t="s">
        <v>90</v>
      </c>
    </row>
    <row r="157" s="13" customFormat="1">
      <c r="A157" s="13"/>
      <c r="B157" s="241"/>
      <c r="C157" s="242"/>
      <c r="D157" s="232" t="s">
        <v>250</v>
      </c>
      <c r="E157" s="242"/>
      <c r="F157" s="244" t="s">
        <v>2692</v>
      </c>
      <c r="G157" s="242"/>
      <c r="H157" s="245">
        <v>9.6959999999999997</v>
      </c>
      <c r="I157" s="246"/>
      <c r="J157" s="242"/>
      <c r="K157" s="242"/>
      <c r="L157" s="247"/>
      <c r="M157" s="248"/>
      <c r="N157" s="249"/>
      <c r="O157" s="249"/>
      <c r="P157" s="249"/>
      <c r="Q157" s="249"/>
      <c r="R157" s="249"/>
      <c r="S157" s="249"/>
      <c r="T157" s="250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51" t="s">
        <v>250</v>
      </c>
      <c r="AU157" s="251" t="s">
        <v>90</v>
      </c>
      <c r="AV157" s="13" t="s">
        <v>90</v>
      </c>
      <c r="AW157" s="13" t="s">
        <v>4</v>
      </c>
      <c r="AX157" s="13" t="s">
        <v>88</v>
      </c>
      <c r="AY157" s="251" t="s">
        <v>161</v>
      </c>
    </row>
    <row r="158" s="2" customFormat="1" ht="21.75" customHeight="1">
      <c r="A158" s="39"/>
      <c r="B158" s="40"/>
      <c r="C158" s="219" t="s">
        <v>197</v>
      </c>
      <c r="D158" s="219" t="s">
        <v>164</v>
      </c>
      <c r="E158" s="220" t="s">
        <v>425</v>
      </c>
      <c r="F158" s="221" t="s">
        <v>426</v>
      </c>
      <c r="G158" s="222" t="s">
        <v>248</v>
      </c>
      <c r="H158" s="223">
        <v>0.59999999999999998</v>
      </c>
      <c r="I158" s="224"/>
      <c r="J158" s="225">
        <f>ROUND(I158*H158,2)</f>
        <v>0</v>
      </c>
      <c r="K158" s="221" t="s">
        <v>168</v>
      </c>
      <c r="L158" s="45"/>
      <c r="M158" s="226" t="s">
        <v>1</v>
      </c>
      <c r="N158" s="227" t="s">
        <v>45</v>
      </c>
      <c r="O158" s="92"/>
      <c r="P158" s="228">
        <f>O158*H158</f>
        <v>0</v>
      </c>
      <c r="Q158" s="228">
        <v>0.056000000000000001</v>
      </c>
      <c r="R158" s="228">
        <f>Q158*H158</f>
        <v>0.033599999999999998</v>
      </c>
      <c r="S158" s="228">
        <v>0</v>
      </c>
      <c r="T158" s="229">
        <f>S158*H158</f>
        <v>0</v>
      </c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R158" s="230" t="s">
        <v>184</v>
      </c>
      <c r="AT158" s="230" t="s">
        <v>164</v>
      </c>
      <c r="AU158" s="230" t="s">
        <v>90</v>
      </c>
      <c r="AY158" s="18" t="s">
        <v>161</v>
      </c>
      <c r="BE158" s="231">
        <f>IF(N158="základní",J158,0)</f>
        <v>0</v>
      </c>
      <c r="BF158" s="231">
        <f>IF(N158="snížená",J158,0)</f>
        <v>0</v>
      </c>
      <c r="BG158" s="231">
        <f>IF(N158="zákl. přenesená",J158,0)</f>
        <v>0</v>
      </c>
      <c r="BH158" s="231">
        <f>IF(N158="sníž. přenesená",J158,0)</f>
        <v>0</v>
      </c>
      <c r="BI158" s="231">
        <f>IF(N158="nulová",J158,0)</f>
        <v>0</v>
      </c>
      <c r="BJ158" s="18" t="s">
        <v>88</v>
      </c>
      <c r="BK158" s="231">
        <f>ROUND(I158*H158,2)</f>
        <v>0</v>
      </c>
      <c r="BL158" s="18" t="s">
        <v>184</v>
      </c>
      <c r="BM158" s="230" t="s">
        <v>2693</v>
      </c>
    </row>
    <row r="159" s="2" customFormat="1" ht="21.75" customHeight="1">
      <c r="A159" s="39"/>
      <c r="B159" s="40"/>
      <c r="C159" s="219" t="s">
        <v>203</v>
      </c>
      <c r="D159" s="219" t="s">
        <v>164</v>
      </c>
      <c r="E159" s="220" t="s">
        <v>1772</v>
      </c>
      <c r="F159" s="221" t="s">
        <v>1773</v>
      </c>
      <c r="G159" s="222" t="s">
        <v>248</v>
      </c>
      <c r="H159" s="223">
        <v>10.076000000000001</v>
      </c>
      <c r="I159" s="224"/>
      <c r="J159" s="225">
        <f>ROUND(I159*H159,2)</f>
        <v>0</v>
      </c>
      <c r="K159" s="221" t="s">
        <v>168</v>
      </c>
      <c r="L159" s="45"/>
      <c r="M159" s="226" t="s">
        <v>1</v>
      </c>
      <c r="N159" s="227" t="s">
        <v>45</v>
      </c>
      <c r="O159" s="92"/>
      <c r="P159" s="228">
        <f>O159*H159</f>
        <v>0</v>
      </c>
      <c r="Q159" s="228">
        <v>0.0043800000000000002</v>
      </c>
      <c r="R159" s="228">
        <f>Q159*H159</f>
        <v>0.044132880000000006</v>
      </c>
      <c r="S159" s="228">
        <v>0</v>
      </c>
      <c r="T159" s="229">
        <f>S159*H159</f>
        <v>0</v>
      </c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R159" s="230" t="s">
        <v>184</v>
      </c>
      <c r="AT159" s="230" t="s">
        <v>164</v>
      </c>
      <c r="AU159" s="230" t="s">
        <v>90</v>
      </c>
      <c r="AY159" s="18" t="s">
        <v>161</v>
      </c>
      <c r="BE159" s="231">
        <f>IF(N159="základní",J159,0)</f>
        <v>0</v>
      </c>
      <c r="BF159" s="231">
        <f>IF(N159="snížená",J159,0)</f>
        <v>0</v>
      </c>
      <c r="BG159" s="231">
        <f>IF(N159="zákl. přenesená",J159,0)</f>
        <v>0</v>
      </c>
      <c r="BH159" s="231">
        <f>IF(N159="sníž. přenesená",J159,0)</f>
        <v>0</v>
      </c>
      <c r="BI159" s="231">
        <f>IF(N159="nulová",J159,0)</f>
        <v>0</v>
      </c>
      <c r="BJ159" s="18" t="s">
        <v>88</v>
      </c>
      <c r="BK159" s="231">
        <f>ROUND(I159*H159,2)</f>
        <v>0</v>
      </c>
      <c r="BL159" s="18" t="s">
        <v>184</v>
      </c>
      <c r="BM159" s="230" t="s">
        <v>2694</v>
      </c>
    </row>
    <row r="160" s="13" customFormat="1">
      <c r="A160" s="13"/>
      <c r="B160" s="241"/>
      <c r="C160" s="242"/>
      <c r="D160" s="232" t="s">
        <v>250</v>
      </c>
      <c r="E160" s="243" t="s">
        <v>1</v>
      </c>
      <c r="F160" s="244" t="s">
        <v>2695</v>
      </c>
      <c r="G160" s="242"/>
      <c r="H160" s="245">
        <v>10.076000000000001</v>
      </c>
      <c r="I160" s="246"/>
      <c r="J160" s="242"/>
      <c r="K160" s="242"/>
      <c r="L160" s="247"/>
      <c r="M160" s="248"/>
      <c r="N160" s="249"/>
      <c r="O160" s="249"/>
      <c r="P160" s="249"/>
      <c r="Q160" s="249"/>
      <c r="R160" s="249"/>
      <c r="S160" s="249"/>
      <c r="T160" s="250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51" t="s">
        <v>250</v>
      </c>
      <c r="AU160" s="251" t="s">
        <v>90</v>
      </c>
      <c r="AV160" s="13" t="s">
        <v>90</v>
      </c>
      <c r="AW160" s="13" t="s">
        <v>36</v>
      </c>
      <c r="AX160" s="13" t="s">
        <v>80</v>
      </c>
      <c r="AY160" s="251" t="s">
        <v>161</v>
      </c>
    </row>
    <row r="161" s="14" customFormat="1">
      <c r="A161" s="14"/>
      <c r="B161" s="252"/>
      <c r="C161" s="253"/>
      <c r="D161" s="232" t="s">
        <v>250</v>
      </c>
      <c r="E161" s="254" t="s">
        <v>1</v>
      </c>
      <c r="F161" s="255" t="s">
        <v>253</v>
      </c>
      <c r="G161" s="253"/>
      <c r="H161" s="256">
        <v>10.076000000000001</v>
      </c>
      <c r="I161" s="257"/>
      <c r="J161" s="253"/>
      <c r="K161" s="253"/>
      <c r="L161" s="258"/>
      <c r="M161" s="259"/>
      <c r="N161" s="260"/>
      <c r="O161" s="260"/>
      <c r="P161" s="260"/>
      <c r="Q161" s="260"/>
      <c r="R161" s="260"/>
      <c r="S161" s="260"/>
      <c r="T161" s="261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T161" s="262" t="s">
        <v>250</v>
      </c>
      <c r="AU161" s="262" t="s">
        <v>90</v>
      </c>
      <c r="AV161" s="14" t="s">
        <v>184</v>
      </c>
      <c r="AW161" s="14" t="s">
        <v>36</v>
      </c>
      <c r="AX161" s="14" t="s">
        <v>88</v>
      </c>
      <c r="AY161" s="262" t="s">
        <v>161</v>
      </c>
    </row>
    <row r="162" s="2" customFormat="1" ht="21.75" customHeight="1">
      <c r="A162" s="39"/>
      <c r="B162" s="40"/>
      <c r="C162" s="219" t="s">
        <v>208</v>
      </c>
      <c r="D162" s="219" t="s">
        <v>164</v>
      </c>
      <c r="E162" s="220" t="s">
        <v>829</v>
      </c>
      <c r="F162" s="221" t="s">
        <v>830</v>
      </c>
      <c r="G162" s="222" t="s">
        <v>248</v>
      </c>
      <c r="H162" s="223">
        <v>0.59999999999999998</v>
      </c>
      <c r="I162" s="224"/>
      <c r="J162" s="225">
        <f>ROUND(I162*H162,2)</f>
        <v>0</v>
      </c>
      <c r="K162" s="221" t="s">
        <v>168</v>
      </c>
      <c r="L162" s="45"/>
      <c r="M162" s="226" t="s">
        <v>1</v>
      </c>
      <c r="N162" s="227" t="s">
        <v>45</v>
      </c>
      <c r="O162" s="92"/>
      <c r="P162" s="228">
        <f>O162*H162</f>
        <v>0</v>
      </c>
      <c r="Q162" s="228">
        <v>0.037999999999999999</v>
      </c>
      <c r="R162" s="228">
        <f>Q162*H162</f>
        <v>0.022799999999999997</v>
      </c>
      <c r="S162" s="228">
        <v>0</v>
      </c>
      <c r="T162" s="229">
        <f>S162*H162</f>
        <v>0</v>
      </c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R162" s="230" t="s">
        <v>184</v>
      </c>
      <c r="AT162" s="230" t="s">
        <v>164</v>
      </c>
      <c r="AU162" s="230" t="s">
        <v>90</v>
      </c>
      <c r="AY162" s="18" t="s">
        <v>161</v>
      </c>
      <c r="BE162" s="231">
        <f>IF(N162="základní",J162,0)</f>
        <v>0</v>
      </c>
      <c r="BF162" s="231">
        <f>IF(N162="snížená",J162,0)</f>
        <v>0</v>
      </c>
      <c r="BG162" s="231">
        <f>IF(N162="zákl. přenesená",J162,0)</f>
        <v>0</v>
      </c>
      <c r="BH162" s="231">
        <f>IF(N162="sníž. přenesená",J162,0)</f>
        <v>0</v>
      </c>
      <c r="BI162" s="231">
        <f>IF(N162="nulová",J162,0)</f>
        <v>0</v>
      </c>
      <c r="BJ162" s="18" t="s">
        <v>88</v>
      </c>
      <c r="BK162" s="231">
        <f>ROUND(I162*H162,2)</f>
        <v>0</v>
      </c>
      <c r="BL162" s="18" t="s">
        <v>184</v>
      </c>
      <c r="BM162" s="230" t="s">
        <v>2696</v>
      </c>
    </row>
    <row r="163" s="2" customFormat="1" ht="24.15" customHeight="1">
      <c r="A163" s="39"/>
      <c r="B163" s="40"/>
      <c r="C163" s="219" t="s">
        <v>215</v>
      </c>
      <c r="D163" s="219" t="s">
        <v>164</v>
      </c>
      <c r="E163" s="220" t="s">
        <v>1776</v>
      </c>
      <c r="F163" s="221" t="s">
        <v>1777</v>
      </c>
      <c r="G163" s="222" t="s">
        <v>248</v>
      </c>
      <c r="H163" s="223">
        <v>10.076000000000001</v>
      </c>
      <c r="I163" s="224"/>
      <c r="J163" s="225">
        <f>ROUND(I163*H163,2)</f>
        <v>0</v>
      </c>
      <c r="K163" s="221" t="s">
        <v>168</v>
      </c>
      <c r="L163" s="45"/>
      <c r="M163" s="226" t="s">
        <v>1</v>
      </c>
      <c r="N163" s="227" t="s">
        <v>45</v>
      </c>
      <c r="O163" s="92"/>
      <c r="P163" s="228">
        <f>O163*H163</f>
        <v>0</v>
      </c>
      <c r="Q163" s="228">
        <v>0.015400000000000001</v>
      </c>
      <c r="R163" s="228">
        <f>Q163*H163</f>
        <v>0.15517040000000001</v>
      </c>
      <c r="S163" s="228">
        <v>0</v>
      </c>
      <c r="T163" s="229">
        <f>S163*H163</f>
        <v>0</v>
      </c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R163" s="230" t="s">
        <v>184</v>
      </c>
      <c r="AT163" s="230" t="s">
        <v>164</v>
      </c>
      <c r="AU163" s="230" t="s">
        <v>90</v>
      </c>
      <c r="AY163" s="18" t="s">
        <v>161</v>
      </c>
      <c r="BE163" s="231">
        <f>IF(N163="základní",J163,0)</f>
        <v>0</v>
      </c>
      <c r="BF163" s="231">
        <f>IF(N163="snížená",J163,0)</f>
        <v>0</v>
      </c>
      <c r="BG163" s="231">
        <f>IF(N163="zákl. přenesená",J163,0)</f>
        <v>0</v>
      </c>
      <c r="BH163" s="231">
        <f>IF(N163="sníž. přenesená",J163,0)</f>
        <v>0</v>
      </c>
      <c r="BI163" s="231">
        <f>IF(N163="nulová",J163,0)</f>
        <v>0</v>
      </c>
      <c r="BJ163" s="18" t="s">
        <v>88</v>
      </c>
      <c r="BK163" s="231">
        <f>ROUND(I163*H163,2)</f>
        <v>0</v>
      </c>
      <c r="BL163" s="18" t="s">
        <v>184</v>
      </c>
      <c r="BM163" s="230" t="s">
        <v>2697</v>
      </c>
    </row>
    <row r="164" s="2" customFormat="1" ht="21.75" customHeight="1">
      <c r="A164" s="39"/>
      <c r="B164" s="40"/>
      <c r="C164" s="219" t="s">
        <v>219</v>
      </c>
      <c r="D164" s="219" t="s">
        <v>164</v>
      </c>
      <c r="E164" s="220" t="s">
        <v>1780</v>
      </c>
      <c r="F164" s="221" t="s">
        <v>1781</v>
      </c>
      <c r="G164" s="222" t="s">
        <v>248</v>
      </c>
      <c r="H164" s="223">
        <v>10.076000000000001</v>
      </c>
      <c r="I164" s="224"/>
      <c r="J164" s="225">
        <f>ROUND(I164*H164,2)</f>
        <v>0</v>
      </c>
      <c r="K164" s="221" t="s">
        <v>168</v>
      </c>
      <c r="L164" s="45"/>
      <c r="M164" s="226" t="s">
        <v>1</v>
      </c>
      <c r="N164" s="227" t="s">
        <v>45</v>
      </c>
      <c r="O164" s="92"/>
      <c r="P164" s="228">
        <f>O164*H164</f>
        <v>0</v>
      </c>
      <c r="Q164" s="228">
        <v>0.0030000000000000001</v>
      </c>
      <c r="R164" s="228">
        <f>Q164*H164</f>
        <v>0.030228000000000001</v>
      </c>
      <c r="S164" s="228">
        <v>0</v>
      </c>
      <c r="T164" s="229">
        <f>S164*H164</f>
        <v>0</v>
      </c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R164" s="230" t="s">
        <v>184</v>
      </c>
      <c r="AT164" s="230" t="s">
        <v>164</v>
      </c>
      <c r="AU164" s="230" t="s">
        <v>90</v>
      </c>
      <c r="AY164" s="18" t="s">
        <v>161</v>
      </c>
      <c r="BE164" s="231">
        <f>IF(N164="základní",J164,0)</f>
        <v>0</v>
      </c>
      <c r="BF164" s="231">
        <f>IF(N164="snížená",J164,0)</f>
        <v>0</v>
      </c>
      <c r="BG164" s="231">
        <f>IF(N164="zákl. přenesená",J164,0)</f>
        <v>0</v>
      </c>
      <c r="BH164" s="231">
        <f>IF(N164="sníž. přenesená",J164,0)</f>
        <v>0</v>
      </c>
      <c r="BI164" s="231">
        <f>IF(N164="nulová",J164,0)</f>
        <v>0</v>
      </c>
      <c r="BJ164" s="18" t="s">
        <v>88</v>
      </c>
      <c r="BK164" s="231">
        <f>ROUND(I164*H164,2)</f>
        <v>0</v>
      </c>
      <c r="BL164" s="18" t="s">
        <v>184</v>
      </c>
      <c r="BM164" s="230" t="s">
        <v>2698</v>
      </c>
    </row>
    <row r="165" s="2" customFormat="1" ht="24.15" customHeight="1">
      <c r="A165" s="39"/>
      <c r="B165" s="40"/>
      <c r="C165" s="219" t="s">
        <v>8</v>
      </c>
      <c r="D165" s="219" t="s">
        <v>164</v>
      </c>
      <c r="E165" s="220" t="s">
        <v>2131</v>
      </c>
      <c r="F165" s="221" t="s">
        <v>2132</v>
      </c>
      <c r="G165" s="222" t="s">
        <v>248</v>
      </c>
      <c r="H165" s="223">
        <v>10.076000000000001</v>
      </c>
      <c r="I165" s="224"/>
      <c r="J165" s="225">
        <f>ROUND(I165*H165,2)</f>
        <v>0</v>
      </c>
      <c r="K165" s="221" t="s">
        <v>168</v>
      </c>
      <c r="L165" s="45"/>
      <c r="M165" s="226" t="s">
        <v>1</v>
      </c>
      <c r="N165" s="227" t="s">
        <v>45</v>
      </c>
      <c r="O165" s="92"/>
      <c r="P165" s="228">
        <f>O165*H165</f>
        <v>0</v>
      </c>
      <c r="Q165" s="228">
        <v>0</v>
      </c>
      <c r="R165" s="228">
        <f>Q165*H165</f>
        <v>0</v>
      </c>
      <c r="S165" s="228">
        <v>0</v>
      </c>
      <c r="T165" s="229">
        <f>S165*H165</f>
        <v>0</v>
      </c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R165" s="230" t="s">
        <v>184</v>
      </c>
      <c r="AT165" s="230" t="s">
        <v>164</v>
      </c>
      <c r="AU165" s="230" t="s">
        <v>90</v>
      </c>
      <c r="AY165" s="18" t="s">
        <v>161</v>
      </c>
      <c r="BE165" s="231">
        <f>IF(N165="základní",J165,0)</f>
        <v>0</v>
      </c>
      <c r="BF165" s="231">
        <f>IF(N165="snížená",J165,0)</f>
        <v>0</v>
      </c>
      <c r="BG165" s="231">
        <f>IF(N165="zákl. přenesená",J165,0)</f>
        <v>0</v>
      </c>
      <c r="BH165" s="231">
        <f>IF(N165="sníž. přenesená",J165,0)</f>
        <v>0</v>
      </c>
      <c r="BI165" s="231">
        <f>IF(N165="nulová",J165,0)</f>
        <v>0</v>
      </c>
      <c r="BJ165" s="18" t="s">
        <v>88</v>
      </c>
      <c r="BK165" s="231">
        <f>ROUND(I165*H165,2)</f>
        <v>0</v>
      </c>
      <c r="BL165" s="18" t="s">
        <v>184</v>
      </c>
      <c r="BM165" s="230" t="s">
        <v>2699</v>
      </c>
    </row>
    <row r="166" s="2" customFormat="1">
      <c r="A166" s="39"/>
      <c r="B166" s="40"/>
      <c r="C166" s="41"/>
      <c r="D166" s="232" t="s">
        <v>171</v>
      </c>
      <c r="E166" s="41"/>
      <c r="F166" s="233" t="s">
        <v>2134</v>
      </c>
      <c r="G166" s="41"/>
      <c r="H166" s="41"/>
      <c r="I166" s="234"/>
      <c r="J166" s="41"/>
      <c r="K166" s="41"/>
      <c r="L166" s="45"/>
      <c r="M166" s="235"/>
      <c r="N166" s="236"/>
      <c r="O166" s="92"/>
      <c r="P166" s="92"/>
      <c r="Q166" s="92"/>
      <c r="R166" s="92"/>
      <c r="S166" s="92"/>
      <c r="T166" s="93"/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T166" s="18" t="s">
        <v>171</v>
      </c>
      <c r="AU166" s="18" t="s">
        <v>90</v>
      </c>
    </row>
    <row r="167" s="2" customFormat="1" ht="33" customHeight="1">
      <c r="A167" s="39"/>
      <c r="B167" s="40"/>
      <c r="C167" s="219" t="s">
        <v>230</v>
      </c>
      <c r="D167" s="219" t="s">
        <v>164</v>
      </c>
      <c r="E167" s="220" t="s">
        <v>832</v>
      </c>
      <c r="F167" s="221" t="s">
        <v>833</v>
      </c>
      <c r="G167" s="222" t="s">
        <v>441</v>
      </c>
      <c r="H167" s="223">
        <v>19.379999999999999</v>
      </c>
      <c r="I167" s="224"/>
      <c r="J167" s="225">
        <f>ROUND(I167*H167,2)</f>
        <v>0</v>
      </c>
      <c r="K167" s="221" t="s">
        <v>168</v>
      </c>
      <c r="L167" s="45"/>
      <c r="M167" s="226" t="s">
        <v>1</v>
      </c>
      <c r="N167" s="227" t="s">
        <v>45</v>
      </c>
      <c r="O167" s="92"/>
      <c r="P167" s="228">
        <f>O167*H167</f>
        <v>0</v>
      </c>
      <c r="Q167" s="228">
        <v>2.0000000000000002E-05</v>
      </c>
      <c r="R167" s="228">
        <f>Q167*H167</f>
        <v>0.00038759999999999999</v>
      </c>
      <c r="S167" s="228">
        <v>0</v>
      </c>
      <c r="T167" s="229">
        <f>S167*H167</f>
        <v>0</v>
      </c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R167" s="230" t="s">
        <v>184</v>
      </c>
      <c r="AT167" s="230" t="s">
        <v>164</v>
      </c>
      <c r="AU167" s="230" t="s">
        <v>90</v>
      </c>
      <c r="AY167" s="18" t="s">
        <v>161</v>
      </c>
      <c r="BE167" s="231">
        <f>IF(N167="základní",J167,0)</f>
        <v>0</v>
      </c>
      <c r="BF167" s="231">
        <f>IF(N167="snížená",J167,0)</f>
        <v>0</v>
      </c>
      <c r="BG167" s="231">
        <f>IF(N167="zákl. přenesená",J167,0)</f>
        <v>0</v>
      </c>
      <c r="BH167" s="231">
        <f>IF(N167="sníž. přenesená",J167,0)</f>
        <v>0</v>
      </c>
      <c r="BI167" s="231">
        <f>IF(N167="nulová",J167,0)</f>
        <v>0</v>
      </c>
      <c r="BJ167" s="18" t="s">
        <v>88</v>
      </c>
      <c r="BK167" s="231">
        <f>ROUND(I167*H167,2)</f>
        <v>0</v>
      </c>
      <c r="BL167" s="18" t="s">
        <v>184</v>
      </c>
      <c r="BM167" s="230" t="s">
        <v>2700</v>
      </c>
    </row>
    <row r="168" s="12" customFormat="1" ht="22.8" customHeight="1">
      <c r="A168" s="12"/>
      <c r="B168" s="203"/>
      <c r="C168" s="204"/>
      <c r="D168" s="205" t="s">
        <v>79</v>
      </c>
      <c r="E168" s="217" t="s">
        <v>208</v>
      </c>
      <c r="F168" s="217" t="s">
        <v>269</v>
      </c>
      <c r="G168" s="204"/>
      <c r="H168" s="204"/>
      <c r="I168" s="207"/>
      <c r="J168" s="218">
        <f>BK168</f>
        <v>0</v>
      </c>
      <c r="K168" s="204"/>
      <c r="L168" s="209"/>
      <c r="M168" s="210"/>
      <c r="N168" s="211"/>
      <c r="O168" s="211"/>
      <c r="P168" s="212">
        <f>SUM(P169:P178)</f>
        <v>0</v>
      </c>
      <c r="Q168" s="211"/>
      <c r="R168" s="212">
        <f>SUM(R169:R178)</f>
        <v>0.0062459999999999998</v>
      </c>
      <c r="S168" s="211"/>
      <c r="T168" s="213">
        <f>SUM(T169:T178)</f>
        <v>0.1246</v>
      </c>
      <c r="U168" s="12"/>
      <c r="V168" s="12"/>
      <c r="W168" s="12"/>
      <c r="X168" s="12"/>
      <c r="Y168" s="12"/>
      <c r="Z168" s="12"/>
      <c r="AA168" s="12"/>
      <c r="AB168" s="12"/>
      <c r="AC168" s="12"/>
      <c r="AD168" s="12"/>
      <c r="AE168" s="12"/>
      <c r="AR168" s="214" t="s">
        <v>88</v>
      </c>
      <c r="AT168" s="215" t="s">
        <v>79</v>
      </c>
      <c r="AU168" s="215" t="s">
        <v>88</v>
      </c>
      <c r="AY168" s="214" t="s">
        <v>161</v>
      </c>
      <c r="BK168" s="216">
        <f>SUM(BK169:BK178)</f>
        <v>0</v>
      </c>
    </row>
    <row r="169" s="2" customFormat="1" ht="33" customHeight="1">
      <c r="A169" s="39"/>
      <c r="B169" s="40"/>
      <c r="C169" s="219" t="s">
        <v>305</v>
      </c>
      <c r="D169" s="219" t="s">
        <v>164</v>
      </c>
      <c r="E169" s="220" t="s">
        <v>835</v>
      </c>
      <c r="F169" s="221" t="s">
        <v>836</v>
      </c>
      <c r="G169" s="222" t="s">
        <v>248</v>
      </c>
      <c r="H169" s="223">
        <v>16.920000000000002</v>
      </c>
      <c r="I169" s="224"/>
      <c r="J169" s="225">
        <f>ROUND(I169*H169,2)</f>
        <v>0</v>
      </c>
      <c r="K169" s="221" t="s">
        <v>168</v>
      </c>
      <c r="L169" s="45"/>
      <c r="M169" s="226" t="s">
        <v>1</v>
      </c>
      <c r="N169" s="227" t="s">
        <v>45</v>
      </c>
      <c r="O169" s="92"/>
      <c r="P169" s="228">
        <f>O169*H169</f>
        <v>0</v>
      </c>
      <c r="Q169" s="228">
        <v>0</v>
      </c>
      <c r="R169" s="228">
        <f>Q169*H169</f>
        <v>0</v>
      </c>
      <c r="S169" s="228">
        <v>0</v>
      </c>
      <c r="T169" s="229">
        <f>S169*H169</f>
        <v>0</v>
      </c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R169" s="230" t="s">
        <v>184</v>
      </c>
      <c r="AT169" s="230" t="s">
        <v>164</v>
      </c>
      <c r="AU169" s="230" t="s">
        <v>90</v>
      </c>
      <c r="AY169" s="18" t="s">
        <v>161</v>
      </c>
      <c r="BE169" s="231">
        <f>IF(N169="základní",J169,0)</f>
        <v>0</v>
      </c>
      <c r="BF169" s="231">
        <f>IF(N169="snížená",J169,0)</f>
        <v>0</v>
      </c>
      <c r="BG169" s="231">
        <f>IF(N169="zákl. přenesená",J169,0)</f>
        <v>0</v>
      </c>
      <c r="BH169" s="231">
        <f>IF(N169="sníž. přenesená",J169,0)</f>
        <v>0</v>
      </c>
      <c r="BI169" s="231">
        <f>IF(N169="nulová",J169,0)</f>
        <v>0</v>
      </c>
      <c r="BJ169" s="18" t="s">
        <v>88</v>
      </c>
      <c r="BK169" s="231">
        <f>ROUND(I169*H169,2)</f>
        <v>0</v>
      </c>
      <c r="BL169" s="18" t="s">
        <v>184</v>
      </c>
      <c r="BM169" s="230" t="s">
        <v>2701</v>
      </c>
    </row>
    <row r="170" s="2" customFormat="1" ht="16.5" customHeight="1">
      <c r="A170" s="39"/>
      <c r="B170" s="40"/>
      <c r="C170" s="219" t="s">
        <v>312</v>
      </c>
      <c r="D170" s="219" t="s">
        <v>164</v>
      </c>
      <c r="E170" s="220" t="s">
        <v>838</v>
      </c>
      <c r="F170" s="221" t="s">
        <v>839</v>
      </c>
      <c r="G170" s="222" t="s">
        <v>248</v>
      </c>
      <c r="H170" s="223">
        <v>16.920000000000002</v>
      </c>
      <c r="I170" s="224"/>
      <c r="J170" s="225">
        <f>ROUND(I170*H170,2)</f>
        <v>0</v>
      </c>
      <c r="K170" s="221" t="s">
        <v>168</v>
      </c>
      <c r="L170" s="45"/>
      <c r="M170" s="226" t="s">
        <v>1</v>
      </c>
      <c r="N170" s="227" t="s">
        <v>45</v>
      </c>
      <c r="O170" s="92"/>
      <c r="P170" s="228">
        <f>O170*H170</f>
        <v>0</v>
      </c>
      <c r="Q170" s="228">
        <v>0</v>
      </c>
      <c r="R170" s="228">
        <f>Q170*H170</f>
        <v>0</v>
      </c>
      <c r="S170" s="228">
        <v>0</v>
      </c>
      <c r="T170" s="229">
        <f>S170*H170</f>
        <v>0</v>
      </c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R170" s="230" t="s">
        <v>184</v>
      </c>
      <c r="AT170" s="230" t="s">
        <v>164</v>
      </c>
      <c r="AU170" s="230" t="s">
        <v>90</v>
      </c>
      <c r="AY170" s="18" t="s">
        <v>161</v>
      </c>
      <c r="BE170" s="231">
        <f>IF(N170="základní",J170,0)</f>
        <v>0</v>
      </c>
      <c r="BF170" s="231">
        <f>IF(N170="snížená",J170,0)</f>
        <v>0</v>
      </c>
      <c r="BG170" s="231">
        <f>IF(N170="zákl. přenesená",J170,0)</f>
        <v>0</v>
      </c>
      <c r="BH170" s="231">
        <f>IF(N170="sníž. přenesená",J170,0)</f>
        <v>0</v>
      </c>
      <c r="BI170" s="231">
        <f>IF(N170="nulová",J170,0)</f>
        <v>0</v>
      </c>
      <c r="BJ170" s="18" t="s">
        <v>88</v>
      </c>
      <c r="BK170" s="231">
        <f>ROUND(I170*H170,2)</f>
        <v>0</v>
      </c>
      <c r="BL170" s="18" t="s">
        <v>184</v>
      </c>
      <c r="BM170" s="230" t="s">
        <v>2702</v>
      </c>
    </row>
    <row r="171" s="2" customFormat="1" ht="16.5" customHeight="1">
      <c r="A171" s="39"/>
      <c r="B171" s="40"/>
      <c r="C171" s="219" t="s">
        <v>303</v>
      </c>
      <c r="D171" s="219" t="s">
        <v>164</v>
      </c>
      <c r="E171" s="220" t="s">
        <v>841</v>
      </c>
      <c r="F171" s="221" t="s">
        <v>842</v>
      </c>
      <c r="G171" s="222" t="s">
        <v>248</v>
      </c>
      <c r="H171" s="223">
        <v>16.920000000000002</v>
      </c>
      <c r="I171" s="224"/>
      <c r="J171" s="225">
        <f>ROUND(I171*H171,2)</f>
        <v>0</v>
      </c>
      <c r="K171" s="221" t="s">
        <v>168</v>
      </c>
      <c r="L171" s="45"/>
      <c r="M171" s="226" t="s">
        <v>1</v>
      </c>
      <c r="N171" s="227" t="s">
        <v>45</v>
      </c>
      <c r="O171" s="92"/>
      <c r="P171" s="228">
        <f>O171*H171</f>
        <v>0</v>
      </c>
      <c r="Q171" s="228">
        <v>1.0000000000000001E-05</v>
      </c>
      <c r="R171" s="228">
        <f>Q171*H171</f>
        <v>0.00016920000000000002</v>
      </c>
      <c r="S171" s="228">
        <v>0</v>
      </c>
      <c r="T171" s="229">
        <f>S171*H171</f>
        <v>0</v>
      </c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R171" s="230" t="s">
        <v>184</v>
      </c>
      <c r="AT171" s="230" t="s">
        <v>164</v>
      </c>
      <c r="AU171" s="230" t="s">
        <v>90</v>
      </c>
      <c r="AY171" s="18" t="s">
        <v>161</v>
      </c>
      <c r="BE171" s="231">
        <f>IF(N171="základní",J171,0)</f>
        <v>0</v>
      </c>
      <c r="BF171" s="231">
        <f>IF(N171="snížená",J171,0)</f>
        <v>0</v>
      </c>
      <c r="BG171" s="231">
        <f>IF(N171="zákl. přenesená",J171,0)</f>
        <v>0</v>
      </c>
      <c r="BH171" s="231">
        <f>IF(N171="sníž. přenesená",J171,0)</f>
        <v>0</v>
      </c>
      <c r="BI171" s="231">
        <f>IF(N171="nulová",J171,0)</f>
        <v>0</v>
      </c>
      <c r="BJ171" s="18" t="s">
        <v>88</v>
      </c>
      <c r="BK171" s="231">
        <f>ROUND(I171*H171,2)</f>
        <v>0</v>
      </c>
      <c r="BL171" s="18" t="s">
        <v>184</v>
      </c>
      <c r="BM171" s="230" t="s">
        <v>2703</v>
      </c>
    </row>
    <row r="172" s="2" customFormat="1" ht="24.15" customHeight="1">
      <c r="A172" s="39"/>
      <c r="B172" s="40"/>
      <c r="C172" s="219" t="s">
        <v>319</v>
      </c>
      <c r="D172" s="219" t="s">
        <v>164</v>
      </c>
      <c r="E172" s="220" t="s">
        <v>844</v>
      </c>
      <c r="F172" s="221" t="s">
        <v>845</v>
      </c>
      <c r="G172" s="222" t="s">
        <v>248</v>
      </c>
      <c r="H172" s="223">
        <v>16.920000000000002</v>
      </c>
      <c r="I172" s="224"/>
      <c r="J172" s="225">
        <f>ROUND(I172*H172,2)</f>
        <v>0</v>
      </c>
      <c r="K172" s="221" t="s">
        <v>168</v>
      </c>
      <c r="L172" s="45"/>
      <c r="M172" s="226" t="s">
        <v>1</v>
      </c>
      <c r="N172" s="227" t="s">
        <v>45</v>
      </c>
      <c r="O172" s="92"/>
      <c r="P172" s="228">
        <f>O172*H172</f>
        <v>0</v>
      </c>
      <c r="Q172" s="228">
        <v>4.0000000000000003E-05</v>
      </c>
      <c r="R172" s="228">
        <f>Q172*H172</f>
        <v>0.00067680000000000008</v>
      </c>
      <c r="S172" s="228">
        <v>0</v>
      </c>
      <c r="T172" s="229">
        <f>S172*H172</f>
        <v>0</v>
      </c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R172" s="230" t="s">
        <v>184</v>
      </c>
      <c r="AT172" s="230" t="s">
        <v>164</v>
      </c>
      <c r="AU172" s="230" t="s">
        <v>90</v>
      </c>
      <c r="AY172" s="18" t="s">
        <v>161</v>
      </c>
      <c r="BE172" s="231">
        <f>IF(N172="základní",J172,0)</f>
        <v>0</v>
      </c>
      <c r="BF172" s="231">
        <f>IF(N172="snížená",J172,0)</f>
        <v>0</v>
      </c>
      <c r="BG172" s="231">
        <f>IF(N172="zákl. přenesená",J172,0)</f>
        <v>0</v>
      </c>
      <c r="BH172" s="231">
        <f>IF(N172="sníž. přenesená",J172,0)</f>
        <v>0</v>
      </c>
      <c r="BI172" s="231">
        <f>IF(N172="nulová",J172,0)</f>
        <v>0</v>
      </c>
      <c r="BJ172" s="18" t="s">
        <v>88</v>
      </c>
      <c r="BK172" s="231">
        <f>ROUND(I172*H172,2)</f>
        <v>0</v>
      </c>
      <c r="BL172" s="18" t="s">
        <v>184</v>
      </c>
      <c r="BM172" s="230" t="s">
        <v>2704</v>
      </c>
    </row>
    <row r="173" s="2" customFormat="1" ht="16.5" customHeight="1">
      <c r="A173" s="39"/>
      <c r="B173" s="40"/>
      <c r="C173" s="219" t="s">
        <v>323</v>
      </c>
      <c r="D173" s="219" t="s">
        <v>164</v>
      </c>
      <c r="E173" s="220" t="s">
        <v>847</v>
      </c>
      <c r="F173" s="221" t="s">
        <v>848</v>
      </c>
      <c r="G173" s="222" t="s">
        <v>441</v>
      </c>
      <c r="H173" s="223">
        <v>2</v>
      </c>
      <c r="I173" s="224"/>
      <c r="J173" s="225">
        <f>ROUND(I173*H173,2)</f>
        <v>0</v>
      </c>
      <c r="K173" s="221" t="s">
        <v>168</v>
      </c>
      <c r="L173" s="45"/>
      <c r="M173" s="226" t="s">
        <v>1</v>
      </c>
      <c r="N173" s="227" t="s">
        <v>45</v>
      </c>
      <c r="O173" s="92"/>
      <c r="P173" s="228">
        <f>O173*H173</f>
        <v>0</v>
      </c>
      <c r="Q173" s="228">
        <v>0</v>
      </c>
      <c r="R173" s="228">
        <f>Q173*H173</f>
        <v>0</v>
      </c>
      <c r="S173" s="228">
        <v>0.0070000000000000001</v>
      </c>
      <c r="T173" s="229">
        <f>S173*H173</f>
        <v>0.014</v>
      </c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R173" s="230" t="s">
        <v>184</v>
      </c>
      <c r="AT173" s="230" t="s">
        <v>164</v>
      </c>
      <c r="AU173" s="230" t="s">
        <v>90</v>
      </c>
      <c r="AY173" s="18" t="s">
        <v>161</v>
      </c>
      <c r="BE173" s="231">
        <f>IF(N173="základní",J173,0)</f>
        <v>0</v>
      </c>
      <c r="BF173" s="231">
        <f>IF(N173="snížená",J173,0)</f>
        <v>0</v>
      </c>
      <c r="BG173" s="231">
        <f>IF(N173="zákl. přenesená",J173,0)</f>
        <v>0</v>
      </c>
      <c r="BH173" s="231">
        <f>IF(N173="sníž. přenesená",J173,0)</f>
        <v>0</v>
      </c>
      <c r="BI173" s="231">
        <f>IF(N173="nulová",J173,0)</f>
        <v>0</v>
      </c>
      <c r="BJ173" s="18" t="s">
        <v>88</v>
      </c>
      <c r="BK173" s="231">
        <f>ROUND(I173*H173,2)</f>
        <v>0</v>
      </c>
      <c r="BL173" s="18" t="s">
        <v>184</v>
      </c>
      <c r="BM173" s="230" t="s">
        <v>2705</v>
      </c>
    </row>
    <row r="174" s="2" customFormat="1" ht="16.5" customHeight="1">
      <c r="A174" s="39"/>
      <c r="B174" s="40"/>
      <c r="C174" s="219" t="s">
        <v>327</v>
      </c>
      <c r="D174" s="219" t="s">
        <v>164</v>
      </c>
      <c r="E174" s="220" t="s">
        <v>850</v>
      </c>
      <c r="F174" s="221" t="s">
        <v>851</v>
      </c>
      <c r="G174" s="222" t="s">
        <v>441</v>
      </c>
      <c r="H174" s="223">
        <v>1</v>
      </c>
      <c r="I174" s="224"/>
      <c r="J174" s="225">
        <f>ROUND(I174*H174,2)</f>
        <v>0</v>
      </c>
      <c r="K174" s="221" t="s">
        <v>168</v>
      </c>
      <c r="L174" s="45"/>
      <c r="M174" s="226" t="s">
        <v>1</v>
      </c>
      <c r="N174" s="227" t="s">
        <v>45</v>
      </c>
      <c r="O174" s="92"/>
      <c r="P174" s="228">
        <f>O174*H174</f>
        <v>0</v>
      </c>
      <c r="Q174" s="228">
        <v>0</v>
      </c>
      <c r="R174" s="228">
        <f>Q174*H174</f>
        <v>0</v>
      </c>
      <c r="S174" s="228">
        <v>0.0022000000000000001</v>
      </c>
      <c r="T174" s="229">
        <f>S174*H174</f>
        <v>0.0022000000000000001</v>
      </c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R174" s="230" t="s">
        <v>184</v>
      </c>
      <c r="AT174" s="230" t="s">
        <v>164</v>
      </c>
      <c r="AU174" s="230" t="s">
        <v>90</v>
      </c>
      <c r="AY174" s="18" t="s">
        <v>161</v>
      </c>
      <c r="BE174" s="231">
        <f>IF(N174="základní",J174,0)</f>
        <v>0</v>
      </c>
      <c r="BF174" s="231">
        <f>IF(N174="snížená",J174,0)</f>
        <v>0</v>
      </c>
      <c r="BG174" s="231">
        <f>IF(N174="zákl. přenesená",J174,0)</f>
        <v>0</v>
      </c>
      <c r="BH174" s="231">
        <f>IF(N174="sníž. přenesená",J174,0)</f>
        <v>0</v>
      </c>
      <c r="BI174" s="231">
        <f>IF(N174="nulová",J174,0)</f>
        <v>0</v>
      </c>
      <c r="BJ174" s="18" t="s">
        <v>88</v>
      </c>
      <c r="BK174" s="231">
        <f>ROUND(I174*H174,2)</f>
        <v>0</v>
      </c>
      <c r="BL174" s="18" t="s">
        <v>184</v>
      </c>
      <c r="BM174" s="230" t="s">
        <v>2706</v>
      </c>
    </row>
    <row r="175" s="2" customFormat="1" ht="24.15" customHeight="1">
      <c r="A175" s="39"/>
      <c r="B175" s="40"/>
      <c r="C175" s="219" t="s">
        <v>330</v>
      </c>
      <c r="D175" s="219" t="s">
        <v>164</v>
      </c>
      <c r="E175" s="220" t="s">
        <v>853</v>
      </c>
      <c r="F175" s="221" t="s">
        <v>854</v>
      </c>
      <c r="G175" s="222" t="s">
        <v>441</v>
      </c>
      <c r="H175" s="223">
        <v>4</v>
      </c>
      <c r="I175" s="224"/>
      <c r="J175" s="225">
        <f>ROUND(I175*H175,2)</f>
        <v>0</v>
      </c>
      <c r="K175" s="221" t="s">
        <v>168</v>
      </c>
      <c r="L175" s="45"/>
      <c r="M175" s="226" t="s">
        <v>1</v>
      </c>
      <c r="N175" s="227" t="s">
        <v>45</v>
      </c>
      <c r="O175" s="92"/>
      <c r="P175" s="228">
        <f>O175*H175</f>
        <v>0</v>
      </c>
      <c r="Q175" s="228">
        <v>0</v>
      </c>
      <c r="R175" s="228">
        <f>Q175*H175</f>
        <v>0</v>
      </c>
      <c r="S175" s="228">
        <v>0.0089999999999999993</v>
      </c>
      <c r="T175" s="229">
        <f>S175*H175</f>
        <v>0.035999999999999997</v>
      </c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R175" s="230" t="s">
        <v>184</v>
      </c>
      <c r="AT175" s="230" t="s">
        <v>164</v>
      </c>
      <c r="AU175" s="230" t="s">
        <v>90</v>
      </c>
      <c r="AY175" s="18" t="s">
        <v>161</v>
      </c>
      <c r="BE175" s="231">
        <f>IF(N175="základní",J175,0)</f>
        <v>0</v>
      </c>
      <c r="BF175" s="231">
        <f>IF(N175="snížená",J175,0)</f>
        <v>0</v>
      </c>
      <c r="BG175" s="231">
        <f>IF(N175="zákl. přenesená",J175,0)</f>
        <v>0</v>
      </c>
      <c r="BH175" s="231">
        <f>IF(N175="sníž. přenesená",J175,0)</f>
        <v>0</v>
      </c>
      <c r="BI175" s="231">
        <f>IF(N175="nulová",J175,0)</f>
        <v>0</v>
      </c>
      <c r="BJ175" s="18" t="s">
        <v>88</v>
      </c>
      <c r="BK175" s="231">
        <f>ROUND(I175*H175,2)</f>
        <v>0</v>
      </c>
      <c r="BL175" s="18" t="s">
        <v>184</v>
      </c>
      <c r="BM175" s="230" t="s">
        <v>2707</v>
      </c>
    </row>
    <row r="176" s="2" customFormat="1" ht="24.15" customHeight="1">
      <c r="A176" s="39"/>
      <c r="B176" s="40"/>
      <c r="C176" s="219" t="s">
        <v>7</v>
      </c>
      <c r="D176" s="219" t="s">
        <v>164</v>
      </c>
      <c r="E176" s="220" t="s">
        <v>857</v>
      </c>
      <c r="F176" s="221" t="s">
        <v>858</v>
      </c>
      <c r="G176" s="222" t="s">
        <v>441</v>
      </c>
      <c r="H176" s="223">
        <v>2</v>
      </c>
      <c r="I176" s="224"/>
      <c r="J176" s="225">
        <f>ROUND(I176*H176,2)</f>
        <v>0</v>
      </c>
      <c r="K176" s="221" t="s">
        <v>168</v>
      </c>
      <c r="L176" s="45"/>
      <c r="M176" s="226" t="s">
        <v>1</v>
      </c>
      <c r="N176" s="227" t="s">
        <v>45</v>
      </c>
      <c r="O176" s="92"/>
      <c r="P176" s="228">
        <f>O176*H176</f>
        <v>0</v>
      </c>
      <c r="Q176" s="228">
        <v>0</v>
      </c>
      <c r="R176" s="228">
        <f>Q176*H176</f>
        <v>0</v>
      </c>
      <c r="S176" s="228">
        <v>0.017999999999999999</v>
      </c>
      <c r="T176" s="229">
        <f>S176*H176</f>
        <v>0.035999999999999997</v>
      </c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R176" s="230" t="s">
        <v>184</v>
      </c>
      <c r="AT176" s="230" t="s">
        <v>164</v>
      </c>
      <c r="AU176" s="230" t="s">
        <v>90</v>
      </c>
      <c r="AY176" s="18" t="s">
        <v>161</v>
      </c>
      <c r="BE176" s="231">
        <f>IF(N176="základní",J176,0)</f>
        <v>0</v>
      </c>
      <c r="BF176" s="231">
        <f>IF(N176="snížená",J176,0)</f>
        <v>0</v>
      </c>
      <c r="BG176" s="231">
        <f>IF(N176="zákl. přenesená",J176,0)</f>
        <v>0</v>
      </c>
      <c r="BH176" s="231">
        <f>IF(N176="sníž. přenesená",J176,0)</f>
        <v>0</v>
      </c>
      <c r="BI176" s="231">
        <f>IF(N176="nulová",J176,0)</f>
        <v>0</v>
      </c>
      <c r="BJ176" s="18" t="s">
        <v>88</v>
      </c>
      <c r="BK176" s="231">
        <f>ROUND(I176*H176,2)</f>
        <v>0</v>
      </c>
      <c r="BL176" s="18" t="s">
        <v>184</v>
      </c>
      <c r="BM176" s="230" t="s">
        <v>2708</v>
      </c>
    </row>
    <row r="177" s="2" customFormat="1" ht="24.15" customHeight="1">
      <c r="A177" s="39"/>
      <c r="B177" s="40"/>
      <c r="C177" s="219" t="s">
        <v>336</v>
      </c>
      <c r="D177" s="219" t="s">
        <v>164</v>
      </c>
      <c r="E177" s="220" t="s">
        <v>432</v>
      </c>
      <c r="F177" s="221" t="s">
        <v>433</v>
      </c>
      <c r="G177" s="222" t="s">
        <v>191</v>
      </c>
      <c r="H177" s="223">
        <v>4</v>
      </c>
      <c r="I177" s="224"/>
      <c r="J177" s="225">
        <f>ROUND(I177*H177,2)</f>
        <v>0</v>
      </c>
      <c r="K177" s="221" t="s">
        <v>308</v>
      </c>
      <c r="L177" s="45"/>
      <c r="M177" s="226" t="s">
        <v>1</v>
      </c>
      <c r="N177" s="227" t="s">
        <v>45</v>
      </c>
      <c r="O177" s="92"/>
      <c r="P177" s="228">
        <f>O177*H177</f>
        <v>0</v>
      </c>
      <c r="Q177" s="228">
        <v>0.00076000000000000004</v>
      </c>
      <c r="R177" s="228">
        <f>Q177*H177</f>
        <v>0.0030400000000000002</v>
      </c>
      <c r="S177" s="228">
        <v>0.0020999999999999999</v>
      </c>
      <c r="T177" s="229">
        <f>S177*H177</f>
        <v>0.0083999999999999995</v>
      </c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R177" s="230" t="s">
        <v>184</v>
      </c>
      <c r="AT177" s="230" t="s">
        <v>164</v>
      </c>
      <c r="AU177" s="230" t="s">
        <v>90</v>
      </c>
      <c r="AY177" s="18" t="s">
        <v>161</v>
      </c>
      <c r="BE177" s="231">
        <f>IF(N177="základní",J177,0)</f>
        <v>0</v>
      </c>
      <c r="BF177" s="231">
        <f>IF(N177="snížená",J177,0)</f>
        <v>0</v>
      </c>
      <c r="BG177" s="231">
        <f>IF(N177="zákl. přenesená",J177,0)</f>
        <v>0</v>
      </c>
      <c r="BH177" s="231">
        <f>IF(N177="sníž. přenesená",J177,0)</f>
        <v>0</v>
      </c>
      <c r="BI177" s="231">
        <f>IF(N177="nulová",J177,0)</f>
        <v>0</v>
      </c>
      <c r="BJ177" s="18" t="s">
        <v>88</v>
      </c>
      <c r="BK177" s="231">
        <f>ROUND(I177*H177,2)</f>
        <v>0</v>
      </c>
      <c r="BL177" s="18" t="s">
        <v>184</v>
      </c>
      <c r="BM177" s="230" t="s">
        <v>2709</v>
      </c>
    </row>
    <row r="178" s="2" customFormat="1" ht="24.15" customHeight="1">
      <c r="A178" s="39"/>
      <c r="B178" s="40"/>
      <c r="C178" s="219" t="s">
        <v>341</v>
      </c>
      <c r="D178" s="219" t="s">
        <v>164</v>
      </c>
      <c r="E178" s="220" t="s">
        <v>862</v>
      </c>
      <c r="F178" s="221" t="s">
        <v>863</v>
      </c>
      <c r="G178" s="222" t="s">
        <v>191</v>
      </c>
      <c r="H178" s="223">
        <v>2</v>
      </c>
      <c r="I178" s="224"/>
      <c r="J178" s="225">
        <f>ROUND(I178*H178,2)</f>
        <v>0</v>
      </c>
      <c r="K178" s="221" t="s">
        <v>308</v>
      </c>
      <c r="L178" s="45"/>
      <c r="M178" s="226" t="s">
        <v>1</v>
      </c>
      <c r="N178" s="227" t="s">
        <v>45</v>
      </c>
      <c r="O178" s="92"/>
      <c r="P178" s="228">
        <f>O178*H178</f>
        <v>0</v>
      </c>
      <c r="Q178" s="228">
        <v>0.0011800000000000001</v>
      </c>
      <c r="R178" s="228">
        <f>Q178*H178</f>
        <v>0.0023600000000000001</v>
      </c>
      <c r="S178" s="228">
        <v>0.014</v>
      </c>
      <c r="T178" s="229">
        <f>S178*H178</f>
        <v>0.028000000000000001</v>
      </c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R178" s="230" t="s">
        <v>184</v>
      </c>
      <c r="AT178" s="230" t="s">
        <v>164</v>
      </c>
      <c r="AU178" s="230" t="s">
        <v>90</v>
      </c>
      <c r="AY178" s="18" t="s">
        <v>161</v>
      </c>
      <c r="BE178" s="231">
        <f>IF(N178="základní",J178,0)</f>
        <v>0</v>
      </c>
      <c r="BF178" s="231">
        <f>IF(N178="snížená",J178,0)</f>
        <v>0</v>
      </c>
      <c r="BG178" s="231">
        <f>IF(N178="zákl. přenesená",J178,0)</f>
        <v>0</v>
      </c>
      <c r="BH178" s="231">
        <f>IF(N178="sníž. přenesená",J178,0)</f>
        <v>0</v>
      </c>
      <c r="BI178" s="231">
        <f>IF(N178="nulová",J178,0)</f>
        <v>0</v>
      </c>
      <c r="BJ178" s="18" t="s">
        <v>88</v>
      </c>
      <c r="BK178" s="231">
        <f>ROUND(I178*H178,2)</f>
        <v>0</v>
      </c>
      <c r="BL178" s="18" t="s">
        <v>184</v>
      </c>
      <c r="BM178" s="230" t="s">
        <v>2710</v>
      </c>
    </row>
    <row r="179" s="12" customFormat="1" ht="22.8" customHeight="1">
      <c r="A179" s="12"/>
      <c r="B179" s="203"/>
      <c r="C179" s="204"/>
      <c r="D179" s="205" t="s">
        <v>79</v>
      </c>
      <c r="E179" s="217" t="s">
        <v>277</v>
      </c>
      <c r="F179" s="217" t="s">
        <v>278</v>
      </c>
      <c r="G179" s="204"/>
      <c r="H179" s="204"/>
      <c r="I179" s="207"/>
      <c r="J179" s="218">
        <f>BK179</f>
        <v>0</v>
      </c>
      <c r="K179" s="204"/>
      <c r="L179" s="209"/>
      <c r="M179" s="210"/>
      <c r="N179" s="211"/>
      <c r="O179" s="211"/>
      <c r="P179" s="212">
        <f>SUM(P180:P188)</f>
        <v>0</v>
      </c>
      <c r="Q179" s="211"/>
      <c r="R179" s="212">
        <f>SUM(R180:R188)</f>
        <v>0</v>
      </c>
      <c r="S179" s="211"/>
      <c r="T179" s="213">
        <f>SUM(T180:T188)</f>
        <v>0</v>
      </c>
      <c r="U179" s="12"/>
      <c r="V179" s="12"/>
      <c r="W179" s="12"/>
      <c r="X179" s="12"/>
      <c r="Y179" s="12"/>
      <c r="Z179" s="12"/>
      <c r="AA179" s="12"/>
      <c r="AB179" s="12"/>
      <c r="AC179" s="12"/>
      <c r="AD179" s="12"/>
      <c r="AE179" s="12"/>
      <c r="AR179" s="214" t="s">
        <v>88</v>
      </c>
      <c r="AT179" s="215" t="s">
        <v>79</v>
      </c>
      <c r="AU179" s="215" t="s">
        <v>88</v>
      </c>
      <c r="AY179" s="214" t="s">
        <v>161</v>
      </c>
      <c r="BK179" s="216">
        <f>SUM(BK180:BK188)</f>
        <v>0</v>
      </c>
    </row>
    <row r="180" s="2" customFormat="1" ht="24.15" customHeight="1">
      <c r="A180" s="39"/>
      <c r="B180" s="40"/>
      <c r="C180" s="219" t="s">
        <v>345</v>
      </c>
      <c r="D180" s="219" t="s">
        <v>164</v>
      </c>
      <c r="E180" s="220" t="s">
        <v>279</v>
      </c>
      <c r="F180" s="221" t="s">
        <v>280</v>
      </c>
      <c r="G180" s="222" t="s">
        <v>281</v>
      </c>
      <c r="H180" s="223">
        <v>0.84899999999999998</v>
      </c>
      <c r="I180" s="224"/>
      <c r="J180" s="225">
        <f>ROUND(I180*H180,2)</f>
        <v>0</v>
      </c>
      <c r="K180" s="221" t="s">
        <v>168</v>
      </c>
      <c r="L180" s="45"/>
      <c r="M180" s="226" t="s">
        <v>1</v>
      </c>
      <c r="N180" s="227" t="s">
        <v>45</v>
      </c>
      <c r="O180" s="92"/>
      <c r="P180" s="228">
        <f>O180*H180</f>
        <v>0</v>
      </c>
      <c r="Q180" s="228">
        <v>0</v>
      </c>
      <c r="R180" s="228">
        <f>Q180*H180</f>
        <v>0</v>
      </c>
      <c r="S180" s="228">
        <v>0</v>
      </c>
      <c r="T180" s="229">
        <f>S180*H180</f>
        <v>0</v>
      </c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R180" s="230" t="s">
        <v>184</v>
      </c>
      <c r="AT180" s="230" t="s">
        <v>164</v>
      </c>
      <c r="AU180" s="230" t="s">
        <v>90</v>
      </c>
      <c r="AY180" s="18" t="s">
        <v>161</v>
      </c>
      <c r="BE180" s="231">
        <f>IF(N180="základní",J180,0)</f>
        <v>0</v>
      </c>
      <c r="BF180" s="231">
        <f>IF(N180="snížená",J180,0)</f>
        <v>0</v>
      </c>
      <c r="BG180" s="231">
        <f>IF(N180="zákl. přenesená",J180,0)</f>
        <v>0</v>
      </c>
      <c r="BH180" s="231">
        <f>IF(N180="sníž. přenesená",J180,0)</f>
        <v>0</v>
      </c>
      <c r="BI180" s="231">
        <f>IF(N180="nulová",J180,0)</f>
        <v>0</v>
      </c>
      <c r="BJ180" s="18" t="s">
        <v>88</v>
      </c>
      <c r="BK180" s="231">
        <f>ROUND(I180*H180,2)</f>
        <v>0</v>
      </c>
      <c r="BL180" s="18" t="s">
        <v>184</v>
      </c>
      <c r="BM180" s="230" t="s">
        <v>2711</v>
      </c>
    </row>
    <row r="181" s="2" customFormat="1" ht="33" customHeight="1">
      <c r="A181" s="39"/>
      <c r="B181" s="40"/>
      <c r="C181" s="219" t="s">
        <v>352</v>
      </c>
      <c r="D181" s="219" t="s">
        <v>164</v>
      </c>
      <c r="E181" s="220" t="s">
        <v>283</v>
      </c>
      <c r="F181" s="221" t="s">
        <v>284</v>
      </c>
      <c r="G181" s="222" t="s">
        <v>281</v>
      </c>
      <c r="H181" s="223">
        <v>8.4900000000000002</v>
      </c>
      <c r="I181" s="224"/>
      <c r="J181" s="225">
        <f>ROUND(I181*H181,2)</f>
        <v>0</v>
      </c>
      <c r="K181" s="221" t="s">
        <v>168</v>
      </c>
      <c r="L181" s="45"/>
      <c r="M181" s="226" t="s">
        <v>1</v>
      </c>
      <c r="N181" s="227" t="s">
        <v>45</v>
      </c>
      <c r="O181" s="92"/>
      <c r="P181" s="228">
        <f>O181*H181</f>
        <v>0</v>
      </c>
      <c r="Q181" s="228">
        <v>0</v>
      </c>
      <c r="R181" s="228">
        <f>Q181*H181</f>
        <v>0</v>
      </c>
      <c r="S181" s="228">
        <v>0</v>
      </c>
      <c r="T181" s="229">
        <f>S181*H181</f>
        <v>0</v>
      </c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R181" s="230" t="s">
        <v>184</v>
      </c>
      <c r="AT181" s="230" t="s">
        <v>164</v>
      </c>
      <c r="AU181" s="230" t="s">
        <v>90</v>
      </c>
      <c r="AY181" s="18" t="s">
        <v>161</v>
      </c>
      <c r="BE181" s="231">
        <f>IF(N181="základní",J181,0)</f>
        <v>0</v>
      </c>
      <c r="BF181" s="231">
        <f>IF(N181="snížená",J181,0)</f>
        <v>0</v>
      </c>
      <c r="BG181" s="231">
        <f>IF(N181="zákl. přenesená",J181,0)</f>
        <v>0</v>
      </c>
      <c r="BH181" s="231">
        <f>IF(N181="sníž. přenesená",J181,0)</f>
        <v>0</v>
      </c>
      <c r="BI181" s="231">
        <f>IF(N181="nulová",J181,0)</f>
        <v>0</v>
      </c>
      <c r="BJ181" s="18" t="s">
        <v>88</v>
      </c>
      <c r="BK181" s="231">
        <f>ROUND(I181*H181,2)</f>
        <v>0</v>
      </c>
      <c r="BL181" s="18" t="s">
        <v>184</v>
      </c>
      <c r="BM181" s="230" t="s">
        <v>2712</v>
      </c>
    </row>
    <row r="182" s="13" customFormat="1">
      <c r="A182" s="13"/>
      <c r="B182" s="241"/>
      <c r="C182" s="242"/>
      <c r="D182" s="232" t="s">
        <v>250</v>
      </c>
      <c r="E182" s="242"/>
      <c r="F182" s="244" t="s">
        <v>2713</v>
      </c>
      <c r="G182" s="242"/>
      <c r="H182" s="245">
        <v>8.4900000000000002</v>
      </c>
      <c r="I182" s="246"/>
      <c r="J182" s="242"/>
      <c r="K182" s="242"/>
      <c r="L182" s="247"/>
      <c r="M182" s="248"/>
      <c r="N182" s="249"/>
      <c r="O182" s="249"/>
      <c r="P182" s="249"/>
      <c r="Q182" s="249"/>
      <c r="R182" s="249"/>
      <c r="S182" s="249"/>
      <c r="T182" s="250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251" t="s">
        <v>250</v>
      </c>
      <c r="AU182" s="251" t="s">
        <v>90</v>
      </c>
      <c r="AV182" s="13" t="s">
        <v>90</v>
      </c>
      <c r="AW182" s="13" t="s">
        <v>4</v>
      </c>
      <c r="AX182" s="13" t="s">
        <v>88</v>
      </c>
      <c r="AY182" s="251" t="s">
        <v>161</v>
      </c>
    </row>
    <row r="183" s="2" customFormat="1" ht="24.15" customHeight="1">
      <c r="A183" s="39"/>
      <c r="B183" s="40"/>
      <c r="C183" s="219" t="s">
        <v>359</v>
      </c>
      <c r="D183" s="219" t="s">
        <v>164</v>
      </c>
      <c r="E183" s="220" t="s">
        <v>287</v>
      </c>
      <c r="F183" s="221" t="s">
        <v>288</v>
      </c>
      <c r="G183" s="222" t="s">
        <v>281</v>
      </c>
      <c r="H183" s="223">
        <v>0.84899999999999998</v>
      </c>
      <c r="I183" s="224"/>
      <c r="J183" s="225">
        <f>ROUND(I183*H183,2)</f>
        <v>0</v>
      </c>
      <c r="K183" s="221" t="s">
        <v>168</v>
      </c>
      <c r="L183" s="45"/>
      <c r="M183" s="226" t="s">
        <v>1</v>
      </c>
      <c r="N183" s="227" t="s">
        <v>45</v>
      </c>
      <c r="O183" s="92"/>
      <c r="P183" s="228">
        <f>O183*H183</f>
        <v>0</v>
      </c>
      <c r="Q183" s="228">
        <v>0</v>
      </c>
      <c r="R183" s="228">
        <f>Q183*H183</f>
        <v>0</v>
      </c>
      <c r="S183" s="228">
        <v>0</v>
      </c>
      <c r="T183" s="229">
        <f>S183*H183</f>
        <v>0</v>
      </c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R183" s="230" t="s">
        <v>184</v>
      </c>
      <c r="AT183" s="230" t="s">
        <v>164</v>
      </c>
      <c r="AU183" s="230" t="s">
        <v>90</v>
      </c>
      <c r="AY183" s="18" t="s">
        <v>161</v>
      </c>
      <c r="BE183" s="231">
        <f>IF(N183="základní",J183,0)</f>
        <v>0</v>
      </c>
      <c r="BF183" s="231">
        <f>IF(N183="snížená",J183,0)</f>
        <v>0</v>
      </c>
      <c r="BG183" s="231">
        <f>IF(N183="zákl. přenesená",J183,0)</f>
        <v>0</v>
      </c>
      <c r="BH183" s="231">
        <f>IF(N183="sníž. přenesená",J183,0)</f>
        <v>0</v>
      </c>
      <c r="BI183" s="231">
        <f>IF(N183="nulová",J183,0)</f>
        <v>0</v>
      </c>
      <c r="BJ183" s="18" t="s">
        <v>88</v>
      </c>
      <c r="BK183" s="231">
        <f>ROUND(I183*H183,2)</f>
        <v>0</v>
      </c>
      <c r="BL183" s="18" t="s">
        <v>184</v>
      </c>
      <c r="BM183" s="230" t="s">
        <v>2714</v>
      </c>
    </row>
    <row r="184" s="2" customFormat="1" ht="24.15" customHeight="1">
      <c r="A184" s="39"/>
      <c r="B184" s="40"/>
      <c r="C184" s="219" t="s">
        <v>364</v>
      </c>
      <c r="D184" s="219" t="s">
        <v>164</v>
      </c>
      <c r="E184" s="220" t="s">
        <v>290</v>
      </c>
      <c r="F184" s="221" t="s">
        <v>291</v>
      </c>
      <c r="G184" s="222" t="s">
        <v>281</v>
      </c>
      <c r="H184" s="223">
        <v>6.7919999999999998</v>
      </c>
      <c r="I184" s="224"/>
      <c r="J184" s="225">
        <f>ROUND(I184*H184,2)</f>
        <v>0</v>
      </c>
      <c r="K184" s="221" t="s">
        <v>168</v>
      </c>
      <c r="L184" s="45"/>
      <c r="M184" s="226" t="s">
        <v>1</v>
      </c>
      <c r="N184" s="227" t="s">
        <v>45</v>
      </c>
      <c r="O184" s="92"/>
      <c r="P184" s="228">
        <f>O184*H184</f>
        <v>0</v>
      </c>
      <c r="Q184" s="228">
        <v>0</v>
      </c>
      <c r="R184" s="228">
        <f>Q184*H184</f>
        <v>0</v>
      </c>
      <c r="S184" s="228">
        <v>0</v>
      </c>
      <c r="T184" s="229">
        <f>S184*H184</f>
        <v>0</v>
      </c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R184" s="230" t="s">
        <v>184</v>
      </c>
      <c r="AT184" s="230" t="s">
        <v>164</v>
      </c>
      <c r="AU184" s="230" t="s">
        <v>90</v>
      </c>
      <c r="AY184" s="18" t="s">
        <v>161</v>
      </c>
      <c r="BE184" s="231">
        <f>IF(N184="základní",J184,0)</f>
        <v>0</v>
      </c>
      <c r="BF184" s="231">
        <f>IF(N184="snížená",J184,0)</f>
        <v>0</v>
      </c>
      <c r="BG184" s="231">
        <f>IF(N184="zákl. přenesená",J184,0)</f>
        <v>0</v>
      </c>
      <c r="BH184" s="231">
        <f>IF(N184="sníž. přenesená",J184,0)</f>
        <v>0</v>
      </c>
      <c r="BI184" s="231">
        <f>IF(N184="nulová",J184,0)</f>
        <v>0</v>
      </c>
      <c r="BJ184" s="18" t="s">
        <v>88</v>
      </c>
      <c r="BK184" s="231">
        <f>ROUND(I184*H184,2)</f>
        <v>0</v>
      </c>
      <c r="BL184" s="18" t="s">
        <v>184</v>
      </c>
      <c r="BM184" s="230" t="s">
        <v>2715</v>
      </c>
    </row>
    <row r="185" s="13" customFormat="1">
      <c r="A185" s="13"/>
      <c r="B185" s="241"/>
      <c r="C185" s="242"/>
      <c r="D185" s="232" t="s">
        <v>250</v>
      </c>
      <c r="E185" s="242"/>
      <c r="F185" s="244" t="s">
        <v>2716</v>
      </c>
      <c r="G185" s="242"/>
      <c r="H185" s="245">
        <v>6.7919999999999998</v>
      </c>
      <c r="I185" s="246"/>
      <c r="J185" s="242"/>
      <c r="K185" s="242"/>
      <c r="L185" s="247"/>
      <c r="M185" s="248"/>
      <c r="N185" s="249"/>
      <c r="O185" s="249"/>
      <c r="P185" s="249"/>
      <c r="Q185" s="249"/>
      <c r="R185" s="249"/>
      <c r="S185" s="249"/>
      <c r="T185" s="250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251" t="s">
        <v>250</v>
      </c>
      <c r="AU185" s="251" t="s">
        <v>90</v>
      </c>
      <c r="AV185" s="13" t="s">
        <v>90</v>
      </c>
      <c r="AW185" s="13" t="s">
        <v>4</v>
      </c>
      <c r="AX185" s="13" t="s">
        <v>88</v>
      </c>
      <c r="AY185" s="251" t="s">
        <v>161</v>
      </c>
    </row>
    <row r="186" s="2" customFormat="1" ht="33" customHeight="1">
      <c r="A186" s="39"/>
      <c r="B186" s="40"/>
      <c r="C186" s="219" t="s">
        <v>371</v>
      </c>
      <c r="D186" s="219" t="s">
        <v>164</v>
      </c>
      <c r="E186" s="220" t="s">
        <v>294</v>
      </c>
      <c r="F186" s="221" t="s">
        <v>295</v>
      </c>
      <c r="G186" s="222" t="s">
        <v>281</v>
      </c>
      <c r="H186" s="223">
        <v>0.71099999999999997</v>
      </c>
      <c r="I186" s="224"/>
      <c r="J186" s="225">
        <f>ROUND(I186*H186,2)</f>
        <v>0</v>
      </c>
      <c r="K186" s="221" t="s">
        <v>168</v>
      </c>
      <c r="L186" s="45"/>
      <c r="M186" s="226" t="s">
        <v>1</v>
      </c>
      <c r="N186" s="227" t="s">
        <v>45</v>
      </c>
      <c r="O186" s="92"/>
      <c r="P186" s="228">
        <f>O186*H186</f>
        <v>0</v>
      </c>
      <c r="Q186" s="228">
        <v>0</v>
      </c>
      <c r="R186" s="228">
        <f>Q186*H186</f>
        <v>0</v>
      </c>
      <c r="S186" s="228">
        <v>0</v>
      </c>
      <c r="T186" s="229">
        <f>S186*H186</f>
        <v>0</v>
      </c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R186" s="230" t="s">
        <v>184</v>
      </c>
      <c r="AT186" s="230" t="s">
        <v>164</v>
      </c>
      <c r="AU186" s="230" t="s">
        <v>90</v>
      </c>
      <c r="AY186" s="18" t="s">
        <v>161</v>
      </c>
      <c r="BE186" s="231">
        <f>IF(N186="základní",J186,0)</f>
        <v>0</v>
      </c>
      <c r="BF186" s="231">
        <f>IF(N186="snížená",J186,0)</f>
        <v>0</v>
      </c>
      <c r="BG186" s="231">
        <f>IF(N186="zákl. přenesená",J186,0)</f>
        <v>0</v>
      </c>
      <c r="BH186" s="231">
        <f>IF(N186="sníž. přenesená",J186,0)</f>
        <v>0</v>
      </c>
      <c r="BI186" s="231">
        <f>IF(N186="nulová",J186,0)</f>
        <v>0</v>
      </c>
      <c r="BJ186" s="18" t="s">
        <v>88</v>
      </c>
      <c r="BK186" s="231">
        <f>ROUND(I186*H186,2)</f>
        <v>0</v>
      </c>
      <c r="BL186" s="18" t="s">
        <v>184</v>
      </c>
      <c r="BM186" s="230" t="s">
        <v>2717</v>
      </c>
    </row>
    <row r="187" s="13" customFormat="1">
      <c r="A187" s="13"/>
      <c r="B187" s="241"/>
      <c r="C187" s="242"/>
      <c r="D187" s="232" t="s">
        <v>250</v>
      </c>
      <c r="E187" s="243" t="s">
        <v>1</v>
      </c>
      <c r="F187" s="244" t="s">
        <v>2718</v>
      </c>
      <c r="G187" s="242"/>
      <c r="H187" s="245">
        <v>0.71099999999999997</v>
      </c>
      <c r="I187" s="246"/>
      <c r="J187" s="242"/>
      <c r="K187" s="242"/>
      <c r="L187" s="247"/>
      <c r="M187" s="248"/>
      <c r="N187" s="249"/>
      <c r="O187" s="249"/>
      <c r="P187" s="249"/>
      <c r="Q187" s="249"/>
      <c r="R187" s="249"/>
      <c r="S187" s="249"/>
      <c r="T187" s="250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51" t="s">
        <v>250</v>
      </c>
      <c r="AU187" s="251" t="s">
        <v>90</v>
      </c>
      <c r="AV187" s="13" t="s">
        <v>90</v>
      </c>
      <c r="AW187" s="13" t="s">
        <v>36</v>
      </c>
      <c r="AX187" s="13" t="s">
        <v>88</v>
      </c>
      <c r="AY187" s="251" t="s">
        <v>161</v>
      </c>
    </row>
    <row r="188" s="2" customFormat="1" ht="37.8" customHeight="1">
      <c r="A188" s="39"/>
      <c r="B188" s="40"/>
      <c r="C188" s="219" t="s">
        <v>379</v>
      </c>
      <c r="D188" s="219" t="s">
        <v>164</v>
      </c>
      <c r="E188" s="220" t="s">
        <v>873</v>
      </c>
      <c r="F188" s="221" t="s">
        <v>874</v>
      </c>
      <c r="G188" s="222" t="s">
        <v>281</v>
      </c>
      <c r="H188" s="223">
        <v>0.048000000000000001</v>
      </c>
      <c r="I188" s="224"/>
      <c r="J188" s="225">
        <f>ROUND(I188*H188,2)</f>
        <v>0</v>
      </c>
      <c r="K188" s="221" t="s">
        <v>168</v>
      </c>
      <c r="L188" s="45"/>
      <c r="M188" s="226" t="s">
        <v>1</v>
      </c>
      <c r="N188" s="227" t="s">
        <v>45</v>
      </c>
      <c r="O188" s="92"/>
      <c r="P188" s="228">
        <f>O188*H188</f>
        <v>0</v>
      </c>
      <c r="Q188" s="228">
        <v>0</v>
      </c>
      <c r="R188" s="228">
        <f>Q188*H188</f>
        <v>0</v>
      </c>
      <c r="S188" s="228">
        <v>0</v>
      </c>
      <c r="T188" s="229">
        <f>S188*H188</f>
        <v>0</v>
      </c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R188" s="230" t="s">
        <v>184</v>
      </c>
      <c r="AT188" s="230" t="s">
        <v>164</v>
      </c>
      <c r="AU188" s="230" t="s">
        <v>90</v>
      </c>
      <c r="AY188" s="18" t="s">
        <v>161</v>
      </c>
      <c r="BE188" s="231">
        <f>IF(N188="základní",J188,0)</f>
        <v>0</v>
      </c>
      <c r="BF188" s="231">
        <f>IF(N188="snížená",J188,0)</f>
        <v>0</v>
      </c>
      <c r="BG188" s="231">
        <f>IF(N188="zákl. přenesená",J188,0)</f>
        <v>0</v>
      </c>
      <c r="BH188" s="231">
        <f>IF(N188="sníž. přenesená",J188,0)</f>
        <v>0</v>
      </c>
      <c r="BI188" s="231">
        <f>IF(N188="nulová",J188,0)</f>
        <v>0</v>
      </c>
      <c r="BJ188" s="18" t="s">
        <v>88</v>
      </c>
      <c r="BK188" s="231">
        <f>ROUND(I188*H188,2)</f>
        <v>0</v>
      </c>
      <c r="BL188" s="18" t="s">
        <v>184</v>
      </c>
      <c r="BM188" s="230" t="s">
        <v>2719</v>
      </c>
    </row>
    <row r="189" s="12" customFormat="1" ht="22.8" customHeight="1">
      <c r="A189" s="12"/>
      <c r="B189" s="203"/>
      <c r="C189" s="204"/>
      <c r="D189" s="205" t="s">
        <v>79</v>
      </c>
      <c r="E189" s="217" t="s">
        <v>456</v>
      </c>
      <c r="F189" s="217" t="s">
        <v>457</v>
      </c>
      <c r="G189" s="204"/>
      <c r="H189" s="204"/>
      <c r="I189" s="207"/>
      <c r="J189" s="218">
        <f>BK189</f>
        <v>0</v>
      </c>
      <c r="K189" s="204"/>
      <c r="L189" s="209"/>
      <c r="M189" s="210"/>
      <c r="N189" s="211"/>
      <c r="O189" s="211"/>
      <c r="P189" s="212">
        <f>SUM(P190:P191)</f>
        <v>0</v>
      </c>
      <c r="Q189" s="211"/>
      <c r="R189" s="212">
        <f>SUM(R190:R191)</f>
        <v>0</v>
      </c>
      <c r="S189" s="211"/>
      <c r="T189" s="213">
        <f>SUM(T190:T191)</f>
        <v>0</v>
      </c>
      <c r="U189" s="12"/>
      <c r="V189" s="12"/>
      <c r="W189" s="12"/>
      <c r="X189" s="12"/>
      <c r="Y189" s="12"/>
      <c r="Z189" s="12"/>
      <c r="AA189" s="12"/>
      <c r="AB189" s="12"/>
      <c r="AC189" s="12"/>
      <c r="AD189" s="12"/>
      <c r="AE189" s="12"/>
      <c r="AR189" s="214" t="s">
        <v>88</v>
      </c>
      <c r="AT189" s="215" t="s">
        <v>79</v>
      </c>
      <c r="AU189" s="215" t="s">
        <v>88</v>
      </c>
      <c r="AY189" s="214" t="s">
        <v>161</v>
      </c>
      <c r="BK189" s="216">
        <f>SUM(BK190:BK191)</f>
        <v>0</v>
      </c>
    </row>
    <row r="190" s="2" customFormat="1" ht="24.15" customHeight="1">
      <c r="A190" s="39"/>
      <c r="B190" s="40"/>
      <c r="C190" s="219" t="s">
        <v>383</v>
      </c>
      <c r="D190" s="219" t="s">
        <v>164</v>
      </c>
      <c r="E190" s="220" t="s">
        <v>458</v>
      </c>
      <c r="F190" s="221" t="s">
        <v>459</v>
      </c>
      <c r="G190" s="222" t="s">
        <v>281</v>
      </c>
      <c r="H190" s="223">
        <v>0.83299999999999996</v>
      </c>
      <c r="I190" s="224"/>
      <c r="J190" s="225">
        <f>ROUND(I190*H190,2)</f>
        <v>0</v>
      </c>
      <c r="K190" s="221" t="s">
        <v>168</v>
      </c>
      <c r="L190" s="45"/>
      <c r="M190" s="226" t="s">
        <v>1</v>
      </c>
      <c r="N190" s="227" t="s">
        <v>45</v>
      </c>
      <c r="O190" s="92"/>
      <c r="P190" s="228">
        <f>O190*H190</f>
        <v>0</v>
      </c>
      <c r="Q190" s="228">
        <v>0</v>
      </c>
      <c r="R190" s="228">
        <f>Q190*H190</f>
        <v>0</v>
      </c>
      <c r="S190" s="228">
        <v>0</v>
      </c>
      <c r="T190" s="229">
        <f>S190*H190</f>
        <v>0</v>
      </c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R190" s="230" t="s">
        <v>184</v>
      </c>
      <c r="AT190" s="230" t="s">
        <v>164</v>
      </c>
      <c r="AU190" s="230" t="s">
        <v>90</v>
      </c>
      <c r="AY190" s="18" t="s">
        <v>161</v>
      </c>
      <c r="BE190" s="231">
        <f>IF(N190="základní",J190,0)</f>
        <v>0</v>
      </c>
      <c r="BF190" s="231">
        <f>IF(N190="snížená",J190,0)</f>
        <v>0</v>
      </c>
      <c r="BG190" s="231">
        <f>IF(N190="zákl. přenesená",J190,0)</f>
        <v>0</v>
      </c>
      <c r="BH190" s="231">
        <f>IF(N190="sníž. přenesená",J190,0)</f>
        <v>0</v>
      </c>
      <c r="BI190" s="231">
        <f>IF(N190="nulová",J190,0)</f>
        <v>0</v>
      </c>
      <c r="BJ190" s="18" t="s">
        <v>88</v>
      </c>
      <c r="BK190" s="231">
        <f>ROUND(I190*H190,2)</f>
        <v>0</v>
      </c>
      <c r="BL190" s="18" t="s">
        <v>184</v>
      </c>
      <c r="BM190" s="230" t="s">
        <v>2720</v>
      </c>
    </row>
    <row r="191" s="2" customFormat="1" ht="24.15" customHeight="1">
      <c r="A191" s="39"/>
      <c r="B191" s="40"/>
      <c r="C191" s="219" t="s">
        <v>388</v>
      </c>
      <c r="D191" s="219" t="s">
        <v>164</v>
      </c>
      <c r="E191" s="220" t="s">
        <v>461</v>
      </c>
      <c r="F191" s="221" t="s">
        <v>462</v>
      </c>
      <c r="G191" s="222" t="s">
        <v>281</v>
      </c>
      <c r="H191" s="223">
        <v>0.83299999999999996</v>
      </c>
      <c r="I191" s="224"/>
      <c r="J191" s="225">
        <f>ROUND(I191*H191,2)</f>
        <v>0</v>
      </c>
      <c r="K191" s="221" t="s">
        <v>168</v>
      </c>
      <c r="L191" s="45"/>
      <c r="M191" s="226" t="s">
        <v>1</v>
      </c>
      <c r="N191" s="227" t="s">
        <v>45</v>
      </c>
      <c r="O191" s="92"/>
      <c r="P191" s="228">
        <f>O191*H191</f>
        <v>0</v>
      </c>
      <c r="Q191" s="228">
        <v>0</v>
      </c>
      <c r="R191" s="228">
        <f>Q191*H191</f>
        <v>0</v>
      </c>
      <c r="S191" s="228">
        <v>0</v>
      </c>
      <c r="T191" s="229">
        <f>S191*H191</f>
        <v>0</v>
      </c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R191" s="230" t="s">
        <v>184</v>
      </c>
      <c r="AT191" s="230" t="s">
        <v>164</v>
      </c>
      <c r="AU191" s="230" t="s">
        <v>90</v>
      </c>
      <c r="AY191" s="18" t="s">
        <v>161</v>
      </c>
      <c r="BE191" s="231">
        <f>IF(N191="základní",J191,0)</f>
        <v>0</v>
      </c>
      <c r="BF191" s="231">
        <f>IF(N191="snížená",J191,0)</f>
        <v>0</v>
      </c>
      <c r="BG191" s="231">
        <f>IF(N191="zákl. přenesená",J191,0)</f>
        <v>0</v>
      </c>
      <c r="BH191" s="231">
        <f>IF(N191="sníž. přenesená",J191,0)</f>
        <v>0</v>
      </c>
      <c r="BI191" s="231">
        <f>IF(N191="nulová",J191,0)</f>
        <v>0</v>
      </c>
      <c r="BJ191" s="18" t="s">
        <v>88</v>
      </c>
      <c r="BK191" s="231">
        <f>ROUND(I191*H191,2)</f>
        <v>0</v>
      </c>
      <c r="BL191" s="18" t="s">
        <v>184</v>
      </c>
      <c r="BM191" s="230" t="s">
        <v>2721</v>
      </c>
    </row>
    <row r="192" s="12" customFormat="1" ht="25.92" customHeight="1">
      <c r="A192" s="12"/>
      <c r="B192" s="203"/>
      <c r="C192" s="204"/>
      <c r="D192" s="205" t="s">
        <v>79</v>
      </c>
      <c r="E192" s="206" t="s">
        <v>297</v>
      </c>
      <c r="F192" s="206" t="s">
        <v>298</v>
      </c>
      <c r="G192" s="204"/>
      <c r="H192" s="204"/>
      <c r="I192" s="207"/>
      <c r="J192" s="208">
        <f>BK192</f>
        <v>0</v>
      </c>
      <c r="K192" s="204"/>
      <c r="L192" s="209"/>
      <c r="M192" s="210"/>
      <c r="N192" s="211"/>
      <c r="O192" s="211"/>
      <c r="P192" s="212">
        <f>P193+P202+P215+P233+P239+P247+P258+P264+P270+P307+P340+P348</f>
        <v>0</v>
      </c>
      <c r="Q192" s="211"/>
      <c r="R192" s="212">
        <f>R193+R202+R215+R233+R239+R247+R258+R264+R270+R307+R340+R348</f>
        <v>1.43018665</v>
      </c>
      <c r="S192" s="211"/>
      <c r="T192" s="213">
        <f>T193+T202+T215+T233+T239+T247+T258+T264+T270+T307+T340+T348</f>
        <v>0.72462040000000005</v>
      </c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R192" s="214" t="s">
        <v>90</v>
      </c>
      <c r="AT192" s="215" t="s">
        <v>79</v>
      </c>
      <c r="AU192" s="215" t="s">
        <v>80</v>
      </c>
      <c r="AY192" s="214" t="s">
        <v>161</v>
      </c>
      <c r="BK192" s="216">
        <f>BK193+BK202+BK215+BK233+BK239+BK247+BK258+BK264+BK270+BK307+BK340+BK348</f>
        <v>0</v>
      </c>
    </row>
    <row r="193" s="12" customFormat="1" ht="22.8" customHeight="1">
      <c r="A193" s="12"/>
      <c r="B193" s="203"/>
      <c r="C193" s="204"/>
      <c r="D193" s="205" t="s">
        <v>79</v>
      </c>
      <c r="E193" s="217" t="s">
        <v>878</v>
      </c>
      <c r="F193" s="217" t="s">
        <v>879</v>
      </c>
      <c r="G193" s="204"/>
      <c r="H193" s="204"/>
      <c r="I193" s="207"/>
      <c r="J193" s="218">
        <f>BK193</f>
        <v>0</v>
      </c>
      <c r="K193" s="204"/>
      <c r="L193" s="209"/>
      <c r="M193" s="210"/>
      <c r="N193" s="211"/>
      <c r="O193" s="211"/>
      <c r="P193" s="212">
        <f>SUM(P194:P201)</f>
        <v>0</v>
      </c>
      <c r="Q193" s="211"/>
      <c r="R193" s="212">
        <f>SUM(R194:R201)</f>
        <v>0.001</v>
      </c>
      <c r="S193" s="211"/>
      <c r="T193" s="213">
        <f>SUM(T194:T201)</f>
        <v>0.0051999999999999998</v>
      </c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R193" s="214" t="s">
        <v>90</v>
      </c>
      <c r="AT193" s="215" t="s">
        <v>79</v>
      </c>
      <c r="AU193" s="215" t="s">
        <v>88</v>
      </c>
      <c r="AY193" s="214" t="s">
        <v>161</v>
      </c>
      <c r="BK193" s="216">
        <f>SUM(BK194:BK201)</f>
        <v>0</v>
      </c>
    </row>
    <row r="194" s="2" customFormat="1" ht="16.5" customHeight="1">
      <c r="A194" s="39"/>
      <c r="B194" s="40"/>
      <c r="C194" s="219" t="s">
        <v>309</v>
      </c>
      <c r="D194" s="219" t="s">
        <v>164</v>
      </c>
      <c r="E194" s="220" t="s">
        <v>880</v>
      </c>
      <c r="F194" s="221" t="s">
        <v>881</v>
      </c>
      <c r="G194" s="222" t="s">
        <v>441</v>
      </c>
      <c r="H194" s="223">
        <v>1</v>
      </c>
      <c r="I194" s="224"/>
      <c r="J194" s="225">
        <f>ROUND(I194*H194,2)</f>
        <v>0</v>
      </c>
      <c r="K194" s="221" t="s">
        <v>168</v>
      </c>
      <c r="L194" s="45"/>
      <c r="M194" s="226" t="s">
        <v>1</v>
      </c>
      <c r="N194" s="227" t="s">
        <v>45</v>
      </c>
      <c r="O194" s="92"/>
      <c r="P194" s="228">
        <f>O194*H194</f>
        <v>0</v>
      </c>
      <c r="Q194" s="228">
        <v>0</v>
      </c>
      <c r="R194" s="228">
        <f>Q194*H194</f>
        <v>0</v>
      </c>
      <c r="S194" s="228">
        <v>0.0020999999999999999</v>
      </c>
      <c r="T194" s="229">
        <f>S194*H194</f>
        <v>0.0020999999999999999</v>
      </c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R194" s="230" t="s">
        <v>303</v>
      </c>
      <c r="AT194" s="230" t="s">
        <v>164</v>
      </c>
      <c r="AU194" s="230" t="s">
        <v>90</v>
      </c>
      <c r="AY194" s="18" t="s">
        <v>161</v>
      </c>
      <c r="BE194" s="231">
        <f>IF(N194="základní",J194,0)</f>
        <v>0</v>
      </c>
      <c r="BF194" s="231">
        <f>IF(N194="snížená",J194,0)</f>
        <v>0</v>
      </c>
      <c r="BG194" s="231">
        <f>IF(N194="zákl. přenesená",J194,0)</f>
        <v>0</v>
      </c>
      <c r="BH194" s="231">
        <f>IF(N194="sníž. přenesená",J194,0)</f>
        <v>0</v>
      </c>
      <c r="BI194" s="231">
        <f>IF(N194="nulová",J194,0)</f>
        <v>0</v>
      </c>
      <c r="BJ194" s="18" t="s">
        <v>88</v>
      </c>
      <c r="BK194" s="231">
        <f>ROUND(I194*H194,2)</f>
        <v>0</v>
      </c>
      <c r="BL194" s="18" t="s">
        <v>303</v>
      </c>
      <c r="BM194" s="230" t="s">
        <v>2722</v>
      </c>
    </row>
    <row r="195" s="2" customFormat="1" ht="16.5" customHeight="1">
      <c r="A195" s="39"/>
      <c r="B195" s="40"/>
      <c r="C195" s="219" t="s">
        <v>395</v>
      </c>
      <c r="D195" s="219" t="s">
        <v>164</v>
      </c>
      <c r="E195" s="220" t="s">
        <v>883</v>
      </c>
      <c r="F195" s="221" t="s">
        <v>884</v>
      </c>
      <c r="G195" s="222" t="s">
        <v>441</v>
      </c>
      <c r="H195" s="223">
        <v>2</v>
      </c>
      <c r="I195" s="224"/>
      <c r="J195" s="225">
        <f>ROUND(I195*H195,2)</f>
        <v>0</v>
      </c>
      <c r="K195" s="221" t="s">
        <v>168</v>
      </c>
      <c r="L195" s="45"/>
      <c r="M195" s="226" t="s">
        <v>1</v>
      </c>
      <c r="N195" s="227" t="s">
        <v>45</v>
      </c>
      <c r="O195" s="92"/>
      <c r="P195" s="228">
        <f>O195*H195</f>
        <v>0</v>
      </c>
      <c r="Q195" s="228">
        <v>0.00050000000000000001</v>
      </c>
      <c r="R195" s="228">
        <f>Q195*H195</f>
        <v>0.001</v>
      </c>
      <c r="S195" s="228">
        <v>0</v>
      </c>
      <c r="T195" s="229">
        <f>S195*H195</f>
        <v>0</v>
      </c>
      <c r="U195" s="39"/>
      <c r="V195" s="39"/>
      <c r="W195" s="39"/>
      <c r="X195" s="39"/>
      <c r="Y195" s="39"/>
      <c r="Z195" s="39"/>
      <c r="AA195" s="39"/>
      <c r="AB195" s="39"/>
      <c r="AC195" s="39"/>
      <c r="AD195" s="39"/>
      <c r="AE195" s="39"/>
      <c r="AR195" s="230" t="s">
        <v>303</v>
      </c>
      <c r="AT195" s="230" t="s">
        <v>164</v>
      </c>
      <c r="AU195" s="230" t="s">
        <v>90</v>
      </c>
      <c r="AY195" s="18" t="s">
        <v>161</v>
      </c>
      <c r="BE195" s="231">
        <f>IF(N195="základní",J195,0)</f>
        <v>0</v>
      </c>
      <c r="BF195" s="231">
        <f>IF(N195="snížená",J195,0)</f>
        <v>0</v>
      </c>
      <c r="BG195" s="231">
        <f>IF(N195="zákl. přenesená",J195,0)</f>
        <v>0</v>
      </c>
      <c r="BH195" s="231">
        <f>IF(N195="sníž. přenesená",J195,0)</f>
        <v>0</v>
      </c>
      <c r="BI195" s="231">
        <f>IF(N195="nulová",J195,0)</f>
        <v>0</v>
      </c>
      <c r="BJ195" s="18" t="s">
        <v>88</v>
      </c>
      <c r="BK195" s="231">
        <f>ROUND(I195*H195,2)</f>
        <v>0</v>
      </c>
      <c r="BL195" s="18" t="s">
        <v>303</v>
      </c>
      <c r="BM195" s="230" t="s">
        <v>2723</v>
      </c>
    </row>
    <row r="196" s="2" customFormat="1" ht="16.5" customHeight="1">
      <c r="A196" s="39"/>
      <c r="B196" s="40"/>
      <c r="C196" s="219" t="s">
        <v>399</v>
      </c>
      <c r="D196" s="219" t="s">
        <v>164</v>
      </c>
      <c r="E196" s="220" t="s">
        <v>886</v>
      </c>
      <c r="F196" s="221" t="s">
        <v>887</v>
      </c>
      <c r="G196" s="222" t="s">
        <v>256</v>
      </c>
      <c r="H196" s="223">
        <v>2</v>
      </c>
      <c r="I196" s="224"/>
      <c r="J196" s="225">
        <f>ROUND(I196*H196,2)</f>
        <v>0</v>
      </c>
      <c r="K196" s="221" t="s">
        <v>168</v>
      </c>
      <c r="L196" s="45"/>
      <c r="M196" s="226" t="s">
        <v>1</v>
      </c>
      <c r="N196" s="227" t="s">
        <v>45</v>
      </c>
      <c r="O196" s="92"/>
      <c r="P196" s="228">
        <f>O196*H196</f>
        <v>0</v>
      </c>
      <c r="Q196" s="228">
        <v>0</v>
      </c>
      <c r="R196" s="228">
        <f>Q196*H196</f>
        <v>0</v>
      </c>
      <c r="S196" s="228">
        <v>0</v>
      </c>
      <c r="T196" s="229">
        <f>S196*H196</f>
        <v>0</v>
      </c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R196" s="230" t="s">
        <v>303</v>
      </c>
      <c r="AT196" s="230" t="s">
        <v>164</v>
      </c>
      <c r="AU196" s="230" t="s">
        <v>90</v>
      </c>
      <c r="AY196" s="18" t="s">
        <v>161</v>
      </c>
      <c r="BE196" s="231">
        <f>IF(N196="základní",J196,0)</f>
        <v>0</v>
      </c>
      <c r="BF196" s="231">
        <f>IF(N196="snížená",J196,0)</f>
        <v>0</v>
      </c>
      <c r="BG196" s="231">
        <f>IF(N196="zákl. přenesená",J196,0)</f>
        <v>0</v>
      </c>
      <c r="BH196" s="231">
        <f>IF(N196="sníž. přenesená",J196,0)</f>
        <v>0</v>
      </c>
      <c r="BI196" s="231">
        <f>IF(N196="nulová",J196,0)</f>
        <v>0</v>
      </c>
      <c r="BJ196" s="18" t="s">
        <v>88</v>
      </c>
      <c r="BK196" s="231">
        <f>ROUND(I196*H196,2)</f>
        <v>0</v>
      </c>
      <c r="BL196" s="18" t="s">
        <v>303</v>
      </c>
      <c r="BM196" s="230" t="s">
        <v>2724</v>
      </c>
    </row>
    <row r="197" s="2" customFormat="1" ht="16.5" customHeight="1">
      <c r="A197" s="39"/>
      <c r="B197" s="40"/>
      <c r="C197" s="219" t="s">
        <v>403</v>
      </c>
      <c r="D197" s="219" t="s">
        <v>164</v>
      </c>
      <c r="E197" s="220" t="s">
        <v>889</v>
      </c>
      <c r="F197" s="221" t="s">
        <v>890</v>
      </c>
      <c r="G197" s="222" t="s">
        <v>256</v>
      </c>
      <c r="H197" s="223">
        <v>1</v>
      </c>
      <c r="I197" s="224"/>
      <c r="J197" s="225">
        <f>ROUND(I197*H197,2)</f>
        <v>0</v>
      </c>
      <c r="K197" s="221" t="s">
        <v>168</v>
      </c>
      <c r="L197" s="45"/>
      <c r="M197" s="226" t="s">
        <v>1</v>
      </c>
      <c r="N197" s="227" t="s">
        <v>45</v>
      </c>
      <c r="O197" s="92"/>
      <c r="P197" s="228">
        <f>O197*H197</f>
        <v>0</v>
      </c>
      <c r="Q197" s="228">
        <v>0</v>
      </c>
      <c r="R197" s="228">
        <f>Q197*H197</f>
        <v>0</v>
      </c>
      <c r="S197" s="228">
        <v>0.0030999999999999999</v>
      </c>
      <c r="T197" s="229">
        <f>S197*H197</f>
        <v>0.0030999999999999999</v>
      </c>
      <c r="U197" s="39"/>
      <c r="V197" s="39"/>
      <c r="W197" s="39"/>
      <c r="X197" s="39"/>
      <c r="Y197" s="39"/>
      <c r="Z197" s="39"/>
      <c r="AA197" s="39"/>
      <c r="AB197" s="39"/>
      <c r="AC197" s="39"/>
      <c r="AD197" s="39"/>
      <c r="AE197" s="39"/>
      <c r="AR197" s="230" t="s">
        <v>303</v>
      </c>
      <c r="AT197" s="230" t="s">
        <v>164</v>
      </c>
      <c r="AU197" s="230" t="s">
        <v>90</v>
      </c>
      <c r="AY197" s="18" t="s">
        <v>161</v>
      </c>
      <c r="BE197" s="231">
        <f>IF(N197="základní",J197,0)</f>
        <v>0</v>
      </c>
      <c r="BF197" s="231">
        <f>IF(N197="snížená",J197,0)</f>
        <v>0</v>
      </c>
      <c r="BG197" s="231">
        <f>IF(N197="zákl. přenesená",J197,0)</f>
        <v>0</v>
      </c>
      <c r="BH197" s="231">
        <f>IF(N197="sníž. přenesená",J197,0)</f>
        <v>0</v>
      </c>
      <c r="BI197" s="231">
        <f>IF(N197="nulová",J197,0)</f>
        <v>0</v>
      </c>
      <c r="BJ197" s="18" t="s">
        <v>88</v>
      </c>
      <c r="BK197" s="231">
        <f>ROUND(I197*H197,2)</f>
        <v>0</v>
      </c>
      <c r="BL197" s="18" t="s">
        <v>303</v>
      </c>
      <c r="BM197" s="230" t="s">
        <v>2725</v>
      </c>
    </row>
    <row r="198" s="2" customFormat="1" ht="21.75" customHeight="1">
      <c r="A198" s="39"/>
      <c r="B198" s="40"/>
      <c r="C198" s="219" t="s">
        <v>561</v>
      </c>
      <c r="D198" s="219" t="s">
        <v>164</v>
      </c>
      <c r="E198" s="220" t="s">
        <v>892</v>
      </c>
      <c r="F198" s="221" t="s">
        <v>893</v>
      </c>
      <c r="G198" s="222" t="s">
        <v>441</v>
      </c>
      <c r="H198" s="223">
        <v>2</v>
      </c>
      <c r="I198" s="224"/>
      <c r="J198" s="225">
        <f>ROUND(I198*H198,2)</f>
        <v>0</v>
      </c>
      <c r="K198" s="221" t="s">
        <v>168</v>
      </c>
      <c r="L198" s="45"/>
      <c r="M198" s="226" t="s">
        <v>1</v>
      </c>
      <c r="N198" s="227" t="s">
        <v>45</v>
      </c>
      <c r="O198" s="92"/>
      <c r="P198" s="228">
        <f>O198*H198</f>
        <v>0</v>
      </c>
      <c r="Q198" s="228">
        <v>0</v>
      </c>
      <c r="R198" s="228">
        <f>Q198*H198</f>
        <v>0</v>
      </c>
      <c r="S198" s="228">
        <v>0</v>
      </c>
      <c r="T198" s="229">
        <f>S198*H198</f>
        <v>0</v>
      </c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R198" s="230" t="s">
        <v>303</v>
      </c>
      <c r="AT198" s="230" t="s">
        <v>164</v>
      </c>
      <c r="AU198" s="230" t="s">
        <v>90</v>
      </c>
      <c r="AY198" s="18" t="s">
        <v>161</v>
      </c>
      <c r="BE198" s="231">
        <f>IF(N198="základní",J198,0)</f>
        <v>0</v>
      </c>
      <c r="BF198" s="231">
        <f>IF(N198="snížená",J198,0)</f>
        <v>0</v>
      </c>
      <c r="BG198" s="231">
        <f>IF(N198="zákl. přenesená",J198,0)</f>
        <v>0</v>
      </c>
      <c r="BH198" s="231">
        <f>IF(N198="sníž. přenesená",J198,0)</f>
        <v>0</v>
      </c>
      <c r="BI198" s="231">
        <f>IF(N198="nulová",J198,0)</f>
        <v>0</v>
      </c>
      <c r="BJ198" s="18" t="s">
        <v>88</v>
      </c>
      <c r="BK198" s="231">
        <f>ROUND(I198*H198,2)</f>
        <v>0</v>
      </c>
      <c r="BL198" s="18" t="s">
        <v>303</v>
      </c>
      <c r="BM198" s="230" t="s">
        <v>2726</v>
      </c>
    </row>
    <row r="199" s="2" customFormat="1" ht="24.15" customHeight="1">
      <c r="A199" s="39"/>
      <c r="B199" s="40"/>
      <c r="C199" s="219" t="s">
        <v>566</v>
      </c>
      <c r="D199" s="219" t="s">
        <v>164</v>
      </c>
      <c r="E199" s="220" t="s">
        <v>895</v>
      </c>
      <c r="F199" s="221" t="s">
        <v>896</v>
      </c>
      <c r="G199" s="222" t="s">
        <v>362</v>
      </c>
      <c r="H199" s="283"/>
      <c r="I199" s="224"/>
      <c r="J199" s="225">
        <f>ROUND(I199*H199,2)</f>
        <v>0</v>
      </c>
      <c r="K199" s="221" t="s">
        <v>168</v>
      </c>
      <c r="L199" s="45"/>
      <c r="M199" s="226" t="s">
        <v>1</v>
      </c>
      <c r="N199" s="227" t="s">
        <v>45</v>
      </c>
      <c r="O199" s="92"/>
      <c r="P199" s="228">
        <f>O199*H199</f>
        <v>0</v>
      </c>
      <c r="Q199" s="228">
        <v>0</v>
      </c>
      <c r="R199" s="228">
        <f>Q199*H199</f>
        <v>0</v>
      </c>
      <c r="S199" s="228">
        <v>0</v>
      </c>
      <c r="T199" s="229">
        <f>S199*H199</f>
        <v>0</v>
      </c>
      <c r="U199" s="39"/>
      <c r="V199" s="39"/>
      <c r="W199" s="39"/>
      <c r="X199" s="39"/>
      <c r="Y199" s="39"/>
      <c r="Z199" s="39"/>
      <c r="AA199" s="39"/>
      <c r="AB199" s="39"/>
      <c r="AC199" s="39"/>
      <c r="AD199" s="39"/>
      <c r="AE199" s="39"/>
      <c r="AR199" s="230" t="s">
        <v>303</v>
      </c>
      <c r="AT199" s="230" t="s">
        <v>164</v>
      </c>
      <c r="AU199" s="230" t="s">
        <v>90</v>
      </c>
      <c r="AY199" s="18" t="s">
        <v>161</v>
      </c>
      <c r="BE199" s="231">
        <f>IF(N199="základní",J199,0)</f>
        <v>0</v>
      </c>
      <c r="BF199" s="231">
        <f>IF(N199="snížená",J199,0)</f>
        <v>0</v>
      </c>
      <c r="BG199" s="231">
        <f>IF(N199="zákl. přenesená",J199,0)</f>
        <v>0</v>
      </c>
      <c r="BH199" s="231">
        <f>IF(N199="sníž. přenesená",J199,0)</f>
        <v>0</v>
      </c>
      <c r="BI199" s="231">
        <f>IF(N199="nulová",J199,0)</f>
        <v>0</v>
      </c>
      <c r="BJ199" s="18" t="s">
        <v>88</v>
      </c>
      <c r="BK199" s="231">
        <f>ROUND(I199*H199,2)</f>
        <v>0</v>
      </c>
      <c r="BL199" s="18" t="s">
        <v>303</v>
      </c>
      <c r="BM199" s="230" t="s">
        <v>2727</v>
      </c>
    </row>
    <row r="200" s="2" customFormat="1" ht="33" customHeight="1">
      <c r="A200" s="39"/>
      <c r="B200" s="40"/>
      <c r="C200" s="219" t="s">
        <v>572</v>
      </c>
      <c r="D200" s="219" t="s">
        <v>164</v>
      </c>
      <c r="E200" s="220" t="s">
        <v>898</v>
      </c>
      <c r="F200" s="221" t="s">
        <v>899</v>
      </c>
      <c r="G200" s="222" t="s">
        <v>362</v>
      </c>
      <c r="H200" s="283"/>
      <c r="I200" s="224"/>
      <c r="J200" s="225">
        <f>ROUND(I200*H200,2)</f>
        <v>0</v>
      </c>
      <c r="K200" s="221" t="s">
        <v>168</v>
      </c>
      <c r="L200" s="45"/>
      <c r="M200" s="226" t="s">
        <v>1</v>
      </c>
      <c r="N200" s="227" t="s">
        <v>45</v>
      </c>
      <c r="O200" s="92"/>
      <c r="P200" s="228">
        <f>O200*H200</f>
        <v>0</v>
      </c>
      <c r="Q200" s="228">
        <v>0</v>
      </c>
      <c r="R200" s="228">
        <f>Q200*H200</f>
        <v>0</v>
      </c>
      <c r="S200" s="228">
        <v>0</v>
      </c>
      <c r="T200" s="229">
        <f>S200*H200</f>
        <v>0</v>
      </c>
      <c r="U200" s="39"/>
      <c r="V200" s="39"/>
      <c r="W200" s="39"/>
      <c r="X200" s="39"/>
      <c r="Y200" s="39"/>
      <c r="Z200" s="39"/>
      <c r="AA200" s="39"/>
      <c r="AB200" s="39"/>
      <c r="AC200" s="39"/>
      <c r="AD200" s="39"/>
      <c r="AE200" s="39"/>
      <c r="AR200" s="230" t="s">
        <v>303</v>
      </c>
      <c r="AT200" s="230" t="s">
        <v>164</v>
      </c>
      <c r="AU200" s="230" t="s">
        <v>90</v>
      </c>
      <c r="AY200" s="18" t="s">
        <v>161</v>
      </c>
      <c r="BE200" s="231">
        <f>IF(N200="základní",J200,0)</f>
        <v>0</v>
      </c>
      <c r="BF200" s="231">
        <f>IF(N200="snížená",J200,0)</f>
        <v>0</v>
      </c>
      <c r="BG200" s="231">
        <f>IF(N200="zákl. přenesená",J200,0)</f>
        <v>0</v>
      </c>
      <c r="BH200" s="231">
        <f>IF(N200="sníž. přenesená",J200,0)</f>
        <v>0</v>
      </c>
      <c r="BI200" s="231">
        <f>IF(N200="nulová",J200,0)</f>
        <v>0</v>
      </c>
      <c r="BJ200" s="18" t="s">
        <v>88</v>
      </c>
      <c r="BK200" s="231">
        <f>ROUND(I200*H200,2)</f>
        <v>0</v>
      </c>
      <c r="BL200" s="18" t="s">
        <v>303</v>
      </c>
      <c r="BM200" s="230" t="s">
        <v>2728</v>
      </c>
    </row>
    <row r="201" s="13" customFormat="1">
      <c r="A201" s="13"/>
      <c r="B201" s="241"/>
      <c r="C201" s="242"/>
      <c r="D201" s="232" t="s">
        <v>250</v>
      </c>
      <c r="E201" s="242"/>
      <c r="F201" s="244" t="s">
        <v>2729</v>
      </c>
      <c r="G201" s="242"/>
      <c r="H201" s="245">
        <v>32.304000000000002</v>
      </c>
      <c r="I201" s="246"/>
      <c r="J201" s="242"/>
      <c r="K201" s="242"/>
      <c r="L201" s="247"/>
      <c r="M201" s="248"/>
      <c r="N201" s="249"/>
      <c r="O201" s="249"/>
      <c r="P201" s="249"/>
      <c r="Q201" s="249"/>
      <c r="R201" s="249"/>
      <c r="S201" s="249"/>
      <c r="T201" s="250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T201" s="251" t="s">
        <v>250</v>
      </c>
      <c r="AU201" s="251" t="s">
        <v>90</v>
      </c>
      <c r="AV201" s="13" t="s">
        <v>90</v>
      </c>
      <c r="AW201" s="13" t="s">
        <v>4</v>
      </c>
      <c r="AX201" s="13" t="s">
        <v>88</v>
      </c>
      <c r="AY201" s="251" t="s">
        <v>161</v>
      </c>
    </row>
    <row r="202" s="12" customFormat="1" ht="22.8" customHeight="1">
      <c r="A202" s="12"/>
      <c r="B202" s="203"/>
      <c r="C202" s="204"/>
      <c r="D202" s="205" t="s">
        <v>79</v>
      </c>
      <c r="E202" s="217" t="s">
        <v>902</v>
      </c>
      <c r="F202" s="217" t="s">
        <v>903</v>
      </c>
      <c r="G202" s="204"/>
      <c r="H202" s="204"/>
      <c r="I202" s="207"/>
      <c r="J202" s="218">
        <f>BK202</f>
        <v>0</v>
      </c>
      <c r="K202" s="204"/>
      <c r="L202" s="209"/>
      <c r="M202" s="210"/>
      <c r="N202" s="211"/>
      <c r="O202" s="211"/>
      <c r="P202" s="212">
        <f>SUM(P203:P214)</f>
        <v>0</v>
      </c>
      <c r="Q202" s="211"/>
      <c r="R202" s="212">
        <f>SUM(R203:R214)</f>
        <v>0.0044672000000000002</v>
      </c>
      <c r="S202" s="211"/>
      <c r="T202" s="213">
        <f>SUM(T203:T214)</f>
        <v>0.010619999999999999</v>
      </c>
      <c r="U202" s="12"/>
      <c r="V202" s="12"/>
      <c r="W202" s="12"/>
      <c r="X202" s="12"/>
      <c r="Y202" s="12"/>
      <c r="Z202" s="12"/>
      <c r="AA202" s="12"/>
      <c r="AB202" s="12"/>
      <c r="AC202" s="12"/>
      <c r="AD202" s="12"/>
      <c r="AE202" s="12"/>
      <c r="AR202" s="214" t="s">
        <v>90</v>
      </c>
      <c r="AT202" s="215" t="s">
        <v>79</v>
      </c>
      <c r="AU202" s="215" t="s">
        <v>88</v>
      </c>
      <c r="AY202" s="214" t="s">
        <v>161</v>
      </c>
      <c r="BK202" s="216">
        <f>SUM(BK203:BK214)</f>
        <v>0</v>
      </c>
    </row>
    <row r="203" s="2" customFormat="1" ht="24.15" customHeight="1">
      <c r="A203" s="39"/>
      <c r="B203" s="40"/>
      <c r="C203" s="219" t="s">
        <v>577</v>
      </c>
      <c r="D203" s="219" t="s">
        <v>164</v>
      </c>
      <c r="E203" s="220" t="s">
        <v>904</v>
      </c>
      <c r="F203" s="221" t="s">
        <v>905</v>
      </c>
      <c r="G203" s="222" t="s">
        <v>441</v>
      </c>
      <c r="H203" s="223">
        <v>2</v>
      </c>
      <c r="I203" s="224"/>
      <c r="J203" s="225">
        <f>ROUND(I203*H203,2)</f>
        <v>0</v>
      </c>
      <c r="K203" s="221" t="s">
        <v>168</v>
      </c>
      <c r="L203" s="45"/>
      <c r="M203" s="226" t="s">
        <v>1</v>
      </c>
      <c r="N203" s="227" t="s">
        <v>45</v>
      </c>
      <c r="O203" s="92"/>
      <c r="P203" s="228">
        <f>O203*H203</f>
        <v>0</v>
      </c>
      <c r="Q203" s="228">
        <v>0</v>
      </c>
      <c r="R203" s="228">
        <f>Q203*H203</f>
        <v>0</v>
      </c>
      <c r="S203" s="228">
        <v>0.0049699999999999996</v>
      </c>
      <c r="T203" s="229">
        <f>S203*H203</f>
        <v>0.0099399999999999992</v>
      </c>
      <c r="U203" s="39"/>
      <c r="V203" s="39"/>
      <c r="W203" s="39"/>
      <c r="X203" s="39"/>
      <c r="Y203" s="39"/>
      <c r="Z203" s="39"/>
      <c r="AA203" s="39"/>
      <c r="AB203" s="39"/>
      <c r="AC203" s="39"/>
      <c r="AD203" s="39"/>
      <c r="AE203" s="39"/>
      <c r="AR203" s="230" t="s">
        <v>303</v>
      </c>
      <c r="AT203" s="230" t="s">
        <v>164</v>
      </c>
      <c r="AU203" s="230" t="s">
        <v>90</v>
      </c>
      <c r="AY203" s="18" t="s">
        <v>161</v>
      </c>
      <c r="BE203" s="231">
        <f>IF(N203="základní",J203,0)</f>
        <v>0</v>
      </c>
      <c r="BF203" s="231">
        <f>IF(N203="snížená",J203,0)</f>
        <v>0</v>
      </c>
      <c r="BG203" s="231">
        <f>IF(N203="zákl. přenesená",J203,0)</f>
        <v>0</v>
      </c>
      <c r="BH203" s="231">
        <f>IF(N203="sníž. přenesená",J203,0)</f>
        <v>0</v>
      </c>
      <c r="BI203" s="231">
        <f>IF(N203="nulová",J203,0)</f>
        <v>0</v>
      </c>
      <c r="BJ203" s="18" t="s">
        <v>88</v>
      </c>
      <c r="BK203" s="231">
        <f>ROUND(I203*H203,2)</f>
        <v>0</v>
      </c>
      <c r="BL203" s="18" t="s">
        <v>303</v>
      </c>
      <c r="BM203" s="230" t="s">
        <v>2730</v>
      </c>
    </row>
    <row r="204" s="2" customFormat="1" ht="16.5" customHeight="1">
      <c r="A204" s="39"/>
      <c r="B204" s="40"/>
      <c r="C204" s="219" t="s">
        <v>581</v>
      </c>
      <c r="D204" s="219" t="s">
        <v>164</v>
      </c>
      <c r="E204" s="220" t="s">
        <v>907</v>
      </c>
      <c r="F204" s="221" t="s">
        <v>908</v>
      </c>
      <c r="G204" s="222" t="s">
        <v>256</v>
      </c>
      <c r="H204" s="223">
        <v>1</v>
      </c>
      <c r="I204" s="224"/>
      <c r="J204" s="225">
        <f>ROUND(I204*H204,2)</f>
        <v>0</v>
      </c>
      <c r="K204" s="221" t="s">
        <v>168</v>
      </c>
      <c r="L204" s="45"/>
      <c r="M204" s="226" t="s">
        <v>1</v>
      </c>
      <c r="N204" s="227" t="s">
        <v>45</v>
      </c>
      <c r="O204" s="92"/>
      <c r="P204" s="228">
        <f>O204*H204</f>
        <v>0</v>
      </c>
      <c r="Q204" s="228">
        <v>0</v>
      </c>
      <c r="R204" s="228">
        <f>Q204*H204</f>
        <v>0</v>
      </c>
      <c r="S204" s="228">
        <v>0.00022000000000000001</v>
      </c>
      <c r="T204" s="229">
        <f>S204*H204</f>
        <v>0.00022000000000000001</v>
      </c>
      <c r="U204" s="39"/>
      <c r="V204" s="39"/>
      <c r="W204" s="39"/>
      <c r="X204" s="39"/>
      <c r="Y204" s="39"/>
      <c r="Z204" s="39"/>
      <c r="AA204" s="39"/>
      <c r="AB204" s="39"/>
      <c r="AC204" s="39"/>
      <c r="AD204" s="39"/>
      <c r="AE204" s="39"/>
      <c r="AR204" s="230" t="s">
        <v>303</v>
      </c>
      <c r="AT204" s="230" t="s">
        <v>164</v>
      </c>
      <c r="AU204" s="230" t="s">
        <v>90</v>
      </c>
      <c r="AY204" s="18" t="s">
        <v>161</v>
      </c>
      <c r="BE204" s="231">
        <f>IF(N204="základní",J204,0)</f>
        <v>0</v>
      </c>
      <c r="BF204" s="231">
        <f>IF(N204="snížená",J204,0)</f>
        <v>0</v>
      </c>
      <c r="BG204" s="231">
        <f>IF(N204="zákl. přenesená",J204,0)</f>
        <v>0</v>
      </c>
      <c r="BH204" s="231">
        <f>IF(N204="sníž. přenesená",J204,0)</f>
        <v>0</v>
      </c>
      <c r="BI204" s="231">
        <f>IF(N204="nulová",J204,0)</f>
        <v>0</v>
      </c>
      <c r="BJ204" s="18" t="s">
        <v>88</v>
      </c>
      <c r="BK204" s="231">
        <f>ROUND(I204*H204,2)</f>
        <v>0</v>
      </c>
      <c r="BL204" s="18" t="s">
        <v>303</v>
      </c>
      <c r="BM204" s="230" t="s">
        <v>2731</v>
      </c>
    </row>
    <row r="205" s="2" customFormat="1" ht="24.15" customHeight="1">
      <c r="A205" s="39"/>
      <c r="B205" s="40"/>
      <c r="C205" s="219" t="s">
        <v>585</v>
      </c>
      <c r="D205" s="219" t="s">
        <v>164</v>
      </c>
      <c r="E205" s="220" t="s">
        <v>910</v>
      </c>
      <c r="F205" s="221" t="s">
        <v>911</v>
      </c>
      <c r="G205" s="222" t="s">
        <v>441</v>
      </c>
      <c r="H205" s="223">
        <v>4</v>
      </c>
      <c r="I205" s="224"/>
      <c r="J205" s="225">
        <f>ROUND(I205*H205,2)</f>
        <v>0</v>
      </c>
      <c r="K205" s="221" t="s">
        <v>168</v>
      </c>
      <c r="L205" s="45"/>
      <c r="M205" s="226" t="s">
        <v>1</v>
      </c>
      <c r="N205" s="227" t="s">
        <v>45</v>
      </c>
      <c r="O205" s="92"/>
      <c r="P205" s="228">
        <f>O205*H205</f>
        <v>0</v>
      </c>
      <c r="Q205" s="228">
        <v>0.00040999999999999999</v>
      </c>
      <c r="R205" s="228">
        <f>Q205*H205</f>
        <v>0.00164</v>
      </c>
      <c r="S205" s="228">
        <v>0</v>
      </c>
      <c r="T205" s="229">
        <f>S205*H205</f>
        <v>0</v>
      </c>
      <c r="U205" s="39"/>
      <c r="V205" s="39"/>
      <c r="W205" s="39"/>
      <c r="X205" s="39"/>
      <c r="Y205" s="39"/>
      <c r="Z205" s="39"/>
      <c r="AA205" s="39"/>
      <c r="AB205" s="39"/>
      <c r="AC205" s="39"/>
      <c r="AD205" s="39"/>
      <c r="AE205" s="39"/>
      <c r="AR205" s="230" t="s">
        <v>303</v>
      </c>
      <c r="AT205" s="230" t="s">
        <v>164</v>
      </c>
      <c r="AU205" s="230" t="s">
        <v>90</v>
      </c>
      <c r="AY205" s="18" t="s">
        <v>161</v>
      </c>
      <c r="BE205" s="231">
        <f>IF(N205="základní",J205,0)</f>
        <v>0</v>
      </c>
      <c r="BF205" s="231">
        <f>IF(N205="snížená",J205,0)</f>
        <v>0</v>
      </c>
      <c r="BG205" s="231">
        <f>IF(N205="zákl. přenesená",J205,0)</f>
        <v>0</v>
      </c>
      <c r="BH205" s="231">
        <f>IF(N205="sníž. přenesená",J205,0)</f>
        <v>0</v>
      </c>
      <c r="BI205" s="231">
        <f>IF(N205="nulová",J205,0)</f>
        <v>0</v>
      </c>
      <c r="BJ205" s="18" t="s">
        <v>88</v>
      </c>
      <c r="BK205" s="231">
        <f>ROUND(I205*H205,2)</f>
        <v>0</v>
      </c>
      <c r="BL205" s="18" t="s">
        <v>303</v>
      </c>
      <c r="BM205" s="230" t="s">
        <v>2732</v>
      </c>
    </row>
    <row r="206" s="2" customFormat="1" ht="16.5" customHeight="1">
      <c r="A206" s="39"/>
      <c r="B206" s="40"/>
      <c r="C206" s="263" t="s">
        <v>590</v>
      </c>
      <c r="D206" s="263" t="s">
        <v>261</v>
      </c>
      <c r="E206" s="264" t="s">
        <v>913</v>
      </c>
      <c r="F206" s="265" t="s">
        <v>914</v>
      </c>
      <c r="G206" s="266" t="s">
        <v>441</v>
      </c>
      <c r="H206" s="267">
        <v>4.1200000000000001</v>
      </c>
      <c r="I206" s="268"/>
      <c r="J206" s="269">
        <f>ROUND(I206*H206,2)</f>
        <v>0</v>
      </c>
      <c r="K206" s="265" t="s">
        <v>168</v>
      </c>
      <c r="L206" s="270"/>
      <c r="M206" s="271" t="s">
        <v>1</v>
      </c>
      <c r="N206" s="272" t="s">
        <v>45</v>
      </c>
      <c r="O206" s="92"/>
      <c r="P206" s="228">
        <f>O206*H206</f>
        <v>0</v>
      </c>
      <c r="Q206" s="228">
        <v>0.00055999999999999995</v>
      </c>
      <c r="R206" s="228">
        <f>Q206*H206</f>
        <v>0.0023071999999999997</v>
      </c>
      <c r="S206" s="228">
        <v>0</v>
      </c>
      <c r="T206" s="229">
        <f>S206*H206</f>
        <v>0</v>
      </c>
      <c r="U206" s="39"/>
      <c r="V206" s="39"/>
      <c r="W206" s="39"/>
      <c r="X206" s="39"/>
      <c r="Y206" s="39"/>
      <c r="Z206" s="39"/>
      <c r="AA206" s="39"/>
      <c r="AB206" s="39"/>
      <c r="AC206" s="39"/>
      <c r="AD206" s="39"/>
      <c r="AE206" s="39"/>
      <c r="AR206" s="230" t="s">
        <v>309</v>
      </c>
      <c r="AT206" s="230" t="s">
        <v>261</v>
      </c>
      <c r="AU206" s="230" t="s">
        <v>90</v>
      </c>
      <c r="AY206" s="18" t="s">
        <v>161</v>
      </c>
      <c r="BE206" s="231">
        <f>IF(N206="základní",J206,0)</f>
        <v>0</v>
      </c>
      <c r="BF206" s="231">
        <f>IF(N206="snížená",J206,0)</f>
        <v>0</v>
      </c>
      <c r="BG206" s="231">
        <f>IF(N206="zákl. přenesená",J206,0)</f>
        <v>0</v>
      </c>
      <c r="BH206" s="231">
        <f>IF(N206="sníž. přenesená",J206,0)</f>
        <v>0</v>
      </c>
      <c r="BI206" s="231">
        <f>IF(N206="nulová",J206,0)</f>
        <v>0</v>
      </c>
      <c r="BJ206" s="18" t="s">
        <v>88</v>
      </c>
      <c r="BK206" s="231">
        <f>ROUND(I206*H206,2)</f>
        <v>0</v>
      </c>
      <c r="BL206" s="18" t="s">
        <v>303</v>
      </c>
      <c r="BM206" s="230" t="s">
        <v>2733</v>
      </c>
    </row>
    <row r="207" s="13" customFormat="1">
      <c r="A207" s="13"/>
      <c r="B207" s="241"/>
      <c r="C207" s="242"/>
      <c r="D207" s="232" t="s">
        <v>250</v>
      </c>
      <c r="E207" s="242"/>
      <c r="F207" s="244" t="s">
        <v>2406</v>
      </c>
      <c r="G207" s="242"/>
      <c r="H207" s="245">
        <v>4.1200000000000001</v>
      </c>
      <c r="I207" s="246"/>
      <c r="J207" s="242"/>
      <c r="K207" s="242"/>
      <c r="L207" s="247"/>
      <c r="M207" s="248"/>
      <c r="N207" s="249"/>
      <c r="O207" s="249"/>
      <c r="P207" s="249"/>
      <c r="Q207" s="249"/>
      <c r="R207" s="249"/>
      <c r="S207" s="249"/>
      <c r="T207" s="250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T207" s="251" t="s">
        <v>250</v>
      </c>
      <c r="AU207" s="251" t="s">
        <v>90</v>
      </c>
      <c r="AV207" s="13" t="s">
        <v>90</v>
      </c>
      <c r="AW207" s="13" t="s">
        <v>4</v>
      </c>
      <c r="AX207" s="13" t="s">
        <v>88</v>
      </c>
      <c r="AY207" s="251" t="s">
        <v>161</v>
      </c>
    </row>
    <row r="208" s="2" customFormat="1" ht="37.8" customHeight="1">
      <c r="A208" s="39"/>
      <c r="B208" s="40"/>
      <c r="C208" s="219" t="s">
        <v>596</v>
      </c>
      <c r="D208" s="219" t="s">
        <v>164</v>
      </c>
      <c r="E208" s="220" t="s">
        <v>917</v>
      </c>
      <c r="F208" s="221" t="s">
        <v>918</v>
      </c>
      <c r="G208" s="222" t="s">
        <v>441</v>
      </c>
      <c r="H208" s="223">
        <v>4</v>
      </c>
      <c r="I208" s="224"/>
      <c r="J208" s="225">
        <f>ROUND(I208*H208,2)</f>
        <v>0</v>
      </c>
      <c r="K208" s="221" t="s">
        <v>168</v>
      </c>
      <c r="L208" s="45"/>
      <c r="M208" s="226" t="s">
        <v>1</v>
      </c>
      <c r="N208" s="227" t="s">
        <v>45</v>
      </c>
      <c r="O208" s="92"/>
      <c r="P208" s="228">
        <f>O208*H208</f>
        <v>0</v>
      </c>
      <c r="Q208" s="228">
        <v>0.00010000000000000001</v>
      </c>
      <c r="R208" s="228">
        <f>Q208*H208</f>
        <v>0.00040000000000000002</v>
      </c>
      <c r="S208" s="228">
        <v>0</v>
      </c>
      <c r="T208" s="229">
        <f>S208*H208</f>
        <v>0</v>
      </c>
      <c r="U208" s="39"/>
      <c r="V208" s="39"/>
      <c r="W208" s="39"/>
      <c r="X208" s="39"/>
      <c r="Y208" s="39"/>
      <c r="Z208" s="39"/>
      <c r="AA208" s="39"/>
      <c r="AB208" s="39"/>
      <c r="AC208" s="39"/>
      <c r="AD208" s="39"/>
      <c r="AE208" s="39"/>
      <c r="AR208" s="230" t="s">
        <v>303</v>
      </c>
      <c r="AT208" s="230" t="s">
        <v>164</v>
      </c>
      <c r="AU208" s="230" t="s">
        <v>90</v>
      </c>
      <c r="AY208" s="18" t="s">
        <v>161</v>
      </c>
      <c r="BE208" s="231">
        <f>IF(N208="základní",J208,0)</f>
        <v>0</v>
      </c>
      <c r="BF208" s="231">
        <f>IF(N208="snížená",J208,0)</f>
        <v>0</v>
      </c>
      <c r="BG208" s="231">
        <f>IF(N208="zákl. přenesená",J208,0)</f>
        <v>0</v>
      </c>
      <c r="BH208" s="231">
        <f>IF(N208="sníž. přenesená",J208,0)</f>
        <v>0</v>
      </c>
      <c r="BI208" s="231">
        <f>IF(N208="nulová",J208,0)</f>
        <v>0</v>
      </c>
      <c r="BJ208" s="18" t="s">
        <v>88</v>
      </c>
      <c r="BK208" s="231">
        <f>ROUND(I208*H208,2)</f>
        <v>0</v>
      </c>
      <c r="BL208" s="18" t="s">
        <v>303</v>
      </c>
      <c r="BM208" s="230" t="s">
        <v>2734</v>
      </c>
    </row>
    <row r="209" s="2" customFormat="1" ht="16.5" customHeight="1">
      <c r="A209" s="39"/>
      <c r="B209" s="40"/>
      <c r="C209" s="219" t="s">
        <v>602</v>
      </c>
      <c r="D209" s="219" t="s">
        <v>164</v>
      </c>
      <c r="E209" s="220" t="s">
        <v>920</v>
      </c>
      <c r="F209" s="221" t="s">
        <v>921</v>
      </c>
      <c r="G209" s="222" t="s">
        <v>441</v>
      </c>
      <c r="H209" s="223">
        <v>2</v>
      </c>
      <c r="I209" s="224"/>
      <c r="J209" s="225">
        <f>ROUND(I209*H209,2)</f>
        <v>0</v>
      </c>
      <c r="K209" s="221" t="s">
        <v>168</v>
      </c>
      <c r="L209" s="45"/>
      <c r="M209" s="226" t="s">
        <v>1</v>
      </c>
      <c r="N209" s="227" t="s">
        <v>45</v>
      </c>
      <c r="O209" s="92"/>
      <c r="P209" s="228">
        <f>O209*H209</f>
        <v>0</v>
      </c>
      <c r="Q209" s="228">
        <v>0</v>
      </c>
      <c r="R209" s="228">
        <f>Q209*H209</f>
        <v>0</v>
      </c>
      <c r="S209" s="228">
        <v>0.00023000000000000001</v>
      </c>
      <c r="T209" s="229">
        <f>S209*H209</f>
        <v>0.00046000000000000001</v>
      </c>
      <c r="U209" s="39"/>
      <c r="V209" s="39"/>
      <c r="W209" s="39"/>
      <c r="X209" s="39"/>
      <c r="Y209" s="39"/>
      <c r="Z209" s="39"/>
      <c r="AA209" s="39"/>
      <c r="AB209" s="39"/>
      <c r="AC209" s="39"/>
      <c r="AD209" s="39"/>
      <c r="AE209" s="39"/>
      <c r="AR209" s="230" t="s">
        <v>303</v>
      </c>
      <c r="AT209" s="230" t="s">
        <v>164</v>
      </c>
      <c r="AU209" s="230" t="s">
        <v>90</v>
      </c>
      <c r="AY209" s="18" t="s">
        <v>161</v>
      </c>
      <c r="BE209" s="231">
        <f>IF(N209="základní",J209,0)</f>
        <v>0</v>
      </c>
      <c r="BF209" s="231">
        <f>IF(N209="snížená",J209,0)</f>
        <v>0</v>
      </c>
      <c r="BG209" s="231">
        <f>IF(N209="zákl. přenesená",J209,0)</f>
        <v>0</v>
      </c>
      <c r="BH209" s="231">
        <f>IF(N209="sníž. přenesená",J209,0)</f>
        <v>0</v>
      </c>
      <c r="BI209" s="231">
        <f>IF(N209="nulová",J209,0)</f>
        <v>0</v>
      </c>
      <c r="BJ209" s="18" t="s">
        <v>88</v>
      </c>
      <c r="BK209" s="231">
        <f>ROUND(I209*H209,2)</f>
        <v>0</v>
      </c>
      <c r="BL209" s="18" t="s">
        <v>303</v>
      </c>
      <c r="BM209" s="230" t="s">
        <v>2735</v>
      </c>
    </row>
    <row r="210" s="2" customFormat="1" ht="21.75" customHeight="1">
      <c r="A210" s="39"/>
      <c r="B210" s="40"/>
      <c r="C210" s="219" t="s">
        <v>606</v>
      </c>
      <c r="D210" s="219" t="s">
        <v>164</v>
      </c>
      <c r="E210" s="220" t="s">
        <v>2168</v>
      </c>
      <c r="F210" s="221" t="s">
        <v>2169</v>
      </c>
      <c r="G210" s="222" t="s">
        <v>441</v>
      </c>
      <c r="H210" s="223">
        <v>4</v>
      </c>
      <c r="I210" s="224"/>
      <c r="J210" s="225">
        <f>ROUND(I210*H210,2)</f>
        <v>0</v>
      </c>
      <c r="K210" s="221" t="s">
        <v>168</v>
      </c>
      <c r="L210" s="45"/>
      <c r="M210" s="226" t="s">
        <v>1</v>
      </c>
      <c r="N210" s="227" t="s">
        <v>45</v>
      </c>
      <c r="O210" s="92"/>
      <c r="P210" s="228">
        <f>O210*H210</f>
        <v>0</v>
      </c>
      <c r="Q210" s="228">
        <v>1.0000000000000001E-05</v>
      </c>
      <c r="R210" s="228">
        <f>Q210*H210</f>
        <v>4.0000000000000003E-05</v>
      </c>
      <c r="S210" s="228">
        <v>0</v>
      </c>
      <c r="T210" s="229">
        <f>S210*H210</f>
        <v>0</v>
      </c>
      <c r="U210" s="39"/>
      <c r="V210" s="39"/>
      <c r="W210" s="39"/>
      <c r="X210" s="39"/>
      <c r="Y210" s="39"/>
      <c r="Z210" s="39"/>
      <c r="AA210" s="39"/>
      <c r="AB210" s="39"/>
      <c r="AC210" s="39"/>
      <c r="AD210" s="39"/>
      <c r="AE210" s="39"/>
      <c r="AR210" s="230" t="s">
        <v>303</v>
      </c>
      <c r="AT210" s="230" t="s">
        <v>164</v>
      </c>
      <c r="AU210" s="230" t="s">
        <v>90</v>
      </c>
      <c r="AY210" s="18" t="s">
        <v>161</v>
      </c>
      <c r="BE210" s="231">
        <f>IF(N210="základní",J210,0)</f>
        <v>0</v>
      </c>
      <c r="BF210" s="231">
        <f>IF(N210="snížená",J210,0)</f>
        <v>0</v>
      </c>
      <c r="BG210" s="231">
        <f>IF(N210="zákl. přenesená",J210,0)</f>
        <v>0</v>
      </c>
      <c r="BH210" s="231">
        <f>IF(N210="sníž. přenesená",J210,0)</f>
        <v>0</v>
      </c>
      <c r="BI210" s="231">
        <f>IF(N210="nulová",J210,0)</f>
        <v>0</v>
      </c>
      <c r="BJ210" s="18" t="s">
        <v>88</v>
      </c>
      <c r="BK210" s="231">
        <f>ROUND(I210*H210,2)</f>
        <v>0</v>
      </c>
      <c r="BL210" s="18" t="s">
        <v>303</v>
      </c>
      <c r="BM210" s="230" t="s">
        <v>2736</v>
      </c>
    </row>
    <row r="211" s="2" customFormat="1" ht="24.15" customHeight="1">
      <c r="A211" s="39"/>
      <c r="B211" s="40"/>
      <c r="C211" s="219" t="s">
        <v>610</v>
      </c>
      <c r="D211" s="219" t="s">
        <v>164</v>
      </c>
      <c r="E211" s="220" t="s">
        <v>2171</v>
      </c>
      <c r="F211" s="221" t="s">
        <v>2172</v>
      </c>
      <c r="G211" s="222" t="s">
        <v>441</v>
      </c>
      <c r="H211" s="223">
        <v>4</v>
      </c>
      <c r="I211" s="224"/>
      <c r="J211" s="225">
        <f>ROUND(I211*H211,2)</f>
        <v>0</v>
      </c>
      <c r="K211" s="221" t="s">
        <v>168</v>
      </c>
      <c r="L211" s="45"/>
      <c r="M211" s="226" t="s">
        <v>1</v>
      </c>
      <c r="N211" s="227" t="s">
        <v>45</v>
      </c>
      <c r="O211" s="92"/>
      <c r="P211" s="228">
        <f>O211*H211</f>
        <v>0</v>
      </c>
      <c r="Q211" s="228">
        <v>2.0000000000000002E-05</v>
      </c>
      <c r="R211" s="228">
        <f>Q211*H211</f>
        <v>8.0000000000000007E-05</v>
      </c>
      <c r="S211" s="228">
        <v>0</v>
      </c>
      <c r="T211" s="229">
        <f>S211*H211</f>
        <v>0</v>
      </c>
      <c r="U211" s="39"/>
      <c r="V211" s="39"/>
      <c r="W211" s="39"/>
      <c r="X211" s="39"/>
      <c r="Y211" s="39"/>
      <c r="Z211" s="39"/>
      <c r="AA211" s="39"/>
      <c r="AB211" s="39"/>
      <c r="AC211" s="39"/>
      <c r="AD211" s="39"/>
      <c r="AE211" s="39"/>
      <c r="AR211" s="230" t="s">
        <v>303</v>
      </c>
      <c r="AT211" s="230" t="s">
        <v>164</v>
      </c>
      <c r="AU211" s="230" t="s">
        <v>90</v>
      </c>
      <c r="AY211" s="18" t="s">
        <v>161</v>
      </c>
      <c r="BE211" s="231">
        <f>IF(N211="základní",J211,0)</f>
        <v>0</v>
      </c>
      <c r="BF211" s="231">
        <f>IF(N211="snížená",J211,0)</f>
        <v>0</v>
      </c>
      <c r="BG211" s="231">
        <f>IF(N211="zákl. přenesená",J211,0)</f>
        <v>0</v>
      </c>
      <c r="BH211" s="231">
        <f>IF(N211="sníž. přenesená",J211,0)</f>
        <v>0</v>
      </c>
      <c r="BI211" s="231">
        <f>IF(N211="nulová",J211,0)</f>
        <v>0</v>
      </c>
      <c r="BJ211" s="18" t="s">
        <v>88</v>
      </c>
      <c r="BK211" s="231">
        <f>ROUND(I211*H211,2)</f>
        <v>0</v>
      </c>
      <c r="BL211" s="18" t="s">
        <v>303</v>
      </c>
      <c r="BM211" s="230" t="s">
        <v>2737</v>
      </c>
    </row>
    <row r="212" s="2" customFormat="1" ht="24.15" customHeight="1">
      <c r="A212" s="39"/>
      <c r="B212" s="40"/>
      <c r="C212" s="219" t="s">
        <v>614</v>
      </c>
      <c r="D212" s="219" t="s">
        <v>164</v>
      </c>
      <c r="E212" s="220" t="s">
        <v>923</v>
      </c>
      <c r="F212" s="221" t="s">
        <v>924</v>
      </c>
      <c r="G212" s="222" t="s">
        <v>362</v>
      </c>
      <c r="H212" s="283"/>
      <c r="I212" s="224"/>
      <c r="J212" s="225">
        <f>ROUND(I212*H212,2)</f>
        <v>0</v>
      </c>
      <c r="K212" s="221" t="s">
        <v>168</v>
      </c>
      <c r="L212" s="45"/>
      <c r="M212" s="226" t="s">
        <v>1</v>
      </c>
      <c r="N212" s="227" t="s">
        <v>45</v>
      </c>
      <c r="O212" s="92"/>
      <c r="P212" s="228">
        <f>O212*H212</f>
        <v>0</v>
      </c>
      <c r="Q212" s="228">
        <v>0</v>
      </c>
      <c r="R212" s="228">
        <f>Q212*H212</f>
        <v>0</v>
      </c>
      <c r="S212" s="228">
        <v>0</v>
      </c>
      <c r="T212" s="229">
        <f>S212*H212</f>
        <v>0</v>
      </c>
      <c r="U212" s="39"/>
      <c r="V212" s="39"/>
      <c r="W212" s="39"/>
      <c r="X212" s="39"/>
      <c r="Y212" s="39"/>
      <c r="Z212" s="39"/>
      <c r="AA212" s="39"/>
      <c r="AB212" s="39"/>
      <c r="AC212" s="39"/>
      <c r="AD212" s="39"/>
      <c r="AE212" s="39"/>
      <c r="AR212" s="230" t="s">
        <v>303</v>
      </c>
      <c r="AT212" s="230" t="s">
        <v>164</v>
      </c>
      <c r="AU212" s="230" t="s">
        <v>90</v>
      </c>
      <c r="AY212" s="18" t="s">
        <v>161</v>
      </c>
      <c r="BE212" s="231">
        <f>IF(N212="základní",J212,0)</f>
        <v>0</v>
      </c>
      <c r="BF212" s="231">
        <f>IF(N212="snížená",J212,0)</f>
        <v>0</v>
      </c>
      <c r="BG212" s="231">
        <f>IF(N212="zákl. přenesená",J212,0)</f>
        <v>0</v>
      </c>
      <c r="BH212" s="231">
        <f>IF(N212="sníž. přenesená",J212,0)</f>
        <v>0</v>
      </c>
      <c r="BI212" s="231">
        <f>IF(N212="nulová",J212,0)</f>
        <v>0</v>
      </c>
      <c r="BJ212" s="18" t="s">
        <v>88</v>
      </c>
      <c r="BK212" s="231">
        <f>ROUND(I212*H212,2)</f>
        <v>0</v>
      </c>
      <c r="BL212" s="18" t="s">
        <v>303</v>
      </c>
      <c r="BM212" s="230" t="s">
        <v>2738</v>
      </c>
    </row>
    <row r="213" s="2" customFormat="1" ht="33" customHeight="1">
      <c r="A213" s="39"/>
      <c r="B213" s="40"/>
      <c r="C213" s="219" t="s">
        <v>618</v>
      </c>
      <c r="D213" s="219" t="s">
        <v>164</v>
      </c>
      <c r="E213" s="220" t="s">
        <v>926</v>
      </c>
      <c r="F213" s="221" t="s">
        <v>927</v>
      </c>
      <c r="G213" s="222" t="s">
        <v>362</v>
      </c>
      <c r="H213" s="283"/>
      <c r="I213" s="224"/>
      <c r="J213" s="225">
        <f>ROUND(I213*H213,2)</f>
        <v>0</v>
      </c>
      <c r="K213" s="221" t="s">
        <v>168</v>
      </c>
      <c r="L213" s="45"/>
      <c r="M213" s="226" t="s">
        <v>1</v>
      </c>
      <c r="N213" s="227" t="s">
        <v>45</v>
      </c>
      <c r="O213" s="92"/>
      <c r="P213" s="228">
        <f>O213*H213</f>
        <v>0</v>
      </c>
      <c r="Q213" s="228">
        <v>0</v>
      </c>
      <c r="R213" s="228">
        <f>Q213*H213</f>
        <v>0</v>
      </c>
      <c r="S213" s="228">
        <v>0</v>
      </c>
      <c r="T213" s="229">
        <f>S213*H213</f>
        <v>0</v>
      </c>
      <c r="U213" s="39"/>
      <c r="V213" s="39"/>
      <c r="W213" s="39"/>
      <c r="X213" s="39"/>
      <c r="Y213" s="39"/>
      <c r="Z213" s="39"/>
      <c r="AA213" s="39"/>
      <c r="AB213" s="39"/>
      <c r="AC213" s="39"/>
      <c r="AD213" s="39"/>
      <c r="AE213" s="39"/>
      <c r="AR213" s="230" t="s">
        <v>303</v>
      </c>
      <c r="AT213" s="230" t="s">
        <v>164</v>
      </c>
      <c r="AU213" s="230" t="s">
        <v>90</v>
      </c>
      <c r="AY213" s="18" t="s">
        <v>161</v>
      </c>
      <c r="BE213" s="231">
        <f>IF(N213="základní",J213,0)</f>
        <v>0</v>
      </c>
      <c r="BF213" s="231">
        <f>IF(N213="snížená",J213,0)</f>
        <v>0</v>
      </c>
      <c r="BG213" s="231">
        <f>IF(N213="zákl. přenesená",J213,0)</f>
        <v>0</v>
      </c>
      <c r="BH213" s="231">
        <f>IF(N213="sníž. přenesená",J213,0)</f>
        <v>0</v>
      </c>
      <c r="BI213" s="231">
        <f>IF(N213="nulová",J213,0)</f>
        <v>0</v>
      </c>
      <c r="BJ213" s="18" t="s">
        <v>88</v>
      </c>
      <c r="BK213" s="231">
        <f>ROUND(I213*H213,2)</f>
        <v>0</v>
      </c>
      <c r="BL213" s="18" t="s">
        <v>303</v>
      </c>
      <c r="BM213" s="230" t="s">
        <v>2739</v>
      </c>
    </row>
    <row r="214" s="13" customFormat="1">
      <c r="A214" s="13"/>
      <c r="B214" s="241"/>
      <c r="C214" s="242"/>
      <c r="D214" s="232" t="s">
        <v>250</v>
      </c>
      <c r="E214" s="242"/>
      <c r="F214" s="244" t="s">
        <v>2740</v>
      </c>
      <c r="G214" s="242"/>
      <c r="H214" s="245">
        <v>52.289999999999999</v>
      </c>
      <c r="I214" s="246"/>
      <c r="J214" s="242"/>
      <c r="K214" s="242"/>
      <c r="L214" s="247"/>
      <c r="M214" s="248"/>
      <c r="N214" s="249"/>
      <c r="O214" s="249"/>
      <c r="P214" s="249"/>
      <c r="Q214" s="249"/>
      <c r="R214" s="249"/>
      <c r="S214" s="249"/>
      <c r="T214" s="250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T214" s="251" t="s">
        <v>250</v>
      </c>
      <c r="AU214" s="251" t="s">
        <v>90</v>
      </c>
      <c r="AV214" s="13" t="s">
        <v>90</v>
      </c>
      <c r="AW214" s="13" t="s">
        <v>4</v>
      </c>
      <c r="AX214" s="13" t="s">
        <v>88</v>
      </c>
      <c r="AY214" s="251" t="s">
        <v>161</v>
      </c>
    </row>
    <row r="215" s="12" customFormat="1" ht="22.8" customHeight="1">
      <c r="A215" s="12"/>
      <c r="B215" s="203"/>
      <c r="C215" s="204"/>
      <c r="D215" s="205" t="s">
        <v>79</v>
      </c>
      <c r="E215" s="217" t="s">
        <v>930</v>
      </c>
      <c r="F215" s="217" t="s">
        <v>931</v>
      </c>
      <c r="G215" s="204"/>
      <c r="H215" s="204"/>
      <c r="I215" s="207"/>
      <c r="J215" s="218">
        <f>BK215</f>
        <v>0</v>
      </c>
      <c r="K215" s="204"/>
      <c r="L215" s="209"/>
      <c r="M215" s="210"/>
      <c r="N215" s="211"/>
      <c r="O215" s="211"/>
      <c r="P215" s="212">
        <f>SUM(P216:P232)</f>
        <v>0</v>
      </c>
      <c r="Q215" s="211"/>
      <c r="R215" s="212">
        <f>SUM(R216:R232)</f>
        <v>0.048419999999999998</v>
      </c>
      <c r="S215" s="211"/>
      <c r="T215" s="213">
        <f>SUM(T216:T232)</f>
        <v>0.022860000000000002</v>
      </c>
      <c r="U215" s="12"/>
      <c r="V215" s="12"/>
      <c r="W215" s="12"/>
      <c r="X215" s="12"/>
      <c r="Y215" s="12"/>
      <c r="Z215" s="12"/>
      <c r="AA215" s="12"/>
      <c r="AB215" s="12"/>
      <c r="AC215" s="12"/>
      <c r="AD215" s="12"/>
      <c r="AE215" s="12"/>
      <c r="AR215" s="214" t="s">
        <v>90</v>
      </c>
      <c r="AT215" s="215" t="s">
        <v>79</v>
      </c>
      <c r="AU215" s="215" t="s">
        <v>88</v>
      </c>
      <c r="AY215" s="214" t="s">
        <v>161</v>
      </c>
      <c r="BK215" s="216">
        <f>SUM(BK216:BK232)</f>
        <v>0</v>
      </c>
    </row>
    <row r="216" s="2" customFormat="1" ht="16.5" customHeight="1">
      <c r="A216" s="39"/>
      <c r="B216" s="40"/>
      <c r="C216" s="219" t="s">
        <v>622</v>
      </c>
      <c r="D216" s="219" t="s">
        <v>164</v>
      </c>
      <c r="E216" s="220" t="s">
        <v>932</v>
      </c>
      <c r="F216" s="221" t="s">
        <v>933</v>
      </c>
      <c r="G216" s="222" t="s">
        <v>934</v>
      </c>
      <c r="H216" s="223">
        <v>1</v>
      </c>
      <c r="I216" s="224"/>
      <c r="J216" s="225">
        <f>ROUND(I216*H216,2)</f>
        <v>0</v>
      </c>
      <c r="K216" s="221" t="s">
        <v>168</v>
      </c>
      <c r="L216" s="45"/>
      <c r="M216" s="226" t="s">
        <v>1</v>
      </c>
      <c r="N216" s="227" t="s">
        <v>45</v>
      </c>
      <c r="O216" s="92"/>
      <c r="P216" s="228">
        <f>O216*H216</f>
        <v>0</v>
      </c>
      <c r="Q216" s="228">
        <v>0</v>
      </c>
      <c r="R216" s="228">
        <f>Q216*H216</f>
        <v>0</v>
      </c>
      <c r="S216" s="228">
        <v>0.019460000000000002</v>
      </c>
      <c r="T216" s="229">
        <f>S216*H216</f>
        <v>0.019460000000000002</v>
      </c>
      <c r="U216" s="39"/>
      <c r="V216" s="39"/>
      <c r="W216" s="39"/>
      <c r="X216" s="39"/>
      <c r="Y216" s="39"/>
      <c r="Z216" s="39"/>
      <c r="AA216" s="39"/>
      <c r="AB216" s="39"/>
      <c r="AC216" s="39"/>
      <c r="AD216" s="39"/>
      <c r="AE216" s="39"/>
      <c r="AR216" s="230" t="s">
        <v>303</v>
      </c>
      <c r="AT216" s="230" t="s">
        <v>164</v>
      </c>
      <c r="AU216" s="230" t="s">
        <v>90</v>
      </c>
      <c r="AY216" s="18" t="s">
        <v>161</v>
      </c>
      <c r="BE216" s="231">
        <f>IF(N216="základní",J216,0)</f>
        <v>0</v>
      </c>
      <c r="BF216" s="231">
        <f>IF(N216="snížená",J216,0)</f>
        <v>0</v>
      </c>
      <c r="BG216" s="231">
        <f>IF(N216="zákl. přenesená",J216,0)</f>
        <v>0</v>
      </c>
      <c r="BH216" s="231">
        <f>IF(N216="sníž. přenesená",J216,0)</f>
        <v>0</v>
      </c>
      <c r="BI216" s="231">
        <f>IF(N216="nulová",J216,0)</f>
        <v>0</v>
      </c>
      <c r="BJ216" s="18" t="s">
        <v>88</v>
      </c>
      <c r="BK216" s="231">
        <f>ROUND(I216*H216,2)</f>
        <v>0</v>
      </c>
      <c r="BL216" s="18" t="s">
        <v>303</v>
      </c>
      <c r="BM216" s="230" t="s">
        <v>2741</v>
      </c>
    </row>
    <row r="217" s="2" customFormat="1" ht="24.15" customHeight="1">
      <c r="A217" s="39"/>
      <c r="B217" s="40"/>
      <c r="C217" s="219" t="s">
        <v>629</v>
      </c>
      <c r="D217" s="219" t="s">
        <v>164</v>
      </c>
      <c r="E217" s="220" t="s">
        <v>936</v>
      </c>
      <c r="F217" s="221" t="s">
        <v>937</v>
      </c>
      <c r="G217" s="222" t="s">
        <v>934</v>
      </c>
      <c r="H217" s="223">
        <v>1</v>
      </c>
      <c r="I217" s="224"/>
      <c r="J217" s="225">
        <f>ROUND(I217*H217,2)</f>
        <v>0</v>
      </c>
      <c r="K217" s="221" t="s">
        <v>168</v>
      </c>
      <c r="L217" s="45"/>
      <c r="M217" s="226" t="s">
        <v>1</v>
      </c>
      <c r="N217" s="227" t="s">
        <v>45</v>
      </c>
      <c r="O217" s="92"/>
      <c r="P217" s="228">
        <f>O217*H217</f>
        <v>0</v>
      </c>
      <c r="Q217" s="228">
        <v>0.02273</v>
      </c>
      <c r="R217" s="228">
        <f>Q217*H217</f>
        <v>0.02273</v>
      </c>
      <c r="S217" s="228">
        <v>0</v>
      </c>
      <c r="T217" s="229">
        <f>S217*H217</f>
        <v>0</v>
      </c>
      <c r="U217" s="39"/>
      <c r="V217" s="39"/>
      <c r="W217" s="39"/>
      <c r="X217" s="39"/>
      <c r="Y217" s="39"/>
      <c r="Z217" s="39"/>
      <c r="AA217" s="39"/>
      <c r="AB217" s="39"/>
      <c r="AC217" s="39"/>
      <c r="AD217" s="39"/>
      <c r="AE217" s="39"/>
      <c r="AR217" s="230" t="s">
        <v>303</v>
      </c>
      <c r="AT217" s="230" t="s">
        <v>164</v>
      </c>
      <c r="AU217" s="230" t="s">
        <v>90</v>
      </c>
      <c r="AY217" s="18" t="s">
        <v>161</v>
      </c>
      <c r="BE217" s="231">
        <f>IF(N217="základní",J217,0)</f>
        <v>0</v>
      </c>
      <c r="BF217" s="231">
        <f>IF(N217="snížená",J217,0)</f>
        <v>0</v>
      </c>
      <c r="BG217" s="231">
        <f>IF(N217="zákl. přenesená",J217,0)</f>
        <v>0</v>
      </c>
      <c r="BH217" s="231">
        <f>IF(N217="sníž. přenesená",J217,0)</f>
        <v>0</v>
      </c>
      <c r="BI217" s="231">
        <f>IF(N217="nulová",J217,0)</f>
        <v>0</v>
      </c>
      <c r="BJ217" s="18" t="s">
        <v>88</v>
      </c>
      <c r="BK217" s="231">
        <f>ROUND(I217*H217,2)</f>
        <v>0</v>
      </c>
      <c r="BL217" s="18" t="s">
        <v>303</v>
      </c>
      <c r="BM217" s="230" t="s">
        <v>2742</v>
      </c>
    </row>
    <row r="218" s="2" customFormat="1" ht="33" customHeight="1">
      <c r="A218" s="39"/>
      <c r="B218" s="40"/>
      <c r="C218" s="219" t="s">
        <v>631</v>
      </c>
      <c r="D218" s="219" t="s">
        <v>164</v>
      </c>
      <c r="E218" s="220" t="s">
        <v>2743</v>
      </c>
      <c r="F218" s="221" t="s">
        <v>2744</v>
      </c>
      <c r="G218" s="222" t="s">
        <v>934</v>
      </c>
      <c r="H218" s="223">
        <v>1</v>
      </c>
      <c r="I218" s="224"/>
      <c r="J218" s="225">
        <f>ROUND(I218*H218,2)</f>
        <v>0</v>
      </c>
      <c r="K218" s="221" t="s">
        <v>168</v>
      </c>
      <c r="L218" s="45"/>
      <c r="M218" s="226" t="s">
        <v>1</v>
      </c>
      <c r="N218" s="227" t="s">
        <v>45</v>
      </c>
      <c r="O218" s="92"/>
      <c r="P218" s="228">
        <f>O218*H218</f>
        <v>0</v>
      </c>
      <c r="Q218" s="228">
        <v>0.01745</v>
      </c>
      <c r="R218" s="228">
        <f>Q218*H218</f>
        <v>0.01745</v>
      </c>
      <c r="S218" s="228">
        <v>0</v>
      </c>
      <c r="T218" s="229">
        <f>S218*H218</f>
        <v>0</v>
      </c>
      <c r="U218" s="39"/>
      <c r="V218" s="39"/>
      <c r="W218" s="39"/>
      <c r="X218" s="39"/>
      <c r="Y218" s="39"/>
      <c r="Z218" s="39"/>
      <c r="AA218" s="39"/>
      <c r="AB218" s="39"/>
      <c r="AC218" s="39"/>
      <c r="AD218" s="39"/>
      <c r="AE218" s="39"/>
      <c r="AR218" s="230" t="s">
        <v>303</v>
      </c>
      <c r="AT218" s="230" t="s">
        <v>164</v>
      </c>
      <c r="AU218" s="230" t="s">
        <v>90</v>
      </c>
      <c r="AY218" s="18" t="s">
        <v>161</v>
      </c>
      <c r="BE218" s="231">
        <f>IF(N218="základní",J218,0)</f>
        <v>0</v>
      </c>
      <c r="BF218" s="231">
        <f>IF(N218="snížená",J218,0)</f>
        <v>0</v>
      </c>
      <c r="BG218" s="231">
        <f>IF(N218="zákl. přenesená",J218,0)</f>
        <v>0</v>
      </c>
      <c r="BH218" s="231">
        <f>IF(N218="sníž. přenesená",J218,0)</f>
        <v>0</v>
      </c>
      <c r="BI218" s="231">
        <f>IF(N218="nulová",J218,0)</f>
        <v>0</v>
      </c>
      <c r="BJ218" s="18" t="s">
        <v>88</v>
      </c>
      <c r="BK218" s="231">
        <f>ROUND(I218*H218,2)</f>
        <v>0</v>
      </c>
      <c r="BL218" s="18" t="s">
        <v>303</v>
      </c>
      <c r="BM218" s="230" t="s">
        <v>2745</v>
      </c>
    </row>
    <row r="219" s="2" customFormat="1" ht="16.5" customHeight="1">
      <c r="A219" s="39"/>
      <c r="B219" s="40"/>
      <c r="C219" s="219" t="s">
        <v>636</v>
      </c>
      <c r="D219" s="219" t="s">
        <v>164</v>
      </c>
      <c r="E219" s="220" t="s">
        <v>939</v>
      </c>
      <c r="F219" s="221" t="s">
        <v>940</v>
      </c>
      <c r="G219" s="222" t="s">
        <v>256</v>
      </c>
      <c r="H219" s="223">
        <v>2</v>
      </c>
      <c r="I219" s="224"/>
      <c r="J219" s="225">
        <f>ROUND(I219*H219,2)</f>
        <v>0</v>
      </c>
      <c r="K219" s="221" t="s">
        <v>168</v>
      </c>
      <c r="L219" s="45"/>
      <c r="M219" s="226" t="s">
        <v>1</v>
      </c>
      <c r="N219" s="227" t="s">
        <v>45</v>
      </c>
      <c r="O219" s="92"/>
      <c r="P219" s="228">
        <f>O219*H219</f>
        <v>0</v>
      </c>
      <c r="Q219" s="228">
        <v>0</v>
      </c>
      <c r="R219" s="228">
        <f>Q219*H219</f>
        <v>0</v>
      </c>
      <c r="S219" s="228">
        <v>0.00048999999999999998</v>
      </c>
      <c r="T219" s="229">
        <f>S219*H219</f>
        <v>0.00097999999999999997</v>
      </c>
      <c r="U219" s="39"/>
      <c r="V219" s="39"/>
      <c r="W219" s="39"/>
      <c r="X219" s="39"/>
      <c r="Y219" s="39"/>
      <c r="Z219" s="39"/>
      <c r="AA219" s="39"/>
      <c r="AB219" s="39"/>
      <c r="AC219" s="39"/>
      <c r="AD219" s="39"/>
      <c r="AE219" s="39"/>
      <c r="AR219" s="230" t="s">
        <v>303</v>
      </c>
      <c r="AT219" s="230" t="s">
        <v>164</v>
      </c>
      <c r="AU219" s="230" t="s">
        <v>90</v>
      </c>
      <c r="AY219" s="18" t="s">
        <v>161</v>
      </c>
      <c r="BE219" s="231">
        <f>IF(N219="základní",J219,0)</f>
        <v>0</v>
      </c>
      <c r="BF219" s="231">
        <f>IF(N219="snížená",J219,0)</f>
        <v>0</v>
      </c>
      <c r="BG219" s="231">
        <f>IF(N219="zákl. přenesená",J219,0)</f>
        <v>0</v>
      </c>
      <c r="BH219" s="231">
        <f>IF(N219="sníž. přenesená",J219,0)</f>
        <v>0</v>
      </c>
      <c r="BI219" s="231">
        <f>IF(N219="nulová",J219,0)</f>
        <v>0</v>
      </c>
      <c r="BJ219" s="18" t="s">
        <v>88</v>
      </c>
      <c r="BK219" s="231">
        <f>ROUND(I219*H219,2)</f>
        <v>0</v>
      </c>
      <c r="BL219" s="18" t="s">
        <v>303</v>
      </c>
      <c r="BM219" s="230" t="s">
        <v>2746</v>
      </c>
    </row>
    <row r="220" s="2" customFormat="1" ht="24.15" customHeight="1">
      <c r="A220" s="39"/>
      <c r="B220" s="40"/>
      <c r="C220" s="219" t="s">
        <v>640</v>
      </c>
      <c r="D220" s="219" t="s">
        <v>164</v>
      </c>
      <c r="E220" s="220" t="s">
        <v>942</v>
      </c>
      <c r="F220" s="221" t="s">
        <v>943</v>
      </c>
      <c r="G220" s="222" t="s">
        <v>934</v>
      </c>
      <c r="H220" s="223">
        <v>2</v>
      </c>
      <c r="I220" s="224"/>
      <c r="J220" s="225">
        <f>ROUND(I220*H220,2)</f>
        <v>0</v>
      </c>
      <c r="K220" s="221" t="s">
        <v>168</v>
      </c>
      <c r="L220" s="45"/>
      <c r="M220" s="226" t="s">
        <v>1</v>
      </c>
      <c r="N220" s="227" t="s">
        <v>45</v>
      </c>
      <c r="O220" s="92"/>
      <c r="P220" s="228">
        <f>O220*H220</f>
        <v>0</v>
      </c>
      <c r="Q220" s="228">
        <v>0.00024000000000000001</v>
      </c>
      <c r="R220" s="228">
        <f>Q220*H220</f>
        <v>0.00048000000000000001</v>
      </c>
      <c r="S220" s="228">
        <v>0</v>
      </c>
      <c r="T220" s="229">
        <f>S220*H220</f>
        <v>0</v>
      </c>
      <c r="U220" s="39"/>
      <c r="V220" s="39"/>
      <c r="W220" s="39"/>
      <c r="X220" s="39"/>
      <c r="Y220" s="39"/>
      <c r="Z220" s="39"/>
      <c r="AA220" s="39"/>
      <c r="AB220" s="39"/>
      <c r="AC220" s="39"/>
      <c r="AD220" s="39"/>
      <c r="AE220" s="39"/>
      <c r="AR220" s="230" t="s">
        <v>303</v>
      </c>
      <c r="AT220" s="230" t="s">
        <v>164</v>
      </c>
      <c r="AU220" s="230" t="s">
        <v>90</v>
      </c>
      <c r="AY220" s="18" t="s">
        <v>161</v>
      </c>
      <c r="BE220" s="231">
        <f>IF(N220="základní",J220,0)</f>
        <v>0</v>
      </c>
      <c r="BF220" s="231">
        <f>IF(N220="snížená",J220,0)</f>
        <v>0</v>
      </c>
      <c r="BG220" s="231">
        <f>IF(N220="zákl. přenesená",J220,0)</f>
        <v>0</v>
      </c>
      <c r="BH220" s="231">
        <f>IF(N220="sníž. přenesená",J220,0)</f>
        <v>0</v>
      </c>
      <c r="BI220" s="231">
        <f>IF(N220="nulová",J220,0)</f>
        <v>0</v>
      </c>
      <c r="BJ220" s="18" t="s">
        <v>88</v>
      </c>
      <c r="BK220" s="231">
        <f>ROUND(I220*H220,2)</f>
        <v>0</v>
      </c>
      <c r="BL220" s="18" t="s">
        <v>303</v>
      </c>
      <c r="BM220" s="230" t="s">
        <v>2747</v>
      </c>
    </row>
    <row r="221" s="2" customFormat="1" ht="24.15" customHeight="1">
      <c r="A221" s="39"/>
      <c r="B221" s="40"/>
      <c r="C221" s="263" t="s">
        <v>644</v>
      </c>
      <c r="D221" s="263" t="s">
        <v>261</v>
      </c>
      <c r="E221" s="264" t="s">
        <v>945</v>
      </c>
      <c r="F221" s="265" t="s">
        <v>946</v>
      </c>
      <c r="G221" s="266" t="s">
        <v>191</v>
      </c>
      <c r="H221" s="267">
        <v>4</v>
      </c>
      <c r="I221" s="268"/>
      <c r="J221" s="269">
        <f>ROUND(I221*H221,2)</f>
        <v>0</v>
      </c>
      <c r="K221" s="265" t="s">
        <v>308</v>
      </c>
      <c r="L221" s="270"/>
      <c r="M221" s="271" t="s">
        <v>1</v>
      </c>
      <c r="N221" s="272" t="s">
        <v>45</v>
      </c>
      <c r="O221" s="92"/>
      <c r="P221" s="228">
        <f>O221*H221</f>
        <v>0</v>
      </c>
      <c r="Q221" s="228">
        <v>0.00012999999999999999</v>
      </c>
      <c r="R221" s="228">
        <f>Q221*H221</f>
        <v>0.00051999999999999995</v>
      </c>
      <c r="S221" s="228">
        <v>0</v>
      </c>
      <c r="T221" s="229">
        <f>S221*H221</f>
        <v>0</v>
      </c>
      <c r="U221" s="39"/>
      <c r="V221" s="39"/>
      <c r="W221" s="39"/>
      <c r="X221" s="39"/>
      <c r="Y221" s="39"/>
      <c r="Z221" s="39"/>
      <c r="AA221" s="39"/>
      <c r="AB221" s="39"/>
      <c r="AC221" s="39"/>
      <c r="AD221" s="39"/>
      <c r="AE221" s="39"/>
      <c r="AR221" s="230" t="s">
        <v>309</v>
      </c>
      <c r="AT221" s="230" t="s">
        <v>261</v>
      </c>
      <c r="AU221" s="230" t="s">
        <v>90</v>
      </c>
      <c r="AY221" s="18" t="s">
        <v>161</v>
      </c>
      <c r="BE221" s="231">
        <f>IF(N221="základní",J221,0)</f>
        <v>0</v>
      </c>
      <c r="BF221" s="231">
        <f>IF(N221="snížená",J221,0)</f>
        <v>0</v>
      </c>
      <c r="BG221" s="231">
        <f>IF(N221="zákl. přenesená",J221,0)</f>
        <v>0</v>
      </c>
      <c r="BH221" s="231">
        <f>IF(N221="sníž. přenesená",J221,0)</f>
        <v>0</v>
      </c>
      <c r="BI221" s="231">
        <f>IF(N221="nulová",J221,0)</f>
        <v>0</v>
      </c>
      <c r="BJ221" s="18" t="s">
        <v>88</v>
      </c>
      <c r="BK221" s="231">
        <f>ROUND(I221*H221,2)</f>
        <v>0</v>
      </c>
      <c r="BL221" s="18" t="s">
        <v>303</v>
      </c>
      <c r="BM221" s="230" t="s">
        <v>2748</v>
      </c>
    </row>
    <row r="222" s="13" customFormat="1">
      <c r="A222" s="13"/>
      <c r="B222" s="241"/>
      <c r="C222" s="242"/>
      <c r="D222" s="232" t="s">
        <v>250</v>
      </c>
      <c r="E222" s="242"/>
      <c r="F222" s="244" t="s">
        <v>1489</v>
      </c>
      <c r="G222" s="242"/>
      <c r="H222" s="245">
        <v>4</v>
      </c>
      <c r="I222" s="246"/>
      <c r="J222" s="242"/>
      <c r="K222" s="242"/>
      <c r="L222" s="247"/>
      <c r="M222" s="248"/>
      <c r="N222" s="249"/>
      <c r="O222" s="249"/>
      <c r="P222" s="249"/>
      <c r="Q222" s="249"/>
      <c r="R222" s="249"/>
      <c r="S222" s="249"/>
      <c r="T222" s="250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T222" s="251" t="s">
        <v>250</v>
      </c>
      <c r="AU222" s="251" t="s">
        <v>90</v>
      </c>
      <c r="AV222" s="13" t="s">
        <v>90</v>
      </c>
      <c r="AW222" s="13" t="s">
        <v>4</v>
      </c>
      <c r="AX222" s="13" t="s">
        <v>88</v>
      </c>
      <c r="AY222" s="251" t="s">
        <v>161</v>
      </c>
    </row>
    <row r="223" s="2" customFormat="1" ht="16.5" customHeight="1">
      <c r="A223" s="39"/>
      <c r="B223" s="40"/>
      <c r="C223" s="219" t="s">
        <v>648</v>
      </c>
      <c r="D223" s="219" t="s">
        <v>164</v>
      </c>
      <c r="E223" s="220" t="s">
        <v>949</v>
      </c>
      <c r="F223" s="221" t="s">
        <v>950</v>
      </c>
      <c r="G223" s="222" t="s">
        <v>934</v>
      </c>
      <c r="H223" s="223">
        <v>2</v>
      </c>
      <c r="I223" s="224"/>
      <c r="J223" s="225">
        <f>ROUND(I223*H223,2)</f>
        <v>0</v>
      </c>
      <c r="K223" s="221" t="s">
        <v>168</v>
      </c>
      <c r="L223" s="45"/>
      <c r="M223" s="226" t="s">
        <v>1</v>
      </c>
      <c r="N223" s="227" t="s">
        <v>45</v>
      </c>
      <c r="O223" s="92"/>
      <c r="P223" s="228">
        <f>O223*H223</f>
        <v>0</v>
      </c>
      <c r="Q223" s="228">
        <v>9.0000000000000006E-05</v>
      </c>
      <c r="R223" s="228">
        <f>Q223*H223</f>
        <v>0.00018000000000000001</v>
      </c>
      <c r="S223" s="228">
        <v>0</v>
      </c>
      <c r="T223" s="229">
        <f>S223*H223</f>
        <v>0</v>
      </c>
      <c r="U223" s="39"/>
      <c r="V223" s="39"/>
      <c r="W223" s="39"/>
      <c r="X223" s="39"/>
      <c r="Y223" s="39"/>
      <c r="Z223" s="39"/>
      <c r="AA223" s="39"/>
      <c r="AB223" s="39"/>
      <c r="AC223" s="39"/>
      <c r="AD223" s="39"/>
      <c r="AE223" s="39"/>
      <c r="AR223" s="230" t="s">
        <v>303</v>
      </c>
      <c r="AT223" s="230" t="s">
        <v>164</v>
      </c>
      <c r="AU223" s="230" t="s">
        <v>90</v>
      </c>
      <c r="AY223" s="18" t="s">
        <v>161</v>
      </c>
      <c r="BE223" s="231">
        <f>IF(N223="základní",J223,0)</f>
        <v>0</v>
      </c>
      <c r="BF223" s="231">
        <f>IF(N223="snížená",J223,0)</f>
        <v>0</v>
      </c>
      <c r="BG223" s="231">
        <f>IF(N223="zákl. přenesená",J223,0)</f>
        <v>0</v>
      </c>
      <c r="BH223" s="231">
        <f>IF(N223="sníž. přenesená",J223,0)</f>
        <v>0</v>
      </c>
      <c r="BI223" s="231">
        <f>IF(N223="nulová",J223,0)</f>
        <v>0</v>
      </c>
      <c r="BJ223" s="18" t="s">
        <v>88</v>
      </c>
      <c r="BK223" s="231">
        <f>ROUND(I223*H223,2)</f>
        <v>0</v>
      </c>
      <c r="BL223" s="18" t="s">
        <v>303</v>
      </c>
      <c r="BM223" s="230" t="s">
        <v>2749</v>
      </c>
    </row>
    <row r="224" s="2" customFormat="1" ht="24.15" customHeight="1">
      <c r="A224" s="39"/>
      <c r="B224" s="40"/>
      <c r="C224" s="263" t="s">
        <v>655</v>
      </c>
      <c r="D224" s="263" t="s">
        <v>261</v>
      </c>
      <c r="E224" s="264" t="s">
        <v>952</v>
      </c>
      <c r="F224" s="265" t="s">
        <v>953</v>
      </c>
      <c r="G224" s="266" t="s">
        <v>256</v>
      </c>
      <c r="H224" s="267">
        <v>2</v>
      </c>
      <c r="I224" s="268"/>
      <c r="J224" s="269">
        <f>ROUND(I224*H224,2)</f>
        <v>0</v>
      </c>
      <c r="K224" s="265" t="s">
        <v>168</v>
      </c>
      <c r="L224" s="270"/>
      <c r="M224" s="271" t="s">
        <v>1</v>
      </c>
      <c r="N224" s="272" t="s">
        <v>45</v>
      </c>
      <c r="O224" s="92"/>
      <c r="P224" s="228">
        <f>O224*H224</f>
        <v>0</v>
      </c>
      <c r="Q224" s="228">
        <v>0.0018</v>
      </c>
      <c r="R224" s="228">
        <f>Q224*H224</f>
        <v>0.0035999999999999999</v>
      </c>
      <c r="S224" s="228">
        <v>0</v>
      </c>
      <c r="T224" s="229">
        <f>S224*H224</f>
        <v>0</v>
      </c>
      <c r="U224" s="39"/>
      <c r="V224" s="39"/>
      <c r="W224" s="39"/>
      <c r="X224" s="39"/>
      <c r="Y224" s="39"/>
      <c r="Z224" s="39"/>
      <c r="AA224" s="39"/>
      <c r="AB224" s="39"/>
      <c r="AC224" s="39"/>
      <c r="AD224" s="39"/>
      <c r="AE224" s="39"/>
      <c r="AR224" s="230" t="s">
        <v>309</v>
      </c>
      <c r="AT224" s="230" t="s">
        <v>261</v>
      </c>
      <c r="AU224" s="230" t="s">
        <v>90</v>
      </c>
      <c r="AY224" s="18" t="s">
        <v>161</v>
      </c>
      <c r="BE224" s="231">
        <f>IF(N224="základní",J224,0)</f>
        <v>0</v>
      </c>
      <c r="BF224" s="231">
        <f>IF(N224="snížená",J224,0)</f>
        <v>0</v>
      </c>
      <c r="BG224" s="231">
        <f>IF(N224="zákl. přenesená",J224,0)</f>
        <v>0</v>
      </c>
      <c r="BH224" s="231">
        <f>IF(N224="sníž. přenesená",J224,0)</f>
        <v>0</v>
      </c>
      <c r="BI224" s="231">
        <f>IF(N224="nulová",J224,0)</f>
        <v>0</v>
      </c>
      <c r="BJ224" s="18" t="s">
        <v>88</v>
      </c>
      <c r="BK224" s="231">
        <f>ROUND(I224*H224,2)</f>
        <v>0</v>
      </c>
      <c r="BL224" s="18" t="s">
        <v>303</v>
      </c>
      <c r="BM224" s="230" t="s">
        <v>2750</v>
      </c>
    </row>
    <row r="225" s="2" customFormat="1" ht="16.5" customHeight="1">
      <c r="A225" s="39"/>
      <c r="B225" s="40"/>
      <c r="C225" s="219" t="s">
        <v>660</v>
      </c>
      <c r="D225" s="219" t="s">
        <v>164</v>
      </c>
      <c r="E225" s="220" t="s">
        <v>955</v>
      </c>
      <c r="F225" s="221" t="s">
        <v>956</v>
      </c>
      <c r="G225" s="222" t="s">
        <v>934</v>
      </c>
      <c r="H225" s="223">
        <v>1</v>
      </c>
      <c r="I225" s="224"/>
      <c r="J225" s="225">
        <f>ROUND(I225*H225,2)</f>
        <v>0</v>
      </c>
      <c r="K225" s="221" t="s">
        <v>168</v>
      </c>
      <c r="L225" s="45"/>
      <c r="M225" s="226" t="s">
        <v>1</v>
      </c>
      <c r="N225" s="227" t="s">
        <v>45</v>
      </c>
      <c r="O225" s="92"/>
      <c r="P225" s="228">
        <f>O225*H225</f>
        <v>0</v>
      </c>
      <c r="Q225" s="228">
        <v>0</v>
      </c>
      <c r="R225" s="228">
        <f>Q225*H225</f>
        <v>0</v>
      </c>
      <c r="S225" s="228">
        <v>0.00156</v>
      </c>
      <c r="T225" s="229">
        <f>S225*H225</f>
        <v>0.00156</v>
      </c>
      <c r="U225" s="39"/>
      <c r="V225" s="39"/>
      <c r="W225" s="39"/>
      <c r="X225" s="39"/>
      <c r="Y225" s="39"/>
      <c r="Z225" s="39"/>
      <c r="AA225" s="39"/>
      <c r="AB225" s="39"/>
      <c r="AC225" s="39"/>
      <c r="AD225" s="39"/>
      <c r="AE225" s="39"/>
      <c r="AR225" s="230" t="s">
        <v>303</v>
      </c>
      <c r="AT225" s="230" t="s">
        <v>164</v>
      </c>
      <c r="AU225" s="230" t="s">
        <v>90</v>
      </c>
      <c r="AY225" s="18" t="s">
        <v>161</v>
      </c>
      <c r="BE225" s="231">
        <f>IF(N225="základní",J225,0)</f>
        <v>0</v>
      </c>
      <c r="BF225" s="231">
        <f>IF(N225="snížená",J225,0)</f>
        <v>0</v>
      </c>
      <c r="BG225" s="231">
        <f>IF(N225="zákl. přenesená",J225,0)</f>
        <v>0</v>
      </c>
      <c r="BH225" s="231">
        <f>IF(N225="sníž. přenesená",J225,0)</f>
        <v>0</v>
      </c>
      <c r="BI225" s="231">
        <f>IF(N225="nulová",J225,0)</f>
        <v>0</v>
      </c>
      <c r="BJ225" s="18" t="s">
        <v>88</v>
      </c>
      <c r="BK225" s="231">
        <f>ROUND(I225*H225,2)</f>
        <v>0</v>
      </c>
      <c r="BL225" s="18" t="s">
        <v>303</v>
      </c>
      <c r="BM225" s="230" t="s">
        <v>2751</v>
      </c>
    </row>
    <row r="226" s="2" customFormat="1" ht="16.5" customHeight="1">
      <c r="A226" s="39"/>
      <c r="B226" s="40"/>
      <c r="C226" s="219" t="s">
        <v>664</v>
      </c>
      <c r="D226" s="219" t="s">
        <v>164</v>
      </c>
      <c r="E226" s="220" t="s">
        <v>958</v>
      </c>
      <c r="F226" s="221" t="s">
        <v>959</v>
      </c>
      <c r="G226" s="222" t="s">
        <v>934</v>
      </c>
      <c r="H226" s="223">
        <v>1</v>
      </c>
      <c r="I226" s="224"/>
      <c r="J226" s="225">
        <f>ROUND(I226*H226,2)</f>
        <v>0</v>
      </c>
      <c r="K226" s="221" t="s">
        <v>168</v>
      </c>
      <c r="L226" s="45"/>
      <c r="M226" s="226" t="s">
        <v>1</v>
      </c>
      <c r="N226" s="227" t="s">
        <v>45</v>
      </c>
      <c r="O226" s="92"/>
      <c r="P226" s="228">
        <f>O226*H226</f>
        <v>0</v>
      </c>
      <c r="Q226" s="228">
        <v>0.0028400000000000001</v>
      </c>
      <c r="R226" s="228">
        <f>Q226*H226</f>
        <v>0.0028400000000000001</v>
      </c>
      <c r="S226" s="228">
        <v>0</v>
      </c>
      <c r="T226" s="229">
        <f>S226*H226</f>
        <v>0</v>
      </c>
      <c r="U226" s="39"/>
      <c r="V226" s="39"/>
      <c r="W226" s="39"/>
      <c r="X226" s="39"/>
      <c r="Y226" s="39"/>
      <c r="Z226" s="39"/>
      <c r="AA226" s="39"/>
      <c r="AB226" s="39"/>
      <c r="AC226" s="39"/>
      <c r="AD226" s="39"/>
      <c r="AE226" s="39"/>
      <c r="AR226" s="230" t="s">
        <v>303</v>
      </c>
      <c r="AT226" s="230" t="s">
        <v>164</v>
      </c>
      <c r="AU226" s="230" t="s">
        <v>90</v>
      </c>
      <c r="AY226" s="18" t="s">
        <v>161</v>
      </c>
      <c r="BE226" s="231">
        <f>IF(N226="základní",J226,0)</f>
        <v>0</v>
      </c>
      <c r="BF226" s="231">
        <f>IF(N226="snížená",J226,0)</f>
        <v>0</v>
      </c>
      <c r="BG226" s="231">
        <f>IF(N226="zákl. přenesená",J226,0)</f>
        <v>0</v>
      </c>
      <c r="BH226" s="231">
        <f>IF(N226="sníž. přenesená",J226,0)</f>
        <v>0</v>
      </c>
      <c r="BI226" s="231">
        <f>IF(N226="nulová",J226,0)</f>
        <v>0</v>
      </c>
      <c r="BJ226" s="18" t="s">
        <v>88</v>
      </c>
      <c r="BK226" s="231">
        <f>ROUND(I226*H226,2)</f>
        <v>0</v>
      </c>
      <c r="BL226" s="18" t="s">
        <v>303</v>
      </c>
      <c r="BM226" s="230" t="s">
        <v>2752</v>
      </c>
    </row>
    <row r="227" s="2" customFormat="1" ht="16.5" customHeight="1">
      <c r="A227" s="39"/>
      <c r="B227" s="40"/>
      <c r="C227" s="219" t="s">
        <v>668</v>
      </c>
      <c r="D227" s="219" t="s">
        <v>164</v>
      </c>
      <c r="E227" s="220" t="s">
        <v>961</v>
      </c>
      <c r="F227" s="221" t="s">
        <v>962</v>
      </c>
      <c r="G227" s="222" t="s">
        <v>256</v>
      </c>
      <c r="H227" s="223">
        <v>1</v>
      </c>
      <c r="I227" s="224"/>
      <c r="J227" s="225">
        <f>ROUND(I227*H227,2)</f>
        <v>0</v>
      </c>
      <c r="K227" s="221" t="s">
        <v>168</v>
      </c>
      <c r="L227" s="45"/>
      <c r="M227" s="226" t="s">
        <v>1</v>
      </c>
      <c r="N227" s="227" t="s">
        <v>45</v>
      </c>
      <c r="O227" s="92"/>
      <c r="P227" s="228">
        <f>O227*H227</f>
        <v>0</v>
      </c>
      <c r="Q227" s="228">
        <v>0</v>
      </c>
      <c r="R227" s="228">
        <f>Q227*H227</f>
        <v>0</v>
      </c>
      <c r="S227" s="228">
        <v>0.00085999999999999998</v>
      </c>
      <c r="T227" s="229">
        <f>S227*H227</f>
        <v>0.00085999999999999998</v>
      </c>
      <c r="U227" s="39"/>
      <c r="V227" s="39"/>
      <c r="W227" s="39"/>
      <c r="X227" s="39"/>
      <c r="Y227" s="39"/>
      <c r="Z227" s="39"/>
      <c r="AA227" s="39"/>
      <c r="AB227" s="39"/>
      <c r="AC227" s="39"/>
      <c r="AD227" s="39"/>
      <c r="AE227" s="39"/>
      <c r="AR227" s="230" t="s">
        <v>303</v>
      </c>
      <c r="AT227" s="230" t="s">
        <v>164</v>
      </c>
      <c r="AU227" s="230" t="s">
        <v>90</v>
      </c>
      <c r="AY227" s="18" t="s">
        <v>161</v>
      </c>
      <c r="BE227" s="231">
        <f>IF(N227="základní",J227,0)</f>
        <v>0</v>
      </c>
      <c r="BF227" s="231">
        <f>IF(N227="snížená",J227,0)</f>
        <v>0</v>
      </c>
      <c r="BG227" s="231">
        <f>IF(N227="zákl. přenesená",J227,0)</f>
        <v>0</v>
      </c>
      <c r="BH227" s="231">
        <f>IF(N227="sníž. přenesená",J227,0)</f>
        <v>0</v>
      </c>
      <c r="BI227" s="231">
        <f>IF(N227="nulová",J227,0)</f>
        <v>0</v>
      </c>
      <c r="BJ227" s="18" t="s">
        <v>88</v>
      </c>
      <c r="BK227" s="231">
        <f>ROUND(I227*H227,2)</f>
        <v>0</v>
      </c>
      <c r="BL227" s="18" t="s">
        <v>303</v>
      </c>
      <c r="BM227" s="230" t="s">
        <v>2753</v>
      </c>
    </row>
    <row r="228" s="2" customFormat="1" ht="16.5" customHeight="1">
      <c r="A228" s="39"/>
      <c r="B228" s="40"/>
      <c r="C228" s="219" t="s">
        <v>672</v>
      </c>
      <c r="D228" s="219" t="s">
        <v>164</v>
      </c>
      <c r="E228" s="220" t="s">
        <v>964</v>
      </c>
      <c r="F228" s="221" t="s">
        <v>965</v>
      </c>
      <c r="G228" s="222" t="s">
        <v>256</v>
      </c>
      <c r="H228" s="223">
        <v>1</v>
      </c>
      <c r="I228" s="224"/>
      <c r="J228" s="225">
        <f>ROUND(I228*H228,2)</f>
        <v>0</v>
      </c>
      <c r="K228" s="221" t="s">
        <v>168</v>
      </c>
      <c r="L228" s="45"/>
      <c r="M228" s="226" t="s">
        <v>1</v>
      </c>
      <c r="N228" s="227" t="s">
        <v>45</v>
      </c>
      <c r="O228" s="92"/>
      <c r="P228" s="228">
        <f>O228*H228</f>
        <v>0</v>
      </c>
      <c r="Q228" s="228">
        <v>0.00013999999999999999</v>
      </c>
      <c r="R228" s="228">
        <f>Q228*H228</f>
        <v>0.00013999999999999999</v>
      </c>
      <c r="S228" s="228">
        <v>0</v>
      </c>
      <c r="T228" s="229">
        <f>S228*H228</f>
        <v>0</v>
      </c>
      <c r="U228" s="39"/>
      <c r="V228" s="39"/>
      <c r="W228" s="39"/>
      <c r="X228" s="39"/>
      <c r="Y228" s="39"/>
      <c r="Z228" s="39"/>
      <c r="AA228" s="39"/>
      <c r="AB228" s="39"/>
      <c r="AC228" s="39"/>
      <c r="AD228" s="39"/>
      <c r="AE228" s="39"/>
      <c r="AR228" s="230" t="s">
        <v>303</v>
      </c>
      <c r="AT228" s="230" t="s">
        <v>164</v>
      </c>
      <c r="AU228" s="230" t="s">
        <v>90</v>
      </c>
      <c r="AY228" s="18" t="s">
        <v>161</v>
      </c>
      <c r="BE228" s="231">
        <f>IF(N228="základní",J228,0)</f>
        <v>0</v>
      </c>
      <c r="BF228" s="231">
        <f>IF(N228="snížená",J228,0)</f>
        <v>0</v>
      </c>
      <c r="BG228" s="231">
        <f>IF(N228="zákl. přenesená",J228,0)</f>
        <v>0</v>
      </c>
      <c r="BH228" s="231">
        <f>IF(N228="sníž. přenesená",J228,0)</f>
        <v>0</v>
      </c>
      <c r="BI228" s="231">
        <f>IF(N228="nulová",J228,0)</f>
        <v>0</v>
      </c>
      <c r="BJ228" s="18" t="s">
        <v>88</v>
      </c>
      <c r="BK228" s="231">
        <f>ROUND(I228*H228,2)</f>
        <v>0</v>
      </c>
      <c r="BL228" s="18" t="s">
        <v>303</v>
      </c>
      <c r="BM228" s="230" t="s">
        <v>2754</v>
      </c>
    </row>
    <row r="229" s="2" customFormat="1" ht="16.5" customHeight="1">
      <c r="A229" s="39"/>
      <c r="B229" s="40"/>
      <c r="C229" s="219" t="s">
        <v>691</v>
      </c>
      <c r="D229" s="219" t="s">
        <v>164</v>
      </c>
      <c r="E229" s="220" t="s">
        <v>967</v>
      </c>
      <c r="F229" s="221" t="s">
        <v>968</v>
      </c>
      <c r="G229" s="222" t="s">
        <v>256</v>
      </c>
      <c r="H229" s="223">
        <v>2</v>
      </c>
      <c r="I229" s="224"/>
      <c r="J229" s="225">
        <f>ROUND(I229*H229,2)</f>
        <v>0</v>
      </c>
      <c r="K229" s="221" t="s">
        <v>168</v>
      </c>
      <c r="L229" s="45"/>
      <c r="M229" s="226" t="s">
        <v>1</v>
      </c>
      <c r="N229" s="227" t="s">
        <v>45</v>
      </c>
      <c r="O229" s="92"/>
      <c r="P229" s="228">
        <f>O229*H229</f>
        <v>0</v>
      </c>
      <c r="Q229" s="228">
        <v>0.00024000000000000001</v>
      </c>
      <c r="R229" s="228">
        <f>Q229*H229</f>
        <v>0.00048000000000000001</v>
      </c>
      <c r="S229" s="228">
        <v>0</v>
      </c>
      <c r="T229" s="229">
        <f>S229*H229</f>
        <v>0</v>
      </c>
      <c r="U229" s="39"/>
      <c r="V229" s="39"/>
      <c r="W229" s="39"/>
      <c r="X229" s="39"/>
      <c r="Y229" s="39"/>
      <c r="Z229" s="39"/>
      <c r="AA229" s="39"/>
      <c r="AB229" s="39"/>
      <c r="AC229" s="39"/>
      <c r="AD229" s="39"/>
      <c r="AE229" s="39"/>
      <c r="AR229" s="230" t="s">
        <v>303</v>
      </c>
      <c r="AT229" s="230" t="s">
        <v>164</v>
      </c>
      <c r="AU229" s="230" t="s">
        <v>90</v>
      </c>
      <c r="AY229" s="18" t="s">
        <v>161</v>
      </c>
      <c r="BE229" s="231">
        <f>IF(N229="základní",J229,0)</f>
        <v>0</v>
      </c>
      <c r="BF229" s="231">
        <f>IF(N229="snížená",J229,0)</f>
        <v>0</v>
      </c>
      <c r="BG229" s="231">
        <f>IF(N229="zákl. přenesená",J229,0)</f>
        <v>0</v>
      </c>
      <c r="BH229" s="231">
        <f>IF(N229="sníž. přenesená",J229,0)</f>
        <v>0</v>
      </c>
      <c r="BI229" s="231">
        <f>IF(N229="nulová",J229,0)</f>
        <v>0</v>
      </c>
      <c r="BJ229" s="18" t="s">
        <v>88</v>
      </c>
      <c r="BK229" s="231">
        <f>ROUND(I229*H229,2)</f>
        <v>0</v>
      </c>
      <c r="BL229" s="18" t="s">
        <v>303</v>
      </c>
      <c r="BM229" s="230" t="s">
        <v>2755</v>
      </c>
    </row>
    <row r="230" s="2" customFormat="1" ht="24.15" customHeight="1">
      <c r="A230" s="39"/>
      <c r="B230" s="40"/>
      <c r="C230" s="219" t="s">
        <v>696</v>
      </c>
      <c r="D230" s="219" t="s">
        <v>164</v>
      </c>
      <c r="E230" s="220" t="s">
        <v>970</v>
      </c>
      <c r="F230" s="221" t="s">
        <v>971</v>
      </c>
      <c r="G230" s="222" t="s">
        <v>362</v>
      </c>
      <c r="H230" s="283"/>
      <c r="I230" s="224"/>
      <c r="J230" s="225">
        <f>ROUND(I230*H230,2)</f>
        <v>0</v>
      </c>
      <c r="K230" s="221" t="s">
        <v>168</v>
      </c>
      <c r="L230" s="45"/>
      <c r="M230" s="226" t="s">
        <v>1</v>
      </c>
      <c r="N230" s="227" t="s">
        <v>45</v>
      </c>
      <c r="O230" s="92"/>
      <c r="P230" s="228">
        <f>O230*H230</f>
        <v>0</v>
      </c>
      <c r="Q230" s="228">
        <v>0</v>
      </c>
      <c r="R230" s="228">
        <f>Q230*H230</f>
        <v>0</v>
      </c>
      <c r="S230" s="228">
        <v>0</v>
      </c>
      <c r="T230" s="229">
        <f>S230*H230</f>
        <v>0</v>
      </c>
      <c r="U230" s="39"/>
      <c r="V230" s="39"/>
      <c r="W230" s="39"/>
      <c r="X230" s="39"/>
      <c r="Y230" s="39"/>
      <c r="Z230" s="39"/>
      <c r="AA230" s="39"/>
      <c r="AB230" s="39"/>
      <c r="AC230" s="39"/>
      <c r="AD230" s="39"/>
      <c r="AE230" s="39"/>
      <c r="AR230" s="230" t="s">
        <v>303</v>
      </c>
      <c r="AT230" s="230" t="s">
        <v>164</v>
      </c>
      <c r="AU230" s="230" t="s">
        <v>90</v>
      </c>
      <c r="AY230" s="18" t="s">
        <v>161</v>
      </c>
      <c r="BE230" s="231">
        <f>IF(N230="základní",J230,0)</f>
        <v>0</v>
      </c>
      <c r="BF230" s="231">
        <f>IF(N230="snížená",J230,0)</f>
        <v>0</v>
      </c>
      <c r="BG230" s="231">
        <f>IF(N230="zákl. přenesená",J230,0)</f>
        <v>0</v>
      </c>
      <c r="BH230" s="231">
        <f>IF(N230="sníž. přenesená",J230,0)</f>
        <v>0</v>
      </c>
      <c r="BI230" s="231">
        <f>IF(N230="nulová",J230,0)</f>
        <v>0</v>
      </c>
      <c r="BJ230" s="18" t="s">
        <v>88</v>
      </c>
      <c r="BK230" s="231">
        <f>ROUND(I230*H230,2)</f>
        <v>0</v>
      </c>
      <c r="BL230" s="18" t="s">
        <v>303</v>
      </c>
      <c r="BM230" s="230" t="s">
        <v>2756</v>
      </c>
    </row>
    <row r="231" s="2" customFormat="1" ht="33" customHeight="1">
      <c r="A231" s="39"/>
      <c r="B231" s="40"/>
      <c r="C231" s="219" t="s">
        <v>708</v>
      </c>
      <c r="D231" s="219" t="s">
        <v>164</v>
      </c>
      <c r="E231" s="220" t="s">
        <v>973</v>
      </c>
      <c r="F231" s="221" t="s">
        <v>974</v>
      </c>
      <c r="G231" s="222" t="s">
        <v>362</v>
      </c>
      <c r="H231" s="283"/>
      <c r="I231" s="224"/>
      <c r="J231" s="225">
        <f>ROUND(I231*H231,2)</f>
        <v>0</v>
      </c>
      <c r="K231" s="221" t="s">
        <v>168</v>
      </c>
      <c r="L231" s="45"/>
      <c r="M231" s="226" t="s">
        <v>1</v>
      </c>
      <c r="N231" s="227" t="s">
        <v>45</v>
      </c>
      <c r="O231" s="92"/>
      <c r="P231" s="228">
        <f>O231*H231</f>
        <v>0</v>
      </c>
      <c r="Q231" s="228">
        <v>0</v>
      </c>
      <c r="R231" s="228">
        <f>Q231*H231</f>
        <v>0</v>
      </c>
      <c r="S231" s="228">
        <v>0</v>
      </c>
      <c r="T231" s="229">
        <f>S231*H231</f>
        <v>0</v>
      </c>
      <c r="U231" s="39"/>
      <c r="V231" s="39"/>
      <c r="W231" s="39"/>
      <c r="X231" s="39"/>
      <c r="Y231" s="39"/>
      <c r="Z231" s="39"/>
      <c r="AA231" s="39"/>
      <c r="AB231" s="39"/>
      <c r="AC231" s="39"/>
      <c r="AD231" s="39"/>
      <c r="AE231" s="39"/>
      <c r="AR231" s="230" t="s">
        <v>303</v>
      </c>
      <c r="AT231" s="230" t="s">
        <v>164</v>
      </c>
      <c r="AU231" s="230" t="s">
        <v>90</v>
      </c>
      <c r="AY231" s="18" t="s">
        <v>161</v>
      </c>
      <c r="BE231" s="231">
        <f>IF(N231="základní",J231,0)</f>
        <v>0</v>
      </c>
      <c r="BF231" s="231">
        <f>IF(N231="snížená",J231,0)</f>
        <v>0</v>
      </c>
      <c r="BG231" s="231">
        <f>IF(N231="zákl. přenesená",J231,0)</f>
        <v>0</v>
      </c>
      <c r="BH231" s="231">
        <f>IF(N231="sníž. přenesená",J231,0)</f>
        <v>0</v>
      </c>
      <c r="BI231" s="231">
        <f>IF(N231="nulová",J231,0)</f>
        <v>0</v>
      </c>
      <c r="BJ231" s="18" t="s">
        <v>88</v>
      </c>
      <c r="BK231" s="231">
        <f>ROUND(I231*H231,2)</f>
        <v>0</v>
      </c>
      <c r="BL231" s="18" t="s">
        <v>303</v>
      </c>
      <c r="BM231" s="230" t="s">
        <v>2757</v>
      </c>
    </row>
    <row r="232" s="13" customFormat="1">
      <c r="A232" s="13"/>
      <c r="B232" s="241"/>
      <c r="C232" s="242"/>
      <c r="D232" s="232" t="s">
        <v>250</v>
      </c>
      <c r="E232" s="242"/>
      <c r="F232" s="244" t="s">
        <v>2758</v>
      </c>
      <c r="G232" s="242"/>
      <c r="H232" s="245">
        <v>529.50999999999999</v>
      </c>
      <c r="I232" s="246"/>
      <c r="J232" s="242"/>
      <c r="K232" s="242"/>
      <c r="L232" s="247"/>
      <c r="M232" s="248"/>
      <c r="N232" s="249"/>
      <c r="O232" s="249"/>
      <c r="P232" s="249"/>
      <c r="Q232" s="249"/>
      <c r="R232" s="249"/>
      <c r="S232" s="249"/>
      <c r="T232" s="250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T232" s="251" t="s">
        <v>250</v>
      </c>
      <c r="AU232" s="251" t="s">
        <v>90</v>
      </c>
      <c r="AV232" s="13" t="s">
        <v>90</v>
      </c>
      <c r="AW232" s="13" t="s">
        <v>4</v>
      </c>
      <c r="AX232" s="13" t="s">
        <v>88</v>
      </c>
      <c r="AY232" s="251" t="s">
        <v>161</v>
      </c>
    </row>
    <row r="233" s="12" customFormat="1" ht="22.8" customHeight="1">
      <c r="A233" s="12"/>
      <c r="B233" s="203"/>
      <c r="C233" s="204"/>
      <c r="D233" s="205" t="s">
        <v>79</v>
      </c>
      <c r="E233" s="217" t="s">
        <v>977</v>
      </c>
      <c r="F233" s="217" t="s">
        <v>978</v>
      </c>
      <c r="G233" s="204"/>
      <c r="H233" s="204"/>
      <c r="I233" s="207"/>
      <c r="J233" s="218">
        <f>BK233</f>
        <v>0</v>
      </c>
      <c r="K233" s="204"/>
      <c r="L233" s="209"/>
      <c r="M233" s="210"/>
      <c r="N233" s="211"/>
      <c r="O233" s="211"/>
      <c r="P233" s="212">
        <f>SUM(P234:P238)</f>
        <v>0</v>
      </c>
      <c r="Q233" s="211"/>
      <c r="R233" s="212">
        <f>SUM(R234:R238)</f>
        <v>0.0012799999999999999</v>
      </c>
      <c r="S233" s="211"/>
      <c r="T233" s="213">
        <f>SUM(T234:T238)</f>
        <v>0</v>
      </c>
      <c r="U233" s="12"/>
      <c r="V233" s="12"/>
      <c r="W233" s="12"/>
      <c r="X233" s="12"/>
      <c r="Y233" s="12"/>
      <c r="Z233" s="12"/>
      <c r="AA233" s="12"/>
      <c r="AB233" s="12"/>
      <c r="AC233" s="12"/>
      <c r="AD233" s="12"/>
      <c r="AE233" s="12"/>
      <c r="AR233" s="214" t="s">
        <v>90</v>
      </c>
      <c r="AT233" s="215" t="s">
        <v>79</v>
      </c>
      <c r="AU233" s="215" t="s">
        <v>88</v>
      </c>
      <c r="AY233" s="214" t="s">
        <v>161</v>
      </c>
      <c r="BK233" s="216">
        <f>SUM(BK234:BK238)</f>
        <v>0</v>
      </c>
    </row>
    <row r="234" s="2" customFormat="1" ht="33" customHeight="1">
      <c r="A234" s="39"/>
      <c r="B234" s="40"/>
      <c r="C234" s="219" t="s">
        <v>712</v>
      </c>
      <c r="D234" s="219" t="s">
        <v>164</v>
      </c>
      <c r="E234" s="220" t="s">
        <v>979</v>
      </c>
      <c r="F234" s="221" t="s">
        <v>980</v>
      </c>
      <c r="G234" s="222" t="s">
        <v>256</v>
      </c>
      <c r="H234" s="223">
        <v>4</v>
      </c>
      <c r="I234" s="224"/>
      <c r="J234" s="225">
        <f>ROUND(I234*H234,2)</f>
        <v>0</v>
      </c>
      <c r="K234" s="221" t="s">
        <v>168</v>
      </c>
      <c r="L234" s="45"/>
      <c r="M234" s="226" t="s">
        <v>1</v>
      </c>
      <c r="N234" s="227" t="s">
        <v>45</v>
      </c>
      <c r="O234" s="92"/>
      <c r="P234" s="228">
        <f>O234*H234</f>
        <v>0</v>
      </c>
      <c r="Q234" s="228">
        <v>0.00025000000000000001</v>
      </c>
      <c r="R234" s="228">
        <f>Q234*H234</f>
        <v>0.001</v>
      </c>
      <c r="S234" s="228">
        <v>0</v>
      </c>
      <c r="T234" s="229">
        <f>S234*H234</f>
        <v>0</v>
      </c>
      <c r="U234" s="39"/>
      <c r="V234" s="39"/>
      <c r="W234" s="39"/>
      <c r="X234" s="39"/>
      <c r="Y234" s="39"/>
      <c r="Z234" s="39"/>
      <c r="AA234" s="39"/>
      <c r="AB234" s="39"/>
      <c r="AC234" s="39"/>
      <c r="AD234" s="39"/>
      <c r="AE234" s="39"/>
      <c r="AR234" s="230" t="s">
        <v>303</v>
      </c>
      <c r="AT234" s="230" t="s">
        <v>164</v>
      </c>
      <c r="AU234" s="230" t="s">
        <v>90</v>
      </c>
      <c r="AY234" s="18" t="s">
        <v>161</v>
      </c>
      <c r="BE234" s="231">
        <f>IF(N234="základní",J234,0)</f>
        <v>0</v>
      </c>
      <c r="BF234" s="231">
        <f>IF(N234="snížená",J234,0)</f>
        <v>0</v>
      </c>
      <c r="BG234" s="231">
        <f>IF(N234="zákl. přenesená",J234,0)</f>
        <v>0</v>
      </c>
      <c r="BH234" s="231">
        <f>IF(N234="sníž. přenesená",J234,0)</f>
        <v>0</v>
      </c>
      <c r="BI234" s="231">
        <f>IF(N234="nulová",J234,0)</f>
        <v>0</v>
      </c>
      <c r="BJ234" s="18" t="s">
        <v>88</v>
      </c>
      <c r="BK234" s="231">
        <f>ROUND(I234*H234,2)</f>
        <v>0</v>
      </c>
      <c r="BL234" s="18" t="s">
        <v>303</v>
      </c>
      <c r="BM234" s="230" t="s">
        <v>2759</v>
      </c>
    </row>
    <row r="235" s="2" customFormat="1" ht="33" customHeight="1">
      <c r="A235" s="39"/>
      <c r="B235" s="40"/>
      <c r="C235" s="219" t="s">
        <v>716</v>
      </c>
      <c r="D235" s="219" t="s">
        <v>164</v>
      </c>
      <c r="E235" s="220" t="s">
        <v>982</v>
      </c>
      <c r="F235" s="221" t="s">
        <v>983</v>
      </c>
      <c r="G235" s="222" t="s">
        <v>256</v>
      </c>
      <c r="H235" s="223">
        <v>2</v>
      </c>
      <c r="I235" s="224"/>
      <c r="J235" s="225">
        <f>ROUND(I235*H235,2)</f>
        <v>0</v>
      </c>
      <c r="K235" s="221" t="s">
        <v>168</v>
      </c>
      <c r="L235" s="45"/>
      <c r="M235" s="226" t="s">
        <v>1</v>
      </c>
      <c r="N235" s="227" t="s">
        <v>45</v>
      </c>
      <c r="O235" s="92"/>
      <c r="P235" s="228">
        <f>O235*H235</f>
        <v>0</v>
      </c>
      <c r="Q235" s="228">
        <v>0.00013999999999999999</v>
      </c>
      <c r="R235" s="228">
        <f>Q235*H235</f>
        <v>0.00027999999999999998</v>
      </c>
      <c r="S235" s="228">
        <v>0</v>
      </c>
      <c r="T235" s="229">
        <f>S235*H235</f>
        <v>0</v>
      </c>
      <c r="U235" s="39"/>
      <c r="V235" s="39"/>
      <c r="W235" s="39"/>
      <c r="X235" s="39"/>
      <c r="Y235" s="39"/>
      <c r="Z235" s="39"/>
      <c r="AA235" s="39"/>
      <c r="AB235" s="39"/>
      <c r="AC235" s="39"/>
      <c r="AD235" s="39"/>
      <c r="AE235" s="39"/>
      <c r="AR235" s="230" t="s">
        <v>303</v>
      </c>
      <c r="AT235" s="230" t="s">
        <v>164</v>
      </c>
      <c r="AU235" s="230" t="s">
        <v>90</v>
      </c>
      <c r="AY235" s="18" t="s">
        <v>161</v>
      </c>
      <c r="BE235" s="231">
        <f>IF(N235="základní",J235,0)</f>
        <v>0</v>
      </c>
      <c r="BF235" s="231">
        <f>IF(N235="snížená",J235,0)</f>
        <v>0</v>
      </c>
      <c r="BG235" s="231">
        <f>IF(N235="zákl. přenesená",J235,0)</f>
        <v>0</v>
      </c>
      <c r="BH235" s="231">
        <f>IF(N235="sníž. přenesená",J235,0)</f>
        <v>0</v>
      </c>
      <c r="BI235" s="231">
        <f>IF(N235="nulová",J235,0)</f>
        <v>0</v>
      </c>
      <c r="BJ235" s="18" t="s">
        <v>88</v>
      </c>
      <c r="BK235" s="231">
        <f>ROUND(I235*H235,2)</f>
        <v>0</v>
      </c>
      <c r="BL235" s="18" t="s">
        <v>303</v>
      </c>
      <c r="BM235" s="230" t="s">
        <v>2760</v>
      </c>
    </row>
    <row r="236" s="2" customFormat="1" ht="24.15" customHeight="1">
      <c r="A236" s="39"/>
      <c r="B236" s="40"/>
      <c r="C236" s="219" t="s">
        <v>720</v>
      </c>
      <c r="D236" s="219" t="s">
        <v>164</v>
      </c>
      <c r="E236" s="220" t="s">
        <v>985</v>
      </c>
      <c r="F236" s="221" t="s">
        <v>986</v>
      </c>
      <c r="G236" s="222" t="s">
        <v>362</v>
      </c>
      <c r="H236" s="283"/>
      <c r="I236" s="224"/>
      <c r="J236" s="225">
        <f>ROUND(I236*H236,2)</f>
        <v>0</v>
      </c>
      <c r="K236" s="221" t="s">
        <v>168</v>
      </c>
      <c r="L236" s="45"/>
      <c r="M236" s="226" t="s">
        <v>1</v>
      </c>
      <c r="N236" s="227" t="s">
        <v>45</v>
      </c>
      <c r="O236" s="92"/>
      <c r="P236" s="228">
        <f>O236*H236</f>
        <v>0</v>
      </c>
      <c r="Q236" s="228">
        <v>0</v>
      </c>
      <c r="R236" s="228">
        <f>Q236*H236</f>
        <v>0</v>
      </c>
      <c r="S236" s="228">
        <v>0</v>
      </c>
      <c r="T236" s="229">
        <f>S236*H236</f>
        <v>0</v>
      </c>
      <c r="U236" s="39"/>
      <c r="V236" s="39"/>
      <c r="W236" s="39"/>
      <c r="X236" s="39"/>
      <c r="Y236" s="39"/>
      <c r="Z236" s="39"/>
      <c r="AA236" s="39"/>
      <c r="AB236" s="39"/>
      <c r="AC236" s="39"/>
      <c r="AD236" s="39"/>
      <c r="AE236" s="39"/>
      <c r="AR236" s="230" t="s">
        <v>303</v>
      </c>
      <c r="AT236" s="230" t="s">
        <v>164</v>
      </c>
      <c r="AU236" s="230" t="s">
        <v>90</v>
      </c>
      <c r="AY236" s="18" t="s">
        <v>161</v>
      </c>
      <c r="BE236" s="231">
        <f>IF(N236="základní",J236,0)</f>
        <v>0</v>
      </c>
      <c r="BF236" s="231">
        <f>IF(N236="snížená",J236,0)</f>
        <v>0</v>
      </c>
      <c r="BG236" s="231">
        <f>IF(N236="zákl. přenesená",J236,0)</f>
        <v>0</v>
      </c>
      <c r="BH236" s="231">
        <f>IF(N236="sníž. přenesená",J236,0)</f>
        <v>0</v>
      </c>
      <c r="BI236" s="231">
        <f>IF(N236="nulová",J236,0)</f>
        <v>0</v>
      </c>
      <c r="BJ236" s="18" t="s">
        <v>88</v>
      </c>
      <c r="BK236" s="231">
        <f>ROUND(I236*H236,2)</f>
        <v>0</v>
      </c>
      <c r="BL236" s="18" t="s">
        <v>303</v>
      </c>
      <c r="BM236" s="230" t="s">
        <v>2761</v>
      </c>
    </row>
    <row r="237" s="2" customFormat="1" ht="33" customHeight="1">
      <c r="A237" s="39"/>
      <c r="B237" s="40"/>
      <c r="C237" s="219" t="s">
        <v>724</v>
      </c>
      <c r="D237" s="219" t="s">
        <v>164</v>
      </c>
      <c r="E237" s="220" t="s">
        <v>988</v>
      </c>
      <c r="F237" s="221" t="s">
        <v>989</v>
      </c>
      <c r="G237" s="222" t="s">
        <v>362</v>
      </c>
      <c r="H237" s="283"/>
      <c r="I237" s="224"/>
      <c r="J237" s="225">
        <f>ROUND(I237*H237,2)</f>
        <v>0</v>
      </c>
      <c r="K237" s="221" t="s">
        <v>168</v>
      </c>
      <c r="L237" s="45"/>
      <c r="M237" s="226" t="s">
        <v>1</v>
      </c>
      <c r="N237" s="227" t="s">
        <v>45</v>
      </c>
      <c r="O237" s="92"/>
      <c r="P237" s="228">
        <f>O237*H237</f>
        <v>0</v>
      </c>
      <c r="Q237" s="228">
        <v>0</v>
      </c>
      <c r="R237" s="228">
        <f>Q237*H237</f>
        <v>0</v>
      </c>
      <c r="S237" s="228">
        <v>0</v>
      </c>
      <c r="T237" s="229">
        <f>S237*H237</f>
        <v>0</v>
      </c>
      <c r="U237" s="39"/>
      <c r="V237" s="39"/>
      <c r="W237" s="39"/>
      <c r="X237" s="39"/>
      <c r="Y237" s="39"/>
      <c r="Z237" s="39"/>
      <c r="AA237" s="39"/>
      <c r="AB237" s="39"/>
      <c r="AC237" s="39"/>
      <c r="AD237" s="39"/>
      <c r="AE237" s="39"/>
      <c r="AR237" s="230" t="s">
        <v>303</v>
      </c>
      <c r="AT237" s="230" t="s">
        <v>164</v>
      </c>
      <c r="AU237" s="230" t="s">
        <v>90</v>
      </c>
      <c r="AY237" s="18" t="s">
        <v>161</v>
      </c>
      <c r="BE237" s="231">
        <f>IF(N237="základní",J237,0)</f>
        <v>0</v>
      </c>
      <c r="BF237" s="231">
        <f>IF(N237="snížená",J237,0)</f>
        <v>0</v>
      </c>
      <c r="BG237" s="231">
        <f>IF(N237="zákl. přenesená",J237,0)</f>
        <v>0</v>
      </c>
      <c r="BH237" s="231">
        <f>IF(N237="sníž. přenesená",J237,0)</f>
        <v>0</v>
      </c>
      <c r="BI237" s="231">
        <f>IF(N237="nulová",J237,0)</f>
        <v>0</v>
      </c>
      <c r="BJ237" s="18" t="s">
        <v>88</v>
      </c>
      <c r="BK237" s="231">
        <f>ROUND(I237*H237,2)</f>
        <v>0</v>
      </c>
      <c r="BL237" s="18" t="s">
        <v>303</v>
      </c>
      <c r="BM237" s="230" t="s">
        <v>2762</v>
      </c>
    </row>
    <row r="238" s="13" customFormat="1">
      <c r="A238" s="13"/>
      <c r="B238" s="241"/>
      <c r="C238" s="242"/>
      <c r="D238" s="232" t="s">
        <v>250</v>
      </c>
      <c r="E238" s="242"/>
      <c r="F238" s="244" t="s">
        <v>1504</v>
      </c>
      <c r="G238" s="242"/>
      <c r="H238" s="245">
        <v>135.59999999999999</v>
      </c>
      <c r="I238" s="246"/>
      <c r="J238" s="242"/>
      <c r="K238" s="242"/>
      <c r="L238" s="247"/>
      <c r="M238" s="248"/>
      <c r="N238" s="249"/>
      <c r="O238" s="249"/>
      <c r="P238" s="249"/>
      <c r="Q238" s="249"/>
      <c r="R238" s="249"/>
      <c r="S238" s="249"/>
      <c r="T238" s="250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T238" s="251" t="s">
        <v>250</v>
      </c>
      <c r="AU238" s="251" t="s">
        <v>90</v>
      </c>
      <c r="AV238" s="13" t="s">
        <v>90</v>
      </c>
      <c r="AW238" s="13" t="s">
        <v>4</v>
      </c>
      <c r="AX238" s="13" t="s">
        <v>88</v>
      </c>
      <c r="AY238" s="251" t="s">
        <v>161</v>
      </c>
    </row>
    <row r="239" s="12" customFormat="1" ht="22.8" customHeight="1">
      <c r="A239" s="12"/>
      <c r="B239" s="203"/>
      <c r="C239" s="204"/>
      <c r="D239" s="205" t="s">
        <v>79</v>
      </c>
      <c r="E239" s="217" t="s">
        <v>750</v>
      </c>
      <c r="F239" s="217" t="s">
        <v>751</v>
      </c>
      <c r="G239" s="204"/>
      <c r="H239" s="204"/>
      <c r="I239" s="207"/>
      <c r="J239" s="218">
        <f>BK239</f>
        <v>0</v>
      </c>
      <c r="K239" s="204"/>
      <c r="L239" s="209"/>
      <c r="M239" s="210"/>
      <c r="N239" s="211"/>
      <c r="O239" s="211"/>
      <c r="P239" s="212">
        <f>SUM(P240:P246)</f>
        <v>0</v>
      </c>
      <c r="Q239" s="211"/>
      <c r="R239" s="212">
        <f>SUM(R240:R246)</f>
        <v>0.0074799999999999997</v>
      </c>
      <c r="S239" s="211"/>
      <c r="T239" s="213">
        <f>SUM(T240:T246)</f>
        <v>0</v>
      </c>
      <c r="U239" s="12"/>
      <c r="V239" s="12"/>
      <c r="W239" s="12"/>
      <c r="X239" s="12"/>
      <c r="Y239" s="12"/>
      <c r="Z239" s="12"/>
      <c r="AA239" s="12"/>
      <c r="AB239" s="12"/>
      <c r="AC239" s="12"/>
      <c r="AD239" s="12"/>
      <c r="AE239" s="12"/>
      <c r="AR239" s="214" t="s">
        <v>90</v>
      </c>
      <c r="AT239" s="215" t="s">
        <v>79</v>
      </c>
      <c r="AU239" s="215" t="s">
        <v>88</v>
      </c>
      <c r="AY239" s="214" t="s">
        <v>161</v>
      </c>
      <c r="BK239" s="216">
        <f>SUM(BK240:BK246)</f>
        <v>0</v>
      </c>
    </row>
    <row r="240" s="2" customFormat="1" ht="33" customHeight="1">
      <c r="A240" s="39"/>
      <c r="B240" s="40"/>
      <c r="C240" s="219" t="s">
        <v>728</v>
      </c>
      <c r="D240" s="219" t="s">
        <v>164</v>
      </c>
      <c r="E240" s="220" t="s">
        <v>2763</v>
      </c>
      <c r="F240" s="221" t="s">
        <v>2764</v>
      </c>
      <c r="G240" s="222" t="s">
        <v>256</v>
      </c>
      <c r="H240" s="223">
        <v>1</v>
      </c>
      <c r="I240" s="224"/>
      <c r="J240" s="225">
        <f>ROUND(I240*H240,2)</f>
        <v>0</v>
      </c>
      <c r="K240" s="221" t="s">
        <v>168</v>
      </c>
      <c r="L240" s="45"/>
      <c r="M240" s="226" t="s">
        <v>1</v>
      </c>
      <c r="N240" s="227" t="s">
        <v>45</v>
      </c>
      <c r="O240" s="92"/>
      <c r="P240" s="228">
        <f>O240*H240</f>
        <v>0</v>
      </c>
      <c r="Q240" s="228">
        <v>0</v>
      </c>
      <c r="R240" s="228">
        <f>Q240*H240</f>
        <v>0</v>
      </c>
      <c r="S240" s="228">
        <v>0</v>
      </c>
      <c r="T240" s="229">
        <f>S240*H240</f>
        <v>0</v>
      </c>
      <c r="U240" s="39"/>
      <c r="V240" s="39"/>
      <c r="W240" s="39"/>
      <c r="X240" s="39"/>
      <c r="Y240" s="39"/>
      <c r="Z240" s="39"/>
      <c r="AA240" s="39"/>
      <c r="AB240" s="39"/>
      <c r="AC240" s="39"/>
      <c r="AD240" s="39"/>
      <c r="AE240" s="39"/>
      <c r="AR240" s="230" t="s">
        <v>303</v>
      </c>
      <c r="AT240" s="230" t="s">
        <v>164</v>
      </c>
      <c r="AU240" s="230" t="s">
        <v>90</v>
      </c>
      <c r="AY240" s="18" t="s">
        <v>161</v>
      </c>
      <c r="BE240" s="231">
        <f>IF(N240="základní",J240,0)</f>
        <v>0</v>
      </c>
      <c r="BF240" s="231">
        <f>IF(N240="snížená",J240,0)</f>
        <v>0</v>
      </c>
      <c r="BG240" s="231">
        <f>IF(N240="zákl. přenesená",J240,0)</f>
        <v>0</v>
      </c>
      <c r="BH240" s="231">
        <f>IF(N240="sníž. přenesená",J240,0)</f>
        <v>0</v>
      </c>
      <c r="BI240" s="231">
        <f>IF(N240="nulová",J240,0)</f>
        <v>0</v>
      </c>
      <c r="BJ240" s="18" t="s">
        <v>88</v>
      </c>
      <c r="BK240" s="231">
        <f>ROUND(I240*H240,2)</f>
        <v>0</v>
      </c>
      <c r="BL240" s="18" t="s">
        <v>303</v>
      </c>
      <c r="BM240" s="230" t="s">
        <v>2765</v>
      </c>
    </row>
    <row r="241" s="2" customFormat="1" ht="24.15" customHeight="1">
      <c r="A241" s="39"/>
      <c r="B241" s="40"/>
      <c r="C241" s="263" t="s">
        <v>732</v>
      </c>
      <c r="D241" s="263" t="s">
        <v>261</v>
      </c>
      <c r="E241" s="264" t="s">
        <v>2766</v>
      </c>
      <c r="F241" s="265" t="s">
        <v>2767</v>
      </c>
      <c r="G241" s="266" t="s">
        <v>256</v>
      </c>
      <c r="H241" s="267">
        <v>1</v>
      </c>
      <c r="I241" s="268"/>
      <c r="J241" s="269">
        <f>ROUND(I241*H241,2)</f>
        <v>0</v>
      </c>
      <c r="K241" s="265" t="s">
        <v>308</v>
      </c>
      <c r="L241" s="270"/>
      <c r="M241" s="271" t="s">
        <v>1</v>
      </c>
      <c r="N241" s="272" t="s">
        <v>45</v>
      </c>
      <c r="O241" s="92"/>
      <c r="P241" s="228">
        <f>O241*H241</f>
        <v>0</v>
      </c>
      <c r="Q241" s="228">
        <v>0.0016000000000000001</v>
      </c>
      <c r="R241" s="228">
        <f>Q241*H241</f>
        <v>0.0016000000000000001</v>
      </c>
      <c r="S241" s="228">
        <v>0</v>
      </c>
      <c r="T241" s="229">
        <f>S241*H241</f>
        <v>0</v>
      </c>
      <c r="U241" s="39"/>
      <c r="V241" s="39"/>
      <c r="W241" s="39"/>
      <c r="X241" s="39"/>
      <c r="Y241" s="39"/>
      <c r="Z241" s="39"/>
      <c r="AA241" s="39"/>
      <c r="AB241" s="39"/>
      <c r="AC241" s="39"/>
      <c r="AD241" s="39"/>
      <c r="AE241" s="39"/>
      <c r="AR241" s="230" t="s">
        <v>309</v>
      </c>
      <c r="AT241" s="230" t="s">
        <v>261</v>
      </c>
      <c r="AU241" s="230" t="s">
        <v>90</v>
      </c>
      <c r="AY241" s="18" t="s">
        <v>161</v>
      </c>
      <c r="BE241" s="231">
        <f>IF(N241="základní",J241,0)</f>
        <v>0</v>
      </c>
      <c r="BF241" s="231">
        <f>IF(N241="snížená",J241,0)</f>
        <v>0</v>
      </c>
      <c r="BG241" s="231">
        <f>IF(N241="zákl. přenesená",J241,0)</f>
        <v>0</v>
      </c>
      <c r="BH241" s="231">
        <f>IF(N241="sníž. přenesená",J241,0)</f>
        <v>0</v>
      </c>
      <c r="BI241" s="231">
        <f>IF(N241="nulová",J241,0)</f>
        <v>0</v>
      </c>
      <c r="BJ241" s="18" t="s">
        <v>88</v>
      </c>
      <c r="BK241" s="231">
        <f>ROUND(I241*H241,2)</f>
        <v>0</v>
      </c>
      <c r="BL241" s="18" t="s">
        <v>303</v>
      </c>
      <c r="BM241" s="230" t="s">
        <v>2768</v>
      </c>
    </row>
    <row r="242" s="2" customFormat="1" ht="37.8" customHeight="1">
      <c r="A242" s="39"/>
      <c r="B242" s="40"/>
      <c r="C242" s="219" t="s">
        <v>737</v>
      </c>
      <c r="D242" s="219" t="s">
        <v>164</v>
      </c>
      <c r="E242" s="220" t="s">
        <v>2769</v>
      </c>
      <c r="F242" s="221" t="s">
        <v>2770</v>
      </c>
      <c r="G242" s="222" t="s">
        <v>441</v>
      </c>
      <c r="H242" s="223">
        <v>3.5</v>
      </c>
      <c r="I242" s="224"/>
      <c r="J242" s="225">
        <f>ROUND(I242*H242,2)</f>
        <v>0</v>
      </c>
      <c r="K242" s="221" t="s">
        <v>168</v>
      </c>
      <c r="L242" s="45"/>
      <c r="M242" s="226" t="s">
        <v>1</v>
      </c>
      <c r="N242" s="227" t="s">
        <v>45</v>
      </c>
      <c r="O242" s="92"/>
      <c r="P242" s="228">
        <f>O242*H242</f>
        <v>0</v>
      </c>
      <c r="Q242" s="228">
        <v>0.0016800000000000001</v>
      </c>
      <c r="R242" s="228">
        <f>Q242*H242</f>
        <v>0.0058799999999999998</v>
      </c>
      <c r="S242" s="228">
        <v>0</v>
      </c>
      <c r="T242" s="229">
        <f>S242*H242</f>
        <v>0</v>
      </c>
      <c r="U242" s="39"/>
      <c r="V242" s="39"/>
      <c r="W242" s="39"/>
      <c r="X242" s="39"/>
      <c r="Y242" s="39"/>
      <c r="Z242" s="39"/>
      <c r="AA242" s="39"/>
      <c r="AB242" s="39"/>
      <c r="AC242" s="39"/>
      <c r="AD242" s="39"/>
      <c r="AE242" s="39"/>
      <c r="AR242" s="230" t="s">
        <v>303</v>
      </c>
      <c r="AT242" s="230" t="s">
        <v>164</v>
      </c>
      <c r="AU242" s="230" t="s">
        <v>90</v>
      </c>
      <c r="AY242" s="18" t="s">
        <v>161</v>
      </c>
      <c r="BE242" s="231">
        <f>IF(N242="základní",J242,0)</f>
        <v>0</v>
      </c>
      <c r="BF242" s="231">
        <f>IF(N242="snížená",J242,0)</f>
        <v>0</v>
      </c>
      <c r="BG242" s="231">
        <f>IF(N242="zákl. přenesená",J242,0)</f>
        <v>0</v>
      </c>
      <c r="BH242" s="231">
        <f>IF(N242="sníž. přenesená",J242,0)</f>
        <v>0</v>
      </c>
      <c r="BI242" s="231">
        <f>IF(N242="nulová",J242,0)</f>
        <v>0</v>
      </c>
      <c r="BJ242" s="18" t="s">
        <v>88</v>
      </c>
      <c r="BK242" s="231">
        <f>ROUND(I242*H242,2)</f>
        <v>0</v>
      </c>
      <c r="BL242" s="18" t="s">
        <v>303</v>
      </c>
      <c r="BM242" s="230" t="s">
        <v>2771</v>
      </c>
    </row>
    <row r="243" s="2" customFormat="1">
      <c r="A243" s="39"/>
      <c r="B243" s="40"/>
      <c r="C243" s="41"/>
      <c r="D243" s="232" t="s">
        <v>171</v>
      </c>
      <c r="E243" s="41"/>
      <c r="F243" s="233" t="s">
        <v>2772</v>
      </c>
      <c r="G243" s="41"/>
      <c r="H243" s="41"/>
      <c r="I243" s="234"/>
      <c r="J243" s="41"/>
      <c r="K243" s="41"/>
      <c r="L243" s="45"/>
      <c r="M243" s="235"/>
      <c r="N243" s="236"/>
      <c r="O243" s="92"/>
      <c r="P243" s="92"/>
      <c r="Q243" s="92"/>
      <c r="R243" s="92"/>
      <c r="S243" s="92"/>
      <c r="T243" s="93"/>
      <c r="U243" s="39"/>
      <c r="V243" s="39"/>
      <c r="W243" s="39"/>
      <c r="X243" s="39"/>
      <c r="Y243" s="39"/>
      <c r="Z243" s="39"/>
      <c r="AA243" s="39"/>
      <c r="AB243" s="39"/>
      <c r="AC243" s="39"/>
      <c r="AD243" s="39"/>
      <c r="AE243" s="39"/>
      <c r="AT243" s="18" t="s">
        <v>171</v>
      </c>
      <c r="AU243" s="18" t="s">
        <v>90</v>
      </c>
    </row>
    <row r="244" s="2" customFormat="1" ht="24.15" customHeight="1">
      <c r="A244" s="39"/>
      <c r="B244" s="40"/>
      <c r="C244" s="219" t="s">
        <v>741</v>
      </c>
      <c r="D244" s="219" t="s">
        <v>164</v>
      </c>
      <c r="E244" s="220" t="s">
        <v>2773</v>
      </c>
      <c r="F244" s="221" t="s">
        <v>2774</v>
      </c>
      <c r="G244" s="222" t="s">
        <v>362</v>
      </c>
      <c r="H244" s="283"/>
      <c r="I244" s="224"/>
      <c r="J244" s="225">
        <f>ROUND(I244*H244,2)</f>
        <v>0</v>
      </c>
      <c r="K244" s="221" t="s">
        <v>168</v>
      </c>
      <c r="L244" s="45"/>
      <c r="M244" s="226" t="s">
        <v>1</v>
      </c>
      <c r="N244" s="227" t="s">
        <v>45</v>
      </c>
      <c r="O244" s="92"/>
      <c r="P244" s="228">
        <f>O244*H244</f>
        <v>0</v>
      </c>
      <c r="Q244" s="228">
        <v>0</v>
      </c>
      <c r="R244" s="228">
        <f>Q244*H244</f>
        <v>0</v>
      </c>
      <c r="S244" s="228">
        <v>0</v>
      </c>
      <c r="T244" s="229">
        <f>S244*H244</f>
        <v>0</v>
      </c>
      <c r="U244" s="39"/>
      <c r="V244" s="39"/>
      <c r="W244" s="39"/>
      <c r="X244" s="39"/>
      <c r="Y244" s="39"/>
      <c r="Z244" s="39"/>
      <c r="AA244" s="39"/>
      <c r="AB244" s="39"/>
      <c r="AC244" s="39"/>
      <c r="AD244" s="39"/>
      <c r="AE244" s="39"/>
      <c r="AR244" s="230" t="s">
        <v>303</v>
      </c>
      <c r="AT244" s="230" t="s">
        <v>164</v>
      </c>
      <c r="AU244" s="230" t="s">
        <v>90</v>
      </c>
      <c r="AY244" s="18" t="s">
        <v>161</v>
      </c>
      <c r="BE244" s="231">
        <f>IF(N244="základní",J244,0)</f>
        <v>0</v>
      </c>
      <c r="BF244" s="231">
        <f>IF(N244="snížená",J244,0)</f>
        <v>0</v>
      </c>
      <c r="BG244" s="231">
        <f>IF(N244="zákl. přenesená",J244,0)</f>
        <v>0</v>
      </c>
      <c r="BH244" s="231">
        <f>IF(N244="sníž. přenesená",J244,0)</f>
        <v>0</v>
      </c>
      <c r="BI244" s="231">
        <f>IF(N244="nulová",J244,0)</f>
        <v>0</v>
      </c>
      <c r="BJ244" s="18" t="s">
        <v>88</v>
      </c>
      <c r="BK244" s="231">
        <f>ROUND(I244*H244,2)</f>
        <v>0</v>
      </c>
      <c r="BL244" s="18" t="s">
        <v>303</v>
      </c>
      <c r="BM244" s="230" t="s">
        <v>2775</v>
      </c>
    </row>
    <row r="245" s="2" customFormat="1" ht="33" customHeight="1">
      <c r="A245" s="39"/>
      <c r="B245" s="40"/>
      <c r="C245" s="219" t="s">
        <v>745</v>
      </c>
      <c r="D245" s="219" t="s">
        <v>164</v>
      </c>
      <c r="E245" s="220" t="s">
        <v>2776</v>
      </c>
      <c r="F245" s="221" t="s">
        <v>2777</v>
      </c>
      <c r="G245" s="222" t="s">
        <v>362</v>
      </c>
      <c r="H245" s="283"/>
      <c r="I245" s="224"/>
      <c r="J245" s="225">
        <f>ROUND(I245*H245,2)</f>
        <v>0</v>
      </c>
      <c r="K245" s="221" t="s">
        <v>168</v>
      </c>
      <c r="L245" s="45"/>
      <c r="M245" s="226" t="s">
        <v>1</v>
      </c>
      <c r="N245" s="227" t="s">
        <v>45</v>
      </c>
      <c r="O245" s="92"/>
      <c r="P245" s="228">
        <f>O245*H245</f>
        <v>0</v>
      </c>
      <c r="Q245" s="228">
        <v>0</v>
      </c>
      <c r="R245" s="228">
        <f>Q245*H245</f>
        <v>0</v>
      </c>
      <c r="S245" s="228">
        <v>0</v>
      </c>
      <c r="T245" s="229">
        <f>S245*H245</f>
        <v>0</v>
      </c>
      <c r="U245" s="39"/>
      <c r="V245" s="39"/>
      <c r="W245" s="39"/>
      <c r="X245" s="39"/>
      <c r="Y245" s="39"/>
      <c r="Z245" s="39"/>
      <c r="AA245" s="39"/>
      <c r="AB245" s="39"/>
      <c r="AC245" s="39"/>
      <c r="AD245" s="39"/>
      <c r="AE245" s="39"/>
      <c r="AR245" s="230" t="s">
        <v>303</v>
      </c>
      <c r="AT245" s="230" t="s">
        <v>164</v>
      </c>
      <c r="AU245" s="230" t="s">
        <v>90</v>
      </c>
      <c r="AY245" s="18" t="s">
        <v>161</v>
      </c>
      <c r="BE245" s="231">
        <f>IF(N245="základní",J245,0)</f>
        <v>0</v>
      </c>
      <c r="BF245" s="231">
        <f>IF(N245="snížená",J245,0)</f>
        <v>0</v>
      </c>
      <c r="BG245" s="231">
        <f>IF(N245="zákl. přenesená",J245,0)</f>
        <v>0</v>
      </c>
      <c r="BH245" s="231">
        <f>IF(N245="sníž. přenesená",J245,0)</f>
        <v>0</v>
      </c>
      <c r="BI245" s="231">
        <f>IF(N245="nulová",J245,0)</f>
        <v>0</v>
      </c>
      <c r="BJ245" s="18" t="s">
        <v>88</v>
      </c>
      <c r="BK245" s="231">
        <f>ROUND(I245*H245,2)</f>
        <v>0</v>
      </c>
      <c r="BL245" s="18" t="s">
        <v>303</v>
      </c>
      <c r="BM245" s="230" t="s">
        <v>2778</v>
      </c>
    </row>
    <row r="246" s="13" customFormat="1">
      <c r="A246" s="13"/>
      <c r="B246" s="241"/>
      <c r="C246" s="242"/>
      <c r="D246" s="232" t="s">
        <v>250</v>
      </c>
      <c r="E246" s="242"/>
      <c r="F246" s="244" t="s">
        <v>2779</v>
      </c>
      <c r="G246" s="242"/>
      <c r="H246" s="245">
        <v>373.77999999999997</v>
      </c>
      <c r="I246" s="246"/>
      <c r="J246" s="242"/>
      <c r="K246" s="242"/>
      <c r="L246" s="247"/>
      <c r="M246" s="248"/>
      <c r="N246" s="249"/>
      <c r="O246" s="249"/>
      <c r="P246" s="249"/>
      <c r="Q246" s="249"/>
      <c r="R246" s="249"/>
      <c r="S246" s="249"/>
      <c r="T246" s="250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T246" s="251" t="s">
        <v>250</v>
      </c>
      <c r="AU246" s="251" t="s">
        <v>90</v>
      </c>
      <c r="AV246" s="13" t="s">
        <v>90</v>
      </c>
      <c r="AW246" s="13" t="s">
        <v>4</v>
      </c>
      <c r="AX246" s="13" t="s">
        <v>88</v>
      </c>
      <c r="AY246" s="251" t="s">
        <v>161</v>
      </c>
    </row>
    <row r="247" s="12" customFormat="1" ht="22.8" customHeight="1">
      <c r="A247" s="12"/>
      <c r="B247" s="203"/>
      <c r="C247" s="204"/>
      <c r="D247" s="205" t="s">
        <v>79</v>
      </c>
      <c r="E247" s="217" t="s">
        <v>299</v>
      </c>
      <c r="F247" s="217" t="s">
        <v>300</v>
      </c>
      <c r="G247" s="204"/>
      <c r="H247" s="204"/>
      <c r="I247" s="207"/>
      <c r="J247" s="218">
        <f>BK247</f>
        <v>0</v>
      </c>
      <c r="K247" s="204"/>
      <c r="L247" s="209"/>
      <c r="M247" s="210"/>
      <c r="N247" s="211"/>
      <c r="O247" s="211"/>
      <c r="P247" s="212">
        <f>SUM(P248:P257)</f>
        <v>0</v>
      </c>
      <c r="Q247" s="211"/>
      <c r="R247" s="212">
        <f>SUM(R248:R257)</f>
        <v>0.072599999999999998</v>
      </c>
      <c r="S247" s="211"/>
      <c r="T247" s="213">
        <f>SUM(T248:T257)</f>
        <v>0.089999999999999997</v>
      </c>
      <c r="U247" s="12"/>
      <c r="V247" s="12"/>
      <c r="W247" s="12"/>
      <c r="X247" s="12"/>
      <c r="Y247" s="12"/>
      <c r="Z247" s="12"/>
      <c r="AA247" s="12"/>
      <c r="AB247" s="12"/>
      <c r="AC247" s="12"/>
      <c r="AD247" s="12"/>
      <c r="AE247" s="12"/>
      <c r="AR247" s="214" t="s">
        <v>90</v>
      </c>
      <c r="AT247" s="215" t="s">
        <v>79</v>
      </c>
      <c r="AU247" s="215" t="s">
        <v>88</v>
      </c>
      <c r="AY247" s="214" t="s">
        <v>161</v>
      </c>
      <c r="BK247" s="216">
        <f>SUM(BK248:BK257)</f>
        <v>0</v>
      </c>
    </row>
    <row r="248" s="2" customFormat="1" ht="24.15" customHeight="1">
      <c r="A248" s="39"/>
      <c r="B248" s="40"/>
      <c r="C248" s="219" t="s">
        <v>752</v>
      </c>
      <c r="D248" s="219" t="s">
        <v>164</v>
      </c>
      <c r="E248" s="220" t="s">
        <v>2780</v>
      </c>
      <c r="F248" s="221" t="s">
        <v>2781</v>
      </c>
      <c r="G248" s="222" t="s">
        <v>248</v>
      </c>
      <c r="H248" s="223">
        <v>2.3999999999999999</v>
      </c>
      <c r="I248" s="224"/>
      <c r="J248" s="225">
        <f>ROUND(I248*H248,2)</f>
        <v>0</v>
      </c>
      <c r="K248" s="221" t="s">
        <v>308</v>
      </c>
      <c r="L248" s="45"/>
      <c r="M248" s="226" t="s">
        <v>1</v>
      </c>
      <c r="N248" s="227" t="s">
        <v>45</v>
      </c>
      <c r="O248" s="92"/>
      <c r="P248" s="228">
        <f>O248*H248</f>
        <v>0</v>
      </c>
      <c r="Q248" s="228">
        <v>0.00025000000000000001</v>
      </c>
      <c r="R248" s="228">
        <f>Q248*H248</f>
        <v>0.00059999999999999995</v>
      </c>
      <c r="S248" s="228">
        <v>0.02</v>
      </c>
      <c r="T248" s="229">
        <f>S248*H248</f>
        <v>0.048000000000000001</v>
      </c>
      <c r="U248" s="39"/>
      <c r="V248" s="39"/>
      <c r="W248" s="39"/>
      <c r="X248" s="39"/>
      <c r="Y248" s="39"/>
      <c r="Z248" s="39"/>
      <c r="AA248" s="39"/>
      <c r="AB248" s="39"/>
      <c r="AC248" s="39"/>
      <c r="AD248" s="39"/>
      <c r="AE248" s="39"/>
      <c r="AR248" s="230" t="s">
        <v>303</v>
      </c>
      <c r="AT248" s="230" t="s">
        <v>164</v>
      </c>
      <c r="AU248" s="230" t="s">
        <v>90</v>
      </c>
      <c r="AY248" s="18" t="s">
        <v>161</v>
      </c>
      <c r="BE248" s="231">
        <f>IF(N248="základní",J248,0)</f>
        <v>0</v>
      </c>
      <c r="BF248" s="231">
        <f>IF(N248="snížená",J248,0)</f>
        <v>0</v>
      </c>
      <c r="BG248" s="231">
        <f>IF(N248="zákl. přenesená",J248,0)</f>
        <v>0</v>
      </c>
      <c r="BH248" s="231">
        <f>IF(N248="sníž. přenesená",J248,0)</f>
        <v>0</v>
      </c>
      <c r="BI248" s="231">
        <f>IF(N248="nulová",J248,0)</f>
        <v>0</v>
      </c>
      <c r="BJ248" s="18" t="s">
        <v>88</v>
      </c>
      <c r="BK248" s="231">
        <f>ROUND(I248*H248,2)</f>
        <v>0</v>
      </c>
      <c r="BL248" s="18" t="s">
        <v>303</v>
      </c>
      <c r="BM248" s="230" t="s">
        <v>2782</v>
      </c>
    </row>
    <row r="249" s="2" customFormat="1">
      <c r="A249" s="39"/>
      <c r="B249" s="40"/>
      <c r="C249" s="41"/>
      <c r="D249" s="232" t="s">
        <v>171</v>
      </c>
      <c r="E249" s="41"/>
      <c r="F249" s="233" t="s">
        <v>2783</v>
      </c>
      <c r="G249" s="41"/>
      <c r="H249" s="41"/>
      <c r="I249" s="234"/>
      <c r="J249" s="41"/>
      <c r="K249" s="41"/>
      <c r="L249" s="45"/>
      <c r="M249" s="235"/>
      <c r="N249" s="236"/>
      <c r="O249" s="92"/>
      <c r="P249" s="92"/>
      <c r="Q249" s="92"/>
      <c r="R249" s="92"/>
      <c r="S249" s="92"/>
      <c r="T249" s="93"/>
      <c r="U249" s="39"/>
      <c r="V249" s="39"/>
      <c r="W249" s="39"/>
      <c r="X249" s="39"/>
      <c r="Y249" s="39"/>
      <c r="Z249" s="39"/>
      <c r="AA249" s="39"/>
      <c r="AB249" s="39"/>
      <c r="AC249" s="39"/>
      <c r="AD249" s="39"/>
      <c r="AE249" s="39"/>
      <c r="AT249" s="18" t="s">
        <v>171</v>
      </c>
      <c r="AU249" s="18" t="s">
        <v>90</v>
      </c>
    </row>
    <row r="250" s="13" customFormat="1">
      <c r="A250" s="13"/>
      <c r="B250" s="241"/>
      <c r="C250" s="242"/>
      <c r="D250" s="232" t="s">
        <v>250</v>
      </c>
      <c r="E250" s="243" t="s">
        <v>1</v>
      </c>
      <c r="F250" s="244" t="s">
        <v>2784</v>
      </c>
      <c r="G250" s="242"/>
      <c r="H250" s="245">
        <v>2.3999999999999999</v>
      </c>
      <c r="I250" s="246"/>
      <c r="J250" s="242"/>
      <c r="K250" s="242"/>
      <c r="L250" s="247"/>
      <c r="M250" s="248"/>
      <c r="N250" s="249"/>
      <c r="O250" s="249"/>
      <c r="P250" s="249"/>
      <c r="Q250" s="249"/>
      <c r="R250" s="249"/>
      <c r="S250" s="249"/>
      <c r="T250" s="250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  <c r="AE250" s="13"/>
      <c r="AT250" s="251" t="s">
        <v>250</v>
      </c>
      <c r="AU250" s="251" t="s">
        <v>90</v>
      </c>
      <c r="AV250" s="13" t="s">
        <v>90</v>
      </c>
      <c r="AW250" s="13" t="s">
        <v>36</v>
      </c>
      <c r="AX250" s="13" t="s">
        <v>80</v>
      </c>
      <c r="AY250" s="251" t="s">
        <v>161</v>
      </c>
    </row>
    <row r="251" s="14" customFormat="1">
      <c r="A251" s="14"/>
      <c r="B251" s="252"/>
      <c r="C251" s="253"/>
      <c r="D251" s="232" t="s">
        <v>250</v>
      </c>
      <c r="E251" s="254" t="s">
        <v>1</v>
      </c>
      <c r="F251" s="255" t="s">
        <v>253</v>
      </c>
      <c r="G251" s="253"/>
      <c r="H251" s="256">
        <v>2.3999999999999999</v>
      </c>
      <c r="I251" s="257"/>
      <c r="J251" s="253"/>
      <c r="K251" s="253"/>
      <c r="L251" s="258"/>
      <c r="M251" s="259"/>
      <c r="N251" s="260"/>
      <c r="O251" s="260"/>
      <c r="P251" s="260"/>
      <c r="Q251" s="260"/>
      <c r="R251" s="260"/>
      <c r="S251" s="260"/>
      <c r="T251" s="261"/>
      <c r="U251" s="14"/>
      <c r="V251" s="14"/>
      <c r="W251" s="14"/>
      <c r="X251" s="14"/>
      <c r="Y251" s="14"/>
      <c r="Z251" s="14"/>
      <c r="AA251" s="14"/>
      <c r="AB251" s="14"/>
      <c r="AC251" s="14"/>
      <c r="AD251" s="14"/>
      <c r="AE251" s="14"/>
      <c r="AT251" s="262" t="s">
        <v>250</v>
      </c>
      <c r="AU251" s="262" t="s">
        <v>90</v>
      </c>
      <c r="AV251" s="14" t="s">
        <v>184</v>
      </c>
      <c r="AW251" s="14" t="s">
        <v>36</v>
      </c>
      <c r="AX251" s="14" t="s">
        <v>88</v>
      </c>
      <c r="AY251" s="262" t="s">
        <v>161</v>
      </c>
    </row>
    <row r="252" s="2" customFormat="1" ht="24.15" customHeight="1">
      <c r="A252" s="39"/>
      <c r="B252" s="40"/>
      <c r="C252" s="263" t="s">
        <v>757</v>
      </c>
      <c r="D252" s="263" t="s">
        <v>261</v>
      </c>
      <c r="E252" s="264" t="s">
        <v>2785</v>
      </c>
      <c r="F252" s="265" t="s">
        <v>2786</v>
      </c>
      <c r="G252" s="266" t="s">
        <v>248</v>
      </c>
      <c r="H252" s="267">
        <v>2.3999999999999999</v>
      </c>
      <c r="I252" s="268"/>
      <c r="J252" s="269">
        <f>ROUND(I252*H252,2)</f>
        <v>0</v>
      </c>
      <c r="K252" s="265" t="s">
        <v>168</v>
      </c>
      <c r="L252" s="270"/>
      <c r="M252" s="271" t="s">
        <v>1</v>
      </c>
      <c r="N252" s="272" t="s">
        <v>45</v>
      </c>
      <c r="O252" s="92"/>
      <c r="P252" s="228">
        <f>O252*H252</f>
        <v>0</v>
      </c>
      <c r="Q252" s="228">
        <v>0.029999999999999999</v>
      </c>
      <c r="R252" s="228">
        <f>Q252*H252</f>
        <v>0.071999999999999995</v>
      </c>
      <c r="S252" s="228">
        <v>0</v>
      </c>
      <c r="T252" s="229">
        <f>S252*H252</f>
        <v>0</v>
      </c>
      <c r="U252" s="39"/>
      <c r="V252" s="39"/>
      <c r="W252" s="39"/>
      <c r="X252" s="39"/>
      <c r="Y252" s="39"/>
      <c r="Z252" s="39"/>
      <c r="AA252" s="39"/>
      <c r="AB252" s="39"/>
      <c r="AC252" s="39"/>
      <c r="AD252" s="39"/>
      <c r="AE252" s="39"/>
      <c r="AR252" s="230" t="s">
        <v>309</v>
      </c>
      <c r="AT252" s="230" t="s">
        <v>261</v>
      </c>
      <c r="AU252" s="230" t="s">
        <v>90</v>
      </c>
      <c r="AY252" s="18" t="s">
        <v>161</v>
      </c>
      <c r="BE252" s="231">
        <f>IF(N252="základní",J252,0)</f>
        <v>0</v>
      </c>
      <c r="BF252" s="231">
        <f>IF(N252="snížená",J252,0)</f>
        <v>0</v>
      </c>
      <c r="BG252" s="231">
        <f>IF(N252="zákl. přenesená",J252,0)</f>
        <v>0</v>
      </c>
      <c r="BH252" s="231">
        <f>IF(N252="sníž. přenesená",J252,0)</f>
        <v>0</v>
      </c>
      <c r="BI252" s="231">
        <f>IF(N252="nulová",J252,0)</f>
        <v>0</v>
      </c>
      <c r="BJ252" s="18" t="s">
        <v>88</v>
      </c>
      <c r="BK252" s="231">
        <f>ROUND(I252*H252,2)</f>
        <v>0</v>
      </c>
      <c r="BL252" s="18" t="s">
        <v>303</v>
      </c>
      <c r="BM252" s="230" t="s">
        <v>2787</v>
      </c>
    </row>
    <row r="253" s="2" customFormat="1" ht="24.15" customHeight="1">
      <c r="A253" s="39"/>
      <c r="B253" s="40"/>
      <c r="C253" s="219" t="s">
        <v>761</v>
      </c>
      <c r="D253" s="219" t="s">
        <v>164</v>
      </c>
      <c r="E253" s="220" t="s">
        <v>2788</v>
      </c>
      <c r="F253" s="221" t="s">
        <v>2789</v>
      </c>
      <c r="G253" s="222" t="s">
        <v>256</v>
      </c>
      <c r="H253" s="223">
        <v>2</v>
      </c>
      <c r="I253" s="224"/>
      <c r="J253" s="225">
        <f>ROUND(I253*H253,2)</f>
        <v>0</v>
      </c>
      <c r="K253" s="221" t="s">
        <v>168</v>
      </c>
      <c r="L253" s="45"/>
      <c r="M253" s="226" t="s">
        <v>1</v>
      </c>
      <c r="N253" s="227" t="s">
        <v>45</v>
      </c>
      <c r="O253" s="92"/>
      <c r="P253" s="228">
        <f>O253*H253</f>
        <v>0</v>
      </c>
      <c r="Q253" s="228">
        <v>0</v>
      </c>
      <c r="R253" s="228">
        <f>Q253*H253</f>
        <v>0</v>
      </c>
      <c r="S253" s="228">
        <v>0.021000000000000001</v>
      </c>
      <c r="T253" s="229">
        <f>S253*H253</f>
        <v>0.042000000000000003</v>
      </c>
      <c r="U253" s="39"/>
      <c r="V253" s="39"/>
      <c r="W253" s="39"/>
      <c r="X253" s="39"/>
      <c r="Y253" s="39"/>
      <c r="Z253" s="39"/>
      <c r="AA253" s="39"/>
      <c r="AB253" s="39"/>
      <c r="AC253" s="39"/>
      <c r="AD253" s="39"/>
      <c r="AE253" s="39"/>
      <c r="AR253" s="230" t="s">
        <v>303</v>
      </c>
      <c r="AT253" s="230" t="s">
        <v>164</v>
      </c>
      <c r="AU253" s="230" t="s">
        <v>90</v>
      </c>
      <c r="AY253" s="18" t="s">
        <v>161</v>
      </c>
      <c r="BE253" s="231">
        <f>IF(N253="základní",J253,0)</f>
        <v>0</v>
      </c>
      <c r="BF253" s="231">
        <f>IF(N253="snížená",J253,0)</f>
        <v>0</v>
      </c>
      <c r="BG253" s="231">
        <f>IF(N253="zákl. přenesená",J253,0)</f>
        <v>0</v>
      </c>
      <c r="BH253" s="231">
        <f>IF(N253="sníž. přenesená",J253,0)</f>
        <v>0</v>
      </c>
      <c r="BI253" s="231">
        <f>IF(N253="nulová",J253,0)</f>
        <v>0</v>
      </c>
      <c r="BJ253" s="18" t="s">
        <v>88</v>
      </c>
      <c r="BK253" s="231">
        <f>ROUND(I253*H253,2)</f>
        <v>0</v>
      </c>
      <c r="BL253" s="18" t="s">
        <v>303</v>
      </c>
      <c r="BM253" s="230" t="s">
        <v>2790</v>
      </c>
    </row>
    <row r="254" s="2" customFormat="1" ht="24.15" customHeight="1">
      <c r="A254" s="39"/>
      <c r="B254" s="40"/>
      <c r="C254" s="219" t="s">
        <v>767</v>
      </c>
      <c r="D254" s="219" t="s">
        <v>164</v>
      </c>
      <c r="E254" s="220" t="s">
        <v>2791</v>
      </c>
      <c r="F254" s="221" t="s">
        <v>2792</v>
      </c>
      <c r="G254" s="222" t="s">
        <v>256</v>
      </c>
      <c r="H254" s="223">
        <v>1</v>
      </c>
      <c r="I254" s="224"/>
      <c r="J254" s="225">
        <f>ROUND(I254*H254,2)</f>
        <v>0</v>
      </c>
      <c r="K254" s="221" t="s">
        <v>168</v>
      </c>
      <c r="L254" s="45"/>
      <c r="M254" s="226" t="s">
        <v>1</v>
      </c>
      <c r="N254" s="227" t="s">
        <v>45</v>
      </c>
      <c r="O254" s="92"/>
      <c r="P254" s="228">
        <f>O254*H254</f>
        <v>0</v>
      </c>
      <c r="Q254" s="228">
        <v>0</v>
      </c>
      <c r="R254" s="228">
        <f>Q254*H254</f>
        <v>0</v>
      </c>
      <c r="S254" s="228">
        <v>0</v>
      </c>
      <c r="T254" s="229">
        <f>S254*H254</f>
        <v>0</v>
      </c>
      <c r="U254" s="39"/>
      <c r="V254" s="39"/>
      <c r="W254" s="39"/>
      <c r="X254" s="39"/>
      <c r="Y254" s="39"/>
      <c r="Z254" s="39"/>
      <c r="AA254" s="39"/>
      <c r="AB254" s="39"/>
      <c r="AC254" s="39"/>
      <c r="AD254" s="39"/>
      <c r="AE254" s="39"/>
      <c r="AR254" s="230" t="s">
        <v>303</v>
      </c>
      <c r="AT254" s="230" t="s">
        <v>164</v>
      </c>
      <c r="AU254" s="230" t="s">
        <v>90</v>
      </c>
      <c r="AY254" s="18" t="s">
        <v>161</v>
      </c>
      <c r="BE254" s="231">
        <f>IF(N254="základní",J254,0)</f>
        <v>0</v>
      </c>
      <c r="BF254" s="231">
        <f>IF(N254="snížená",J254,0)</f>
        <v>0</v>
      </c>
      <c r="BG254" s="231">
        <f>IF(N254="zákl. přenesená",J254,0)</f>
        <v>0</v>
      </c>
      <c r="BH254" s="231">
        <f>IF(N254="sníž. přenesená",J254,0)</f>
        <v>0</v>
      </c>
      <c r="BI254" s="231">
        <f>IF(N254="nulová",J254,0)</f>
        <v>0</v>
      </c>
      <c r="BJ254" s="18" t="s">
        <v>88</v>
      </c>
      <c r="BK254" s="231">
        <f>ROUND(I254*H254,2)</f>
        <v>0</v>
      </c>
      <c r="BL254" s="18" t="s">
        <v>303</v>
      </c>
      <c r="BM254" s="230" t="s">
        <v>2793</v>
      </c>
    </row>
    <row r="255" s="2" customFormat="1" ht="24.15" customHeight="1">
      <c r="A255" s="39"/>
      <c r="B255" s="40"/>
      <c r="C255" s="219" t="s">
        <v>772</v>
      </c>
      <c r="D255" s="219" t="s">
        <v>164</v>
      </c>
      <c r="E255" s="220" t="s">
        <v>360</v>
      </c>
      <c r="F255" s="221" t="s">
        <v>361</v>
      </c>
      <c r="G255" s="222" t="s">
        <v>362</v>
      </c>
      <c r="H255" s="283"/>
      <c r="I255" s="224"/>
      <c r="J255" s="225">
        <f>ROUND(I255*H255,2)</f>
        <v>0</v>
      </c>
      <c r="K255" s="221" t="s">
        <v>168</v>
      </c>
      <c r="L255" s="45"/>
      <c r="M255" s="226" t="s">
        <v>1</v>
      </c>
      <c r="N255" s="227" t="s">
        <v>45</v>
      </c>
      <c r="O255" s="92"/>
      <c r="P255" s="228">
        <f>O255*H255</f>
        <v>0</v>
      </c>
      <c r="Q255" s="228">
        <v>0</v>
      </c>
      <c r="R255" s="228">
        <f>Q255*H255</f>
        <v>0</v>
      </c>
      <c r="S255" s="228">
        <v>0</v>
      </c>
      <c r="T255" s="229">
        <f>S255*H255</f>
        <v>0</v>
      </c>
      <c r="U255" s="39"/>
      <c r="V255" s="39"/>
      <c r="W255" s="39"/>
      <c r="X255" s="39"/>
      <c r="Y255" s="39"/>
      <c r="Z255" s="39"/>
      <c r="AA255" s="39"/>
      <c r="AB255" s="39"/>
      <c r="AC255" s="39"/>
      <c r="AD255" s="39"/>
      <c r="AE255" s="39"/>
      <c r="AR255" s="230" t="s">
        <v>303</v>
      </c>
      <c r="AT255" s="230" t="s">
        <v>164</v>
      </c>
      <c r="AU255" s="230" t="s">
        <v>90</v>
      </c>
      <c r="AY255" s="18" t="s">
        <v>161</v>
      </c>
      <c r="BE255" s="231">
        <f>IF(N255="základní",J255,0)</f>
        <v>0</v>
      </c>
      <c r="BF255" s="231">
        <f>IF(N255="snížená",J255,0)</f>
        <v>0</v>
      </c>
      <c r="BG255" s="231">
        <f>IF(N255="zákl. přenesená",J255,0)</f>
        <v>0</v>
      </c>
      <c r="BH255" s="231">
        <f>IF(N255="sníž. přenesená",J255,0)</f>
        <v>0</v>
      </c>
      <c r="BI255" s="231">
        <f>IF(N255="nulová",J255,0)</f>
        <v>0</v>
      </c>
      <c r="BJ255" s="18" t="s">
        <v>88</v>
      </c>
      <c r="BK255" s="231">
        <f>ROUND(I255*H255,2)</f>
        <v>0</v>
      </c>
      <c r="BL255" s="18" t="s">
        <v>303</v>
      </c>
      <c r="BM255" s="230" t="s">
        <v>2794</v>
      </c>
    </row>
    <row r="256" s="2" customFormat="1" ht="33" customHeight="1">
      <c r="A256" s="39"/>
      <c r="B256" s="40"/>
      <c r="C256" s="219" t="s">
        <v>777</v>
      </c>
      <c r="D256" s="219" t="s">
        <v>164</v>
      </c>
      <c r="E256" s="220" t="s">
        <v>365</v>
      </c>
      <c r="F256" s="221" t="s">
        <v>366</v>
      </c>
      <c r="G256" s="222" t="s">
        <v>362</v>
      </c>
      <c r="H256" s="283"/>
      <c r="I256" s="224"/>
      <c r="J256" s="225">
        <f>ROUND(I256*H256,2)</f>
        <v>0</v>
      </c>
      <c r="K256" s="221" t="s">
        <v>168</v>
      </c>
      <c r="L256" s="45"/>
      <c r="M256" s="226" t="s">
        <v>1</v>
      </c>
      <c r="N256" s="227" t="s">
        <v>45</v>
      </c>
      <c r="O256" s="92"/>
      <c r="P256" s="228">
        <f>O256*H256</f>
        <v>0</v>
      </c>
      <c r="Q256" s="228">
        <v>0</v>
      </c>
      <c r="R256" s="228">
        <f>Q256*H256</f>
        <v>0</v>
      </c>
      <c r="S256" s="228">
        <v>0</v>
      </c>
      <c r="T256" s="229">
        <f>S256*H256</f>
        <v>0</v>
      </c>
      <c r="U256" s="39"/>
      <c r="V256" s="39"/>
      <c r="W256" s="39"/>
      <c r="X256" s="39"/>
      <c r="Y256" s="39"/>
      <c r="Z256" s="39"/>
      <c r="AA256" s="39"/>
      <c r="AB256" s="39"/>
      <c r="AC256" s="39"/>
      <c r="AD256" s="39"/>
      <c r="AE256" s="39"/>
      <c r="AR256" s="230" t="s">
        <v>303</v>
      </c>
      <c r="AT256" s="230" t="s">
        <v>164</v>
      </c>
      <c r="AU256" s="230" t="s">
        <v>90</v>
      </c>
      <c r="AY256" s="18" t="s">
        <v>161</v>
      </c>
      <c r="BE256" s="231">
        <f>IF(N256="základní",J256,0)</f>
        <v>0</v>
      </c>
      <c r="BF256" s="231">
        <f>IF(N256="snížená",J256,0)</f>
        <v>0</v>
      </c>
      <c r="BG256" s="231">
        <f>IF(N256="zákl. přenesená",J256,0)</f>
        <v>0</v>
      </c>
      <c r="BH256" s="231">
        <f>IF(N256="sníž. přenesená",J256,0)</f>
        <v>0</v>
      </c>
      <c r="BI256" s="231">
        <f>IF(N256="nulová",J256,0)</f>
        <v>0</v>
      </c>
      <c r="BJ256" s="18" t="s">
        <v>88</v>
      </c>
      <c r="BK256" s="231">
        <f>ROUND(I256*H256,2)</f>
        <v>0</v>
      </c>
      <c r="BL256" s="18" t="s">
        <v>303</v>
      </c>
      <c r="BM256" s="230" t="s">
        <v>2795</v>
      </c>
    </row>
    <row r="257" s="13" customFormat="1">
      <c r="A257" s="13"/>
      <c r="B257" s="241"/>
      <c r="C257" s="242"/>
      <c r="D257" s="232" t="s">
        <v>250</v>
      </c>
      <c r="E257" s="242"/>
      <c r="F257" s="244" t="s">
        <v>2796</v>
      </c>
      <c r="G257" s="242"/>
      <c r="H257" s="245">
        <v>461.16399999999999</v>
      </c>
      <c r="I257" s="246"/>
      <c r="J257" s="242"/>
      <c r="K257" s="242"/>
      <c r="L257" s="247"/>
      <c r="M257" s="248"/>
      <c r="N257" s="249"/>
      <c r="O257" s="249"/>
      <c r="P257" s="249"/>
      <c r="Q257" s="249"/>
      <c r="R257" s="249"/>
      <c r="S257" s="249"/>
      <c r="T257" s="250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T257" s="251" t="s">
        <v>250</v>
      </c>
      <c r="AU257" s="251" t="s">
        <v>90</v>
      </c>
      <c r="AV257" s="13" t="s">
        <v>90</v>
      </c>
      <c r="AW257" s="13" t="s">
        <v>4</v>
      </c>
      <c r="AX257" s="13" t="s">
        <v>88</v>
      </c>
      <c r="AY257" s="251" t="s">
        <v>161</v>
      </c>
    </row>
    <row r="258" s="12" customFormat="1" ht="22.8" customHeight="1">
      <c r="A258" s="12"/>
      <c r="B258" s="203"/>
      <c r="C258" s="204"/>
      <c r="D258" s="205" t="s">
        <v>79</v>
      </c>
      <c r="E258" s="217" t="s">
        <v>1354</v>
      </c>
      <c r="F258" s="217" t="s">
        <v>1355</v>
      </c>
      <c r="G258" s="204"/>
      <c r="H258" s="204"/>
      <c r="I258" s="207"/>
      <c r="J258" s="218">
        <f>BK258</f>
        <v>0</v>
      </c>
      <c r="K258" s="204"/>
      <c r="L258" s="209"/>
      <c r="M258" s="210"/>
      <c r="N258" s="211"/>
      <c r="O258" s="211"/>
      <c r="P258" s="212">
        <f>SUM(P259:P263)</f>
        <v>0</v>
      </c>
      <c r="Q258" s="211"/>
      <c r="R258" s="212">
        <f>SUM(R259:R263)</f>
        <v>0</v>
      </c>
      <c r="S258" s="211"/>
      <c r="T258" s="213">
        <f>SUM(T259:T263)</f>
        <v>0.13744000000000001</v>
      </c>
      <c r="U258" s="12"/>
      <c r="V258" s="12"/>
      <c r="W258" s="12"/>
      <c r="X258" s="12"/>
      <c r="Y258" s="12"/>
      <c r="Z258" s="12"/>
      <c r="AA258" s="12"/>
      <c r="AB258" s="12"/>
      <c r="AC258" s="12"/>
      <c r="AD258" s="12"/>
      <c r="AE258" s="12"/>
      <c r="AR258" s="214" t="s">
        <v>90</v>
      </c>
      <c r="AT258" s="215" t="s">
        <v>79</v>
      </c>
      <c r="AU258" s="215" t="s">
        <v>88</v>
      </c>
      <c r="AY258" s="214" t="s">
        <v>161</v>
      </c>
      <c r="BK258" s="216">
        <f>SUM(BK259:BK263)</f>
        <v>0</v>
      </c>
    </row>
    <row r="259" s="2" customFormat="1" ht="24.15" customHeight="1">
      <c r="A259" s="39"/>
      <c r="B259" s="40"/>
      <c r="C259" s="219" t="s">
        <v>783</v>
      </c>
      <c r="D259" s="219" t="s">
        <v>164</v>
      </c>
      <c r="E259" s="220" t="s">
        <v>2797</v>
      </c>
      <c r="F259" s="221" t="s">
        <v>2798</v>
      </c>
      <c r="G259" s="222" t="s">
        <v>248</v>
      </c>
      <c r="H259" s="223">
        <v>3.4359999999999999</v>
      </c>
      <c r="I259" s="224"/>
      <c r="J259" s="225">
        <f>ROUND(I259*H259,2)</f>
        <v>0</v>
      </c>
      <c r="K259" s="221" t="s">
        <v>168</v>
      </c>
      <c r="L259" s="45"/>
      <c r="M259" s="226" t="s">
        <v>1</v>
      </c>
      <c r="N259" s="227" t="s">
        <v>45</v>
      </c>
      <c r="O259" s="92"/>
      <c r="P259" s="228">
        <f>O259*H259</f>
        <v>0</v>
      </c>
      <c r="Q259" s="228">
        <v>0</v>
      </c>
      <c r="R259" s="228">
        <f>Q259*H259</f>
        <v>0</v>
      </c>
      <c r="S259" s="228">
        <v>0.040000000000000001</v>
      </c>
      <c r="T259" s="229">
        <f>S259*H259</f>
        <v>0.13744000000000001</v>
      </c>
      <c r="U259" s="39"/>
      <c r="V259" s="39"/>
      <c r="W259" s="39"/>
      <c r="X259" s="39"/>
      <c r="Y259" s="39"/>
      <c r="Z259" s="39"/>
      <c r="AA259" s="39"/>
      <c r="AB259" s="39"/>
      <c r="AC259" s="39"/>
      <c r="AD259" s="39"/>
      <c r="AE259" s="39"/>
      <c r="AR259" s="230" t="s">
        <v>303</v>
      </c>
      <c r="AT259" s="230" t="s">
        <v>164</v>
      </c>
      <c r="AU259" s="230" t="s">
        <v>90</v>
      </c>
      <c r="AY259" s="18" t="s">
        <v>161</v>
      </c>
      <c r="BE259" s="231">
        <f>IF(N259="základní",J259,0)</f>
        <v>0</v>
      </c>
      <c r="BF259" s="231">
        <f>IF(N259="snížená",J259,0)</f>
        <v>0</v>
      </c>
      <c r="BG259" s="231">
        <f>IF(N259="zákl. přenesená",J259,0)</f>
        <v>0</v>
      </c>
      <c r="BH259" s="231">
        <f>IF(N259="sníž. přenesená",J259,0)</f>
        <v>0</v>
      </c>
      <c r="BI259" s="231">
        <f>IF(N259="nulová",J259,0)</f>
        <v>0</v>
      </c>
      <c r="BJ259" s="18" t="s">
        <v>88</v>
      </c>
      <c r="BK259" s="231">
        <f>ROUND(I259*H259,2)</f>
        <v>0</v>
      </c>
      <c r="BL259" s="18" t="s">
        <v>303</v>
      </c>
      <c r="BM259" s="230" t="s">
        <v>2799</v>
      </c>
    </row>
    <row r="260" s="2" customFormat="1">
      <c r="A260" s="39"/>
      <c r="B260" s="40"/>
      <c r="C260" s="41"/>
      <c r="D260" s="232" t="s">
        <v>171</v>
      </c>
      <c r="E260" s="41"/>
      <c r="F260" s="233" t="s">
        <v>2800</v>
      </c>
      <c r="G260" s="41"/>
      <c r="H260" s="41"/>
      <c r="I260" s="234"/>
      <c r="J260" s="41"/>
      <c r="K260" s="41"/>
      <c r="L260" s="45"/>
      <c r="M260" s="235"/>
      <c r="N260" s="236"/>
      <c r="O260" s="92"/>
      <c r="P260" s="92"/>
      <c r="Q260" s="92"/>
      <c r="R260" s="92"/>
      <c r="S260" s="92"/>
      <c r="T260" s="93"/>
      <c r="U260" s="39"/>
      <c r="V260" s="39"/>
      <c r="W260" s="39"/>
      <c r="X260" s="39"/>
      <c r="Y260" s="39"/>
      <c r="Z260" s="39"/>
      <c r="AA260" s="39"/>
      <c r="AB260" s="39"/>
      <c r="AC260" s="39"/>
      <c r="AD260" s="39"/>
      <c r="AE260" s="39"/>
      <c r="AT260" s="18" t="s">
        <v>171</v>
      </c>
      <c r="AU260" s="18" t="s">
        <v>90</v>
      </c>
    </row>
    <row r="261" s="13" customFormat="1">
      <c r="A261" s="13"/>
      <c r="B261" s="241"/>
      <c r="C261" s="242"/>
      <c r="D261" s="232" t="s">
        <v>250</v>
      </c>
      <c r="E261" s="243" t="s">
        <v>1</v>
      </c>
      <c r="F261" s="244" t="s">
        <v>2801</v>
      </c>
      <c r="G261" s="242"/>
      <c r="H261" s="245">
        <v>1.8200000000000001</v>
      </c>
      <c r="I261" s="246"/>
      <c r="J261" s="242"/>
      <c r="K261" s="242"/>
      <c r="L261" s="247"/>
      <c r="M261" s="248"/>
      <c r="N261" s="249"/>
      <c r="O261" s="249"/>
      <c r="P261" s="249"/>
      <c r="Q261" s="249"/>
      <c r="R261" s="249"/>
      <c r="S261" s="249"/>
      <c r="T261" s="250"/>
      <c r="U261" s="13"/>
      <c r="V261" s="13"/>
      <c r="W261" s="13"/>
      <c r="X261" s="13"/>
      <c r="Y261" s="13"/>
      <c r="Z261" s="13"/>
      <c r="AA261" s="13"/>
      <c r="AB261" s="13"/>
      <c r="AC261" s="13"/>
      <c r="AD261" s="13"/>
      <c r="AE261" s="13"/>
      <c r="AT261" s="251" t="s">
        <v>250</v>
      </c>
      <c r="AU261" s="251" t="s">
        <v>90</v>
      </c>
      <c r="AV261" s="13" t="s">
        <v>90</v>
      </c>
      <c r="AW261" s="13" t="s">
        <v>36</v>
      </c>
      <c r="AX261" s="13" t="s">
        <v>80</v>
      </c>
      <c r="AY261" s="251" t="s">
        <v>161</v>
      </c>
    </row>
    <row r="262" s="13" customFormat="1">
      <c r="A262" s="13"/>
      <c r="B262" s="241"/>
      <c r="C262" s="242"/>
      <c r="D262" s="232" t="s">
        <v>250</v>
      </c>
      <c r="E262" s="243" t="s">
        <v>1</v>
      </c>
      <c r="F262" s="244" t="s">
        <v>2517</v>
      </c>
      <c r="G262" s="242"/>
      <c r="H262" s="245">
        <v>1.6160000000000001</v>
      </c>
      <c r="I262" s="246"/>
      <c r="J262" s="242"/>
      <c r="K262" s="242"/>
      <c r="L262" s="247"/>
      <c r="M262" s="248"/>
      <c r="N262" s="249"/>
      <c r="O262" s="249"/>
      <c r="P262" s="249"/>
      <c r="Q262" s="249"/>
      <c r="R262" s="249"/>
      <c r="S262" s="249"/>
      <c r="T262" s="250"/>
      <c r="U262" s="13"/>
      <c r="V262" s="13"/>
      <c r="W262" s="13"/>
      <c r="X262" s="13"/>
      <c r="Y262" s="13"/>
      <c r="Z262" s="13"/>
      <c r="AA262" s="13"/>
      <c r="AB262" s="13"/>
      <c r="AC262" s="13"/>
      <c r="AD262" s="13"/>
      <c r="AE262" s="13"/>
      <c r="AT262" s="251" t="s">
        <v>250</v>
      </c>
      <c r="AU262" s="251" t="s">
        <v>90</v>
      </c>
      <c r="AV262" s="13" t="s">
        <v>90</v>
      </c>
      <c r="AW262" s="13" t="s">
        <v>36</v>
      </c>
      <c r="AX262" s="13" t="s">
        <v>80</v>
      </c>
      <c r="AY262" s="251" t="s">
        <v>161</v>
      </c>
    </row>
    <row r="263" s="14" customFormat="1">
      <c r="A263" s="14"/>
      <c r="B263" s="252"/>
      <c r="C263" s="253"/>
      <c r="D263" s="232" t="s">
        <v>250</v>
      </c>
      <c r="E263" s="254" t="s">
        <v>1</v>
      </c>
      <c r="F263" s="255" t="s">
        <v>253</v>
      </c>
      <c r="G263" s="253"/>
      <c r="H263" s="256">
        <v>3.4359999999999999</v>
      </c>
      <c r="I263" s="257"/>
      <c r="J263" s="253"/>
      <c r="K263" s="253"/>
      <c r="L263" s="258"/>
      <c r="M263" s="259"/>
      <c r="N263" s="260"/>
      <c r="O263" s="260"/>
      <c r="P263" s="260"/>
      <c r="Q263" s="260"/>
      <c r="R263" s="260"/>
      <c r="S263" s="260"/>
      <c r="T263" s="261"/>
      <c r="U263" s="14"/>
      <c r="V263" s="14"/>
      <c r="W263" s="14"/>
      <c r="X263" s="14"/>
      <c r="Y263" s="14"/>
      <c r="Z263" s="14"/>
      <c r="AA263" s="14"/>
      <c r="AB263" s="14"/>
      <c r="AC263" s="14"/>
      <c r="AD263" s="14"/>
      <c r="AE263" s="14"/>
      <c r="AT263" s="262" t="s">
        <v>250</v>
      </c>
      <c r="AU263" s="262" t="s">
        <v>90</v>
      </c>
      <c r="AV263" s="14" t="s">
        <v>184</v>
      </c>
      <c r="AW263" s="14" t="s">
        <v>36</v>
      </c>
      <c r="AX263" s="14" t="s">
        <v>88</v>
      </c>
      <c r="AY263" s="262" t="s">
        <v>161</v>
      </c>
    </row>
    <row r="264" s="12" customFormat="1" ht="22.8" customHeight="1">
      <c r="A264" s="12"/>
      <c r="B264" s="203"/>
      <c r="C264" s="204"/>
      <c r="D264" s="205" t="s">
        <v>79</v>
      </c>
      <c r="E264" s="217" t="s">
        <v>2802</v>
      </c>
      <c r="F264" s="217" t="s">
        <v>2803</v>
      </c>
      <c r="G264" s="204"/>
      <c r="H264" s="204"/>
      <c r="I264" s="207"/>
      <c r="J264" s="218">
        <f>BK264</f>
        <v>0</v>
      </c>
      <c r="K264" s="204"/>
      <c r="L264" s="209"/>
      <c r="M264" s="210"/>
      <c r="N264" s="211"/>
      <c r="O264" s="211"/>
      <c r="P264" s="212">
        <f>SUM(P265:P269)</f>
        <v>0</v>
      </c>
      <c r="Q264" s="211"/>
      <c r="R264" s="212">
        <f>SUM(R265:R269)</f>
        <v>0.0074999999999999997</v>
      </c>
      <c r="S264" s="211"/>
      <c r="T264" s="213">
        <f>SUM(T265:T269)</f>
        <v>0</v>
      </c>
      <c r="U264" s="12"/>
      <c r="V264" s="12"/>
      <c r="W264" s="12"/>
      <c r="X264" s="12"/>
      <c r="Y264" s="12"/>
      <c r="Z264" s="12"/>
      <c r="AA264" s="12"/>
      <c r="AB264" s="12"/>
      <c r="AC264" s="12"/>
      <c r="AD264" s="12"/>
      <c r="AE264" s="12"/>
      <c r="AR264" s="214" t="s">
        <v>90</v>
      </c>
      <c r="AT264" s="215" t="s">
        <v>79</v>
      </c>
      <c r="AU264" s="215" t="s">
        <v>88</v>
      </c>
      <c r="AY264" s="214" t="s">
        <v>161</v>
      </c>
      <c r="BK264" s="216">
        <f>SUM(BK265:BK269)</f>
        <v>0</v>
      </c>
    </row>
    <row r="265" s="2" customFormat="1" ht="16.5" customHeight="1">
      <c r="A265" s="39"/>
      <c r="B265" s="40"/>
      <c r="C265" s="219" t="s">
        <v>791</v>
      </c>
      <c r="D265" s="219" t="s">
        <v>164</v>
      </c>
      <c r="E265" s="220" t="s">
        <v>2804</v>
      </c>
      <c r="F265" s="221" t="s">
        <v>2805</v>
      </c>
      <c r="G265" s="222" t="s">
        <v>248</v>
      </c>
      <c r="H265" s="223">
        <v>1.25</v>
      </c>
      <c r="I265" s="224"/>
      <c r="J265" s="225">
        <f>ROUND(I265*H265,2)</f>
        <v>0</v>
      </c>
      <c r="K265" s="221" t="s">
        <v>308</v>
      </c>
      <c r="L265" s="45"/>
      <c r="M265" s="226" t="s">
        <v>1</v>
      </c>
      <c r="N265" s="227" t="s">
        <v>45</v>
      </c>
      <c r="O265" s="92"/>
      <c r="P265" s="228">
        <f>O265*H265</f>
        <v>0</v>
      </c>
      <c r="Q265" s="228">
        <v>0</v>
      </c>
      <c r="R265" s="228">
        <f>Q265*H265</f>
        <v>0</v>
      </c>
      <c r="S265" s="228">
        <v>0</v>
      </c>
      <c r="T265" s="229">
        <f>S265*H265</f>
        <v>0</v>
      </c>
      <c r="U265" s="39"/>
      <c r="V265" s="39"/>
      <c r="W265" s="39"/>
      <c r="X265" s="39"/>
      <c r="Y265" s="39"/>
      <c r="Z265" s="39"/>
      <c r="AA265" s="39"/>
      <c r="AB265" s="39"/>
      <c r="AC265" s="39"/>
      <c r="AD265" s="39"/>
      <c r="AE265" s="39"/>
      <c r="AR265" s="230" t="s">
        <v>303</v>
      </c>
      <c r="AT265" s="230" t="s">
        <v>164</v>
      </c>
      <c r="AU265" s="230" t="s">
        <v>90</v>
      </c>
      <c r="AY265" s="18" t="s">
        <v>161</v>
      </c>
      <c r="BE265" s="231">
        <f>IF(N265="základní",J265,0)</f>
        <v>0</v>
      </c>
      <c r="BF265" s="231">
        <f>IF(N265="snížená",J265,0)</f>
        <v>0</v>
      </c>
      <c r="BG265" s="231">
        <f>IF(N265="zákl. přenesená",J265,0)</f>
        <v>0</v>
      </c>
      <c r="BH265" s="231">
        <f>IF(N265="sníž. přenesená",J265,0)</f>
        <v>0</v>
      </c>
      <c r="BI265" s="231">
        <f>IF(N265="nulová",J265,0)</f>
        <v>0</v>
      </c>
      <c r="BJ265" s="18" t="s">
        <v>88</v>
      </c>
      <c r="BK265" s="231">
        <f>ROUND(I265*H265,2)</f>
        <v>0</v>
      </c>
      <c r="BL265" s="18" t="s">
        <v>303</v>
      </c>
      <c r="BM265" s="230" t="s">
        <v>2806</v>
      </c>
    </row>
    <row r="266" s="2" customFormat="1">
      <c r="A266" s="39"/>
      <c r="B266" s="40"/>
      <c r="C266" s="41"/>
      <c r="D266" s="232" t="s">
        <v>171</v>
      </c>
      <c r="E266" s="41"/>
      <c r="F266" s="233" t="s">
        <v>2807</v>
      </c>
      <c r="G266" s="41"/>
      <c r="H266" s="41"/>
      <c r="I266" s="234"/>
      <c r="J266" s="41"/>
      <c r="K266" s="41"/>
      <c r="L266" s="45"/>
      <c r="M266" s="235"/>
      <c r="N266" s="236"/>
      <c r="O266" s="92"/>
      <c r="P266" s="92"/>
      <c r="Q266" s="92"/>
      <c r="R266" s="92"/>
      <c r="S266" s="92"/>
      <c r="T266" s="93"/>
      <c r="U266" s="39"/>
      <c r="V266" s="39"/>
      <c r="W266" s="39"/>
      <c r="X266" s="39"/>
      <c r="Y266" s="39"/>
      <c r="Z266" s="39"/>
      <c r="AA266" s="39"/>
      <c r="AB266" s="39"/>
      <c r="AC266" s="39"/>
      <c r="AD266" s="39"/>
      <c r="AE266" s="39"/>
      <c r="AT266" s="18" t="s">
        <v>171</v>
      </c>
      <c r="AU266" s="18" t="s">
        <v>90</v>
      </c>
    </row>
    <row r="267" s="13" customFormat="1">
      <c r="A267" s="13"/>
      <c r="B267" s="241"/>
      <c r="C267" s="242"/>
      <c r="D267" s="232" t="s">
        <v>250</v>
      </c>
      <c r="E267" s="243" t="s">
        <v>1</v>
      </c>
      <c r="F267" s="244" t="s">
        <v>2808</v>
      </c>
      <c r="G267" s="242"/>
      <c r="H267" s="245">
        <v>1.25</v>
      </c>
      <c r="I267" s="246"/>
      <c r="J267" s="242"/>
      <c r="K267" s="242"/>
      <c r="L267" s="247"/>
      <c r="M267" s="248"/>
      <c r="N267" s="249"/>
      <c r="O267" s="249"/>
      <c r="P267" s="249"/>
      <c r="Q267" s="249"/>
      <c r="R267" s="249"/>
      <c r="S267" s="249"/>
      <c r="T267" s="250"/>
      <c r="U267" s="13"/>
      <c r="V267" s="13"/>
      <c r="W267" s="13"/>
      <c r="X267" s="13"/>
      <c r="Y267" s="13"/>
      <c r="Z267" s="13"/>
      <c r="AA267" s="13"/>
      <c r="AB267" s="13"/>
      <c r="AC267" s="13"/>
      <c r="AD267" s="13"/>
      <c r="AE267" s="13"/>
      <c r="AT267" s="251" t="s">
        <v>250</v>
      </c>
      <c r="AU267" s="251" t="s">
        <v>90</v>
      </c>
      <c r="AV267" s="13" t="s">
        <v>90</v>
      </c>
      <c r="AW267" s="13" t="s">
        <v>36</v>
      </c>
      <c r="AX267" s="13" t="s">
        <v>80</v>
      </c>
      <c r="AY267" s="251" t="s">
        <v>161</v>
      </c>
    </row>
    <row r="268" s="14" customFormat="1">
      <c r="A268" s="14"/>
      <c r="B268" s="252"/>
      <c r="C268" s="253"/>
      <c r="D268" s="232" t="s">
        <v>250</v>
      </c>
      <c r="E268" s="254" t="s">
        <v>1</v>
      </c>
      <c r="F268" s="255" t="s">
        <v>253</v>
      </c>
      <c r="G268" s="253"/>
      <c r="H268" s="256">
        <v>1.25</v>
      </c>
      <c r="I268" s="257"/>
      <c r="J268" s="253"/>
      <c r="K268" s="253"/>
      <c r="L268" s="258"/>
      <c r="M268" s="259"/>
      <c r="N268" s="260"/>
      <c r="O268" s="260"/>
      <c r="P268" s="260"/>
      <c r="Q268" s="260"/>
      <c r="R268" s="260"/>
      <c r="S268" s="260"/>
      <c r="T268" s="261"/>
      <c r="U268" s="14"/>
      <c r="V268" s="14"/>
      <c r="W268" s="14"/>
      <c r="X268" s="14"/>
      <c r="Y268" s="14"/>
      <c r="Z268" s="14"/>
      <c r="AA268" s="14"/>
      <c r="AB268" s="14"/>
      <c r="AC268" s="14"/>
      <c r="AD268" s="14"/>
      <c r="AE268" s="14"/>
      <c r="AT268" s="262" t="s">
        <v>250</v>
      </c>
      <c r="AU268" s="262" t="s">
        <v>90</v>
      </c>
      <c r="AV268" s="14" t="s">
        <v>184</v>
      </c>
      <c r="AW268" s="14" t="s">
        <v>36</v>
      </c>
      <c r="AX268" s="14" t="s">
        <v>88</v>
      </c>
      <c r="AY268" s="262" t="s">
        <v>161</v>
      </c>
    </row>
    <row r="269" s="2" customFormat="1" ht="24.15" customHeight="1">
      <c r="A269" s="39"/>
      <c r="B269" s="40"/>
      <c r="C269" s="219" t="s">
        <v>796</v>
      </c>
      <c r="D269" s="219" t="s">
        <v>164</v>
      </c>
      <c r="E269" s="220" t="s">
        <v>2809</v>
      </c>
      <c r="F269" s="221" t="s">
        <v>2810</v>
      </c>
      <c r="G269" s="222" t="s">
        <v>248</v>
      </c>
      <c r="H269" s="223">
        <v>1.25</v>
      </c>
      <c r="I269" s="224"/>
      <c r="J269" s="225">
        <f>ROUND(I269*H269,2)</f>
        <v>0</v>
      </c>
      <c r="K269" s="221" t="s">
        <v>308</v>
      </c>
      <c r="L269" s="45"/>
      <c r="M269" s="226" t="s">
        <v>1</v>
      </c>
      <c r="N269" s="227" t="s">
        <v>45</v>
      </c>
      <c r="O269" s="92"/>
      <c r="P269" s="228">
        <f>O269*H269</f>
        <v>0</v>
      </c>
      <c r="Q269" s="228">
        <v>0.0060000000000000001</v>
      </c>
      <c r="R269" s="228">
        <f>Q269*H269</f>
        <v>0.0074999999999999997</v>
      </c>
      <c r="S269" s="228">
        <v>0</v>
      </c>
      <c r="T269" s="229">
        <f>S269*H269</f>
        <v>0</v>
      </c>
      <c r="U269" s="39"/>
      <c r="V269" s="39"/>
      <c r="W269" s="39"/>
      <c r="X269" s="39"/>
      <c r="Y269" s="39"/>
      <c r="Z269" s="39"/>
      <c r="AA269" s="39"/>
      <c r="AB269" s="39"/>
      <c r="AC269" s="39"/>
      <c r="AD269" s="39"/>
      <c r="AE269" s="39"/>
      <c r="AR269" s="230" t="s">
        <v>303</v>
      </c>
      <c r="AT269" s="230" t="s">
        <v>164</v>
      </c>
      <c r="AU269" s="230" t="s">
        <v>90</v>
      </c>
      <c r="AY269" s="18" t="s">
        <v>161</v>
      </c>
      <c r="BE269" s="231">
        <f>IF(N269="základní",J269,0)</f>
        <v>0</v>
      </c>
      <c r="BF269" s="231">
        <f>IF(N269="snížená",J269,0)</f>
        <v>0</v>
      </c>
      <c r="BG269" s="231">
        <f>IF(N269="zákl. přenesená",J269,0)</f>
        <v>0</v>
      </c>
      <c r="BH269" s="231">
        <f>IF(N269="sníž. přenesená",J269,0)</f>
        <v>0</v>
      </c>
      <c r="BI269" s="231">
        <f>IF(N269="nulová",J269,0)</f>
        <v>0</v>
      </c>
      <c r="BJ269" s="18" t="s">
        <v>88</v>
      </c>
      <c r="BK269" s="231">
        <f>ROUND(I269*H269,2)</f>
        <v>0</v>
      </c>
      <c r="BL269" s="18" t="s">
        <v>303</v>
      </c>
      <c r="BM269" s="230" t="s">
        <v>2811</v>
      </c>
    </row>
    <row r="270" s="12" customFormat="1" ht="22.8" customHeight="1">
      <c r="A270" s="12"/>
      <c r="B270" s="203"/>
      <c r="C270" s="204"/>
      <c r="D270" s="205" t="s">
        <v>79</v>
      </c>
      <c r="E270" s="217" t="s">
        <v>1035</v>
      </c>
      <c r="F270" s="217" t="s">
        <v>1036</v>
      </c>
      <c r="G270" s="204"/>
      <c r="H270" s="204"/>
      <c r="I270" s="207"/>
      <c r="J270" s="218">
        <f>BK270</f>
        <v>0</v>
      </c>
      <c r="K270" s="204"/>
      <c r="L270" s="209"/>
      <c r="M270" s="210"/>
      <c r="N270" s="211"/>
      <c r="O270" s="211"/>
      <c r="P270" s="212">
        <f>SUM(P271:P306)</f>
        <v>0</v>
      </c>
      <c r="Q270" s="211"/>
      <c r="R270" s="212">
        <f>SUM(R271:R306)</f>
        <v>0.63489589999999996</v>
      </c>
      <c r="S270" s="211"/>
      <c r="T270" s="213">
        <f>SUM(T271:T306)</f>
        <v>0.047544000000000003</v>
      </c>
      <c r="U270" s="12"/>
      <c r="V270" s="12"/>
      <c r="W270" s="12"/>
      <c r="X270" s="12"/>
      <c r="Y270" s="12"/>
      <c r="Z270" s="12"/>
      <c r="AA270" s="12"/>
      <c r="AB270" s="12"/>
      <c r="AC270" s="12"/>
      <c r="AD270" s="12"/>
      <c r="AE270" s="12"/>
      <c r="AR270" s="214" t="s">
        <v>90</v>
      </c>
      <c r="AT270" s="215" t="s">
        <v>79</v>
      </c>
      <c r="AU270" s="215" t="s">
        <v>88</v>
      </c>
      <c r="AY270" s="214" t="s">
        <v>161</v>
      </c>
      <c r="BK270" s="216">
        <f>SUM(BK271:BK306)</f>
        <v>0</v>
      </c>
    </row>
    <row r="271" s="2" customFormat="1" ht="24.15" customHeight="1">
      <c r="A271" s="39"/>
      <c r="B271" s="40"/>
      <c r="C271" s="219" t="s">
        <v>800</v>
      </c>
      <c r="D271" s="219" t="s">
        <v>164</v>
      </c>
      <c r="E271" s="220" t="s">
        <v>1043</v>
      </c>
      <c r="F271" s="221" t="s">
        <v>1044</v>
      </c>
      <c r="G271" s="222" t="s">
        <v>248</v>
      </c>
      <c r="H271" s="223">
        <v>16.920000000000002</v>
      </c>
      <c r="I271" s="224"/>
      <c r="J271" s="225">
        <f>ROUND(I271*H271,2)</f>
        <v>0</v>
      </c>
      <c r="K271" s="221" t="s">
        <v>168</v>
      </c>
      <c r="L271" s="45"/>
      <c r="M271" s="226" t="s">
        <v>1</v>
      </c>
      <c r="N271" s="227" t="s">
        <v>45</v>
      </c>
      <c r="O271" s="92"/>
      <c r="P271" s="228">
        <f>O271*H271</f>
        <v>0</v>
      </c>
      <c r="Q271" s="228">
        <v>0</v>
      </c>
      <c r="R271" s="228">
        <f>Q271*H271</f>
        <v>0</v>
      </c>
      <c r="S271" s="228">
        <v>0</v>
      </c>
      <c r="T271" s="229">
        <f>S271*H271</f>
        <v>0</v>
      </c>
      <c r="U271" s="39"/>
      <c r="V271" s="39"/>
      <c r="W271" s="39"/>
      <c r="X271" s="39"/>
      <c r="Y271" s="39"/>
      <c r="Z271" s="39"/>
      <c r="AA271" s="39"/>
      <c r="AB271" s="39"/>
      <c r="AC271" s="39"/>
      <c r="AD271" s="39"/>
      <c r="AE271" s="39"/>
      <c r="AR271" s="230" t="s">
        <v>303</v>
      </c>
      <c r="AT271" s="230" t="s">
        <v>164</v>
      </c>
      <c r="AU271" s="230" t="s">
        <v>90</v>
      </c>
      <c r="AY271" s="18" t="s">
        <v>161</v>
      </c>
      <c r="BE271" s="231">
        <f>IF(N271="základní",J271,0)</f>
        <v>0</v>
      </c>
      <c r="BF271" s="231">
        <f>IF(N271="snížená",J271,0)</f>
        <v>0</v>
      </c>
      <c r="BG271" s="231">
        <f>IF(N271="zákl. přenesená",J271,0)</f>
        <v>0</v>
      </c>
      <c r="BH271" s="231">
        <f>IF(N271="sníž. přenesená",J271,0)</f>
        <v>0</v>
      </c>
      <c r="BI271" s="231">
        <f>IF(N271="nulová",J271,0)</f>
        <v>0</v>
      </c>
      <c r="BJ271" s="18" t="s">
        <v>88</v>
      </c>
      <c r="BK271" s="231">
        <f>ROUND(I271*H271,2)</f>
        <v>0</v>
      </c>
      <c r="BL271" s="18" t="s">
        <v>303</v>
      </c>
      <c r="BM271" s="230" t="s">
        <v>2812</v>
      </c>
    </row>
    <row r="272" s="13" customFormat="1">
      <c r="A272" s="13"/>
      <c r="B272" s="241"/>
      <c r="C272" s="242"/>
      <c r="D272" s="232" t="s">
        <v>250</v>
      </c>
      <c r="E272" s="243" t="s">
        <v>1</v>
      </c>
      <c r="F272" s="244" t="s">
        <v>2813</v>
      </c>
      <c r="G272" s="242"/>
      <c r="H272" s="245">
        <v>16.920000000000002</v>
      </c>
      <c r="I272" s="246"/>
      <c r="J272" s="242"/>
      <c r="K272" s="242"/>
      <c r="L272" s="247"/>
      <c r="M272" s="248"/>
      <c r="N272" s="249"/>
      <c r="O272" s="249"/>
      <c r="P272" s="249"/>
      <c r="Q272" s="249"/>
      <c r="R272" s="249"/>
      <c r="S272" s="249"/>
      <c r="T272" s="250"/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  <c r="AE272" s="13"/>
      <c r="AT272" s="251" t="s">
        <v>250</v>
      </c>
      <c r="AU272" s="251" t="s">
        <v>90</v>
      </c>
      <c r="AV272" s="13" t="s">
        <v>90</v>
      </c>
      <c r="AW272" s="13" t="s">
        <v>36</v>
      </c>
      <c r="AX272" s="13" t="s">
        <v>80</v>
      </c>
      <c r="AY272" s="251" t="s">
        <v>161</v>
      </c>
    </row>
    <row r="273" s="14" customFormat="1">
      <c r="A273" s="14"/>
      <c r="B273" s="252"/>
      <c r="C273" s="253"/>
      <c r="D273" s="232" t="s">
        <v>250</v>
      </c>
      <c r="E273" s="254" t="s">
        <v>1</v>
      </c>
      <c r="F273" s="255" t="s">
        <v>253</v>
      </c>
      <c r="G273" s="253"/>
      <c r="H273" s="256">
        <v>16.920000000000002</v>
      </c>
      <c r="I273" s="257"/>
      <c r="J273" s="253"/>
      <c r="K273" s="253"/>
      <c r="L273" s="258"/>
      <c r="M273" s="259"/>
      <c r="N273" s="260"/>
      <c r="O273" s="260"/>
      <c r="P273" s="260"/>
      <c r="Q273" s="260"/>
      <c r="R273" s="260"/>
      <c r="S273" s="260"/>
      <c r="T273" s="261"/>
      <c r="U273" s="14"/>
      <c r="V273" s="14"/>
      <c r="W273" s="14"/>
      <c r="X273" s="14"/>
      <c r="Y273" s="14"/>
      <c r="Z273" s="14"/>
      <c r="AA273" s="14"/>
      <c r="AB273" s="14"/>
      <c r="AC273" s="14"/>
      <c r="AD273" s="14"/>
      <c r="AE273" s="14"/>
      <c r="AT273" s="262" t="s">
        <v>250</v>
      </c>
      <c r="AU273" s="262" t="s">
        <v>90</v>
      </c>
      <c r="AV273" s="14" t="s">
        <v>184</v>
      </c>
      <c r="AW273" s="14" t="s">
        <v>36</v>
      </c>
      <c r="AX273" s="14" t="s">
        <v>88</v>
      </c>
      <c r="AY273" s="262" t="s">
        <v>161</v>
      </c>
    </row>
    <row r="274" s="2" customFormat="1" ht="24.15" customHeight="1">
      <c r="A274" s="39"/>
      <c r="B274" s="40"/>
      <c r="C274" s="219" t="s">
        <v>804</v>
      </c>
      <c r="D274" s="219" t="s">
        <v>164</v>
      </c>
      <c r="E274" s="220" t="s">
        <v>1046</v>
      </c>
      <c r="F274" s="221" t="s">
        <v>1047</v>
      </c>
      <c r="G274" s="222" t="s">
        <v>248</v>
      </c>
      <c r="H274" s="223">
        <v>16.920000000000002</v>
      </c>
      <c r="I274" s="224"/>
      <c r="J274" s="225">
        <f>ROUND(I274*H274,2)</f>
        <v>0</v>
      </c>
      <c r="K274" s="221" t="s">
        <v>168</v>
      </c>
      <c r="L274" s="45"/>
      <c r="M274" s="226" t="s">
        <v>1</v>
      </c>
      <c r="N274" s="227" t="s">
        <v>45</v>
      </c>
      <c r="O274" s="92"/>
      <c r="P274" s="228">
        <f>O274*H274</f>
        <v>0</v>
      </c>
      <c r="Q274" s="228">
        <v>0</v>
      </c>
      <c r="R274" s="228">
        <f>Q274*H274</f>
        <v>0</v>
      </c>
      <c r="S274" s="228">
        <v>0</v>
      </c>
      <c r="T274" s="229">
        <f>S274*H274</f>
        <v>0</v>
      </c>
      <c r="U274" s="39"/>
      <c r="V274" s="39"/>
      <c r="W274" s="39"/>
      <c r="X274" s="39"/>
      <c r="Y274" s="39"/>
      <c r="Z274" s="39"/>
      <c r="AA274" s="39"/>
      <c r="AB274" s="39"/>
      <c r="AC274" s="39"/>
      <c r="AD274" s="39"/>
      <c r="AE274" s="39"/>
      <c r="AR274" s="230" t="s">
        <v>303</v>
      </c>
      <c r="AT274" s="230" t="s">
        <v>164</v>
      </c>
      <c r="AU274" s="230" t="s">
        <v>90</v>
      </c>
      <c r="AY274" s="18" t="s">
        <v>161</v>
      </c>
      <c r="BE274" s="231">
        <f>IF(N274="základní",J274,0)</f>
        <v>0</v>
      </c>
      <c r="BF274" s="231">
        <f>IF(N274="snížená",J274,0)</f>
        <v>0</v>
      </c>
      <c r="BG274" s="231">
        <f>IF(N274="zákl. přenesená",J274,0)</f>
        <v>0</v>
      </c>
      <c r="BH274" s="231">
        <f>IF(N274="sníž. přenesená",J274,0)</f>
        <v>0</v>
      </c>
      <c r="BI274" s="231">
        <f>IF(N274="nulová",J274,0)</f>
        <v>0</v>
      </c>
      <c r="BJ274" s="18" t="s">
        <v>88</v>
      </c>
      <c r="BK274" s="231">
        <f>ROUND(I274*H274,2)</f>
        <v>0</v>
      </c>
      <c r="BL274" s="18" t="s">
        <v>303</v>
      </c>
      <c r="BM274" s="230" t="s">
        <v>2814</v>
      </c>
    </row>
    <row r="275" s="2" customFormat="1">
      <c r="A275" s="39"/>
      <c r="B275" s="40"/>
      <c r="C275" s="41"/>
      <c r="D275" s="232" t="s">
        <v>171</v>
      </c>
      <c r="E275" s="41"/>
      <c r="F275" s="233" t="s">
        <v>1049</v>
      </c>
      <c r="G275" s="41"/>
      <c r="H275" s="41"/>
      <c r="I275" s="234"/>
      <c r="J275" s="41"/>
      <c r="K275" s="41"/>
      <c r="L275" s="45"/>
      <c r="M275" s="235"/>
      <c r="N275" s="236"/>
      <c r="O275" s="92"/>
      <c r="P275" s="92"/>
      <c r="Q275" s="92"/>
      <c r="R275" s="92"/>
      <c r="S275" s="92"/>
      <c r="T275" s="93"/>
      <c r="U275" s="39"/>
      <c r="V275" s="39"/>
      <c r="W275" s="39"/>
      <c r="X275" s="39"/>
      <c r="Y275" s="39"/>
      <c r="Z275" s="39"/>
      <c r="AA275" s="39"/>
      <c r="AB275" s="39"/>
      <c r="AC275" s="39"/>
      <c r="AD275" s="39"/>
      <c r="AE275" s="39"/>
      <c r="AT275" s="18" t="s">
        <v>171</v>
      </c>
      <c r="AU275" s="18" t="s">
        <v>90</v>
      </c>
    </row>
    <row r="276" s="2" customFormat="1" ht="24.15" customHeight="1">
      <c r="A276" s="39"/>
      <c r="B276" s="40"/>
      <c r="C276" s="219" t="s">
        <v>808</v>
      </c>
      <c r="D276" s="219" t="s">
        <v>164</v>
      </c>
      <c r="E276" s="220" t="s">
        <v>1050</v>
      </c>
      <c r="F276" s="221" t="s">
        <v>1051</v>
      </c>
      <c r="G276" s="222" t="s">
        <v>248</v>
      </c>
      <c r="H276" s="223">
        <v>64.296000000000006</v>
      </c>
      <c r="I276" s="224"/>
      <c r="J276" s="225">
        <f>ROUND(I276*H276,2)</f>
        <v>0</v>
      </c>
      <c r="K276" s="221" t="s">
        <v>168</v>
      </c>
      <c r="L276" s="45"/>
      <c r="M276" s="226" t="s">
        <v>1</v>
      </c>
      <c r="N276" s="227" t="s">
        <v>45</v>
      </c>
      <c r="O276" s="92"/>
      <c r="P276" s="228">
        <f>O276*H276</f>
        <v>0</v>
      </c>
      <c r="Q276" s="228">
        <v>0</v>
      </c>
      <c r="R276" s="228">
        <f>Q276*H276</f>
        <v>0</v>
      </c>
      <c r="S276" s="228">
        <v>0</v>
      </c>
      <c r="T276" s="229">
        <f>S276*H276</f>
        <v>0</v>
      </c>
      <c r="U276" s="39"/>
      <c r="V276" s="39"/>
      <c r="W276" s="39"/>
      <c r="X276" s="39"/>
      <c r="Y276" s="39"/>
      <c r="Z276" s="39"/>
      <c r="AA276" s="39"/>
      <c r="AB276" s="39"/>
      <c r="AC276" s="39"/>
      <c r="AD276" s="39"/>
      <c r="AE276" s="39"/>
      <c r="AR276" s="230" t="s">
        <v>303</v>
      </c>
      <c r="AT276" s="230" t="s">
        <v>164</v>
      </c>
      <c r="AU276" s="230" t="s">
        <v>90</v>
      </c>
      <c r="AY276" s="18" t="s">
        <v>161</v>
      </c>
      <c r="BE276" s="231">
        <f>IF(N276="základní",J276,0)</f>
        <v>0</v>
      </c>
      <c r="BF276" s="231">
        <f>IF(N276="snížená",J276,0)</f>
        <v>0</v>
      </c>
      <c r="BG276" s="231">
        <f>IF(N276="zákl. přenesená",J276,0)</f>
        <v>0</v>
      </c>
      <c r="BH276" s="231">
        <f>IF(N276="sníž. přenesená",J276,0)</f>
        <v>0</v>
      </c>
      <c r="BI276" s="231">
        <f>IF(N276="nulová",J276,0)</f>
        <v>0</v>
      </c>
      <c r="BJ276" s="18" t="s">
        <v>88</v>
      </c>
      <c r="BK276" s="231">
        <f>ROUND(I276*H276,2)</f>
        <v>0</v>
      </c>
      <c r="BL276" s="18" t="s">
        <v>303</v>
      </c>
      <c r="BM276" s="230" t="s">
        <v>2815</v>
      </c>
    </row>
    <row r="277" s="2" customFormat="1">
      <c r="A277" s="39"/>
      <c r="B277" s="40"/>
      <c r="C277" s="41"/>
      <c r="D277" s="232" t="s">
        <v>171</v>
      </c>
      <c r="E277" s="41"/>
      <c r="F277" s="233" t="s">
        <v>1367</v>
      </c>
      <c r="G277" s="41"/>
      <c r="H277" s="41"/>
      <c r="I277" s="234"/>
      <c r="J277" s="41"/>
      <c r="K277" s="41"/>
      <c r="L277" s="45"/>
      <c r="M277" s="235"/>
      <c r="N277" s="236"/>
      <c r="O277" s="92"/>
      <c r="P277" s="92"/>
      <c r="Q277" s="92"/>
      <c r="R277" s="92"/>
      <c r="S277" s="92"/>
      <c r="T277" s="93"/>
      <c r="U277" s="39"/>
      <c r="V277" s="39"/>
      <c r="W277" s="39"/>
      <c r="X277" s="39"/>
      <c r="Y277" s="39"/>
      <c r="Z277" s="39"/>
      <c r="AA277" s="39"/>
      <c r="AB277" s="39"/>
      <c r="AC277" s="39"/>
      <c r="AD277" s="39"/>
      <c r="AE277" s="39"/>
      <c r="AT277" s="18" t="s">
        <v>171</v>
      </c>
      <c r="AU277" s="18" t="s">
        <v>90</v>
      </c>
    </row>
    <row r="278" s="13" customFormat="1">
      <c r="A278" s="13"/>
      <c r="B278" s="241"/>
      <c r="C278" s="242"/>
      <c r="D278" s="232" t="s">
        <v>250</v>
      </c>
      <c r="E278" s="242"/>
      <c r="F278" s="244" t="s">
        <v>2816</v>
      </c>
      <c r="G278" s="242"/>
      <c r="H278" s="245">
        <v>64.296000000000006</v>
      </c>
      <c r="I278" s="246"/>
      <c r="J278" s="242"/>
      <c r="K278" s="242"/>
      <c r="L278" s="247"/>
      <c r="M278" s="248"/>
      <c r="N278" s="249"/>
      <c r="O278" s="249"/>
      <c r="P278" s="249"/>
      <c r="Q278" s="249"/>
      <c r="R278" s="249"/>
      <c r="S278" s="249"/>
      <c r="T278" s="250"/>
      <c r="U278" s="13"/>
      <c r="V278" s="13"/>
      <c r="W278" s="13"/>
      <c r="X278" s="13"/>
      <c r="Y278" s="13"/>
      <c r="Z278" s="13"/>
      <c r="AA278" s="13"/>
      <c r="AB278" s="13"/>
      <c r="AC278" s="13"/>
      <c r="AD278" s="13"/>
      <c r="AE278" s="13"/>
      <c r="AT278" s="251" t="s">
        <v>250</v>
      </c>
      <c r="AU278" s="251" t="s">
        <v>90</v>
      </c>
      <c r="AV278" s="13" t="s">
        <v>90</v>
      </c>
      <c r="AW278" s="13" t="s">
        <v>4</v>
      </c>
      <c r="AX278" s="13" t="s">
        <v>88</v>
      </c>
      <c r="AY278" s="251" t="s">
        <v>161</v>
      </c>
    </row>
    <row r="279" s="2" customFormat="1" ht="16.5" customHeight="1">
      <c r="A279" s="39"/>
      <c r="B279" s="40"/>
      <c r="C279" s="219" t="s">
        <v>815</v>
      </c>
      <c r="D279" s="219" t="s">
        <v>164</v>
      </c>
      <c r="E279" s="220" t="s">
        <v>1056</v>
      </c>
      <c r="F279" s="221" t="s">
        <v>1057</v>
      </c>
      <c r="G279" s="222" t="s">
        <v>248</v>
      </c>
      <c r="H279" s="223">
        <v>33.840000000000003</v>
      </c>
      <c r="I279" s="224"/>
      <c r="J279" s="225">
        <f>ROUND(I279*H279,2)</f>
        <v>0</v>
      </c>
      <c r="K279" s="221" t="s">
        <v>168</v>
      </c>
      <c r="L279" s="45"/>
      <c r="M279" s="226" t="s">
        <v>1</v>
      </c>
      <c r="N279" s="227" t="s">
        <v>45</v>
      </c>
      <c r="O279" s="92"/>
      <c r="P279" s="228">
        <f>O279*H279</f>
        <v>0</v>
      </c>
      <c r="Q279" s="228">
        <v>0</v>
      </c>
      <c r="R279" s="228">
        <f>Q279*H279</f>
        <v>0</v>
      </c>
      <c r="S279" s="228">
        <v>0</v>
      </c>
      <c r="T279" s="229">
        <f>S279*H279</f>
        <v>0</v>
      </c>
      <c r="U279" s="39"/>
      <c r="V279" s="39"/>
      <c r="W279" s="39"/>
      <c r="X279" s="39"/>
      <c r="Y279" s="39"/>
      <c r="Z279" s="39"/>
      <c r="AA279" s="39"/>
      <c r="AB279" s="39"/>
      <c r="AC279" s="39"/>
      <c r="AD279" s="39"/>
      <c r="AE279" s="39"/>
      <c r="AR279" s="230" t="s">
        <v>303</v>
      </c>
      <c r="AT279" s="230" t="s">
        <v>164</v>
      </c>
      <c r="AU279" s="230" t="s">
        <v>90</v>
      </c>
      <c r="AY279" s="18" t="s">
        <v>161</v>
      </c>
      <c r="BE279" s="231">
        <f>IF(N279="základní",J279,0)</f>
        <v>0</v>
      </c>
      <c r="BF279" s="231">
        <f>IF(N279="snížená",J279,0)</f>
        <v>0</v>
      </c>
      <c r="BG279" s="231">
        <f>IF(N279="zákl. přenesená",J279,0)</f>
        <v>0</v>
      </c>
      <c r="BH279" s="231">
        <f>IF(N279="sníž. přenesená",J279,0)</f>
        <v>0</v>
      </c>
      <c r="BI279" s="231">
        <f>IF(N279="nulová",J279,0)</f>
        <v>0</v>
      </c>
      <c r="BJ279" s="18" t="s">
        <v>88</v>
      </c>
      <c r="BK279" s="231">
        <f>ROUND(I279*H279,2)</f>
        <v>0</v>
      </c>
      <c r="BL279" s="18" t="s">
        <v>303</v>
      </c>
      <c r="BM279" s="230" t="s">
        <v>2817</v>
      </c>
    </row>
    <row r="280" s="2" customFormat="1">
      <c r="A280" s="39"/>
      <c r="B280" s="40"/>
      <c r="C280" s="41"/>
      <c r="D280" s="232" t="s">
        <v>171</v>
      </c>
      <c r="E280" s="41"/>
      <c r="F280" s="233" t="s">
        <v>1059</v>
      </c>
      <c r="G280" s="41"/>
      <c r="H280" s="41"/>
      <c r="I280" s="234"/>
      <c r="J280" s="41"/>
      <c r="K280" s="41"/>
      <c r="L280" s="45"/>
      <c r="M280" s="235"/>
      <c r="N280" s="236"/>
      <c r="O280" s="92"/>
      <c r="P280" s="92"/>
      <c r="Q280" s="92"/>
      <c r="R280" s="92"/>
      <c r="S280" s="92"/>
      <c r="T280" s="93"/>
      <c r="U280" s="39"/>
      <c r="V280" s="39"/>
      <c r="W280" s="39"/>
      <c r="X280" s="39"/>
      <c r="Y280" s="39"/>
      <c r="Z280" s="39"/>
      <c r="AA280" s="39"/>
      <c r="AB280" s="39"/>
      <c r="AC280" s="39"/>
      <c r="AD280" s="39"/>
      <c r="AE280" s="39"/>
      <c r="AT280" s="18" t="s">
        <v>171</v>
      </c>
      <c r="AU280" s="18" t="s">
        <v>90</v>
      </c>
    </row>
    <row r="281" s="13" customFormat="1">
      <c r="A281" s="13"/>
      <c r="B281" s="241"/>
      <c r="C281" s="242"/>
      <c r="D281" s="232" t="s">
        <v>250</v>
      </c>
      <c r="E281" s="242"/>
      <c r="F281" s="244" t="s">
        <v>2818</v>
      </c>
      <c r="G281" s="242"/>
      <c r="H281" s="245">
        <v>33.840000000000003</v>
      </c>
      <c r="I281" s="246"/>
      <c r="J281" s="242"/>
      <c r="K281" s="242"/>
      <c r="L281" s="247"/>
      <c r="M281" s="248"/>
      <c r="N281" s="249"/>
      <c r="O281" s="249"/>
      <c r="P281" s="249"/>
      <c r="Q281" s="249"/>
      <c r="R281" s="249"/>
      <c r="S281" s="249"/>
      <c r="T281" s="250"/>
      <c r="U281" s="13"/>
      <c r="V281" s="13"/>
      <c r="W281" s="13"/>
      <c r="X281" s="13"/>
      <c r="Y281" s="13"/>
      <c r="Z281" s="13"/>
      <c r="AA281" s="13"/>
      <c r="AB281" s="13"/>
      <c r="AC281" s="13"/>
      <c r="AD281" s="13"/>
      <c r="AE281" s="13"/>
      <c r="AT281" s="251" t="s">
        <v>250</v>
      </c>
      <c r="AU281" s="251" t="s">
        <v>90</v>
      </c>
      <c r="AV281" s="13" t="s">
        <v>90</v>
      </c>
      <c r="AW281" s="13" t="s">
        <v>4</v>
      </c>
      <c r="AX281" s="13" t="s">
        <v>88</v>
      </c>
      <c r="AY281" s="251" t="s">
        <v>161</v>
      </c>
    </row>
    <row r="282" s="2" customFormat="1" ht="24.15" customHeight="1">
      <c r="A282" s="39"/>
      <c r="B282" s="40"/>
      <c r="C282" s="219" t="s">
        <v>1106</v>
      </c>
      <c r="D282" s="219" t="s">
        <v>164</v>
      </c>
      <c r="E282" s="220" t="s">
        <v>1061</v>
      </c>
      <c r="F282" s="221" t="s">
        <v>1062</v>
      </c>
      <c r="G282" s="222" t="s">
        <v>248</v>
      </c>
      <c r="H282" s="223">
        <v>16.920000000000002</v>
      </c>
      <c r="I282" s="224"/>
      <c r="J282" s="225">
        <f>ROUND(I282*H282,2)</f>
        <v>0</v>
      </c>
      <c r="K282" s="221" t="s">
        <v>168</v>
      </c>
      <c r="L282" s="45"/>
      <c r="M282" s="226" t="s">
        <v>1</v>
      </c>
      <c r="N282" s="227" t="s">
        <v>45</v>
      </c>
      <c r="O282" s="92"/>
      <c r="P282" s="228">
        <f>O282*H282</f>
        <v>0</v>
      </c>
      <c r="Q282" s="228">
        <v>0.00315</v>
      </c>
      <c r="R282" s="228">
        <f>Q282*H282</f>
        <v>0.053298000000000005</v>
      </c>
      <c r="S282" s="228">
        <v>0</v>
      </c>
      <c r="T282" s="229">
        <f>S282*H282</f>
        <v>0</v>
      </c>
      <c r="U282" s="39"/>
      <c r="V282" s="39"/>
      <c r="W282" s="39"/>
      <c r="X282" s="39"/>
      <c r="Y282" s="39"/>
      <c r="Z282" s="39"/>
      <c r="AA282" s="39"/>
      <c r="AB282" s="39"/>
      <c r="AC282" s="39"/>
      <c r="AD282" s="39"/>
      <c r="AE282" s="39"/>
      <c r="AR282" s="230" t="s">
        <v>303</v>
      </c>
      <c r="AT282" s="230" t="s">
        <v>164</v>
      </c>
      <c r="AU282" s="230" t="s">
        <v>90</v>
      </c>
      <c r="AY282" s="18" t="s">
        <v>161</v>
      </c>
      <c r="BE282" s="231">
        <f>IF(N282="základní",J282,0)</f>
        <v>0</v>
      </c>
      <c r="BF282" s="231">
        <f>IF(N282="snížená",J282,0)</f>
        <v>0</v>
      </c>
      <c r="BG282" s="231">
        <f>IF(N282="zákl. přenesená",J282,0)</f>
        <v>0</v>
      </c>
      <c r="BH282" s="231">
        <f>IF(N282="sníž. přenesená",J282,0)</f>
        <v>0</v>
      </c>
      <c r="BI282" s="231">
        <f>IF(N282="nulová",J282,0)</f>
        <v>0</v>
      </c>
      <c r="BJ282" s="18" t="s">
        <v>88</v>
      </c>
      <c r="BK282" s="231">
        <f>ROUND(I282*H282,2)</f>
        <v>0</v>
      </c>
      <c r="BL282" s="18" t="s">
        <v>303</v>
      </c>
      <c r="BM282" s="230" t="s">
        <v>2819</v>
      </c>
    </row>
    <row r="283" s="2" customFormat="1" ht="37.8" customHeight="1">
      <c r="A283" s="39"/>
      <c r="B283" s="40"/>
      <c r="C283" s="219" t="s">
        <v>1110</v>
      </c>
      <c r="D283" s="219" t="s">
        <v>164</v>
      </c>
      <c r="E283" s="220" t="s">
        <v>1064</v>
      </c>
      <c r="F283" s="221" t="s">
        <v>1065</v>
      </c>
      <c r="G283" s="222" t="s">
        <v>248</v>
      </c>
      <c r="H283" s="223">
        <v>16.920000000000002</v>
      </c>
      <c r="I283" s="224"/>
      <c r="J283" s="225">
        <f>ROUND(I283*H283,2)</f>
        <v>0</v>
      </c>
      <c r="K283" s="221" t="s">
        <v>168</v>
      </c>
      <c r="L283" s="45"/>
      <c r="M283" s="226" t="s">
        <v>1</v>
      </c>
      <c r="N283" s="227" t="s">
        <v>45</v>
      </c>
      <c r="O283" s="92"/>
      <c r="P283" s="228">
        <f>O283*H283</f>
        <v>0</v>
      </c>
      <c r="Q283" s="228">
        <v>0.028799999999999999</v>
      </c>
      <c r="R283" s="228">
        <f>Q283*H283</f>
        <v>0.48729600000000006</v>
      </c>
      <c r="S283" s="228">
        <v>0</v>
      </c>
      <c r="T283" s="229">
        <f>S283*H283</f>
        <v>0</v>
      </c>
      <c r="U283" s="39"/>
      <c r="V283" s="39"/>
      <c r="W283" s="39"/>
      <c r="X283" s="39"/>
      <c r="Y283" s="39"/>
      <c r="Z283" s="39"/>
      <c r="AA283" s="39"/>
      <c r="AB283" s="39"/>
      <c r="AC283" s="39"/>
      <c r="AD283" s="39"/>
      <c r="AE283" s="39"/>
      <c r="AR283" s="230" t="s">
        <v>303</v>
      </c>
      <c r="AT283" s="230" t="s">
        <v>164</v>
      </c>
      <c r="AU283" s="230" t="s">
        <v>90</v>
      </c>
      <c r="AY283" s="18" t="s">
        <v>161</v>
      </c>
      <c r="BE283" s="231">
        <f>IF(N283="základní",J283,0)</f>
        <v>0</v>
      </c>
      <c r="BF283" s="231">
        <f>IF(N283="snížená",J283,0)</f>
        <v>0</v>
      </c>
      <c r="BG283" s="231">
        <f>IF(N283="zákl. přenesená",J283,0)</f>
        <v>0</v>
      </c>
      <c r="BH283" s="231">
        <f>IF(N283="sníž. přenesená",J283,0)</f>
        <v>0</v>
      </c>
      <c r="BI283" s="231">
        <f>IF(N283="nulová",J283,0)</f>
        <v>0</v>
      </c>
      <c r="BJ283" s="18" t="s">
        <v>88</v>
      </c>
      <c r="BK283" s="231">
        <f>ROUND(I283*H283,2)</f>
        <v>0</v>
      </c>
      <c r="BL283" s="18" t="s">
        <v>303</v>
      </c>
      <c r="BM283" s="230" t="s">
        <v>2820</v>
      </c>
    </row>
    <row r="284" s="2" customFormat="1" ht="24.15" customHeight="1">
      <c r="A284" s="39"/>
      <c r="B284" s="40"/>
      <c r="C284" s="219" t="s">
        <v>1114</v>
      </c>
      <c r="D284" s="219" t="s">
        <v>164</v>
      </c>
      <c r="E284" s="220" t="s">
        <v>1037</v>
      </c>
      <c r="F284" s="221" t="s">
        <v>1038</v>
      </c>
      <c r="G284" s="222" t="s">
        <v>248</v>
      </c>
      <c r="H284" s="223">
        <v>16.920000000000002</v>
      </c>
      <c r="I284" s="224"/>
      <c r="J284" s="225">
        <f>ROUND(I284*H284,2)</f>
        <v>0</v>
      </c>
      <c r="K284" s="221" t="s">
        <v>168</v>
      </c>
      <c r="L284" s="45"/>
      <c r="M284" s="226" t="s">
        <v>1</v>
      </c>
      <c r="N284" s="227" t="s">
        <v>45</v>
      </c>
      <c r="O284" s="92"/>
      <c r="P284" s="228">
        <f>O284*H284</f>
        <v>0</v>
      </c>
      <c r="Q284" s="228">
        <v>0</v>
      </c>
      <c r="R284" s="228">
        <f>Q284*H284</f>
        <v>0</v>
      </c>
      <c r="S284" s="228">
        <v>0.0025000000000000001</v>
      </c>
      <c r="T284" s="229">
        <f>S284*H284</f>
        <v>0.042300000000000004</v>
      </c>
      <c r="U284" s="39"/>
      <c r="V284" s="39"/>
      <c r="W284" s="39"/>
      <c r="X284" s="39"/>
      <c r="Y284" s="39"/>
      <c r="Z284" s="39"/>
      <c r="AA284" s="39"/>
      <c r="AB284" s="39"/>
      <c r="AC284" s="39"/>
      <c r="AD284" s="39"/>
      <c r="AE284" s="39"/>
      <c r="AR284" s="230" t="s">
        <v>303</v>
      </c>
      <c r="AT284" s="230" t="s">
        <v>164</v>
      </c>
      <c r="AU284" s="230" t="s">
        <v>90</v>
      </c>
      <c r="AY284" s="18" t="s">
        <v>161</v>
      </c>
      <c r="BE284" s="231">
        <f>IF(N284="základní",J284,0)</f>
        <v>0</v>
      </c>
      <c r="BF284" s="231">
        <f>IF(N284="snížená",J284,0)</f>
        <v>0</v>
      </c>
      <c r="BG284" s="231">
        <f>IF(N284="zákl. přenesená",J284,0)</f>
        <v>0</v>
      </c>
      <c r="BH284" s="231">
        <f>IF(N284="sníž. přenesená",J284,0)</f>
        <v>0</v>
      </c>
      <c r="BI284" s="231">
        <f>IF(N284="nulová",J284,0)</f>
        <v>0</v>
      </c>
      <c r="BJ284" s="18" t="s">
        <v>88</v>
      </c>
      <c r="BK284" s="231">
        <f>ROUND(I284*H284,2)</f>
        <v>0</v>
      </c>
      <c r="BL284" s="18" t="s">
        <v>303</v>
      </c>
      <c r="BM284" s="230" t="s">
        <v>2821</v>
      </c>
    </row>
    <row r="285" s="13" customFormat="1">
      <c r="A285" s="13"/>
      <c r="B285" s="241"/>
      <c r="C285" s="242"/>
      <c r="D285" s="232" t="s">
        <v>250</v>
      </c>
      <c r="E285" s="243" t="s">
        <v>1</v>
      </c>
      <c r="F285" s="244" t="s">
        <v>2813</v>
      </c>
      <c r="G285" s="242"/>
      <c r="H285" s="245">
        <v>16.920000000000002</v>
      </c>
      <c r="I285" s="246"/>
      <c r="J285" s="242"/>
      <c r="K285" s="242"/>
      <c r="L285" s="247"/>
      <c r="M285" s="248"/>
      <c r="N285" s="249"/>
      <c r="O285" s="249"/>
      <c r="P285" s="249"/>
      <c r="Q285" s="249"/>
      <c r="R285" s="249"/>
      <c r="S285" s="249"/>
      <c r="T285" s="250"/>
      <c r="U285" s="13"/>
      <c r="V285" s="13"/>
      <c r="W285" s="13"/>
      <c r="X285" s="13"/>
      <c r="Y285" s="13"/>
      <c r="Z285" s="13"/>
      <c r="AA285" s="13"/>
      <c r="AB285" s="13"/>
      <c r="AC285" s="13"/>
      <c r="AD285" s="13"/>
      <c r="AE285" s="13"/>
      <c r="AT285" s="251" t="s">
        <v>250</v>
      </c>
      <c r="AU285" s="251" t="s">
        <v>90</v>
      </c>
      <c r="AV285" s="13" t="s">
        <v>90</v>
      </c>
      <c r="AW285" s="13" t="s">
        <v>36</v>
      </c>
      <c r="AX285" s="13" t="s">
        <v>80</v>
      </c>
      <c r="AY285" s="251" t="s">
        <v>161</v>
      </c>
    </row>
    <row r="286" s="14" customFormat="1">
      <c r="A286" s="14"/>
      <c r="B286" s="252"/>
      <c r="C286" s="253"/>
      <c r="D286" s="232" t="s">
        <v>250</v>
      </c>
      <c r="E286" s="254" t="s">
        <v>1</v>
      </c>
      <c r="F286" s="255" t="s">
        <v>253</v>
      </c>
      <c r="G286" s="253"/>
      <c r="H286" s="256">
        <v>16.920000000000002</v>
      </c>
      <c r="I286" s="257"/>
      <c r="J286" s="253"/>
      <c r="K286" s="253"/>
      <c r="L286" s="258"/>
      <c r="M286" s="259"/>
      <c r="N286" s="260"/>
      <c r="O286" s="260"/>
      <c r="P286" s="260"/>
      <c r="Q286" s="260"/>
      <c r="R286" s="260"/>
      <c r="S286" s="260"/>
      <c r="T286" s="261"/>
      <c r="U286" s="14"/>
      <c r="V286" s="14"/>
      <c r="W286" s="14"/>
      <c r="X286" s="14"/>
      <c r="Y286" s="14"/>
      <c r="Z286" s="14"/>
      <c r="AA286" s="14"/>
      <c r="AB286" s="14"/>
      <c r="AC286" s="14"/>
      <c r="AD286" s="14"/>
      <c r="AE286" s="14"/>
      <c r="AT286" s="262" t="s">
        <v>250</v>
      </c>
      <c r="AU286" s="262" t="s">
        <v>90</v>
      </c>
      <c r="AV286" s="14" t="s">
        <v>184</v>
      </c>
      <c r="AW286" s="14" t="s">
        <v>36</v>
      </c>
      <c r="AX286" s="14" t="s">
        <v>88</v>
      </c>
      <c r="AY286" s="262" t="s">
        <v>161</v>
      </c>
    </row>
    <row r="287" s="2" customFormat="1" ht="16.5" customHeight="1">
      <c r="A287" s="39"/>
      <c r="B287" s="40"/>
      <c r="C287" s="219" t="s">
        <v>1118</v>
      </c>
      <c r="D287" s="219" t="s">
        <v>164</v>
      </c>
      <c r="E287" s="220" t="s">
        <v>1067</v>
      </c>
      <c r="F287" s="221" t="s">
        <v>1068</v>
      </c>
      <c r="G287" s="222" t="s">
        <v>248</v>
      </c>
      <c r="H287" s="223">
        <v>16.920000000000002</v>
      </c>
      <c r="I287" s="224"/>
      <c r="J287" s="225">
        <f>ROUND(I287*H287,2)</f>
        <v>0</v>
      </c>
      <c r="K287" s="221" t="s">
        <v>168</v>
      </c>
      <c r="L287" s="45"/>
      <c r="M287" s="226" t="s">
        <v>1</v>
      </c>
      <c r="N287" s="227" t="s">
        <v>45</v>
      </c>
      <c r="O287" s="92"/>
      <c r="P287" s="228">
        <f>O287*H287</f>
        <v>0</v>
      </c>
      <c r="Q287" s="228">
        <v>0.00069999999999999999</v>
      </c>
      <c r="R287" s="228">
        <f>Q287*H287</f>
        <v>0.011844</v>
      </c>
      <c r="S287" s="228">
        <v>0</v>
      </c>
      <c r="T287" s="229">
        <f>S287*H287</f>
        <v>0</v>
      </c>
      <c r="U287" s="39"/>
      <c r="V287" s="39"/>
      <c r="W287" s="39"/>
      <c r="X287" s="39"/>
      <c r="Y287" s="39"/>
      <c r="Z287" s="39"/>
      <c r="AA287" s="39"/>
      <c r="AB287" s="39"/>
      <c r="AC287" s="39"/>
      <c r="AD287" s="39"/>
      <c r="AE287" s="39"/>
      <c r="AR287" s="230" t="s">
        <v>303</v>
      </c>
      <c r="AT287" s="230" t="s">
        <v>164</v>
      </c>
      <c r="AU287" s="230" t="s">
        <v>90</v>
      </c>
      <c r="AY287" s="18" t="s">
        <v>161</v>
      </c>
      <c r="BE287" s="231">
        <f>IF(N287="základní",J287,0)</f>
        <v>0</v>
      </c>
      <c r="BF287" s="231">
        <f>IF(N287="snížená",J287,0)</f>
        <v>0</v>
      </c>
      <c r="BG287" s="231">
        <f>IF(N287="zákl. přenesená",J287,0)</f>
        <v>0</v>
      </c>
      <c r="BH287" s="231">
        <f>IF(N287="sníž. přenesená",J287,0)</f>
        <v>0</v>
      </c>
      <c r="BI287" s="231">
        <f>IF(N287="nulová",J287,0)</f>
        <v>0</v>
      </c>
      <c r="BJ287" s="18" t="s">
        <v>88</v>
      </c>
      <c r="BK287" s="231">
        <f>ROUND(I287*H287,2)</f>
        <v>0</v>
      </c>
      <c r="BL287" s="18" t="s">
        <v>303</v>
      </c>
      <c r="BM287" s="230" t="s">
        <v>2822</v>
      </c>
    </row>
    <row r="288" s="2" customFormat="1" ht="16.5" customHeight="1">
      <c r="A288" s="39"/>
      <c r="B288" s="40"/>
      <c r="C288" s="263" t="s">
        <v>1122</v>
      </c>
      <c r="D288" s="263" t="s">
        <v>261</v>
      </c>
      <c r="E288" s="264" t="s">
        <v>1070</v>
      </c>
      <c r="F288" s="265" t="s">
        <v>1071</v>
      </c>
      <c r="G288" s="266" t="s">
        <v>1072</v>
      </c>
      <c r="H288" s="267">
        <v>18.611999999999998</v>
      </c>
      <c r="I288" s="268"/>
      <c r="J288" s="269">
        <f>ROUND(I288*H288,2)</f>
        <v>0</v>
      </c>
      <c r="K288" s="265" t="s">
        <v>168</v>
      </c>
      <c r="L288" s="270"/>
      <c r="M288" s="271" t="s">
        <v>1</v>
      </c>
      <c r="N288" s="272" t="s">
        <v>45</v>
      </c>
      <c r="O288" s="92"/>
      <c r="P288" s="228">
        <f>O288*H288</f>
        <v>0</v>
      </c>
      <c r="Q288" s="228">
        <v>0.001</v>
      </c>
      <c r="R288" s="228">
        <f>Q288*H288</f>
        <v>0.018612</v>
      </c>
      <c r="S288" s="228">
        <v>0</v>
      </c>
      <c r="T288" s="229">
        <f>S288*H288</f>
        <v>0</v>
      </c>
      <c r="U288" s="39"/>
      <c r="V288" s="39"/>
      <c r="W288" s="39"/>
      <c r="X288" s="39"/>
      <c r="Y288" s="39"/>
      <c r="Z288" s="39"/>
      <c r="AA288" s="39"/>
      <c r="AB288" s="39"/>
      <c r="AC288" s="39"/>
      <c r="AD288" s="39"/>
      <c r="AE288" s="39"/>
      <c r="AR288" s="230" t="s">
        <v>309</v>
      </c>
      <c r="AT288" s="230" t="s">
        <v>261</v>
      </c>
      <c r="AU288" s="230" t="s">
        <v>90</v>
      </c>
      <c r="AY288" s="18" t="s">
        <v>161</v>
      </c>
      <c r="BE288" s="231">
        <f>IF(N288="základní",J288,0)</f>
        <v>0</v>
      </c>
      <c r="BF288" s="231">
        <f>IF(N288="snížená",J288,0)</f>
        <v>0</v>
      </c>
      <c r="BG288" s="231">
        <f>IF(N288="zákl. přenesená",J288,0)</f>
        <v>0</v>
      </c>
      <c r="BH288" s="231">
        <f>IF(N288="sníž. přenesená",J288,0)</f>
        <v>0</v>
      </c>
      <c r="BI288" s="231">
        <f>IF(N288="nulová",J288,0)</f>
        <v>0</v>
      </c>
      <c r="BJ288" s="18" t="s">
        <v>88</v>
      </c>
      <c r="BK288" s="231">
        <f>ROUND(I288*H288,2)</f>
        <v>0</v>
      </c>
      <c r="BL288" s="18" t="s">
        <v>303</v>
      </c>
      <c r="BM288" s="230" t="s">
        <v>2823</v>
      </c>
    </row>
    <row r="289" s="13" customFormat="1">
      <c r="A289" s="13"/>
      <c r="B289" s="241"/>
      <c r="C289" s="242"/>
      <c r="D289" s="232" t="s">
        <v>250</v>
      </c>
      <c r="E289" s="242"/>
      <c r="F289" s="244" t="s">
        <v>2824</v>
      </c>
      <c r="G289" s="242"/>
      <c r="H289" s="245">
        <v>18.611999999999998</v>
      </c>
      <c r="I289" s="246"/>
      <c r="J289" s="242"/>
      <c r="K289" s="242"/>
      <c r="L289" s="247"/>
      <c r="M289" s="248"/>
      <c r="N289" s="249"/>
      <c r="O289" s="249"/>
      <c r="P289" s="249"/>
      <c r="Q289" s="249"/>
      <c r="R289" s="249"/>
      <c r="S289" s="249"/>
      <c r="T289" s="250"/>
      <c r="U289" s="13"/>
      <c r="V289" s="13"/>
      <c r="W289" s="13"/>
      <c r="X289" s="13"/>
      <c r="Y289" s="13"/>
      <c r="Z289" s="13"/>
      <c r="AA289" s="13"/>
      <c r="AB289" s="13"/>
      <c r="AC289" s="13"/>
      <c r="AD289" s="13"/>
      <c r="AE289" s="13"/>
      <c r="AT289" s="251" t="s">
        <v>250</v>
      </c>
      <c r="AU289" s="251" t="s">
        <v>90</v>
      </c>
      <c r="AV289" s="13" t="s">
        <v>90</v>
      </c>
      <c r="AW289" s="13" t="s">
        <v>4</v>
      </c>
      <c r="AX289" s="13" t="s">
        <v>88</v>
      </c>
      <c r="AY289" s="251" t="s">
        <v>161</v>
      </c>
    </row>
    <row r="290" s="2" customFormat="1" ht="21.75" customHeight="1">
      <c r="A290" s="39"/>
      <c r="B290" s="40"/>
      <c r="C290" s="219" t="s">
        <v>1126</v>
      </c>
      <c r="D290" s="219" t="s">
        <v>164</v>
      </c>
      <c r="E290" s="220" t="s">
        <v>1040</v>
      </c>
      <c r="F290" s="221" t="s">
        <v>1041</v>
      </c>
      <c r="G290" s="222" t="s">
        <v>441</v>
      </c>
      <c r="H290" s="223">
        <v>17.48</v>
      </c>
      <c r="I290" s="224"/>
      <c r="J290" s="225">
        <f>ROUND(I290*H290,2)</f>
        <v>0</v>
      </c>
      <c r="K290" s="221" t="s">
        <v>168</v>
      </c>
      <c r="L290" s="45"/>
      <c r="M290" s="226" t="s">
        <v>1</v>
      </c>
      <c r="N290" s="227" t="s">
        <v>45</v>
      </c>
      <c r="O290" s="92"/>
      <c r="P290" s="228">
        <f>O290*H290</f>
        <v>0</v>
      </c>
      <c r="Q290" s="228">
        <v>0</v>
      </c>
      <c r="R290" s="228">
        <f>Q290*H290</f>
        <v>0</v>
      </c>
      <c r="S290" s="228">
        <v>0.00029999999999999997</v>
      </c>
      <c r="T290" s="229">
        <f>S290*H290</f>
        <v>0.0052439999999999995</v>
      </c>
      <c r="U290" s="39"/>
      <c r="V290" s="39"/>
      <c r="W290" s="39"/>
      <c r="X290" s="39"/>
      <c r="Y290" s="39"/>
      <c r="Z290" s="39"/>
      <c r="AA290" s="39"/>
      <c r="AB290" s="39"/>
      <c r="AC290" s="39"/>
      <c r="AD290" s="39"/>
      <c r="AE290" s="39"/>
      <c r="AR290" s="230" t="s">
        <v>303</v>
      </c>
      <c r="AT290" s="230" t="s">
        <v>164</v>
      </c>
      <c r="AU290" s="230" t="s">
        <v>90</v>
      </c>
      <c r="AY290" s="18" t="s">
        <v>161</v>
      </c>
      <c r="BE290" s="231">
        <f>IF(N290="základní",J290,0)</f>
        <v>0</v>
      </c>
      <c r="BF290" s="231">
        <f>IF(N290="snížená",J290,0)</f>
        <v>0</v>
      </c>
      <c r="BG290" s="231">
        <f>IF(N290="zákl. přenesená",J290,0)</f>
        <v>0</v>
      </c>
      <c r="BH290" s="231">
        <f>IF(N290="sníž. přenesená",J290,0)</f>
        <v>0</v>
      </c>
      <c r="BI290" s="231">
        <f>IF(N290="nulová",J290,0)</f>
        <v>0</v>
      </c>
      <c r="BJ290" s="18" t="s">
        <v>88</v>
      </c>
      <c r="BK290" s="231">
        <f>ROUND(I290*H290,2)</f>
        <v>0</v>
      </c>
      <c r="BL290" s="18" t="s">
        <v>303</v>
      </c>
      <c r="BM290" s="230" t="s">
        <v>2825</v>
      </c>
    </row>
    <row r="291" s="13" customFormat="1">
      <c r="A291" s="13"/>
      <c r="B291" s="241"/>
      <c r="C291" s="242"/>
      <c r="D291" s="232" t="s">
        <v>250</v>
      </c>
      <c r="E291" s="243" t="s">
        <v>1</v>
      </c>
      <c r="F291" s="244" t="s">
        <v>2826</v>
      </c>
      <c r="G291" s="242"/>
      <c r="H291" s="245">
        <v>17.48</v>
      </c>
      <c r="I291" s="246"/>
      <c r="J291" s="242"/>
      <c r="K291" s="242"/>
      <c r="L291" s="247"/>
      <c r="M291" s="248"/>
      <c r="N291" s="249"/>
      <c r="O291" s="249"/>
      <c r="P291" s="249"/>
      <c r="Q291" s="249"/>
      <c r="R291" s="249"/>
      <c r="S291" s="249"/>
      <c r="T291" s="250"/>
      <c r="U291" s="13"/>
      <c r="V291" s="13"/>
      <c r="W291" s="13"/>
      <c r="X291" s="13"/>
      <c r="Y291" s="13"/>
      <c r="Z291" s="13"/>
      <c r="AA291" s="13"/>
      <c r="AB291" s="13"/>
      <c r="AC291" s="13"/>
      <c r="AD291" s="13"/>
      <c r="AE291" s="13"/>
      <c r="AT291" s="251" t="s">
        <v>250</v>
      </c>
      <c r="AU291" s="251" t="s">
        <v>90</v>
      </c>
      <c r="AV291" s="13" t="s">
        <v>90</v>
      </c>
      <c r="AW291" s="13" t="s">
        <v>36</v>
      </c>
      <c r="AX291" s="13" t="s">
        <v>80</v>
      </c>
      <c r="AY291" s="251" t="s">
        <v>161</v>
      </c>
    </row>
    <row r="292" s="14" customFormat="1">
      <c r="A292" s="14"/>
      <c r="B292" s="252"/>
      <c r="C292" s="253"/>
      <c r="D292" s="232" t="s">
        <v>250</v>
      </c>
      <c r="E292" s="254" t="s">
        <v>1</v>
      </c>
      <c r="F292" s="255" t="s">
        <v>253</v>
      </c>
      <c r="G292" s="253"/>
      <c r="H292" s="256">
        <v>17.48</v>
      </c>
      <c r="I292" s="257"/>
      <c r="J292" s="253"/>
      <c r="K292" s="253"/>
      <c r="L292" s="258"/>
      <c r="M292" s="259"/>
      <c r="N292" s="260"/>
      <c r="O292" s="260"/>
      <c r="P292" s="260"/>
      <c r="Q292" s="260"/>
      <c r="R292" s="260"/>
      <c r="S292" s="260"/>
      <c r="T292" s="261"/>
      <c r="U292" s="14"/>
      <c r="V292" s="14"/>
      <c r="W292" s="14"/>
      <c r="X292" s="14"/>
      <c r="Y292" s="14"/>
      <c r="Z292" s="14"/>
      <c r="AA292" s="14"/>
      <c r="AB292" s="14"/>
      <c r="AC292" s="14"/>
      <c r="AD292" s="14"/>
      <c r="AE292" s="14"/>
      <c r="AT292" s="262" t="s">
        <v>250</v>
      </c>
      <c r="AU292" s="262" t="s">
        <v>90</v>
      </c>
      <c r="AV292" s="14" t="s">
        <v>184</v>
      </c>
      <c r="AW292" s="14" t="s">
        <v>36</v>
      </c>
      <c r="AX292" s="14" t="s">
        <v>88</v>
      </c>
      <c r="AY292" s="262" t="s">
        <v>161</v>
      </c>
    </row>
    <row r="293" s="2" customFormat="1" ht="24.15" customHeight="1">
      <c r="A293" s="39"/>
      <c r="B293" s="40"/>
      <c r="C293" s="219" t="s">
        <v>1130</v>
      </c>
      <c r="D293" s="219" t="s">
        <v>164</v>
      </c>
      <c r="E293" s="220" t="s">
        <v>1078</v>
      </c>
      <c r="F293" s="221" t="s">
        <v>1079</v>
      </c>
      <c r="G293" s="222" t="s">
        <v>441</v>
      </c>
      <c r="H293" s="223">
        <v>18.579999999999998</v>
      </c>
      <c r="I293" s="224"/>
      <c r="J293" s="225">
        <f>ROUND(I293*H293,2)</f>
        <v>0</v>
      </c>
      <c r="K293" s="221" t="s">
        <v>168</v>
      </c>
      <c r="L293" s="45"/>
      <c r="M293" s="226" t="s">
        <v>1</v>
      </c>
      <c r="N293" s="227" t="s">
        <v>45</v>
      </c>
      <c r="O293" s="92"/>
      <c r="P293" s="228">
        <f>O293*H293</f>
        <v>0</v>
      </c>
      <c r="Q293" s="228">
        <v>5.0000000000000002E-05</v>
      </c>
      <c r="R293" s="228">
        <f>Q293*H293</f>
        <v>0.00092899999999999992</v>
      </c>
      <c r="S293" s="228">
        <v>0</v>
      </c>
      <c r="T293" s="229">
        <f>S293*H293</f>
        <v>0</v>
      </c>
      <c r="U293" s="39"/>
      <c r="V293" s="39"/>
      <c r="W293" s="39"/>
      <c r="X293" s="39"/>
      <c r="Y293" s="39"/>
      <c r="Z293" s="39"/>
      <c r="AA293" s="39"/>
      <c r="AB293" s="39"/>
      <c r="AC293" s="39"/>
      <c r="AD293" s="39"/>
      <c r="AE293" s="39"/>
      <c r="AR293" s="230" t="s">
        <v>303</v>
      </c>
      <c r="AT293" s="230" t="s">
        <v>164</v>
      </c>
      <c r="AU293" s="230" t="s">
        <v>90</v>
      </c>
      <c r="AY293" s="18" t="s">
        <v>161</v>
      </c>
      <c r="BE293" s="231">
        <f>IF(N293="základní",J293,0)</f>
        <v>0</v>
      </c>
      <c r="BF293" s="231">
        <f>IF(N293="snížená",J293,0)</f>
        <v>0</v>
      </c>
      <c r="BG293" s="231">
        <f>IF(N293="zákl. přenesená",J293,0)</f>
        <v>0</v>
      </c>
      <c r="BH293" s="231">
        <f>IF(N293="sníž. přenesená",J293,0)</f>
        <v>0</v>
      </c>
      <c r="BI293" s="231">
        <f>IF(N293="nulová",J293,0)</f>
        <v>0</v>
      </c>
      <c r="BJ293" s="18" t="s">
        <v>88</v>
      </c>
      <c r="BK293" s="231">
        <f>ROUND(I293*H293,2)</f>
        <v>0</v>
      </c>
      <c r="BL293" s="18" t="s">
        <v>303</v>
      </c>
      <c r="BM293" s="230" t="s">
        <v>2827</v>
      </c>
    </row>
    <row r="294" s="13" customFormat="1">
      <c r="A294" s="13"/>
      <c r="B294" s="241"/>
      <c r="C294" s="242"/>
      <c r="D294" s="232" t="s">
        <v>250</v>
      </c>
      <c r="E294" s="243" t="s">
        <v>1</v>
      </c>
      <c r="F294" s="244" t="s">
        <v>2828</v>
      </c>
      <c r="G294" s="242"/>
      <c r="H294" s="245">
        <v>18.579999999999998</v>
      </c>
      <c r="I294" s="246"/>
      <c r="J294" s="242"/>
      <c r="K294" s="242"/>
      <c r="L294" s="247"/>
      <c r="M294" s="248"/>
      <c r="N294" s="249"/>
      <c r="O294" s="249"/>
      <c r="P294" s="249"/>
      <c r="Q294" s="249"/>
      <c r="R294" s="249"/>
      <c r="S294" s="249"/>
      <c r="T294" s="250"/>
      <c r="U294" s="13"/>
      <c r="V294" s="13"/>
      <c r="W294" s="13"/>
      <c r="X294" s="13"/>
      <c r="Y294" s="13"/>
      <c r="Z294" s="13"/>
      <c r="AA294" s="13"/>
      <c r="AB294" s="13"/>
      <c r="AC294" s="13"/>
      <c r="AD294" s="13"/>
      <c r="AE294" s="13"/>
      <c r="AT294" s="251" t="s">
        <v>250</v>
      </c>
      <c r="AU294" s="251" t="s">
        <v>90</v>
      </c>
      <c r="AV294" s="13" t="s">
        <v>90</v>
      </c>
      <c r="AW294" s="13" t="s">
        <v>36</v>
      </c>
      <c r="AX294" s="13" t="s">
        <v>80</v>
      </c>
      <c r="AY294" s="251" t="s">
        <v>161</v>
      </c>
    </row>
    <row r="295" s="14" customFormat="1">
      <c r="A295" s="14"/>
      <c r="B295" s="252"/>
      <c r="C295" s="253"/>
      <c r="D295" s="232" t="s">
        <v>250</v>
      </c>
      <c r="E295" s="254" t="s">
        <v>1</v>
      </c>
      <c r="F295" s="255" t="s">
        <v>253</v>
      </c>
      <c r="G295" s="253"/>
      <c r="H295" s="256">
        <v>18.579999999999998</v>
      </c>
      <c r="I295" s="257"/>
      <c r="J295" s="253"/>
      <c r="K295" s="253"/>
      <c r="L295" s="258"/>
      <c r="M295" s="259"/>
      <c r="N295" s="260"/>
      <c r="O295" s="260"/>
      <c r="P295" s="260"/>
      <c r="Q295" s="260"/>
      <c r="R295" s="260"/>
      <c r="S295" s="260"/>
      <c r="T295" s="261"/>
      <c r="U295" s="14"/>
      <c r="V295" s="14"/>
      <c r="W295" s="14"/>
      <c r="X295" s="14"/>
      <c r="Y295" s="14"/>
      <c r="Z295" s="14"/>
      <c r="AA295" s="14"/>
      <c r="AB295" s="14"/>
      <c r="AC295" s="14"/>
      <c r="AD295" s="14"/>
      <c r="AE295" s="14"/>
      <c r="AT295" s="262" t="s">
        <v>250</v>
      </c>
      <c r="AU295" s="262" t="s">
        <v>90</v>
      </c>
      <c r="AV295" s="14" t="s">
        <v>184</v>
      </c>
      <c r="AW295" s="14" t="s">
        <v>36</v>
      </c>
      <c r="AX295" s="14" t="s">
        <v>88</v>
      </c>
      <c r="AY295" s="262" t="s">
        <v>161</v>
      </c>
    </row>
    <row r="296" s="2" customFormat="1" ht="37.8" customHeight="1">
      <c r="A296" s="39"/>
      <c r="B296" s="40"/>
      <c r="C296" s="263" t="s">
        <v>1134</v>
      </c>
      <c r="D296" s="263" t="s">
        <v>261</v>
      </c>
      <c r="E296" s="264" t="s">
        <v>1378</v>
      </c>
      <c r="F296" s="265" t="s">
        <v>1379</v>
      </c>
      <c r="G296" s="266" t="s">
        <v>248</v>
      </c>
      <c r="H296" s="267">
        <v>20.937000000000001</v>
      </c>
      <c r="I296" s="268"/>
      <c r="J296" s="269">
        <f>ROUND(I296*H296,2)</f>
        <v>0</v>
      </c>
      <c r="K296" s="265" t="s">
        <v>168</v>
      </c>
      <c r="L296" s="270"/>
      <c r="M296" s="271" t="s">
        <v>1</v>
      </c>
      <c r="N296" s="272" t="s">
        <v>45</v>
      </c>
      <c r="O296" s="92"/>
      <c r="P296" s="228">
        <f>O296*H296</f>
        <v>0</v>
      </c>
      <c r="Q296" s="228">
        <v>0.0028999999999999998</v>
      </c>
      <c r="R296" s="228">
        <f>Q296*H296</f>
        <v>0.060717300000000002</v>
      </c>
      <c r="S296" s="228">
        <v>0</v>
      </c>
      <c r="T296" s="229">
        <f>S296*H296</f>
        <v>0</v>
      </c>
      <c r="U296" s="39"/>
      <c r="V296" s="39"/>
      <c r="W296" s="39"/>
      <c r="X296" s="39"/>
      <c r="Y296" s="39"/>
      <c r="Z296" s="39"/>
      <c r="AA296" s="39"/>
      <c r="AB296" s="39"/>
      <c r="AC296" s="39"/>
      <c r="AD296" s="39"/>
      <c r="AE296" s="39"/>
      <c r="AR296" s="230" t="s">
        <v>309</v>
      </c>
      <c r="AT296" s="230" t="s">
        <v>261</v>
      </c>
      <c r="AU296" s="230" t="s">
        <v>90</v>
      </c>
      <c r="AY296" s="18" t="s">
        <v>161</v>
      </c>
      <c r="BE296" s="231">
        <f>IF(N296="základní",J296,0)</f>
        <v>0</v>
      </c>
      <c r="BF296" s="231">
        <f>IF(N296="snížená",J296,0)</f>
        <v>0</v>
      </c>
      <c r="BG296" s="231">
        <f>IF(N296="zákl. přenesená",J296,0)</f>
        <v>0</v>
      </c>
      <c r="BH296" s="231">
        <f>IF(N296="sníž. přenesená",J296,0)</f>
        <v>0</v>
      </c>
      <c r="BI296" s="231">
        <f>IF(N296="nulová",J296,0)</f>
        <v>0</v>
      </c>
      <c r="BJ296" s="18" t="s">
        <v>88</v>
      </c>
      <c r="BK296" s="231">
        <f>ROUND(I296*H296,2)</f>
        <v>0</v>
      </c>
      <c r="BL296" s="18" t="s">
        <v>303</v>
      </c>
      <c r="BM296" s="230" t="s">
        <v>2829</v>
      </c>
    </row>
    <row r="297" s="13" customFormat="1">
      <c r="A297" s="13"/>
      <c r="B297" s="241"/>
      <c r="C297" s="242"/>
      <c r="D297" s="232" t="s">
        <v>250</v>
      </c>
      <c r="E297" s="243" t="s">
        <v>1</v>
      </c>
      <c r="F297" s="244" t="s">
        <v>2830</v>
      </c>
      <c r="G297" s="242"/>
      <c r="H297" s="245">
        <v>16.920000000000002</v>
      </c>
      <c r="I297" s="246"/>
      <c r="J297" s="242"/>
      <c r="K297" s="242"/>
      <c r="L297" s="247"/>
      <c r="M297" s="248"/>
      <c r="N297" s="249"/>
      <c r="O297" s="249"/>
      <c r="P297" s="249"/>
      <c r="Q297" s="249"/>
      <c r="R297" s="249"/>
      <c r="S297" s="249"/>
      <c r="T297" s="250"/>
      <c r="U297" s="13"/>
      <c r="V297" s="13"/>
      <c r="W297" s="13"/>
      <c r="X297" s="13"/>
      <c r="Y297" s="13"/>
      <c r="Z297" s="13"/>
      <c r="AA297" s="13"/>
      <c r="AB297" s="13"/>
      <c r="AC297" s="13"/>
      <c r="AD297" s="13"/>
      <c r="AE297" s="13"/>
      <c r="AT297" s="251" t="s">
        <v>250</v>
      </c>
      <c r="AU297" s="251" t="s">
        <v>90</v>
      </c>
      <c r="AV297" s="13" t="s">
        <v>90</v>
      </c>
      <c r="AW297" s="13" t="s">
        <v>36</v>
      </c>
      <c r="AX297" s="13" t="s">
        <v>80</v>
      </c>
      <c r="AY297" s="251" t="s">
        <v>161</v>
      </c>
    </row>
    <row r="298" s="13" customFormat="1">
      <c r="A298" s="13"/>
      <c r="B298" s="241"/>
      <c r="C298" s="242"/>
      <c r="D298" s="232" t="s">
        <v>250</v>
      </c>
      <c r="E298" s="243" t="s">
        <v>1</v>
      </c>
      <c r="F298" s="244" t="s">
        <v>2831</v>
      </c>
      <c r="G298" s="242"/>
      <c r="H298" s="245">
        <v>1.8580000000000001</v>
      </c>
      <c r="I298" s="246"/>
      <c r="J298" s="242"/>
      <c r="K298" s="242"/>
      <c r="L298" s="247"/>
      <c r="M298" s="248"/>
      <c r="N298" s="249"/>
      <c r="O298" s="249"/>
      <c r="P298" s="249"/>
      <c r="Q298" s="249"/>
      <c r="R298" s="249"/>
      <c r="S298" s="249"/>
      <c r="T298" s="250"/>
      <c r="U298" s="13"/>
      <c r="V298" s="13"/>
      <c r="W298" s="13"/>
      <c r="X298" s="13"/>
      <c r="Y298" s="13"/>
      <c r="Z298" s="13"/>
      <c r="AA298" s="13"/>
      <c r="AB298" s="13"/>
      <c r="AC298" s="13"/>
      <c r="AD298" s="13"/>
      <c r="AE298" s="13"/>
      <c r="AT298" s="251" t="s">
        <v>250</v>
      </c>
      <c r="AU298" s="251" t="s">
        <v>90</v>
      </c>
      <c r="AV298" s="13" t="s">
        <v>90</v>
      </c>
      <c r="AW298" s="13" t="s">
        <v>36</v>
      </c>
      <c r="AX298" s="13" t="s">
        <v>80</v>
      </c>
      <c r="AY298" s="251" t="s">
        <v>161</v>
      </c>
    </row>
    <row r="299" s="14" customFormat="1">
      <c r="A299" s="14"/>
      <c r="B299" s="252"/>
      <c r="C299" s="253"/>
      <c r="D299" s="232" t="s">
        <v>250</v>
      </c>
      <c r="E299" s="254" t="s">
        <v>1</v>
      </c>
      <c r="F299" s="255" t="s">
        <v>253</v>
      </c>
      <c r="G299" s="253"/>
      <c r="H299" s="256">
        <v>18.777999999999999</v>
      </c>
      <c r="I299" s="257"/>
      <c r="J299" s="253"/>
      <c r="K299" s="253"/>
      <c r="L299" s="258"/>
      <c r="M299" s="259"/>
      <c r="N299" s="260"/>
      <c r="O299" s="260"/>
      <c r="P299" s="260"/>
      <c r="Q299" s="260"/>
      <c r="R299" s="260"/>
      <c r="S299" s="260"/>
      <c r="T299" s="261"/>
      <c r="U299" s="14"/>
      <c r="V299" s="14"/>
      <c r="W299" s="14"/>
      <c r="X299" s="14"/>
      <c r="Y299" s="14"/>
      <c r="Z299" s="14"/>
      <c r="AA299" s="14"/>
      <c r="AB299" s="14"/>
      <c r="AC299" s="14"/>
      <c r="AD299" s="14"/>
      <c r="AE299" s="14"/>
      <c r="AT299" s="262" t="s">
        <v>250</v>
      </c>
      <c r="AU299" s="262" t="s">
        <v>90</v>
      </c>
      <c r="AV299" s="14" t="s">
        <v>184</v>
      </c>
      <c r="AW299" s="14" t="s">
        <v>36</v>
      </c>
      <c r="AX299" s="14" t="s">
        <v>88</v>
      </c>
      <c r="AY299" s="262" t="s">
        <v>161</v>
      </c>
    </row>
    <row r="300" s="13" customFormat="1">
      <c r="A300" s="13"/>
      <c r="B300" s="241"/>
      <c r="C300" s="242"/>
      <c r="D300" s="232" t="s">
        <v>250</v>
      </c>
      <c r="E300" s="242"/>
      <c r="F300" s="244" t="s">
        <v>2832</v>
      </c>
      <c r="G300" s="242"/>
      <c r="H300" s="245">
        <v>20.937000000000001</v>
      </c>
      <c r="I300" s="246"/>
      <c r="J300" s="242"/>
      <c r="K300" s="242"/>
      <c r="L300" s="247"/>
      <c r="M300" s="248"/>
      <c r="N300" s="249"/>
      <c r="O300" s="249"/>
      <c r="P300" s="249"/>
      <c r="Q300" s="249"/>
      <c r="R300" s="249"/>
      <c r="S300" s="249"/>
      <c r="T300" s="250"/>
      <c r="U300" s="13"/>
      <c r="V300" s="13"/>
      <c r="W300" s="13"/>
      <c r="X300" s="13"/>
      <c r="Y300" s="13"/>
      <c r="Z300" s="13"/>
      <c r="AA300" s="13"/>
      <c r="AB300" s="13"/>
      <c r="AC300" s="13"/>
      <c r="AD300" s="13"/>
      <c r="AE300" s="13"/>
      <c r="AT300" s="251" t="s">
        <v>250</v>
      </c>
      <c r="AU300" s="251" t="s">
        <v>90</v>
      </c>
      <c r="AV300" s="13" t="s">
        <v>90</v>
      </c>
      <c r="AW300" s="13" t="s">
        <v>4</v>
      </c>
      <c r="AX300" s="13" t="s">
        <v>88</v>
      </c>
      <c r="AY300" s="251" t="s">
        <v>161</v>
      </c>
    </row>
    <row r="301" s="2" customFormat="1" ht="24.15" customHeight="1">
      <c r="A301" s="39"/>
      <c r="B301" s="40"/>
      <c r="C301" s="219" t="s">
        <v>2833</v>
      </c>
      <c r="D301" s="219" t="s">
        <v>164</v>
      </c>
      <c r="E301" s="220" t="s">
        <v>1088</v>
      </c>
      <c r="F301" s="221" t="s">
        <v>1089</v>
      </c>
      <c r="G301" s="222" t="s">
        <v>248</v>
      </c>
      <c r="H301" s="223">
        <v>16.920000000000002</v>
      </c>
      <c r="I301" s="224"/>
      <c r="J301" s="225">
        <f>ROUND(I301*H301,2)</f>
        <v>0</v>
      </c>
      <c r="K301" s="221" t="s">
        <v>168</v>
      </c>
      <c r="L301" s="45"/>
      <c r="M301" s="226" t="s">
        <v>1</v>
      </c>
      <c r="N301" s="227" t="s">
        <v>45</v>
      </c>
      <c r="O301" s="92"/>
      <c r="P301" s="228">
        <f>O301*H301</f>
        <v>0</v>
      </c>
      <c r="Q301" s="228">
        <v>0</v>
      </c>
      <c r="R301" s="228">
        <f>Q301*H301</f>
        <v>0</v>
      </c>
      <c r="S301" s="228">
        <v>0</v>
      </c>
      <c r="T301" s="229">
        <f>S301*H301</f>
        <v>0</v>
      </c>
      <c r="U301" s="39"/>
      <c r="V301" s="39"/>
      <c r="W301" s="39"/>
      <c r="X301" s="39"/>
      <c r="Y301" s="39"/>
      <c r="Z301" s="39"/>
      <c r="AA301" s="39"/>
      <c r="AB301" s="39"/>
      <c r="AC301" s="39"/>
      <c r="AD301" s="39"/>
      <c r="AE301" s="39"/>
      <c r="AR301" s="230" t="s">
        <v>303</v>
      </c>
      <c r="AT301" s="230" t="s">
        <v>164</v>
      </c>
      <c r="AU301" s="230" t="s">
        <v>90</v>
      </c>
      <c r="AY301" s="18" t="s">
        <v>161</v>
      </c>
      <c r="BE301" s="231">
        <f>IF(N301="základní",J301,0)</f>
        <v>0</v>
      </c>
      <c r="BF301" s="231">
        <f>IF(N301="snížená",J301,0)</f>
        <v>0</v>
      </c>
      <c r="BG301" s="231">
        <f>IF(N301="zákl. přenesená",J301,0)</f>
        <v>0</v>
      </c>
      <c r="BH301" s="231">
        <f>IF(N301="sníž. přenesená",J301,0)</f>
        <v>0</v>
      </c>
      <c r="BI301" s="231">
        <f>IF(N301="nulová",J301,0)</f>
        <v>0</v>
      </c>
      <c r="BJ301" s="18" t="s">
        <v>88</v>
      </c>
      <c r="BK301" s="231">
        <f>ROUND(I301*H301,2)</f>
        <v>0</v>
      </c>
      <c r="BL301" s="18" t="s">
        <v>303</v>
      </c>
      <c r="BM301" s="230" t="s">
        <v>2834</v>
      </c>
    </row>
    <row r="302" s="2" customFormat="1" ht="33" customHeight="1">
      <c r="A302" s="39"/>
      <c r="B302" s="40"/>
      <c r="C302" s="219" t="s">
        <v>2835</v>
      </c>
      <c r="D302" s="219" t="s">
        <v>164</v>
      </c>
      <c r="E302" s="220" t="s">
        <v>1091</v>
      </c>
      <c r="F302" s="221" t="s">
        <v>1092</v>
      </c>
      <c r="G302" s="222" t="s">
        <v>248</v>
      </c>
      <c r="H302" s="223">
        <v>16.920000000000002</v>
      </c>
      <c r="I302" s="224"/>
      <c r="J302" s="225">
        <f>ROUND(I302*H302,2)</f>
        <v>0</v>
      </c>
      <c r="K302" s="221" t="s">
        <v>168</v>
      </c>
      <c r="L302" s="45"/>
      <c r="M302" s="226" t="s">
        <v>1</v>
      </c>
      <c r="N302" s="227" t="s">
        <v>45</v>
      </c>
      <c r="O302" s="92"/>
      <c r="P302" s="228">
        <f>O302*H302</f>
        <v>0</v>
      </c>
      <c r="Q302" s="228">
        <v>0.00010000000000000001</v>
      </c>
      <c r="R302" s="228">
        <f>Q302*H302</f>
        <v>0.0016920000000000001</v>
      </c>
      <c r="S302" s="228">
        <v>0</v>
      </c>
      <c r="T302" s="229">
        <f>S302*H302</f>
        <v>0</v>
      </c>
      <c r="U302" s="39"/>
      <c r="V302" s="39"/>
      <c r="W302" s="39"/>
      <c r="X302" s="39"/>
      <c r="Y302" s="39"/>
      <c r="Z302" s="39"/>
      <c r="AA302" s="39"/>
      <c r="AB302" s="39"/>
      <c r="AC302" s="39"/>
      <c r="AD302" s="39"/>
      <c r="AE302" s="39"/>
      <c r="AR302" s="230" t="s">
        <v>303</v>
      </c>
      <c r="AT302" s="230" t="s">
        <v>164</v>
      </c>
      <c r="AU302" s="230" t="s">
        <v>90</v>
      </c>
      <c r="AY302" s="18" t="s">
        <v>161</v>
      </c>
      <c r="BE302" s="231">
        <f>IF(N302="základní",J302,0)</f>
        <v>0</v>
      </c>
      <c r="BF302" s="231">
        <f>IF(N302="snížená",J302,0)</f>
        <v>0</v>
      </c>
      <c r="BG302" s="231">
        <f>IF(N302="zákl. přenesená",J302,0)</f>
        <v>0</v>
      </c>
      <c r="BH302" s="231">
        <f>IF(N302="sníž. přenesená",J302,0)</f>
        <v>0</v>
      </c>
      <c r="BI302" s="231">
        <f>IF(N302="nulová",J302,0)</f>
        <v>0</v>
      </c>
      <c r="BJ302" s="18" t="s">
        <v>88</v>
      </c>
      <c r="BK302" s="231">
        <f>ROUND(I302*H302,2)</f>
        <v>0</v>
      </c>
      <c r="BL302" s="18" t="s">
        <v>303</v>
      </c>
      <c r="BM302" s="230" t="s">
        <v>2836</v>
      </c>
    </row>
    <row r="303" s="2" customFormat="1" ht="16.5" customHeight="1">
      <c r="A303" s="39"/>
      <c r="B303" s="40"/>
      <c r="C303" s="219" t="s">
        <v>2837</v>
      </c>
      <c r="D303" s="219" t="s">
        <v>164</v>
      </c>
      <c r="E303" s="220" t="s">
        <v>1094</v>
      </c>
      <c r="F303" s="221" t="s">
        <v>1095</v>
      </c>
      <c r="G303" s="222" t="s">
        <v>248</v>
      </c>
      <c r="H303" s="223">
        <v>16.920000000000002</v>
      </c>
      <c r="I303" s="224"/>
      <c r="J303" s="225">
        <f>ROUND(I303*H303,2)</f>
        <v>0</v>
      </c>
      <c r="K303" s="221" t="s">
        <v>168</v>
      </c>
      <c r="L303" s="45"/>
      <c r="M303" s="226" t="s">
        <v>1</v>
      </c>
      <c r="N303" s="227" t="s">
        <v>45</v>
      </c>
      <c r="O303" s="92"/>
      <c r="P303" s="228">
        <f>O303*H303</f>
        <v>0</v>
      </c>
      <c r="Q303" s="228">
        <v>3.0000000000000001E-05</v>
      </c>
      <c r="R303" s="228">
        <f>Q303*H303</f>
        <v>0.00050760000000000009</v>
      </c>
      <c r="S303" s="228">
        <v>0</v>
      </c>
      <c r="T303" s="229">
        <f>S303*H303</f>
        <v>0</v>
      </c>
      <c r="U303" s="39"/>
      <c r="V303" s="39"/>
      <c r="W303" s="39"/>
      <c r="X303" s="39"/>
      <c r="Y303" s="39"/>
      <c r="Z303" s="39"/>
      <c r="AA303" s="39"/>
      <c r="AB303" s="39"/>
      <c r="AC303" s="39"/>
      <c r="AD303" s="39"/>
      <c r="AE303" s="39"/>
      <c r="AR303" s="230" t="s">
        <v>303</v>
      </c>
      <c r="AT303" s="230" t="s">
        <v>164</v>
      </c>
      <c r="AU303" s="230" t="s">
        <v>90</v>
      </c>
      <c r="AY303" s="18" t="s">
        <v>161</v>
      </c>
      <c r="BE303" s="231">
        <f>IF(N303="základní",J303,0)</f>
        <v>0</v>
      </c>
      <c r="BF303" s="231">
        <f>IF(N303="snížená",J303,0)</f>
        <v>0</v>
      </c>
      <c r="BG303" s="231">
        <f>IF(N303="zákl. přenesená",J303,0)</f>
        <v>0</v>
      </c>
      <c r="BH303" s="231">
        <f>IF(N303="sníž. přenesená",J303,0)</f>
        <v>0</v>
      </c>
      <c r="BI303" s="231">
        <f>IF(N303="nulová",J303,0)</f>
        <v>0</v>
      </c>
      <c r="BJ303" s="18" t="s">
        <v>88</v>
      </c>
      <c r="BK303" s="231">
        <f>ROUND(I303*H303,2)</f>
        <v>0</v>
      </c>
      <c r="BL303" s="18" t="s">
        <v>303</v>
      </c>
      <c r="BM303" s="230" t="s">
        <v>2838</v>
      </c>
    </row>
    <row r="304" s="2" customFormat="1" ht="24.15" customHeight="1">
      <c r="A304" s="39"/>
      <c r="B304" s="40"/>
      <c r="C304" s="219" t="s">
        <v>1140</v>
      </c>
      <c r="D304" s="219" t="s">
        <v>164</v>
      </c>
      <c r="E304" s="220" t="s">
        <v>1097</v>
      </c>
      <c r="F304" s="221" t="s">
        <v>1098</v>
      </c>
      <c r="G304" s="222" t="s">
        <v>362</v>
      </c>
      <c r="H304" s="283"/>
      <c r="I304" s="224"/>
      <c r="J304" s="225">
        <f>ROUND(I304*H304,2)</f>
        <v>0</v>
      </c>
      <c r="K304" s="221" t="s">
        <v>168</v>
      </c>
      <c r="L304" s="45"/>
      <c r="M304" s="226" t="s">
        <v>1</v>
      </c>
      <c r="N304" s="227" t="s">
        <v>45</v>
      </c>
      <c r="O304" s="92"/>
      <c r="P304" s="228">
        <f>O304*H304</f>
        <v>0</v>
      </c>
      <c r="Q304" s="228">
        <v>0</v>
      </c>
      <c r="R304" s="228">
        <f>Q304*H304</f>
        <v>0</v>
      </c>
      <c r="S304" s="228">
        <v>0</v>
      </c>
      <c r="T304" s="229">
        <f>S304*H304</f>
        <v>0</v>
      </c>
      <c r="U304" s="39"/>
      <c r="V304" s="39"/>
      <c r="W304" s="39"/>
      <c r="X304" s="39"/>
      <c r="Y304" s="39"/>
      <c r="Z304" s="39"/>
      <c r="AA304" s="39"/>
      <c r="AB304" s="39"/>
      <c r="AC304" s="39"/>
      <c r="AD304" s="39"/>
      <c r="AE304" s="39"/>
      <c r="AR304" s="230" t="s">
        <v>303</v>
      </c>
      <c r="AT304" s="230" t="s">
        <v>164</v>
      </c>
      <c r="AU304" s="230" t="s">
        <v>90</v>
      </c>
      <c r="AY304" s="18" t="s">
        <v>161</v>
      </c>
      <c r="BE304" s="231">
        <f>IF(N304="základní",J304,0)</f>
        <v>0</v>
      </c>
      <c r="BF304" s="231">
        <f>IF(N304="snížená",J304,0)</f>
        <v>0</v>
      </c>
      <c r="BG304" s="231">
        <f>IF(N304="zákl. přenesená",J304,0)</f>
        <v>0</v>
      </c>
      <c r="BH304" s="231">
        <f>IF(N304="sníž. přenesená",J304,0)</f>
        <v>0</v>
      </c>
      <c r="BI304" s="231">
        <f>IF(N304="nulová",J304,0)</f>
        <v>0</v>
      </c>
      <c r="BJ304" s="18" t="s">
        <v>88</v>
      </c>
      <c r="BK304" s="231">
        <f>ROUND(I304*H304,2)</f>
        <v>0</v>
      </c>
      <c r="BL304" s="18" t="s">
        <v>303</v>
      </c>
      <c r="BM304" s="230" t="s">
        <v>2839</v>
      </c>
    </row>
    <row r="305" s="2" customFormat="1" ht="33" customHeight="1">
      <c r="A305" s="39"/>
      <c r="B305" s="40"/>
      <c r="C305" s="219" t="s">
        <v>1145</v>
      </c>
      <c r="D305" s="219" t="s">
        <v>164</v>
      </c>
      <c r="E305" s="220" t="s">
        <v>1100</v>
      </c>
      <c r="F305" s="221" t="s">
        <v>1101</v>
      </c>
      <c r="G305" s="222" t="s">
        <v>362</v>
      </c>
      <c r="H305" s="283"/>
      <c r="I305" s="224"/>
      <c r="J305" s="225">
        <f>ROUND(I305*H305,2)</f>
        <v>0</v>
      </c>
      <c r="K305" s="221" t="s">
        <v>168</v>
      </c>
      <c r="L305" s="45"/>
      <c r="M305" s="226" t="s">
        <v>1</v>
      </c>
      <c r="N305" s="227" t="s">
        <v>45</v>
      </c>
      <c r="O305" s="92"/>
      <c r="P305" s="228">
        <f>O305*H305</f>
        <v>0</v>
      </c>
      <c r="Q305" s="228">
        <v>0</v>
      </c>
      <c r="R305" s="228">
        <f>Q305*H305</f>
        <v>0</v>
      </c>
      <c r="S305" s="228">
        <v>0</v>
      </c>
      <c r="T305" s="229">
        <f>S305*H305</f>
        <v>0</v>
      </c>
      <c r="U305" s="39"/>
      <c r="V305" s="39"/>
      <c r="W305" s="39"/>
      <c r="X305" s="39"/>
      <c r="Y305" s="39"/>
      <c r="Z305" s="39"/>
      <c r="AA305" s="39"/>
      <c r="AB305" s="39"/>
      <c r="AC305" s="39"/>
      <c r="AD305" s="39"/>
      <c r="AE305" s="39"/>
      <c r="AR305" s="230" t="s">
        <v>303</v>
      </c>
      <c r="AT305" s="230" t="s">
        <v>164</v>
      </c>
      <c r="AU305" s="230" t="s">
        <v>90</v>
      </c>
      <c r="AY305" s="18" t="s">
        <v>161</v>
      </c>
      <c r="BE305" s="231">
        <f>IF(N305="základní",J305,0)</f>
        <v>0</v>
      </c>
      <c r="BF305" s="231">
        <f>IF(N305="snížená",J305,0)</f>
        <v>0</v>
      </c>
      <c r="BG305" s="231">
        <f>IF(N305="zákl. přenesená",J305,0)</f>
        <v>0</v>
      </c>
      <c r="BH305" s="231">
        <f>IF(N305="sníž. přenesená",J305,0)</f>
        <v>0</v>
      </c>
      <c r="BI305" s="231">
        <f>IF(N305="nulová",J305,0)</f>
        <v>0</v>
      </c>
      <c r="BJ305" s="18" t="s">
        <v>88</v>
      </c>
      <c r="BK305" s="231">
        <f>ROUND(I305*H305,2)</f>
        <v>0</v>
      </c>
      <c r="BL305" s="18" t="s">
        <v>303</v>
      </c>
      <c r="BM305" s="230" t="s">
        <v>2840</v>
      </c>
    </row>
    <row r="306" s="13" customFormat="1">
      <c r="A306" s="13"/>
      <c r="B306" s="241"/>
      <c r="C306" s="242"/>
      <c r="D306" s="232" t="s">
        <v>250</v>
      </c>
      <c r="E306" s="242"/>
      <c r="F306" s="244" t="s">
        <v>2841</v>
      </c>
      <c r="G306" s="242"/>
      <c r="H306" s="245">
        <v>2098.866</v>
      </c>
      <c r="I306" s="246"/>
      <c r="J306" s="242"/>
      <c r="K306" s="242"/>
      <c r="L306" s="247"/>
      <c r="M306" s="248"/>
      <c r="N306" s="249"/>
      <c r="O306" s="249"/>
      <c r="P306" s="249"/>
      <c r="Q306" s="249"/>
      <c r="R306" s="249"/>
      <c r="S306" s="249"/>
      <c r="T306" s="250"/>
      <c r="U306" s="13"/>
      <c r="V306" s="13"/>
      <c r="W306" s="13"/>
      <c r="X306" s="13"/>
      <c r="Y306" s="13"/>
      <c r="Z306" s="13"/>
      <c r="AA306" s="13"/>
      <c r="AB306" s="13"/>
      <c r="AC306" s="13"/>
      <c r="AD306" s="13"/>
      <c r="AE306" s="13"/>
      <c r="AT306" s="251" t="s">
        <v>250</v>
      </c>
      <c r="AU306" s="251" t="s">
        <v>90</v>
      </c>
      <c r="AV306" s="13" t="s">
        <v>90</v>
      </c>
      <c r="AW306" s="13" t="s">
        <v>4</v>
      </c>
      <c r="AX306" s="13" t="s">
        <v>88</v>
      </c>
      <c r="AY306" s="251" t="s">
        <v>161</v>
      </c>
    </row>
    <row r="307" s="12" customFormat="1" ht="22.8" customHeight="1">
      <c r="A307" s="12"/>
      <c r="B307" s="203"/>
      <c r="C307" s="204"/>
      <c r="D307" s="205" t="s">
        <v>79</v>
      </c>
      <c r="E307" s="217" t="s">
        <v>1104</v>
      </c>
      <c r="F307" s="217" t="s">
        <v>1105</v>
      </c>
      <c r="G307" s="204"/>
      <c r="H307" s="204"/>
      <c r="I307" s="207"/>
      <c r="J307" s="218">
        <f>BK307</f>
        <v>0</v>
      </c>
      <c r="K307" s="204"/>
      <c r="L307" s="209"/>
      <c r="M307" s="210"/>
      <c r="N307" s="211"/>
      <c r="O307" s="211"/>
      <c r="P307" s="212">
        <f>SUM(P308:P339)</f>
        <v>0</v>
      </c>
      <c r="Q307" s="211"/>
      <c r="R307" s="212">
        <f>SUM(R308:R339)</f>
        <v>0.35934216000000008</v>
      </c>
      <c r="S307" s="211"/>
      <c r="T307" s="213">
        <f>SUM(T308:T339)</f>
        <v>0.39511200000000002</v>
      </c>
      <c r="U307" s="12"/>
      <c r="V307" s="12"/>
      <c r="W307" s="12"/>
      <c r="X307" s="12"/>
      <c r="Y307" s="12"/>
      <c r="Z307" s="12"/>
      <c r="AA307" s="12"/>
      <c r="AB307" s="12"/>
      <c r="AC307" s="12"/>
      <c r="AD307" s="12"/>
      <c r="AE307" s="12"/>
      <c r="AR307" s="214" t="s">
        <v>90</v>
      </c>
      <c r="AT307" s="215" t="s">
        <v>79</v>
      </c>
      <c r="AU307" s="215" t="s">
        <v>88</v>
      </c>
      <c r="AY307" s="214" t="s">
        <v>161</v>
      </c>
      <c r="BK307" s="216">
        <f>SUM(BK308:BK339)</f>
        <v>0</v>
      </c>
    </row>
    <row r="308" s="2" customFormat="1" ht="16.5" customHeight="1">
      <c r="A308" s="39"/>
      <c r="B308" s="40"/>
      <c r="C308" s="219" t="s">
        <v>1149</v>
      </c>
      <c r="D308" s="219" t="s">
        <v>164</v>
      </c>
      <c r="E308" s="220" t="s">
        <v>1107</v>
      </c>
      <c r="F308" s="221" t="s">
        <v>1108</v>
      </c>
      <c r="G308" s="222" t="s">
        <v>248</v>
      </c>
      <c r="H308" s="223">
        <v>8.484</v>
      </c>
      <c r="I308" s="224"/>
      <c r="J308" s="225">
        <f>ROUND(I308*H308,2)</f>
        <v>0</v>
      </c>
      <c r="K308" s="221" t="s">
        <v>168</v>
      </c>
      <c r="L308" s="45"/>
      <c r="M308" s="226" t="s">
        <v>1</v>
      </c>
      <c r="N308" s="227" t="s">
        <v>45</v>
      </c>
      <c r="O308" s="92"/>
      <c r="P308" s="228">
        <f>O308*H308</f>
        <v>0</v>
      </c>
      <c r="Q308" s="228">
        <v>0</v>
      </c>
      <c r="R308" s="228">
        <f>Q308*H308</f>
        <v>0</v>
      </c>
      <c r="S308" s="228">
        <v>0</v>
      </c>
      <c r="T308" s="229">
        <f>S308*H308</f>
        <v>0</v>
      </c>
      <c r="U308" s="39"/>
      <c r="V308" s="39"/>
      <c r="W308" s="39"/>
      <c r="X308" s="39"/>
      <c r="Y308" s="39"/>
      <c r="Z308" s="39"/>
      <c r="AA308" s="39"/>
      <c r="AB308" s="39"/>
      <c r="AC308" s="39"/>
      <c r="AD308" s="39"/>
      <c r="AE308" s="39"/>
      <c r="AR308" s="230" t="s">
        <v>303</v>
      </c>
      <c r="AT308" s="230" t="s">
        <v>164</v>
      </c>
      <c r="AU308" s="230" t="s">
        <v>90</v>
      </c>
      <c r="AY308" s="18" t="s">
        <v>161</v>
      </c>
      <c r="BE308" s="231">
        <f>IF(N308="základní",J308,0)</f>
        <v>0</v>
      </c>
      <c r="BF308" s="231">
        <f>IF(N308="snížená",J308,0)</f>
        <v>0</v>
      </c>
      <c r="BG308" s="231">
        <f>IF(N308="zákl. přenesená",J308,0)</f>
        <v>0</v>
      </c>
      <c r="BH308" s="231">
        <f>IF(N308="sníž. přenesená",J308,0)</f>
        <v>0</v>
      </c>
      <c r="BI308" s="231">
        <f>IF(N308="nulová",J308,0)</f>
        <v>0</v>
      </c>
      <c r="BJ308" s="18" t="s">
        <v>88</v>
      </c>
      <c r="BK308" s="231">
        <f>ROUND(I308*H308,2)</f>
        <v>0</v>
      </c>
      <c r="BL308" s="18" t="s">
        <v>303</v>
      </c>
      <c r="BM308" s="230" t="s">
        <v>2842</v>
      </c>
    </row>
    <row r="309" s="13" customFormat="1">
      <c r="A309" s="13"/>
      <c r="B309" s="241"/>
      <c r="C309" s="242"/>
      <c r="D309" s="232" t="s">
        <v>250</v>
      </c>
      <c r="E309" s="243" t="s">
        <v>1</v>
      </c>
      <c r="F309" s="244" t="s">
        <v>2843</v>
      </c>
      <c r="G309" s="242"/>
      <c r="H309" s="245">
        <v>8.484</v>
      </c>
      <c r="I309" s="246"/>
      <c r="J309" s="242"/>
      <c r="K309" s="242"/>
      <c r="L309" s="247"/>
      <c r="M309" s="248"/>
      <c r="N309" s="249"/>
      <c r="O309" s="249"/>
      <c r="P309" s="249"/>
      <c r="Q309" s="249"/>
      <c r="R309" s="249"/>
      <c r="S309" s="249"/>
      <c r="T309" s="250"/>
      <c r="U309" s="13"/>
      <c r="V309" s="13"/>
      <c r="W309" s="13"/>
      <c r="X309" s="13"/>
      <c r="Y309" s="13"/>
      <c r="Z309" s="13"/>
      <c r="AA309" s="13"/>
      <c r="AB309" s="13"/>
      <c r="AC309" s="13"/>
      <c r="AD309" s="13"/>
      <c r="AE309" s="13"/>
      <c r="AT309" s="251" t="s">
        <v>250</v>
      </c>
      <c r="AU309" s="251" t="s">
        <v>90</v>
      </c>
      <c r="AV309" s="13" t="s">
        <v>90</v>
      </c>
      <c r="AW309" s="13" t="s">
        <v>36</v>
      </c>
      <c r="AX309" s="13" t="s">
        <v>80</v>
      </c>
      <c r="AY309" s="251" t="s">
        <v>161</v>
      </c>
    </row>
    <row r="310" s="14" customFormat="1">
      <c r="A310" s="14"/>
      <c r="B310" s="252"/>
      <c r="C310" s="253"/>
      <c r="D310" s="232" t="s">
        <v>250</v>
      </c>
      <c r="E310" s="254" t="s">
        <v>1</v>
      </c>
      <c r="F310" s="255" t="s">
        <v>253</v>
      </c>
      <c r="G310" s="253"/>
      <c r="H310" s="256">
        <v>8.484</v>
      </c>
      <c r="I310" s="257"/>
      <c r="J310" s="253"/>
      <c r="K310" s="253"/>
      <c r="L310" s="258"/>
      <c r="M310" s="259"/>
      <c r="N310" s="260"/>
      <c r="O310" s="260"/>
      <c r="P310" s="260"/>
      <c r="Q310" s="260"/>
      <c r="R310" s="260"/>
      <c r="S310" s="260"/>
      <c r="T310" s="261"/>
      <c r="U310" s="14"/>
      <c r="V310" s="14"/>
      <c r="W310" s="14"/>
      <c r="X310" s="14"/>
      <c r="Y310" s="14"/>
      <c r="Z310" s="14"/>
      <c r="AA310" s="14"/>
      <c r="AB310" s="14"/>
      <c r="AC310" s="14"/>
      <c r="AD310" s="14"/>
      <c r="AE310" s="14"/>
      <c r="AT310" s="262" t="s">
        <v>250</v>
      </c>
      <c r="AU310" s="262" t="s">
        <v>90</v>
      </c>
      <c r="AV310" s="14" t="s">
        <v>184</v>
      </c>
      <c r="AW310" s="14" t="s">
        <v>36</v>
      </c>
      <c r="AX310" s="14" t="s">
        <v>88</v>
      </c>
      <c r="AY310" s="262" t="s">
        <v>161</v>
      </c>
    </row>
    <row r="311" s="2" customFormat="1" ht="16.5" customHeight="1">
      <c r="A311" s="39"/>
      <c r="B311" s="40"/>
      <c r="C311" s="219" t="s">
        <v>1154</v>
      </c>
      <c r="D311" s="219" t="s">
        <v>164</v>
      </c>
      <c r="E311" s="220" t="s">
        <v>1111</v>
      </c>
      <c r="F311" s="221" t="s">
        <v>1112</v>
      </c>
      <c r="G311" s="222" t="s">
        <v>248</v>
      </c>
      <c r="H311" s="223">
        <v>8.484</v>
      </c>
      <c r="I311" s="224"/>
      <c r="J311" s="225">
        <f>ROUND(I311*H311,2)</f>
        <v>0</v>
      </c>
      <c r="K311" s="221" t="s">
        <v>168</v>
      </c>
      <c r="L311" s="45"/>
      <c r="M311" s="226" t="s">
        <v>1</v>
      </c>
      <c r="N311" s="227" t="s">
        <v>45</v>
      </c>
      <c r="O311" s="92"/>
      <c r="P311" s="228">
        <f>O311*H311</f>
        <v>0</v>
      </c>
      <c r="Q311" s="228">
        <v>0.00029999999999999997</v>
      </c>
      <c r="R311" s="228">
        <f>Q311*H311</f>
        <v>0.0025451999999999996</v>
      </c>
      <c r="S311" s="228">
        <v>0</v>
      </c>
      <c r="T311" s="229">
        <f>S311*H311</f>
        <v>0</v>
      </c>
      <c r="U311" s="39"/>
      <c r="V311" s="39"/>
      <c r="W311" s="39"/>
      <c r="X311" s="39"/>
      <c r="Y311" s="39"/>
      <c r="Z311" s="39"/>
      <c r="AA311" s="39"/>
      <c r="AB311" s="39"/>
      <c r="AC311" s="39"/>
      <c r="AD311" s="39"/>
      <c r="AE311" s="39"/>
      <c r="AR311" s="230" t="s">
        <v>303</v>
      </c>
      <c r="AT311" s="230" t="s">
        <v>164</v>
      </c>
      <c r="AU311" s="230" t="s">
        <v>90</v>
      </c>
      <c r="AY311" s="18" t="s">
        <v>161</v>
      </c>
      <c r="BE311" s="231">
        <f>IF(N311="základní",J311,0)</f>
        <v>0</v>
      </c>
      <c r="BF311" s="231">
        <f>IF(N311="snížená",J311,0)</f>
        <v>0</v>
      </c>
      <c r="BG311" s="231">
        <f>IF(N311="zákl. přenesená",J311,0)</f>
        <v>0</v>
      </c>
      <c r="BH311" s="231">
        <f>IF(N311="sníž. přenesená",J311,0)</f>
        <v>0</v>
      </c>
      <c r="BI311" s="231">
        <f>IF(N311="nulová",J311,0)</f>
        <v>0</v>
      </c>
      <c r="BJ311" s="18" t="s">
        <v>88</v>
      </c>
      <c r="BK311" s="231">
        <f>ROUND(I311*H311,2)</f>
        <v>0</v>
      </c>
      <c r="BL311" s="18" t="s">
        <v>303</v>
      </c>
      <c r="BM311" s="230" t="s">
        <v>2844</v>
      </c>
    </row>
    <row r="312" s="2" customFormat="1" ht="24.15" customHeight="1">
      <c r="A312" s="39"/>
      <c r="B312" s="40"/>
      <c r="C312" s="219" t="s">
        <v>1158</v>
      </c>
      <c r="D312" s="219" t="s">
        <v>164</v>
      </c>
      <c r="E312" s="220" t="s">
        <v>1115</v>
      </c>
      <c r="F312" s="221" t="s">
        <v>1116</v>
      </c>
      <c r="G312" s="222" t="s">
        <v>248</v>
      </c>
      <c r="H312" s="223">
        <v>8.484</v>
      </c>
      <c r="I312" s="224"/>
      <c r="J312" s="225">
        <f>ROUND(I312*H312,2)</f>
        <v>0</v>
      </c>
      <c r="K312" s="221" t="s">
        <v>168</v>
      </c>
      <c r="L312" s="45"/>
      <c r="M312" s="226" t="s">
        <v>1</v>
      </c>
      <c r="N312" s="227" t="s">
        <v>45</v>
      </c>
      <c r="O312" s="92"/>
      <c r="P312" s="228">
        <f>O312*H312</f>
        <v>0</v>
      </c>
      <c r="Q312" s="228">
        <v>0.0015</v>
      </c>
      <c r="R312" s="228">
        <f>Q312*H312</f>
        <v>0.012726</v>
      </c>
      <c r="S312" s="228">
        <v>0</v>
      </c>
      <c r="T312" s="229">
        <f>S312*H312</f>
        <v>0</v>
      </c>
      <c r="U312" s="39"/>
      <c r="V312" s="39"/>
      <c r="W312" s="39"/>
      <c r="X312" s="39"/>
      <c r="Y312" s="39"/>
      <c r="Z312" s="39"/>
      <c r="AA312" s="39"/>
      <c r="AB312" s="39"/>
      <c r="AC312" s="39"/>
      <c r="AD312" s="39"/>
      <c r="AE312" s="39"/>
      <c r="AR312" s="230" t="s">
        <v>303</v>
      </c>
      <c r="AT312" s="230" t="s">
        <v>164</v>
      </c>
      <c r="AU312" s="230" t="s">
        <v>90</v>
      </c>
      <c r="AY312" s="18" t="s">
        <v>161</v>
      </c>
      <c r="BE312" s="231">
        <f>IF(N312="základní",J312,0)</f>
        <v>0</v>
      </c>
      <c r="BF312" s="231">
        <f>IF(N312="snížená",J312,0)</f>
        <v>0</v>
      </c>
      <c r="BG312" s="231">
        <f>IF(N312="zákl. přenesená",J312,0)</f>
        <v>0</v>
      </c>
      <c r="BH312" s="231">
        <f>IF(N312="sníž. přenesená",J312,0)</f>
        <v>0</v>
      </c>
      <c r="BI312" s="231">
        <f>IF(N312="nulová",J312,0)</f>
        <v>0</v>
      </c>
      <c r="BJ312" s="18" t="s">
        <v>88</v>
      </c>
      <c r="BK312" s="231">
        <f>ROUND(I312*H312,2)</f>
        <v>0</v>
      </c>
      <c r="BL312" s="18" t="s">
        <v>303</v>
      </c>
      <c r="BM312" s="230" t="s">
        <v>2845</v>
      </c>
    </row>
    <row r="313" s="2" customFormat="1" ht="16.5" customHeight="1">
      <c r="A313" s="39"/>
      <c r="B313" s="40"/>
      <c r="C313" s="219" t="s">
        <v>1162</v>
      </c>
      <c r="D313" s="219" t="s">
        <v>164</v>
      </c>
      <c r="E313" s="220" t="s">
        <v>1119</v>
      </c>
      <c r="F313" s="221" t="s">
        <v>1120</v>
      </c>
      <c r="G313" s="222" t="s">
        <v>256</v>
      </c>
      <c r="H313" s="223">
        <v>3</v>
      </c>
      <c r="I313" s="224"/>
      <c r="J313" s="225">
        <f>ROUND(I313*H313,2)</f>
        <v>0</v>
      </c>
      <c r="K313" s="221" t="s">
        <v>168</v>
      </c>
      <c r="L313" s="45"/>
      <c r="M313" s="226" t="s">
        <v>1</v>
      </c>
      <c r="N313" s="227" t="s">
        <v>45</v>
      </c>
      <c r="O313" s="92"/>
      <c r="P313" s="228">
        <f>O313*H313</f>
        <v>0</v>
      </c>
      <c r="Q313" s="228">
        <v>0.00021000000000000001</v>
      </c>
      <c r="R313" s="228">
        <f>Q313*H313</f>
        <v>0.00063000000000000003</v>
      </c>
      <c r="S313" s="228">
        <v>0</v>
      </c>
      <c r="T313" s="229">
        <f>S313*H313</f>
        <v>0</v>
      </c>
      <c r="U313" s="39"/>
      <c r="V313" s="39"/>
      <c r="W313" s="39"/>
      <c r="X313" s="39"/>
      <c r="Y313" s="39"/>
      <c r="Z313" s="39"/>
      <c r="AA313" s="39"/>
      <c r="AB313" s="39"/>
      <c r="AC313" s="39"/>
      <c r="AD313" s="39"/>
      <c r="AE313" s="39"/>
      <c r="AR313" s="230" t="s">
        <v>303</v>
      </c>
      <c r="AT313" s="230" t="s">
        <v>164</v>
      </c>
      <c r="AU313" s="230" t="s">
        <v>90</v>
      </c>
      <c r="AY313" s="18" t="s">
        <v>161</v>
      </c>
      <c r="BE313" s="231">
        <f>IF(N313="základní",J313,0)</f>
        <v>0</v>
      </c>
      <c r="BF313" s="231">
        <f>IF(N313="snížená",J313,0)</f>
        <v>0</v>
      </c>
      <c r="BG313" s="231">
        <f>IF(N313="zákl. přenesená",J313,0)</f>
        <v>0</v>
      </c>
      <c r="BH313" s="231">
        <f>IF(N313="sníž. přenesená",J313,0)</f>
        <v>0</v>
      </c>
      <c r="BI313" s="231">
        <f>IF(N313="nulová",J313,0)</f>
        <v>0</v>
      </c>
      <c r="BJ313" s="18" t="s">
        <v>88</v>
      </c>
      <c r="BK313" s="231">
        <f>ROUND(I313*H313,2)</f>
        <v>0</v>
      </c>
      <c r="BL313" s="18" t="s">
        <v>303</v>
      </c>
      <c r="BM313" s="230" t="s">
        <v>2846</v>
      </c>
    </row>
    <row r="314" s="2" customFormat="1" ht="24.15" customHeight="1">
      <c r="A314" s="39"/>
      <c r="B314" s="40"/>
      <c r="C314" s="219" t="s">
        <v>1167</v>
      </c>
      <c r="D314" s="219" t="s">
        <v>164</v>
      </c>
      <c r="E314" s="220" t="s">
        <v>1123</v>
      </c>
      <c r="F314" s="221" t="s">
        <v>1124</v>
      </c>
      <c r="G314" s="222" t="s">
        <v>256</v>
      </c>
      <c r="H314" s="223">
        <v>6</v>
      </c>
      <c r="I314" s="224"/>
      <c r="J314" s="225">
        <f>ROUND(I314*H314,2)</f>
        <v>0</v>
      </c>
      <c r="K314" s="221" t="s">
        <v>168</v>
      </c>
      <c r="L314" s="45"/>
      <c r="M314" s="226" t="s">
        <v>1</v>
      </c>
      <c r="N314" s="227" t="s">
        <v>45</v>
      </c>
      <c r="O314" s="92"/>
      <c r="P314" s="228">
        <f>O314*H314</f>
        <v>0</v>
      </c>
      <c r="Q314" s="228">
        <v>0.00021000000000000001</v>
      </c>
      <c r="R314" s="228">
        <f>Q314*H314</f>
        <v>0.0012600000000000001</v>
      </c>
      <c r="S314" s="228">
        <v>0</v>
      </c>
      <c r="T314" s="229">
        <f>S314*H314</f>
        <v>0</v>
      </c>
      <c r="U314" s="39"/>
      <c r="V314" s="39"/>
      <c r="W314" s="39"/>
      <c r="X314" s="39"/>
      <c r="Y314" s="39"/>
      <c r="Z314" s="39"/>
      <c r="AA314" s="39"/>
      <c r="AB314" s="39"/>
      <c r="AC314" s="39"/>
      <c r="AD314" s="39"/>
      <c r="AE314" s="39"/>
      <c r="AR314" s="230" t="s">
        <v>303</v>
      </c>
      <c r="AT314" s="230" t="s">
        <v>164</v>
      </c>
      <c r="AU314" s="230" t="s">
        <v>90</v>
      </c>
      <c r="AY314" s="18" t="s">
        <v>161</v>
      </c>
      <c r="BE314" s="231">
        <f>IF(N314="základní",J314,0)</f>
        <v>0</v>
      </c>
      <c r="BF314" s="231">
        <f>IF(N314="snížená",J314,0)</f>
        <v>0</v>
      </c>
      <c r="BG314" s="231">
        <f>IF(N314="zákl. přenesená",J314,0)</f>
        <v>0</v>
      </c>
      <c r="BH314" s="231">
        <f>IF(N314="sníž. přenesená",J314,0)</f>
        <v>0</v>
      </c>
      <c r="BI314" s="231">
        <f>IF(N314="nulová",J314,0)</f>
        <v>0</v>
      </c>
      <c r="BJ314" s="18" t="s">
        <v>88</v>
      </c>
      <c r="BK314" s="231">
        <f>ROUND(I314*H314,2)</f>
        <v>0</v>
      </c>
      <c r="BL314" s="18" t="s">
        <v>303</v>
      </c>
      <c r="BM314" s="230" t="s">
        <v>2847</v>
      </c>
    </row>
    <row r="315" s="2" customFormat="1" ht="24.15" customHeight="1">
      <c r="A315" s="39"/>
      <c r="B315" s="40"/>
      <c r="C315" s="219" t="s">
        <v>97</v>
      </c>
      <c r="D315" s="219" t="s">
        <v>164</v>
      </c>
      <c r="E315" s="220" t="s">
        <v>1127</v>
      </c>
      <c r="F315" s="221" t="s">
        <v>1128</v>
      </c>
      <c r="G315" s="222" t="s">
        <v>441</v>
      </c>
      <c r="H315" s="223">
        <v>4.2000000000000002</v>
      </c>
      <c r="I315" s="224"/>
      <c r="J315" s="225">
        <f>ROUND(I315*H315,2)</f>
        <v>0</v>
      </c>
      <c r="K315" s="221" t="s">
        <v>168</v>
      </c>
      <c r="L315" s="45"/>
      <c r="M315" s="226" t="s">
        <v>1</v>
      </c>
      <c r="N315" s="227" t="s">
        <v>45</v>
      </c>
      <c r="O315" s="92"/>
      <c r="P315" s="228">
        <f>O315*H315</f>
        <v>0</v>
      </c>
      <c r="Q315" s="228">
        <v>0.00142</v>
      </c>
      <c r="R315" s="228">
        <f>Q315*H315</f>
        <v>0.0059640000000000006</v>
      </c>
      <c r="S315" s="228">
        <v>0</v>
      </c>
      <c r="T315" s="229">
        <f>S315*H315</f>
        <v>0</v>
      </c>
      <c r="U315" s="39"/>
      <c r="V315" s="39"/>
      <c r="W315" s="39"/>
      <c r="X315" s="39"/>
      <c r="Y315" s="39"/>
      <c r="Z315" s="39"/>
      <c r="AA315" s="39"/>
      <c r="AB315" s="39"/>
      <c r="AC315" s="39"/>
      <c r="AD315" s="39"/>
      <c r="AE315" s="39"/>
      <c r="AR315" s="230" t="s">
        <v>303</v>
      </c>
      <c r="AT315" s="230" t="s">
        <v>164</v>
      </c>
      <c r="AU315" s="230" t="s">
        <v>90</v>
      </c>
      <c r="AY315" s="18" t="s">
        <v>161</v>
      </c>
      <c r="BE315" s="231">
        <f>IF(N315="základní",J315,0)</f>
        <v>0</v>
      </c>
      <c r="BF315" s="231">
        <f>IF(N315="snížená",J315,0)</f>
        <v>0</v>
      </c>
      <c r="BG315" s="231">
        <f>IF(N315="zákl. přenesená",J315,0)</f>
        <v>0</v>
      </c>
      <c r="BH315" s="231">
        <f>IF(N315="sníž. přenesená",J315,0)</f>
        <v>0</v>
      </c>
      <c r="BI315" s="231">
        <f>IF(N315="nulová",J315,0)</f>
        <v>0</v>
      </c>
      <c r="BJ315" s="18" t="s">
        <v>88</v>
      </c>
      <c r="BK315" s="231">
        <f>ROUND(I315*H315,2)</f>
        <v>0</v>
      </c>
      <c r="BL315" s="18" t="s">
        <v>303</v>
      </c>
      <c r="BM315" s="230" t="s">
        <v>2848</v>
      </c>
    </row>
    <row r="316" s="2" customFormat="1" ht="16.5" customHeight="1">
      <c r="A316" s="39"/>
      <c r="B316" s="40"/>
      <c r="C316" s="219" t="s">
        <v>100</v>
      </c>
      <c r="D316" s="219" t="s">
        <v>164</v>
      </c>
      <c r="E316" s="220" t="s">
        <v>1131</v>
      </c>
      <c r="F316" s="221" t="s">
        <v>1132</v>
      </c>
      <c r="G316" s="222" t="s">
        <v>248</v>
      </c>
      <c r="H316" s="223">
        <v>8.484</v>
      </c>
      <c r="I316" s="224"/>
      <c r="J316" s="225">
        <f>ROUND(I316*H316,2)</f>
        <v>0</v>
      </c>
      <c r="K316" s="221" t="s">
        <v>168</v>
      </c>
      <c r="L316" s="45"/>
      <c r="M316" s="226" t="s">
        <v>1</v>
      </c>
      <c r="N316" s="227" t="s">
        <v>45</v>
      </c>
      <c r="O316" s="92"/>
      <c r="P316" s="228">
        <f>O316*H316</f>
        <v>0</v>
      </c>
      <c r="Q316" s="228">
        <v>0.0044999999999999997</v>
      </c>
      <c r="R316" s="228">
        <f>Q316*H316</f>
        <v>0.038177999999999997</v>
      </c>
      <c r="S316" s="228">
        <v>0</v>
      </c>
      <c r="T316" s="229">
        <f>S316*H316</f>
        <v>0</v>
      </c>
      <c r="U316" s="39"/>
      <c r="V316" s="39"/>
      <c r="W316" s="39"/>
      <c r="X316" s="39"/>
      <c r="Y316" s="39"/>
      <c r="Z316" s="39"/>
      <c r="AA316" s="39"/>
      <c r="AB316" s="39"/>
      <c r="AC316" s="39"/>
      <c r="AD316" s="39"/>
      <c r="AE316" s="39"/>
      <c r="AR316" s="230" t="s">
        <v>303</v>
      </c>
      <c r="AT316" s="230" t="s">
        <v>164</v>
      </c>
      <c r="AU316" s="230" t="s">
        <v>90</v>
      </c>
      <c r="AY316" s="18" t="s">
        <v>161</v>
      </c>
      <c r="BE316" s="231">
        <f>IF(N316="základní",J316,0)</f>
        <v>0</v>
      </c>
      <c r="BF316" s="231">
        <f>IF(N316="snížená",J316,0)</f>
        <v>0</v>
      </c>
      <c r="BG316" s="231">
        <f>IF(N316="zákl. přenesená",J316,0)</f>
        <v>0</v>
      </c>
      <c r="BH316" s="231">
        <f>IF(N316="sníž. přenesená",J316,0)</f>
        <v>0</v>
      </c>
      <c r="BI316" s="231">
        <f>IF(N316="nulová",J316,0)</f>
        <v>0</v>
      </c>
      <c r="BJ316" s="18" t="s">
        <v>88</v>
      </c>
      <c r="BK316" s="231">
        <f>ROUND(I316*H316,2)</f>
        <v>0</v>
      </c>
      <c r="BL316" s="18" t="s">
        <v>303</v>
      </c>
      <c r="BM316" s="230" t="s">
        <v>2849</v>
      </c>
    </row>
    <row r="317" s="2" customFormat="1" ht="24.15" customHeight="1">
      <c r="A317" s="39"/>
      <c r="B317" s="40"/>
      <c r="C317" s="219" t="s">
        <v>103</v>
      </c>
      <c r="D317" s="219" t="s">
        <v>164</v>
      </c>
      <c r="E317" s="220" t="s">
        <v>1135</v>
      </c>
      <c r="F317" s="221" t="s">
        <v>1136</v>
      </c>
      <c r="G317" s="222" t="s">
        <v>248</v>
      </c>
      <c r="H317" s="223">
        <v>59.387999999999998</v>
      </c>
      <c r="I317" s="224"/>
      <c r="J317" s="225">
        <f>ROUND(I317*H317,2)</f>
        <v>0</v>
      </c>
      <c r="K317" s="221" t="s">
        <v>168</v>
      </c>
      <c r="L317" s="45"/>
      <c r="M317" s="226" t="s">
        <v>1</v>
      </c>
      <c r="N317" s="227" t="s">
        <v>45</v>
      </c>
      <c r="O317" s="92"/>
      <c r="P317" s="228">
        <f>O317*H317</f>
        <v>0</v>
      </c>
      <c r="Q317" s="228">
        <v>0.0014499999999999999</v>
      </c>
      <c r="R317" s="228">
        <f>Q317*H317</f>
        <v>0.086112599999999997</v>
      </c>
      <c r="S317" s="228">
        <v>0</v>
      </c>
      <c r="T317" s="229">
        <f>S317*H317</f>
        <v>0</v>
      </c>
      <c r="U317" s="39"/>
      <c r="V317" s="39"/>
      <c r="W317" s="39"/>
      <c r="X317" s="39"/>
      <c r="Y317" s="39"/>
      <c r="Z317" s="39"/>
      <c r="AA317" s="39"/>
      <c r="AB317" s="39"/>
      <c r="AC317" s="39"/>
      <c r="AD317" s="39"/>
      <c r="AE317" s="39"/>
      <c r="AR317" s="230" t="s">
        <v>303</v>
      </c>
      <c r="AT317" s="230" t="s">
        <v>164</v>
      </c>
      <c r="AU317" s="230" t="s">
        <v>90</v>
      </c>
      <c r="AY317" s="18" t="s">
        <v>161</v>
      </c>
      <c r="BE317" s="231">
        <f>IF(N317="základní",J317,0)</f>
        <v>0</v>
      </c>
      <c r="BF317" s="231">
        <f>IF(N317="snížená",J317,0)</f>
        <v>0</v>
      </c>
      <c r="BG317" s="231">
        <f>IF(N317="zákl. přenesená",J317,0)</f>
        <v>0</v>
      </c>
      <c r="BH317" s="231">
        <f>IF(N317="sníž. přenesená",J317,0)</f>
        <v>0</v>
      </c>
      <c r="BI317" s="231">
        <f>IF(N317="nulová",J317,0)</f>
        <v>0</v>
      </c>
      <c r="BJ317" s="18" t="s">
        <v>88</v>
      </c>
      <c r="BK317" s="231">
        <f>ROUND(I317*H317,2)</f>
        <v>0</v>
      </c>
      <c r="BL317" s="18" t="s">
        <v>303</v>
      </c>
      <c r="BM317" s="230" t="s">
        <v>2850</v>
      </c>
    </row>
    <row r="318" s="2" customFormat="1">
      <c r="A318" s="39"/>
      <c r="B318" s="40"/>
      <c r="C318" s="41"/>
      <c r="D318" s="232" t="s">
        <v>171</v>
      </c>
      <c r="E318" s="41"/>
      <c r="F318" s="233" t="s">
        <v>1138</v>
      </c>
      <c r="G318" s="41"/>
      <c r="H318" s="41"/>
      <c r="I318" s="234"/>
      <c r="J318" s="41"/>
      <c r="K318" s="41"/>
      <c r="L318" s="45"/>
      <c r="M318" s="235"/>
      <c r="N318" s="236"/>
      <c r="O318" s="92"/>
      <c r="P318" s="92"/>
      <c r="Q318" s="92"/>
      <c r="R318" s="92"/>
      <c r="S318" s="92"/>
      <c r="T318" s="93"/>
      <c r="U318" s="39"/>
      <c r="V318" s="39"/>
      <c r="W318" s="39"/>
      <c r="X318" s="39"/>
      <c r="Y318" s="39"/>
      <c r="Z318" s="39"/>
      <c r="AA318" s="39"/>
      <c r="AB318" s="39"/>
      <c r="AC318" s="39"/>
      <c r="AD318" s="39"/>
      <c r="AE318" s="39"/>
      <c r="AT318" s="18" t="s">
        <v>171</v>
      </c>
      <c r="AU318" s="18" t="s">
        <v>90</v>
      </c>
    </row>
    <row r="319" s="13" customFormat="1">
      <c r="A319" s="13"/>
      <c r="B319" s="241"/>
      <c r="C319" s="242"/>
      <c r="D319" s="232" t="s">
        <v>250</v>
      </c>
      <c r="E319" s="242"/>
      <c r="F319" s="244" t="s">
        <v>2851</v>
      </c>
      <c r="G319" s="242"/>
      <c r="H319" s="245">
        <v>59.387999999999998</v>
      </c>
      <c r="I319" s="246"/>
      <c r="J319" s="242"/>
      <c r="K319" s="242"/>
      <c r="L319" s="247"/>
      <c r="M319" s="248"/>
      <c r="N319" s="249"/>
      <c r="O319" s="249"/>
      <c r="P319" s="249"/>
      <c r="Q319" s="249"/>
      <c r="R319" s="249"/>
      <c r="S319" s="249"/>
      <c r="T319" s="250"/>
      <c r="U319" s="13"/>
      <c r="V319" s="13"/>
      <c r="W319" s="13"/>
      <c r="X319" s="13"/>
      <c r="Y319" s="13"/>
      <c r="Z319" s="13"/>
      <c r="AA319" s="13"/>
      <c r="AB319" s="13"/>
      <c r="AC319" s="13"/>
      <c r="AD319" s="13"/>
      <c r="AE319" s="13"/>
      <c r="AT319" s="251" t="s">
        <v>250</v>
      </c>
      <c r="AU319" s="251" t="s">
        <v>90</v>
      </c>
      <c r="AV319" s="13" t="s">
        <v>90</v>
      </c>
      <c r="AW319" s="13" t="s">
        <v>4</v>
      </c>
      <c r="AX319" s="13" t="s">
        <v>88</v>
      </c>
      <c r="AY319" s="251" t="s">
        <v>161</v>
      </c>
    </row>
    <row r="320" s="2" customFormat="1" ht="24.15" customHeight="1">
      <c r="A320" s="39"/>
      <c r="B320" s="40"/>
      <c r="C320" s="219" t="s">
        <v>106</v>
      </c>
      <c r="D320" s="219" t="s">
        <v>164</v>
      </c>
      <c r="E320" s="220" t="s">
        <v>1141</v>
      </c>
      <c r="F320" s="221" t="s">
        <v>1142</v>
      </c>
      <c r="G320" s="222" t="s">
        <v>248</v>
      </c>
      <c r="H320" s="223">
        <v>4.8479999999999999</v>
      </c>
      <c r="I320" s="224"/>
      <c r="J320" s="225">
        <f>ROUND(I320*H320,2)</f>
        <v>0</v>
      </c>
      <c r="K320" s="221" t="s">
        <v>168</v>
      </c>
      <c r="L320" s="45"/>
      <c r="M320" s="226" t="s">
        <v>1</v>
      </c>
      <c r="N320" s="227" t="s">
        <v>45</v>
      </c>
      <c r="O320" s="92"/>
      <c r="P320" s="228">
        <f>O320*H320</f>
        <v>0</v>
      </c>
      <c r="Q320" s="228">
        <v>0</v>
      </c>
      <c r="R320" s="228">
        <f>Q320*H320</f>
        <v>0</v>
      </c>
      <c r="S320" s="228">
        <v>0.081500000000000003</v>
      </c>
      <c r="T320" s="229">
        <f>S320*H320</f>
        <v>0.39511200000000002</v>
      </c>
      <c r="U320" s="39"/>
      <c r="V320" s="39"/>
      <c r="W320" s="39"/>
      <c r="X320" s="39"/>
      <c r="Y320" s="39"/>
      <c r="Z320" s="39"/>
      <c r="AA320" s="39"/>
      <c r="AB320" s="39"/>
      <c r="AC320" s="39"/>
      <c r="AD320" s="39"/>
      <c r="AE320" s="39"/>
      <c r="AR320" s="230" t="s">
        <v>303</v>
      </c>
      <c r="AT320" s="230" t="s">
        <v>164</v>
      </c>
      <c r="AU320" s="230" t="s">
        <v>90</v>
      </c>
      <c r="AY320" s="18" t="s">
        <v>161</v>
      </c>
      <c r="BE320" s="231">
        <f>IF(N320="základní",J320,0)</f>
        <v>0</v>
      </c>
      <c r="BF320" s="231">
        <f>IF(N320="snížená",J320,0)</f>
        <v>0</v>
      </c>
      <c r="BG320" s="231">
        <f>IF(N320="zákl. přenesená",J320,0)</f>
        <v>0</v>
      </c>
      <c r="BH320" s="231">
        <f>IF(N320="sníž. přenesená",J320,0)</f>
        <v>0</v>
      </c>
      <c r="BI320" s="231">
        <f>IF(N320="nulová",J320,0)</f>
        <v>0</v>
      </c>
      <c r="BJ320" s="18" t="s">
        <v>88</v>
      </c>
      <c r="BK320" s="231">
        <f>ROUND(I320*H320,2)</f>
        <v>0</v>
      </c>
      <c r="BL320" s="18" t="s">
        <v>303</v>
      </c>
      <c r="BM320" s="230" t="s">
        <v>2852</v>
      </c>
    </row>
    <row r="321" s="13" customFormat="1">
      <c r="A321" s="13"/>
      <c r="B321" s="241"/>
      <c r="C321" s="242"/>
      <c r="D321" s="232" t="s">
        <v>250</v>
      </c>
      <c r="E321" s="243" t="s">
        <v>1</v>
      </c>
      <c r="F321" s="244" t="s">
        <v>2690</v>
      </c>
      <c r="G321" s="242"/>
      <c r="H321" s="245">
        <v>4.8479999999999999</v>
      </c>
      <c r="I321" s="246"/>
      <c r="J321" s="242"/>
      <c r="K321" s="242"/>
      <c r="L321" s="247"/>
      <c r="M321" s="248"/>
      <c r="N321" s="249"/>
      <c r="O321" s="249"/>
      <c r="P321" s="249"/>
      <c r="Q321" s="249"/>
      <c r="R321" s="249"/>
      <c r="S321" s="249"/>
      <c r="T321" s="250"/>
      <c r="U321" s="13"/>
      <c r="V321" s="13"/>
      <c r="W321" s="13"/>
      <c r="X321" s="13"/>
      <c r="Y321" s="13"/>
      <c r="Z321" s="13"/>
      <c r="AA321" s="13"/>
      <c r="AB321" s="13"/>
      <c r="AC321" s="13"/>
      <c r="AD321" s="13"/>
      <c r="AE321" s="13"/>
      <c r="AT321" s="251" t="s">
        <v>250</v>
      </c>
      <c r="AU321" s="251" t="s">
        <v>90</v>
      </c>
      <c r="AV321" s="13" t="s">
        <v>90</v>
      </c>
      <c r="AW321" s="13" t="s">
        <v>36</v>
      </c>
      <c r="AX321" s="13" t="s">
        <v>80</v>
      </c>
      <c r="AY321" s="251" t="s">
        <v>161</v>
      </c>
    </row>
    <row r="322" s="14" customFormat="1">
      <c r="A322" s="14"/>
      <c r="B322" s="252"/>
      <c r="C322" s="253"/>
      <c r="D322" s="232" t="s">
        <v>250</v>
      </c>
      <c r="E322" s="254" t="s">
        <v>1</v>
      </c>
      <c r="F322" s="255" t="s">
        <v>253</v>
      </c>
      <c r="G322" s="253"/>
      <c r="H322" s="256">
        <v>4.8479999999999999</v>
      </c>
      <c r="I322" s="257"/>
      <c r="J322" s="253"/>
      <c r="K322" s="253"/>
      <c r="L322" s="258"/>
      <c r="M322" s="259"/>
      <c r="N322" s="260"/>
      <c r="O322" s="260"/>
      <c r="P322" s="260"/>
      <c r="Q322" s="260"/>
      <c r="R322" s="260"/>
      <c r="S322" s="260"/>
      <c r="T322" s="261"/>
      <c r="U322" s="14"/>
      <c r="V322" s="14"/>
      <c r="W322" s="14"/>
      <c r="X322" s="14"/>
      <c r="Y322" s="14"/>
      <c r="Z322" s="14"/>
      <c r="AA322" s="14"/>
      <c r="AB322" s="14"/>
      <c r="AC322" s="14"/>
      <c r="AD322" s="14"/>
      <c r="AE322" s="14"/>
      <c r="AT322" s="262" t="s">
        <v>250</v>
      </c>
      <c r="AU322" s="262" t="s">
        <v>90</v>
      </c>
      <c r="AV322" s="14" t="s">
        <v>184</v>
      </c>
      <c r="AW322" s="14" t="s">
        <v>36</v>
      </c>
      <c r="AX322" s="14" t="s">
        <v>88</v>
      </c>
      <c r="AY322" s="262" t="s">
        <v>161</v>
      </c>
    </row>
    <row r="323" s="2" customFormat="1" ht="33" customHeight="1">
      <c r="A323" s="39"/>
      <c r="B323" s="40"/>
      <c r="C323" s="219" t="s">
        <v>109</v>
      </c>
      <c r="D323" s="219" t="s">
        <v>164</v>
      </c>
      <c r="E323" s="220" t="s">
        <v>1146</v>
      </c>
      <c r="F323" s="221" t="s">
        <v>1147</v>
      </c>
      <c r="G323" s="222" t="s">
        <v>248</v>
      </c>
      <c r="H323" s="223">
        <v>8.484</v>
      </c>
      <c r="I323" s="224"/>
      <c r="J323" s="225">
        <f>ROUND(I323*H323,2)</f>
        <v>0</v>
      </c>
      <c r="K323" s="221" t="s">
        <v>168</v>
      </c>
      <c r="L323" s="45"/>
      <c r="M323" s="226" t="s">
        <v>1</v>
      </c>
      <c r="N323" s="227" t="s">
        <v>45</v>
      </c>
      <c r="O323" s="92"/>
      <c r="P323" s="228">
        <f>O323*H323</f>
        <v>0</v>
      </c>
      <c r="Q323" s="228">
        <v>0.0053800000000000002</v>
      </c>
      <c r="R323" s="228">
        <f>Q323*H323</f>
        <v>0.045643920000000004</v>
      </c>
      <c r="S323" s="228">
        <v>0</v>
      </c>
      <c r="T323" s="229">
        <f>S323*H323</f>
        <v>0</v>
      </c>
      <c r="U323" s="39"/>
      <c r="V323" s="39"/>
      <c r="W323" s="39"/>
      <c r="X323" s="39"/>
      <c r="Y323" s="39"/>
      <c r="Z323" s="39"/>
      <c r="AA323" s="39"/>
      <c r="AB323" s="39"/>
      <c r="AC323" s="39"/>
      <c r="AD323" s="39"/>
      <c r="AE323" s="39"/>
      <c r="AR323" s="230" t="s">
        <v>303</v>
      </c>
      <c r="AT323" s="230" t="s">
        <v>164</v>
      </c>
      <c r="AU323" s="230" t="s">
        <v>90</v>
      </c>
      <c r="AY323" s="18" t="s">
        <v>161</v>
      </c>
      <c r="BE323" s="231">
        <f>IF(N323="základní",J323,0)</f>
        <v>0</v>
      </c>
      <c r="BF323" s="231">
        <f>IF(N323="snížená",J323,0)</f>
        <v>0</v>
      </c>
      <c r="BG323" s="231">
        <f>IF(N323="zákl. přenesená",J323,0)</f>
        <v>0</v>
      </c>
      <c r="BH323" s="231">
        <f>IF(N323="sníž. přenesená",J323,0)</f>
        <v>0</v>
      </c>
      <c r="BI323" s="231">
        <f>IF(N323="nulová",J323,0)</f>
        <v>0</v>
      </c>
      <c r="BJ323" s="18" t="s">
        <v>88</v>
      </c>
      <c r="BK323" s="231">
        <f>ROUND(I323*H323,2)</f>
        <v>0</v>
      </c>
      <c r="BL323" s="18" t="s">
        <v>303</v>
      </c>
      <c r="BM323" s="230" t="s">
        <v>2853</v>
      </c>
    </row>
    <row r="324" s="13" customFormat="1">
      <c r="A324" s="13"/>
      <c r="B324" s="241"/>
      <c r="C324" s="242"/>
      <c r="D324" s="232" t="s">
        <v>250</v>
      </c>
      <c r="E324" s="243" t="s">
        <v>1</v>
      </c>
      <c r="F324" s="244" t="s">
        <v>2854</v>
      </c>
      <c r="G324" s="242"/>
      <c r="H324" s="245">
        <v>8.484</v>
      </c>
      <c r="I324" s="246"/>
      <c r="J324" s="242"/>
      <c r="K324" s="242"/>
      <c r="L324" s="247"/>
      <c r="M324" s="248"/>
      <c r="N324" s="249"/>
      <c r="O324" s="249"/>
      <c r="P324" s="249"/>
      <c r="Q324" s="249"/>
      <c r="R324" s="249"/>
      <c r="S324" s="249"/>
      <c r="T324" s="250"/>
      <c r="U324" s="13"/>
      <c r="V324" s="13"/>
      <c r="W324" s="13"/>
      <c r="X324" s="13"/>
      <c r="Y324" s="13"/>
      <c r="Z324" s="13"/>
      <c r="AA324" s="13"/>
      <c r="AB324" s="13"/>
      <c r="AC324" s="13"/>
      <c r="AD324" s="13"/>
      <c r="AE324" s="13"/>
      <c r="AT324" s="251" t="s">
        <v>250</v>
      </c>
      <c r="AU324" s="251" t="s">
        <v>90</v>
      </c>
      <c r="AV324" s="13" t="s">
        <v>90</v>
      </c>
      <c r="AW324" s="13" t="s">
        <v>36</v>
      </c>
      <c r="AX324" s="13" t="s">
        <v>80</v>
      </c>
      <c r="AY324" s="251" t="s">
        <v>161</v>
      </c>
    </row>
    <row r="325" s="14" customFormat="1">
      <c r="A325" s="14"/>
      <c r="B325" s="252"/>
      <c r="C325" s="253"/>
      <c r="D325" s="232" t="s">
        <v>250</v>
      </c>
      <c r="E325" s="254" t="s">
        <v>1</v>
      </c>
      <c r="F325" s="255" t="s">
        <v>253</v>
      </c>
      <c r="G325" s="253"/>
      <c r="H325" s="256">
        <v>8.484</v>
      </c>
      <c r="I325" s="257"/>
      <c r="J325" s="253"/>
      <c r="K325" s="253"/>
      <c r="L325" s="258"/>
      <c r="M325" s="259"/>
      <c r="N325" s="260"/>
      <c r="O325" s="260"/>
      <c r="P325" s="260"/>
      <c r="Q325" s="260"/>
      <c r="R325" s="260"/>
      <c r="S325" s="260"/>
      <c r="T325" s="261"/>
      <c r="U325" s="14"/>
      <c r="V325" s="14"/>
      <c r="W325" s="14"/>
      <c r="X325" s="14"/>
      <c r="Y325" s="14"/>
      <c r="Z325" s="14"/>
      <c r="AA325" s="14"/>
      <c r="AB325" s="14"/>
      <c r="AC325" s="14"/>
      <c r="AD325" s="14"/>
      <c r="AE325" s="14"/>
      <c r="AT325" s="262" t="s">
        <v>250</v>
      </c>
      <c r="AU325" s="262" t="s">
        <v>90</v>
      </c>
      <c r="AV325" s="14" t="s">
        <v>184</v>
      </c>
      <c r="AW325" s="14" t="s">
        <v>36</v>
      </c>
      <c r="AX325" s="14" t="s">
        <v>88</v>
      </c>
      <c r="AY325" s="262" t="s">
        <v>161</v>
      </c>
    </row>
    <row r="326" s="2" customFormat="1" ht="24.15" customHeight="1">
      <c r="A326" s="39"/>
      <c r="B326" s="40"/>
      <c r="C326" s="263" t="s">
        <v>1188</v>
      </c>
      <c r="D326" s="263" t="s">
        <v>261</v>
      </c>
      <c r="E326" s="264" t="s">
        <v>1150</v>
      </c>
      <c r="F326" s="265" t="s">
        <v>1151</v>
      </c>
      <c r="G326" s="266" t="s">
        <v>248</v>
      </c>
      <c r="H326" s="267">
        <v>9.7569999999999997</v>
      </c>
      <c r="I326" s="268"/>
      <c r="J326" s="269">
        <f>ROUND(I326*H326,2)</f>
        <v>0</v>
      </c>
      <c r="K326" s="265" t="s">
        <v>168</v>
      </c>
      <c r="L326" s="270"/>
      <c r="M326" s="271" t="s">
        <v>1</v>
      </c>
      <c r="N326" s="272" t="s">
        <v>45</v>
      </c>
      <c r="O326" s="92"/>
      <c r="P326" s="228">
        <f>O326*H326</f>
        <v>0</v>
      </c>
      <c r="Q326" s="228">
        <v>0.016</v>
      </c>
      <c r="R326" s="228">
        <f>Q326*H326</f>
        <v>0.156112</v>
      </c>
      <c r="S326" s="228">
        <v>0</v>
      </c>
      <c r="T326" s="229">
        <f>S326*H326</f>
        <v>0</v>
      </c>
      <c r="U326" s="39"/>
      <c r="V326" s="39"/>
      <c r="W326" s="39"/>
      <c r="X326" s="39"/>
      <c r="Y326" s="39"/>
      <c r="Z326" s="39"/>
      <c r="AA326" s="39"/>
      <c r="AB326" s="39"/>
      <c r="AC326" s="39"/>
      <c r="AD326" s="39"/>
      <c r="AE326" s="39"/>
      <c r="AR326" s="230" t="s">
        <v>309</v>
      </c>
      <c r="AT326" s="230" t="s">
        <v>261</v>
      </c>
      <c r="AU326" s="230" t="s">
        <v>90</v>
      </c>
      <c r="AY326" s="18" t="s">
        <v>161</v>
      </c>
      <c r="BE326" s="231">
        <f>IF(N326="základní",J326,0)</f>
        <v>0</v>
      </c>
      <c r="BF326" s="231">
        <f>IF(N326="snížená",J326,0)</f>
        <v>0</v>
      </c>
      <c r="BG326" s="231">
        <f>IF(N326="zákl. přenesená",J326,0)</f>
        <v>0</v>
      </c>
      <c r="BH326" s="231">
        <f>IF(N326="sníž. přenesená",J326,0)</f>
        <v>0</v>
      </c>
      <c r="BI326" s="231">
        <f>IF(N326="nulová",J326,0)</f>
        <v>0</v>
      </c>
      <c r="BJ326" s="18" t="s">
        <v>88</v>
      </c>
      <c r="BK326" s="231">
        <f>ROUND(I326*H326,2)</f>
        <v>0</v>
      </c>
      <c r="BL326" s="18" t="s">
        <v>303</v>
      </c>
      <c r="BM326" s="230" t="s">
        <v>2855</v>
      </c>
    </row>
    <row r="327" s="13" customFormat="1">
      <c r="A327" s="13"/>
      <c r="B327" s="241"/>
      <c r="C327" s="242"/>
      <c r="D327" s="232" t="s">
        <v>250</v>
      </c>
      <c r="E327" s="242"/>
      <c r="F327" s="244" t="s">
        <v>2856</v>
      </c>
      <c r="G327" s="242"/>
      <c r="H327" s="245">
        <v>9.7569999999999997</v>
      </c>
      <c r="I327" s="246"/>
      <c r="J327" s="242"/>
      <c r="K327" s="242"/>
      <c r="L327" s="247"/>
      <c r="M327" s="248"/>
      <c r="N327" s="249"/>
      <c r="O327" s="249"/>
      <c r="P327" s="249"/>
      <c r="Q327" s="249"/>
      <c r="R327" s="249"/>
      <c r="S327" s="249"/>
      <c r="T327" s="250"/>
      <c r="U327" s="13"/>
      <c r="V327" s="13"/>
      <c r="W327" s="13"/>
      <c r="X327" s="13"/>
      <c r="Y327" s="13"/>
      <c r="Z327" s="13"/>
      <c r="AA327" s="13"/>
      <c r="AB327" s="13"/>
      <c r="AC327" s="13"/>
      <c r="AD327" s="13"/>
      <c r="AE327" s="13"/>
      <c r="AT327" s="251" t="s">
        <v>250</v>
      </c>
      <c r="AU327" s="251" t="s">
        <v>90</v>
      </c>
      <c r="AV327" s="13" t="s">
        <v>90</v>
      </c>
      <c r="AW327" s="13" t="s">
        <v>4</v>
      </c>
      <c r="AX327" s="13" t="s">
        <v>88</v>
      </c>
      <c r="AY327" s="251" t="s">
        <v>161</v>
      </c>
    </row>
    <row r="328" s="2" customFormat="1" ht="33" customHeight="1">
      <c r="A328" s="39"/>
      <c r="B328" s="40"/>
      <c r="C328" s="219" t="s">
        <v>1195</v>
      </c>
      <c r="D328" s="219" t="s">
        <v>164</v>
      </c>
      <c r="E328" s="220" t="s">
        <v>1155</v>
      </c>
      <c r="F328" s="221" t="s">
        <v>1156</v>
      </c>
      <c r="G328" s="222" t="s">
        <v>248</v>
      </c>
      <c r="H328" s="223">
        <v>8.484</v>
      </c>
      <c r="I328" s="224"/>
      <c r="J328" s="225">
        <f>ROUND(I328*H328,2)</f>
        <v>0</v>
      </c>
      <c r="K328" s="221" t="s">
        <v>168</v>
      </c>
      <c r="L328" s="45"/>
      <c r="M328" s="226" t="s">
        <v>1</v>
      </c>
      <c r="N328" s="227" t="s">
        <v>45</v>
      </c>
      <c r="O328" s="92"/>
      <c r="P328" s="228">
        <f>O328*H328</f>
        <v>0</v>
      </c>
      <c r="Q328" s="228">
        <v>0</v>
      </c>
      <c r="R328" s="228">
        <f>Q328*H328</f>
        <v>0</v>
      </c>
      <c r="S328" s="228">
        <v>0</v>
      </c>
      <c r="T328" s="229">
        <f>S328*H328</f>
        <v>0</v>
      </c>
      <c r="U328" s="39"/>
      <c r="V328" s="39"/>
      <c r="W328" s="39"/>
      <c r="X328" s="39"/>
      <c r="Y328" s="39"/>
      <c r="Z328" s="39"/>
      <c r="AA328" s="39"/>
      <c r="AB328" s="39"/>
      <c r="AC328" s="39"/>
      <c r="AD328" s="39"/>
      <c r="AE328" s="39"/>
      <c r="AR328" s="230" t="s">
        <v>303</v>
      </c>
      <c r="AT328" s="230" t="s">
        <v>164</v>
      </c>
      <c r="AU328" s="230" t="s">
        <v>90</v>
      </c>
      <c r="AY328" s="18" t="s">
        <v>161</v>
      </c>
      <c r="BE328" s="231">
        <f>IF(N328="základní",J328,0)</f>
        <v>0</v>
      </c>
      <c r="BF328" s="231">
        <f>IF(N328="snížená",J328,0)</f>
        <v>0</v>
      </c>
      <c r="BG328" s="231">
        <f>IF(N328="zákl. přenesená",J328,0)</f>
        <v>0</v>
      </c>
      <c r="BH328" s="231">
        <f>IF(N328="sníž. přenesená",J328,0)</f>
        <v>0</v>
      </c>
      <c r="BI328" s="231">
        <f>IF(N328="nulová",J328,0)</f>
        <v>0</v>
      </c>
      <c r="BJ328" s="18" t="s">
        <v>88</v>
      </c>
      <c r="BK328" s="231">
        <f>ROUND(I328*H328,2)</f>
        <v>0</v>
      </c>
      <c r="BL328" s="18" t="s">
        <v>303</v>
      </c>
      <c r="BM328" s="230" t="s">
        <v>2857</v>
      </c>
    </row>
    <row r="329" s="2" customFormat="1" ht="33" customHeight="1">
      <c r="A329" s="39"/>
      <c r="B329" s="40"/>
      <c r="C329" s="219" t="s">
        <v>1202</v>
      </c>
      <c r="D329" s="219" t="s">
        <v>164</v>
      </c>
      <c r="E329" s="220" t="s">
        <v>1159</v>
      </c>
      <c r="F329" s="221" t="s">
        <v>1160</v>
      </c>
      <c r="G329" s="222" t="s">
        <v>248</v>
      </c>
      <c r="H329" s="223">
        <v>8.484</v>
      </c>
      <c r="I329" s="224"/>
      <c r="J329" s="225">
        <f>ROUND(I329*H329,2)</f>
        <v>0</v>
      </c>
      <c r="K329" s="221" t="s">
        <v>168</v>
      </c>
      <c r="L329" s="45"/>
      <c r="M329" s="226" t="s">
        <v>1</v>
      </c>
      <c r="N329" s="227" t="s">
        <v>45</v>
      </c>
      <c r="O329" s="92"/>
      <c r="P329" s="228">
        <f>O329*H329</f>
        <v>0</v>
      </c>
      <c r="Q329" s="228">
        <v>0</v>
      </c>
      <c r="R329" s="228">
        <f>Q329*H329</f>
        <v>0</v>
      </c>
      <c r="S329" s="228">
        <v>0</v>
      </c>
      <c r="T329" s="229">
        <f>S329*H329</f>
        <v>0</v>
      </c>
      <c r="U329" s="39"/>
      <c r="V329" s="39"/>
      <c r="W329" s="39"/>
      <c r="X329" s="39"/>
      <c r="Y329" s="39"/>
      <c r="Z329" s="39"/>
      <c r="AA329" s="39"/>
      <c r="AB329" s="39"/>
      <c r="AC329" s="39"/>
      <c r="AD329" s="39"/>
      <c r="AE329" s="39"/>
      <c r="AR329" s="230" t="s">
        <v>303</v>
      </c>
      <c r="AT329" s="230" t="s">
        <v>164</v>
      </c>
      <c r="AU329" s="230" t="s">
        <v>90</v>
      </c>
      <c r="AY329" s="18" t="s">
        <v>161</v>
      </c>
      <c r="BE329" s="231">
        <f>IF(N329="základní",J329,0)</f>
        <v>0</v>
      </c>
      <c r="BF329" s="231">
        <f>IF(N329="snížená",J329,0)</f>
        <v>0</v>
      </c>
      <c r="BG329" s="231">
        <f>IF(N329="zákl. přenesená",J329,0)</f>
        <v>0</v>
      </c>
      <c r="BH329" s="231">
        <f>IF(N329="sníž. přenesená",J329,0)</f>
        <v>0</v>
      </c>
      <c r="BI329" s="231">
        <f>IF(N329="nulová",J329,0)</f>
        <v>0</v>
      </c>
      <c r="BJ329" s="18" t="s">
        <v>88</v>
      </c>
      <c r="BK329" s="231">
        <f>ROUND(I329*H329,2)</f>
        <v>0</v>
      </c>
      <c r="BL329" s="18" t="s">
        <v>303</v>
      </c>
      <c r="BM329" s="230" t="s">
        <v>2858</v>
      </c>
    </row>
    <row r="330" s="2" customFormat="1" ht="24.15" customHeight="1">
      <c r="A330" s="39"/>
      <c r="B330" s="40"/>
      <c r="C330" s="219" t="s">
        <v>1209</v>
      </c>
      <c r="D330" s="219" t="s">
        <v>164</v>
      </c>
      <c r="E330" s="220" t="s">
        <v>1163</v>
      </c>
      <c r="F330" s="221" t="s">
        <v>1164</v>
      </c>
      <c r="G330" s="222" t="s">
        <v>441</v>
      </c>
      <c r="H330" s="223">
        <v>14.140000000000001</v>
      </c>
      <c r="I330" s="224"/>
      <c r="J330" s="225">
        <f>ROUND(I330*H330,2)</f>
        <v>0</v>
      </c>
      <c r="K330" s="221" t="s">
        <v>168</v>
      </c>
      <c r="L330" s="45"/>
      <c r="M330" s="226" t="s">
        <v>1</v>
      </c>
      <c r="N330" s="227" t="s">
        <v>45</v>
      </c>
      <c r="O330" s="92"/>
      <c r="P330" s="228">
        <f>O330*H330</f>
        <v>0</v>
      </c>
      <c r="Q330" s="228">
        <v>0.00020000000000000001</v>
      </c>
      <c r="R330" s="228">
        <f>Q330*H330</f>
        <v>0.0028280000000000002</v>
      </c>
      <c r="S330" s="228">
        <v>0</v>
      </c>
      <c r="T330" s="229">
        <f>S330*H330</f>
        <v>0</v>
      </c>
      <c r="U330" s="39"/>
      <c r="V330" s="39"/>
      <c r="W330" s="39"/>
      <c r="X330" s="39"/>
      <c r="Y330" s="39"/>
      <c r="Z330" s="39"/>
      <c r="AA330" s="39"/>
      <c r="AB330" s="39"/>
      <c r="AC330" s="39"/>
      <c r="AD330" s="39"/>
      <c r="AE330" s="39"/>
      <c r="AR330" s="230" t="s">
        <v>303</v>
      </c>
      <c r="AT330" s="230" t="s">
        <v>164</v>
      </c>
      <c r="AU330" s="230" t="s">
        <v>90</v>
      </c>
      <c r="AY330" s="18" t="s">
        <v>161</v>
      </c>
      <c r="BE330" s="231">
        <f>IF(N330="základní",J330,0)</f>
        <v>0</v>
      </c>
      <c r="BF330" s="231">
        <f>IF(N330="snížená",J330,0)</f>
        <v>0</v>
      </c>
      <c r="BG330" s="231">
        <f>IF(N330="zákl. přenesená",J330,0)</f>
        <v>0</v>
      </c>
      <c r="BH330" s="231">
        <f>IF(N330="sníž. přenesená",J330,0)</f>
        <v>0</v>
      </c>
      <c r="BI330" s="231">
        <f>IF(N330="nulová",J330,0)</f>
        <v>0</v>
      </c>
      <c r="BJ330" s="18" t="s">
        <v>88</v>
      </c>
      <c r="BK330" s="231">
        <f>ROUND(I330*H330,2)</f>
        <v>0</v>
      </c>
      <c r="BL330" s="18" t="s">
        <v>303</v>
      </c>
      <c r="BM330" s="230" t="s">
        <v>2859</v>
      </c>
    </row>
    <row r="331" s="2" customFormat="1" ht="16.5" customHeight="1">
      <c r="A331" s="39"/>
      <c r="B331" s="40"/>
      <c r="C331" s="263" t="s">
        <v>112</v>
      </c>
      <c r="D331" s="263" t="s">
        <v>261</v>
      </c>
      <c r="E331" s="264" t="s">
        <v>1168</v>
      </c>
      <c r="F331" s="265" t="s">
        <v>1169</v>
      </c>
      <c r="G331" s="266" t="s">
        <v>441</v>
      </c>
      <c r="H331" s="267">
        <v>14.847</v>
      </c>
      <c r="I331" s="268"/>
      <c r="J331" s="269">
        <f>ROUND(I331*H331,2)</f>
        <v>0</v>
      </c>
      <c r="K331" s="265" t="s">
        <v>168</v>
      </c>
      <c r="L331" s="270"/>
      <c r="M331" s="271" t="s">
        <v>1</v>
      </c>
      <c r="N331" s="272" t="s">
        <v>45</v>
      </c>
      <c r="O331" s="92"/>
      <c r="P331" s="228">
        <f>O331*H331</f>
        <v>0</v>
      </c>
      <c r="Q331" s="228">
        <v>0.00032000000000000003</v>
      </c>
      <c r="R331" s="228">
        <f>Q331*H331</f>
        <v>0.0047510400000000006</v>
      </c>
      <c r="S331" s="228">
        <v>0</v>
      </c>
      <c r="T331" s="229">
        <f>S331*H331</f>
        <v>0</v>
      </c>
      <c r="U331" s="39"/>
      <c r="V331" s="39"/>
      <c r="W331" s="39"/>
      <c r="X331" s="39"/>
      <c r="Y331" s="39"/>
      <c r="Z331" s="39"/>
      <c r="AA331" s="39"/>
      <c r="AB331" s="39"/>
      <c r="AC331" s="39"/>
      <c r="AD331" s="39"/>
      <c r="AE331" s="39"/>
      <c r="AR331" s="230" t="s">
        <v>309</v>
      </c>
      <c r="AT331" s="230" t="s">
        <v>261</v>
      </c>
      <c r="AU331" s="230" t="s">
        <v>90</v>
      </c>
      <c r="AY331" s="18" t="s">
        <v>161</v>
      </c>
      <c r="BE331" s="231">
        <f>IF(N331="základní",J331,0)</f>
        <v>0</v>
      </c>
      <c r="BF331" s="231">
        <f>IF(N331="snížená",J331,0)</f>
        <v>0</v>
      </c>
      <c r="BG331" s="231">
        <f>IF(N331="zákl. přenesená",J331,0)</f>
        <v>0</v>
      </c>
      <c r="BH331" s="231">
        <f>IF(N331="sníž. přenesená",J331,0)</f>
        <v>0</v>
      </c>
      <c r="BI331" s="231">
        <f>IF(N331="nulová",J331,0)</f>
        <v>0</v>
      </c>
      <c r="BJ331" s="18" t="s">
        <v>88</v>
      </c>
      <c r="BK331" s="231">
        <f>ROUND(I331*H331,2)</f>
        <v>0</v>
      </c>
      <c r="BL331" s="18" t="s">
        <v>303</v>
      </c>
      <c r="BM331" s="230" t="s">
        <v>2860</v>
      </c>
    </row>
    <row r="332" s="13" customFormat="1">
      <c r="A332" s="13"/>
      <c r="B332" s="241"/>
      <c r="C332" s="242"/>
      <c r="D332" s="232" t="s">
        <v>250</v>
      </c>
      <c r="E332" s="242"/>
      <c r="F332" s="244" t="s">
        <v>2861</v>
      </c>
      <c r="G332" s="242"/>
      <c r="H332" s="245">
        <v>14.847</v>
      </c>
      <c r="I332" s="246"/>
      <c r="J332" s="242"/>
      <c r="K332" s="242"/>
      <c r="L332" s="247"/>
      <c r="M332" s="248"/>
      <c r="N332" s="249"/>
      <c r="O332" s="249"/>
      <c r="P332" s="249"/>
      <c r="Q332" s="249"/>
      <c r="R332" s="249"/>
      <c r="S332" s="249"/>
      <c r="T332" s="250"/>
      <c r="U332" s="13"/>
      <c r="V332" s="13"/>
      <c r="W332" s="13"/>
      <c r="X332" s="13"/>
      <c r="Y332" s="13"/>
      <c r="Z332" s="13"/>
      <c r="AA332" s="13"/>
      <c r="AB332" s="13"/>
      <c r="AC332" s="13"/>
      <c r="AD332" s="13"/>
      <c r="AE332" s="13"/>
      <c r="AT332" s="251" t="s">
        <v>250</v>
      </c>
      <c r="AU332" s="251" t="s">
        <v>90</v>
      </c>
      <c r="AV332" s="13" t="s">
        <v>90</v>
      </c>
      <c r="AW332" s="13" t="s">
        <v>4</v>
      </c>
      <c r="AX332" s="13" t="s">
        <v>88</v>
      </c>
      <c r="AY332" s="251" t="s">
        <v>161</v>
      </c>
    </row>
    <row r="333" s="2" customFormat="1" ht="24.15" customHeight="1">
      <c r="A333" s="39"/>
      <c r="B333" s="40"/>
      <c r="C333" s="219" t="s">
        <v>1216</v>
      </c>
      <c r="D333" s="219" t="s">
        <v>164</v>
      </c>
      <c r="E333" s="220" t="s">
        <v>1172</v>
      </c>
      <c r="F333" s="221" t="s">
        <v>1173</v>
      </c>
      <c r="G333" s="222" t="s">
        <v>441</v>
      </c>
      <c r="H333" s="223">
        <v>4.2000000000000002</v>
      </c>
      <c r="I333" s="224"/>
      <c r="J333" s="225">
        <f>ROUND(I333*H333,2)</f>
        <v>0</v>
      </c>
      <c r="K333" s="221" t="s">
        <v>168</v>
      </c>
      <c r="L333" s="45"/>
      <c r="M333" s="226" t="s">
        <v>1</v>
      </c>
      <c r="N333" s="227" t="s">
        <v>45</v>
      </c>
      <c r="O333" s="92"/>
      <c r="P333" s="228">
        <f>O333*H333</f>
        <v>0</v>
      </c>
      <c r="Q333" s="228">
        <v>0.00018000000000000001</v>
      </c>
      <c r="R333" s="228">
        <f>Q333*H333</f>
        <v>0.00075600000000000005</v>
      </c>
      <c r="S333" s="228">
        <v>0</v>
      </c>
      <c r="T333" s="229">
        <f>S333*H333</f>
        <v>0</v>
      </c>
      <c r="U333" s="39"/>
      <c r="V333" s="39"/>
      <c r="W333" s="39"/>
      <c r="X333" s="39"/>
      <c r="Y333" s="39"/>
      <c r="Z333" s="39"/>
      <c r="AA333" s="39"/>
      <c r="AB333" s="39"/>
      <c r="AC333" s="39"/>
      <c r="AD333" s="39"/>
      <c r="AE333" s="39"/>
      <c r="AR333" s="230" t="s">
        <v>303</v>
      </c>
      <c r="AT333" s="230" t="s">
        <v>164</v>
      </c>
      <c r="AU333" s="230" t="s">
        <v>90</v>
      </c>
      <c r="AY333" s="18" t="s">
        <v>161</v>
      </c>
      <c r="BE333" s="231">
        <f>IF(N333="základní",J333,0)</f>
        <v>0</v>
      </c>
      <c r="BF333" s="231">
        <f>IF(N333="snížená",J333,0)</f>
        <v>0</v>
      </c>
      <c r="BG333" s="231">
        <f>IF(N333="zákl. přenesená",J333,0)</f>
        <v>0</v>
      </c>
      <c r="BH333" s="231">
        <f>IF(N333="sníž. přenesená",J333,0)</f>
        <v>0</v>
      </c>
      <c r="BI333" s="231">
        <f>IF(N333="nulová",J333,0)</f>
        <v>0</v>
      </c>
      <c r="BJ333" s="18" t="s">
        <v>88</v>
      </c>
      <c r="BK333" s="231">
        <f>ROUND(I333*H333,2)</f>
        <v>0</v>
      </c>
      <c r="BL333" s="18" t="s">
        <v>303</v>
      </c>
      <c r="BM333" s="230" t="s">
        <v>2862</v>
      </c>
    </row>
    <row r="334" s="2" customFormat="1" ht="16.5" customHeight="1">
      <c r="A334" s="39"/>
      <c r="B334" s="40"/>
      <c r="C334" s="263" t="s">
        <v>1220</v>
      </c>
      <c r="D334" s="263" t="s">
        <v>261</v>
      </c>
      <c r="E334" s="264" t="s">
        <v>1168</v>
      </c>
      <c r="F334" s="265" t="s">
        <v>1169</v>
      </c>
      <c r="G334" s="266" t="s">
        <v>441</v>
      </c>
      <c r="H334" s="267">
        <v>4.4100000000000001</v>
      </c>
      <c r="I334" s="268"/>
      <c r="J334" s="269">
        <f>ROUND(I334*H334,2)</f>
        <v>0</v>
      </c>
      <c r="K334" s="265" t="s">
        <v>168</v>
      </c>
      <c r="L334" s="270"/>
      <c r="M334" s="271" t="s">
        <v>1</v>
      </c>
      <c r="N334" s="272" t="s">
        <v>45</v>
      </c>
      <c r="O334" s="92"/>
      <c r="P334" s="228">
        <f>O334*H334</f>
        <v>0</v>
      </c>
      <c r="Q334" s="228">
        <v>0.00032000000000000003</v>
      </c>
      <c r="R334" s="228">
        <f>Q334*H334</f>
        <v>0.0014112000000000003</v>
      </c>
      <c r="S334" s="228">
        <v>0</v>
      </c>
      <c r="T334" s="229">
        <f>S334*H334</f>
        <v>0</v>
      </c>
      <c r="U334" s="39"/>
      <c r="V334" s="39"/>
      <c r="W334" s="39"/>
      <c r="X334" s="39"/>
      <c r="Y334" s="39"/>
      <c r="Z334" s="39"/>
      <c r="AA334" s="39"/>
      <c r="AB334" s="39"/>
      <c r="AC334" s="39"/>
      <c r="AD334" s="39"/>
      <c r="AE334" s="39"/>
      <c r="AR334" s="230" t="s">
        <v>309</v>
      </c>
      <c r="AT334" s="230" t="s">
        <v>261</v>
      </c>
      <c r="AU334" s="230" t="s">
        <v>90</v>
      </c>
      <c r="AY334" s="18" t="s">
        <v>161</v>
      </c>
      <c r="BE334" s="231">
        <f>IF(N334="základní",J334,0)</f>
        <v>0</v>
      </c>
      <c r="BF334" s="231">
        <f>IF(N334="snížená",J334,0)</f>
        <v>0</v>
      </c>
      <c r="BG334" s="231">
        <f>IF(N334="zákl. přenesená",J334,0)</f>
        <v>0</v>
      </c>
      <c r="BH334" s="231">
        <f>IF(N334="sníž. přenesená",J334,0)</f>
        <v>0</v>
      </c>
      <c r="BI334" s="231">
        <f>IF(N334="nulová",J334,0)</f>
        <v>0</v>
      </c>
      <c r="BJ334" s="18" t="s">
        <v>88</v>
      </c>
      <c r="BK334" s="231">
        <f>ROUND(I334*H334,2)</f>
        <v>0</v>
      </c>
      <c r="BL334" s="18" t="s">
        <v>303</v>
      </c>
      <c r="BM334" s="230" t="s">
        <v>2863</v>
      </c>
    </row>
    <row r="335" s="13" customFormat="1">
      <c r="A335" s="13"/>
      <c r="B335" s="241"/>
      <c r="C335" s="242"/>
      <c r="D335" s="232" t="s">
        <v>250</v>
      </c>
      <c r="E335" s="242"/>
      <c r="F335" s="244" t="s">
        <v>2864</v>
      </c>
      <c r="G335" s="242"/>
      <c r="H335" s="245">
        <v>4.4100000000000001</v>
      </c>
      <c r="I335" s="246"/>
      <c r="J335" s="242"/>
      <c r="K335" s="242"/>
      <c r="L335" s="247"/>
      <c r="M335" s="248"/>
      <c r="N335" s="249"/>
      <c r="O335" s="249"/>
      <c r="P335" s="249"/>
      <c r="Q335" s="249"/>
      <c r="R335" s="249"/>
      <c r="S335" s="249"/>
      <c r="T335" s="250"/>
      <c r="U335" s="13"/>
      <c r="V335" s="13"/>
      <c r="W335" s="13"/>
      <c r="X335" s="13"/>
      <c r="Y335" s="13"/>
      <c r="Z335" s="13"/>
      <c r="AA335" s="13"/>
      <c r="AB335" s="13"/>
      <c r="AC335" s="13"/>
      <c r="AD335" s="13"/>
      <c r="AE335" s="13"/>
      <c r="AT335" s="251" t="s">
        <v>250</v>
      </c>
      <c r="AU335" s="251" t="s">
        <v>90</v>
      </c>
      <c r="AV335" s="13" t="s">
        <v>90</v>
      </c>
      <c r="AW335" s="13" t="s">
        <v>4</v>
      </c>
      <c r="AX335" s="13" t="s">
        <v>88</v>
      </c>
      <c r="AY335" s="251" t="s">
        <v>161</v>
      </c>
    </row>
    <row r="336" s="2" customFormat="1" ht="24.15" customHeight="1">
      <c r="A336" s="39"/>
      <c r="B336" s="40"/>
      <c r="C336" s="219" t="s">
        <v>115</v>
      </c>
      <c r="D336" s="219" t="s">
        <v>164</v>
      </c>
      <c r="E336" s="220" t="s">
        <v>1178</v>
      </c>
      <c r="F336" s="221" t="s">
        <v>1179</v>
      </c>
      <c r="G336" s="222" t="s">
        <v>248</v>
      </c>
      <c r="H336" s="223">
        <v>8.484</v>
      </c>
      <c r="I336" s="224"/>
      <c r="J336" s="225">
        <f>ROUND(I336*H336,2)</f>
        <v>0</v>
      </c>
      <c r="K336" s="221" t="s">
        <v>168</v>
      </c>
      <c r="L336" s="45"/>
      <c r="M336" s="226" t="s">
        <v>1</v>
      </c>
      <c r="N336" s="227" t="s">
        <v>45</v>
      </c>
      <c r="O336" s="92"/>
      <c r="P336" s="228">
        <f>O336*H336</f>
        <v>0</v>
      </c>
      <c r="Q336" s="228">
        <v>5.0000000000000002E-05</v>
      </c>
      <c r="R336" s="228">
        <f>Q336*H336</f>
        <v>0.00042420000000000001</v>
      </c>
      <c r="S336" s="228">
        <v>0</v>
      </c>
      <c r="T336" s="229">
        <f>S336*H336</f>
        <v>0</v>
      </c>
      <c r="U336" s="39"/>
      <c r="V336" s="39"/>
      <c r="W336" s="39"/>
      <c r="X336" s="39"/>
      <c r="Y336" s="39"/>
      <c r="Z336" s="39"/>
      <c r="AA336" s="39"/>
      <c r="AB336" s="39"/>
      <c r="AC336" s="39"/>
      <c r="AD336" s="39"/>
      <c r="AE336" s="39"/>
      <c r="AR336" s="230" t="s">
        <v>303</v>
      </c>
      <c r="AT336" s="230" t="s">
        <v>164</v>
      </c>
      <c r="AU336" s="230" t="s">
        <v>90</v>
      </c>
      <c r="AY336" s="18" t="s">
        <v>161</v>
      </c>
      <c r="BE336" s="231">
        <f>IF(N336="základní",J336,0)</f>
        <v>0</v>
      </c>
      <c r="BF336" s="231">
        <f>IF(N336="snížená",J336,0)</f>
        <v>0</v>
      </c>
      <c r="BG336" s="231">
        <f>IF(N336="zákl. přenesená",J336,0)</f>
        <v>0</v>
      </c>
      <c r="BH336" s="231">
        <f>IF(N336="sníž. přenesená",J336,0)</f>
        <v>0</v>
      </c>
      <c r="BI336" s="231">
        <f>IF(N336="nulová",J336,0)</f>
        <v>0</v>
      </c>
      <c r="BJ336" s="18" t="s">
        <v>88</v>
      </c>
      <c r="BK336" s="231">
        <f>ROUND(I336*H336,2)</f>
        <v>0</v>
      </c>
      <c r="BL336" s="18" t="s">
        <v>303</v>
      </c>
      <c r="BM336" s="230" t="s">
        <v>2865</v>
      </c>
    </row>
    <row r="337" s="2" customFormat="1" ht="24.15" customHeight="1">
      <c r="A337" s="39"/>
      <c r="B337" s="40"/>
      <c r="C337" s="219" t="s">
        <v>1228</v>
      </c>
      <c r="D337" s="219" t="s">
        <v>164</v>
      </c>
      <c r="E337" s="220" t="s">
        <v>1181</v>
      </c>
      <c r="F337" s="221" t="s">
        <v>1182</v>
      </c>
      <c r="G337" s="222" t="s">
        <v>362</v>
      </c>
      <c r="H337" s="283"/>
      <c r="I337" s="224"/>
      <c r="J337" s="225">
        <f>ROUND(I337*H337,2)</f>
        <v>0</v>
      </c>
      <c r="K337" s="221" t="s">
        <v>168</v>
      </c>
      <c r="L337" s="45"/>
      <c r="M337" s="226" t="s">
        <v>1</v>
      </c>
      <c r="N337" s="227" t="s">
        <v>45</v>
      </c>
      <c r="O337" s="92"/>
      <c r="P337" s="228">
        <f>O337*H337</f>
        <v>0</v>
      </c>
      <c r="Q337" s="228">
        <v>0</v>
      </c>
      <c r="R337" s="228">
        <f>Q337*H337</f>
        <v>0</v>
      </c>
      <c r="S337" s="228">
        <v>0</v>
      </c>
      <c r="T337" s="229">
        <f>S337*H337</f>
        <v>0</v>
      </c>
      <c r="U337" s="39"/>
      <c r="V337" s="39"/>
      <c r="W337" s="39"/>
      <c r="X337" s="39"/>
      <c r="Y337" s="39"/>
      <c r="Z337" s="39"/>
      <c r="AA337" s="39"/>
      <c r="AB337" s="39"/>
      <c r="AC337" s="39"/>
      <c r="AD337" s="39"/>
      <c r="AE337" s="39"/>
      <c r="AR337" s="230" t="s">
        <v>303</v>
      </c>
      <c r="AT337" s="230" t="s">
        <v>164</v>
      </c>
      <c r="AU337" s="230" t="s">
        <v>90</v>
      </c>
      <c r="AY337" s="18" t="s">
        <v>161</v>
      </c>
      <c r="BE337" s="231">
        <f>IF(N337="základní",J337,0)</f>
        <v>0</v>
      </c>
      <c r="BF337" s="231">
        <f>IF(N337="snížená",J337,0)</f>
        <v>0</v>
      </c>
      <c r="BG337" s="231">
        <f>IF(N337="zákl. přenesená",J337,0)</f>
        <v>0</v>
      </c>
      <c r="BH337" s="231">
        <f>IF(N337="sníž. přenesená",J337,0)</f>
        <v>0</v>
      </c>
      <c r="BI337" s="231">
        <f>IF(N337="nulová",J337,0)</f>
        <v>0</v>
      </c>
      <c r="BJ337" s="18" t="s">
        <v>88</v>
      </c>
      <c r="BK337" s="231">
        <f>ROUND(I337*H337,2)</f>
        <v>0</v>
      </c>
      <c r="BL337" s="18" t="s">
        <v>303</v>
      </c>
      <c r="BM337" s="230" t="s">
        <v>2866</v>
      </c>
    </row>
    <row r="338" s="2" customFormat="1" ht="33" customHeight="1">
      <c r="A338" s="39"/>
      <c r="B338" s="40"/>
      <c r="C338" s="219" t="s">
        <v>1232</v>
      </c>
      <c r="D338" s="219" t="s">
        <v>164</v>
      </c>
      <c r="E338" s="220" t="s">
        <v>1184</v>
      </c>
      <c r="F338" s="221" t="s">
        <v>1185</v>
      </c>
      <c r="G338" s="222" t="s">
        <v>362</v>
      </c>
      <c r="H338" s="283"/>
      <c r="I338" s="224"/>
      <c r="J338" s="225">
        <f>ROUND(I338*H338,2)</f>
        <v>0</v>
      </c>
      <c r="K338" s="221" t="s">
        <v>168</v>
      </c>
      <c r="L338" s="45"/>
      <c r="M338" s="226" t="s">
        <v>1</v>
      </c>
      <c r="N338" s="227" t="s">
        <v>45</v>
      </c>
      <c r="O338" s="92"/>
      <c r="P338" s="228">
        <f>O338*H338</f>
        <v>0</v>
      </c>
      <c r="Q338" s="228">
        <v>0</v>
      </c>
      <c r="R338" s="228">
        <f>Q338*H338</f>
        <v>0</v>
      </c>
      <c r="S338" s="228">
        <v>0</v>
      </c>
      <c r="T338" s="229">
        <f>S338*H338</f>
        <v>0</v>
      </c>
      <c r="U338" s="39"/>
      <c r="V338" s="39"/>
      <c r="W338" s="39"/>
      <c r="X338" s="39"/>
      <c r="Y338" s="39"/>
      <c r="Z338" s="39"/>
      <c r="AA338" s="39"/>
      <c r="AB338" s="39"/>
      <c r="AC338" s="39"/>
      <c r="AD338" s="39"/>
      <c r="AE338" s="39"/>
      <c r="AR338" s="230" t="s">
        <v>303</v>
      </c>
      <c r="AT338" s="230" t="s">
        <v>164</v>
      </c>
      <c r="AU338" s="230" t="s">
        <v>90</v>
      </c>
      <c r="AY338" s="18" t="s">
        <v>161</v>
      </c>
      <c r="BE338" s="231">
        <f>IF(N338="základní",J338,0)</f>
        <v>0</v>
      </c>
      <c r="BF338" s="231">
        <f>IF(N338="snížená",J338,0)</f>
        <v>0</v>
      </c>
      <c r="BG338" s="231">
        <f>IF(N338="zákl. přenesená",J338,0)</f>
        <v>0</v>
      </c>
      <c r="BH338" s="231">
        <f>IF(N338="sníž. přenesená",J338,0)</f>
        <v>0</v>
      </c>
      <c r="BI338" s="231">
        <f>IF(N338="nulová",J338,0)</f>
        <v>0</v>
      </c>
      <c r="BJ338" s="18" t="s">
        <v>88</v>
      </c>
      <c r="BK338" s="231">
        <f>ROUND(I338*H338,2)</f>
        <v>0</v>
      </c>
      <c r="BL338" s="18" t="s">
        <v>303</v>
      </c>
      <c r="BM338" s="230" t="s">
        <v>2867</v>
      </c>
    </row>
    <row r="339" s="13" customFormat="1">
      <c r="A339" s="13"/>
      <c r="B339" s="241"/>
      <c r="C339" s="242"/>
      <c r="D339" s="232" t="s">
        <v>250</v>
      </c>
      <c r="E339" s="242"/>
      <c r="F339" s="244" t="s">
        <v>2868</v>
      </c>
      <c r="G339" s="242"/>
      <c r="H339" s="245">
        <v>745.24599999999998</v>
      </c>
      <c r="I339" s="246"/>
      <c r="J339" s="242"/>
      <c r="K339" s="242"/>
      <c r="L339" s="247"/>
      <c r="M339" s="248"/>
      <c r="N339" s="249"/>
      <c r="O339" s="249"/>
      <c r="P339" s="249"/>
      <c r="Q339" s="249"/>
      <c r="R339" s="249"/>
      <c r="S339" s="249"/>
      <c r="T339" s="250"/>
      <c r="U339" s="13"/>
      <c r="V339" s="13"/>
      <c r="W339" s="13"/>
      <c r="X339" s="13"/>
      <c r="Y339" s="13"/>
      <c r="Z339" s="13"/>
      <c r="AA339" s="13"/>
      <c r="AB339" s="13"/>
      <c r="AC339" s="13"/>
      <c r="AD339" s="13"/>
      <c r="AE339" s="13"/>
      <c r="AT339" s="251" t="s">
        <v>250</v>
      </c>
      <c r="AU339" s="251" t="s">
        <v>90</v>
      </c>
      <c r="AV339" s="13" t="s">
        <v>90</v>
      </c>
      <c r="AW339" s="13" t="s">
        <v>4</v>
      </c>
      <c r="AX339" s="13" t="s">
        <v>88</v>
      </c>
      <c r="AY339" s="251" t="s">
        <v>161</v>
      </c>
    </row>
    <row r="340" s="12" customFormat="1" ht="22.8" customHeight="1">
      <c r="A340" s="12"/>
      <c r="B340" s="203"/>
      <c r="C340" s="204"/>
      <c r="D340" s="205" t="s">
        <v>79</v>
      </c>
      <c r="E340" s="217" t="s">
        <v>369</v>
      </c>
      <c r="F340" s="217" t="s">
        <v>370</v>
      </c>
      <c r="G340" s="204"/>
      <c r="H340" s="204"/>
      <c r="I340" s="207"/>
      <c r="J340" s="218">
        <f>BK340</f>
        <v>0</v>
      </c>
      <c r="K340" s="204"/>
      <c r="L340" s="209"/>
      <c r="M340" s="210"/>
      <c r="N340" s="211"/>
      <c r="O340" s="211"/>
      <c r="P340" s="212">
        <f>SUM(P341:P347)</f>
        <v>0</v>
      </c>
      <c r="Q340" s="211"/>
      <c r="R340" s="212">
        <f>SUM(R341:R347)</f>
        <v>0.0031380000000000002</v>
      </c>
      <c r="S340" s="211"/>
      <c r="T340" s="213">
        <f>SUM(T341:T347)</f>
        <v>0</v>
      </c>
      <c r="U340" s="12"/>
      <c r="V340" s="12"/>
      <c r="W340" s="12"/>
      <c r="X340" s="12"/>
      <c r="Y340" s="12"/>
      <c r="Z340" s="12"/>
      <c r="AA340" s="12"/>
      <c r="AB340" s="12"/>
      <c r="AC340" s="12"/>
      <c r="AD340" s="12"/>
      <c r="AE340" s="12"/>
      <c r="AR340" s="214" t="s">
        <v>90</v>
      </c>
      <c r="AT340" s="215" t="s">
        <v>79</v>
      </c>
      <c r="AU340" s="215" t="s">
        <v>88</v>
      </c>
      <c r="AY340" s="214" t="s">
        <v>161</v>
      </c>
      <c r="BK340" s="216">
        <f>SUM(BK341:BK347)</f>
        <v>0</v>
      </c>
    </row>
    <row r="341" s="2" customFormat="1" ht="24.15" customHeight="1">
      <c r="A341" s="39"/>
      <c r="B341" s="40"/>
      <c r="C341" s="219" t="s">
        <v>1237</v>
      </c>
      <c r="D341" s="219" t="s">
        <v>164</v>
      </c>
      <c r="E341" s="220" t="s">
        <v>1189</v>
      </c>
      <c r="F341" s="221" t="s">
        <v>1190</v>
      </c>
      <c r="G341" s="222" t="s">
        <v>441</v>
      </c>
      <c r="H341" s="223">
        <v>31.379999999999999</v>
      </c>
      <c r="I341" s="224"/>
      <c r="J341" s="225">
        <f>ROUND(I341*H341,2)</f>
        <v>0</v>
      </c>
      <c r="K341" s="221" t="s">
        <v>168</v>
      </c>
      <c r="L341" s="45"/>
      <c r="M341" s="226" t="s">
        <v>1</v>
      </c>
      <c r="N341" s="227" t="s">
        <v>45</v>
      </c>
      <c r="O341" s="92"/>
      <c r="P341" s="228">
        <f>O341*H341</f>
        <v>0</v>
      </c>
      <c r="Q341" s="228">
        <v>0</v>
      </c>
      <c r="R341" s="228">
        <f>Q341*H341</f>
        <v>0</v>
      </c>
      <c r="S341" s="228">
        <v>0</v>
      </c>
      <c r="T341" s="229">
        <f>S341*H341</f>
        <v>0</v>
      </c>
      <c r="U341" s="39"/>
      <c r="V341" s="39"/>
      <c r="W341" s="39"/>
      <c r="X341" s="39"/>
      <c r="Y341" s="39"/>
      <c r="Z341" s="39"/>
      <c r="AA341" s="39"/>
      <c r="AB341" s="39"/>
      <c r="AC341" s="39"/>
      <c r="AD341" s="39"/>
      <c r="AE341" s="39"/>
      <c r="AR341" s="230" t="s">
        <v>303</v>
      </c>
      <c r="AT341" s="230" t="s">
        <v>164</v>
      </c>
      <c r="AU341" s="230" t="s">
        <v>90</v>
      </c>
      <c r="AY341" s="18" t="s">
        <v>161</v>
      </c>
      <c r="BE341" s="231">
        <f>IF(N341="základní",J341,0)</f>
        <v>0</v>
      </c>
      <c r="BF341" s="231">
        <f>IF(N341="snížená",J341,0)</f>
        <v>0</v>
      </c>
      <c r="BG341" s="231">
        <f>IF(N341="zákl. přenesená",J341,0)</f>
        <v>0</v>
      </c>
      <c r="BH341" s="231">
        <f>IF(N341="sníž. přenesená",J341,0)</f>
        <v>0</v>
      </c>
      <c r="BI341" s="231">
        <f>IF(N341="nulová",J341,0)</f>
        <v>0</v>
      </c>
      <c r="BJ341" s="18" t="s">
        <v>88</v>
      </c>
      <c r="BK341" s="231">
        <f>ROUND(I341*H341,2)</f>
        <v>0</v>
      </c>
      <c r="BL341" s="18" t="s">
        <v>303</v>
      </c>
      <c r="BM341" s="230" t="s">
        <v>2869</v>
      </c>
    </row>
    <row r="342" s="2" customFormat="1">
      <c r="A342" s="39"/>
      <c r="B342" s="40"/>
      <c r="C342" s="41"/>
      <c r="D342" s="232" t="s">
        <v>171</v>
      </c>
      <c r="E342" s="41"/>
      <c r="F342" s="233" t="s">
        <v>1192</v>
      </c>
      <c r="G342" s="41"/>
      <c r="H342" s="41"/>
      <c r="I342" s="234"/>
      <c r="J342" s="41"/>
      <c r="K342" s="41"/>
      <c r="L342" s="45"/>
      <c r="M342" s="235"/>
      <c r="N342" s="236"/>
      <c r="O342" s="92"/>
      <c r="P342" s="92"/>
      <c r="Q342" s="92"/>
      <c r="R342" s="92"/>
      <c r="S342" s="92"/>
      <c r="T342" s="93"/>
      <c r="U342" s="39"/>
      <c r="V342" s="39"/>
      <c r="W342" s="39"/>
      <c r="X342" s="39"/>
      <c r="Y342" s="39"/>
      <c r="Z342" s="39"/>
      <c r="AA342" s="39"/>
      <c r="AB342" s="39"/>
      <c r="AC342" s="39"/>
      <c r="AD342" s="39"/>
      <c r="AE342" s="39"/>
      <c r="AT342" s="18" t="s">
        <v>171</v>
      </c>
      <c r="AU342" s="18" t="s">
        <v>90</v>
      </c>
    </row>
    <row r="343" s="13" customFormat="1">
      <c r="A343" s="13"/>
      <c r="B343" s="241"/>
      <c r="C343" s="242"/>
      <c r="D343" s="232" t="s">
        <v>250</v>
      </c>
      <c r="E343" s="243" t="s">
        <v>1</v>
      </c>
      <c r="F343" s="244" t="s">
        <v>2870</v>
      </c>
      <c r="G343" s="242"/>
      <c r="H343" s="245">
        <v>19.379999999999999</v>
      </c>
      <c r="I343" s="246"/>
      <c r="J343" s="242"/>
      <c r="K343" s="242"/>
      <c r="L343" s="247"/>
      <c r="M343" s="248"/>
      <c r="N343" s="249"/>
      <c r="O343" s="249"/>
      <c r="P343" s="249"/>
      <c r="Q343" s="249"/>
      <c r="R343" s="249"/>
      <c r="S343" s="249"/>
      <c r="T343" s="250"/>
      <c r="U343" s="13"/>
      <c r="V343" s="13"/>
      <c r="W343" s="13"/>
      <c r="X343" s="13"/>
      <c r="Y343" s="13"/>
      <c r="Z343" s="13"/>
      <c r="AA343" s="13"/>
      <c r="AB343" s="13"/>
      <c r="AC343" s="13"/>
      <c r="AD343" s="13"/>
      <c r="AE343" s="13"/>
      <c r="AT343" s="251" t="s">
        <v>250</v>
      </c>
      <c r="AU343" s="251" t="s">
        <v>90</v>
      </c>
      <c r="AV343" s="13" t="s">
        <v>90</v>
      </c>
      <c r="AW343" s="13" t="s">
        <v>36</v>
      </c>
      <c r="AX343" s="13" t="s">
        <v>80</v>
      </c>
      <c r="AY343" s="251" t="s">
        <v>161</v>
      </c>
    </row>
    <row r="344" s="13" customFormat="1">
      <c r="A344" s="13"/>
      <c r="B344" s="241"/>
      <c r="C344" s="242"/>
      <c r="D344" s="232" t="s">
        <v>250</v>
      </c>
      <c r="E344" s="243" t="s">
        <v>1</v>
      </c>
      <c r="F344" s="244" t="s">
        <v>2871</v>
      </c>
      <c r="G344" s="242"/>
      <c r="H344" s="245">
        <v>12</v>
      </c>
      <c r="I344" s="246"/>
      <c r="J344" s="242"/>
      <c r="K344" s="242"/>
      <c r="L344" s="247"/>
      <c r="M344" s="248"/>
      <c r="N344" s="249"/>
      <c r="O344" s="249"/>
      <c r="P344" s="249"/>
      <c r="Q344" s="249"/>
      <c r="R344" s="249"/>
      <c r="S344" s="249"/>
      <c r="T344" s="250"/>
      <c r="U344" s="13"/>
      <c r="V344" s="13"/>
      <c r="W344" s="13"/>
      <c r="X344" s="13"/>
      <c r="Y344" s="13"/>
      <c r="Z344" s="13"/>
      <c r="AA344" s="13"/>
      <c r="AB344" s="13"/>
      <c r="AC344" s="13"/>
      <c r="AD344" s="13"/>
      <c r="AE344" s="13"/>
      <c r="AT344" s="251" t="s">
        <v>250</v>
      </c>
      <c r="AU344" s="251" t="s">
        <v>90</v>
      </c>
      <c r="AV344" s="13" t="s">
        <v>90</v>
      </c>
      <c r="AW344" s="13" t="s">
        <v>36</v>
      </c>
      <c r="AX344" s="13" t="s">
        <v>80</v>
      </c>
      <c r="AY344" s="251" t="s">
        <v>161</v>
      </c>
    </row>
    <row r="345" s="14" customFormat="1">
      <c r="A345" s="14"/>
      <c r="B345" s="252"/>
      <c r="C345" s="253"/>
      <c r="D345" s="232" t="s">
        <v>250</v>
      </c>
      <c r="E345" s="254" t="s">
        <v>1</v>
      </c>
      <c r="F345" s="255" t="s">
        <v>253</v>
      </c>
      <c r="G345" s="253"/>
      <c r="H345" s="256">
        <v>31.379999999999999</v>
      </c>
      <c r="I345" s="257"/>
      <c r="J345" s="253"/>
      <c r="K345" s="253"/>
      <c r="L345" s="258"/>
      <c r="M345" s="259"/>
      <c r="N345" s="260"/>
      <c r="O345" s="260"/>
      <c r="P345" s="260"/>
      <c r="Q345" s="260"/>
      <c r="R345" s="260"/>
      <c r="S345" s="260"/>
      <c r="T345" s="261"/>
      <c r="U345" s="14"/>
      <c r="V345" s="14"/>
      <c r="W345" s="14"/>
      <c r="X345" s="14"/>
      <c r="Y345" s="14"/>
      <c r="Z345" s="14"/>
      <c r="AA345" s="14"/>
      <c r="AB345" s="14"/>
      <c r="AC345" s="14"/>
      <c r="AD345" s="14"/>
      <c r="AE345" s="14"/>
      <c r="AT345" s="262" t="s">
        <v>250</v>
      </c>
      <c r="AU345" s="262" t="s">
        <v>90</v>
      </c>
      <c r="AV345" s="14" t="s">
        <v>184</v>
      </c>
      <c r="AW345" s="14" t="s">
        <v>36</v>
      </c>
      <c r="AX345" s="14" t="s">
        <v>88</v>
      </c>
      <c r="AY345" s="262" t="s">
        <v>161</v>
      </c>
    </row>
    <row r="346" s="2" customFormat="1" ht="16.5" customHeight="1">
      <c r="A346" s="39"/>
      <c r="B346" s="40"/>
      <c r="C346" s="263" t="s">
        <v>1241</v>
      </c>
      <c r="D346" s="263" t="s">
        <v>261</v>
      </c>
      <c r="E346" s="264" t="s">
        <v>1196</v>
      </c>
      <c r="F346" s="265" t="s">
        <v>1197</v>
      </c>
      <c r="G346" s="266" t="s">
        <v>1072</v>
      </c>
      <c r="H346" s="267">
        <v>3.1379999999999999</v>
      </c>
      <c r="I346" s="268"/>
      <c r="J346" s="269">
        <f>ROUND(I346*H346,2)</f>
        <v>0</v>
      </c>
      <c r="K346" s="265" t="s">
        <v>168</v>
      </c>
      <c r="L346" s="270"/>
      <c r="M346" s="271" t="s">
        <v>1</v>
      </c>
      <c r="N346" s="272" t="s">
        <v>45</v>
      </c>
      <c r="O346" s="92"/>
      <c r="P346" s="228">
        <f>O346*H346</f>
        <v>0</v>
      </c>
      <c r="Q346" s="228">
        <v>0.001</v>
      </c>
      <c r="R346" s="228">
        <f>Q346*H346</f>
        <v>0.0031380000000000002</v>
      </c>
      <c r="S346" s="228">
        <v>0</v>
      </c>
      <c r="T346" s="229">
        <f>S346*H346</f>
        <v>0</v>
      </c>
      <c r="U346" s="39"/>
      <c r="V346" s="39"/>
      <c r="W346" s="39"/>
      <c r="X346" s="39"/>
      <c r="Y346" s="39"/>
      <c r="Z346" s="39"/>
      <c r="AA346" s="39"/>
      <c r="AB346" s="39"/>
      <c r="AC346" s="39"/>
      <c r="AD346" s="39"/>
      <c r="AE346" s="39"/>
      <c r="AR346" s="230" t="s">
        <v>309</v>
      </c>
      <c r="AT346" s="230" t="s">
        <v>261</v>
      </c>
      <c r="AU346" s="230" t="s">
        <v>90</v>
      </c>
      <c r="AY346" s="18" t="s">
        <v>161</v>
      </c>
      <c r="BE346" s="231">
        <f>IF(N346="základní",J346,0)</f>
        <v>0</v>
      </c>
      <c r="BF346" s="231">
        <f>IF(N346="snížená",J346,0)</f>
        <v>0</v>
      </c>
      <c r="BG346" s="231">
        <f>IF(N346="zákl. přenesená",J346,0)</f>
        <v>0</v>
      </c>
      <c r="BH346" s="231">
        <f>IF(N346="sníž. přenesená",J346,0)</f>
        <v>0</v>
      </c>
      <c r="BI346" s="231">
        <f>IF(N346="nulová",J346,0)</f>
        <v>0</v>
      </c>
      <c r="BJ346" s="18" t="s">
        <v>88</v>
      </c>
      <c r="BK346" s="231">
        <f>ROUND(I346*H346,2)</f>
        <v>0</v>
      </c>
      <c r="BL346" s="18" t="s">
        <v>303</v>
      </c>
      <c r="BM346" s="230" t="s">
        <v>2872</v>
      </c>
    </row>
    <row r="347" s="13" customFormat="1">
      <c r="A347" s="13"/>
      <c r="B347" s="241"/>
      <c r="C347" s="242"/>
      <c r="D347" s="232" t="s">
        <v>250</v>
      </c>
      <c r="E347" s="242"/>
      <c r="F347" s="244" t="s">
        <v>2873</v>
      </c>
      <c r="G347" s="242"/>
      <c r="H347" s="245">
        <v>3.1379999999999999</v>
      </c>
      <c r="I347" s="246"/>
      <c r="J347" s="242"/>
      <c r="K347" s="242"/>
      <c r="L347" s="247"/>
      <c r="M347" s="248"/>
      <c r="N347" s="249"/>
      <c r="O347" s="249"/>
      <c r="P347" s="249"/>
      <c r="Q347" s="249"/>
      <c r="R347" s="249"/>
      <c r="S347" s="249"/>
      <c r="T347" s="250"/>
      <c r="U347" s="13"/>
      <c r="V347" s="13"/>
      <c r="W347" s="13"/>
      <c r="X347" s="13"/>
      <c r="Y347" s="13"/>
      <c r="Z347" s="13"/>
      <c r="AA347" s="13"/>
      <c r="AB347" s="13"/>
      <c r="AC347" s="13"/>
      <c r="AD347" s="13"/>
      <c r="AE347" s="13"/>
      <c r="AT347" s="251" t="s">
        <v>250</v>
      </c>
      <c r="AU347" s="251" t="s">
        <v>90</v>
      </c>
      <c r="AV347" s="13" t="s">
        <v>90</v>
      </c>
      <c r="AW347" s="13" t="s">
        <v>4</v>
      </c>
      <c r="AX347" s="13" t="s">
        <v>88</v>
      </c>
      <c r="AY347" s="251" t="s">
        <v>161</v>
      </c>
    </row>
    <row r="348" s="12" customFormat="1" ht="22.8" customHeight="1">
      <c r="A348" s="12"/>
      <c r="B348" s="203"/>
      <c r="C348" s="204"/>
      <c r="D348" s="205" t="s">
        <v>79</v>
      </c>
      <c r="E348" s="217" t="s">
        <v>1200</v>
      </c>
      <c r="F348" s="217" t="s">
        <v>1201</v>
      </c>
      <c r="G348" s="204"/>
      <c r="H348" s="204"/>
      <c r="I348" s="207"/>
      <c r="J348" s="218">
        <f>BK348</f>
        <v>0</v>
      </c>
      <c r="K348" s="204"/>
      <c r="L348" s="209"/>
      <c r="M348" s="210"/>
      <c r="N348" s="211"/>
      <c r="O348" s="211"/>
      <c r="P348" s="212">
        <f>SUM(P349:P379)</f>
        <v>0</v>
      </c>
      <c r="Q348" s="211"/>
      <c r="R348" s="212">
        <f>SUM(R349:R379)</f>
        <v>0.29006338999999998</v>
      </c>
      <c r="S348" s="211"/>
      <c r="T348" s="213">
        <f>SUM(T349:T379)</f>
        <v>0.015844400000000002</v>
      </c>
      <c r="U348" s="12"/>
      <c r="V348" s="12"/>
      <c r="W348" s="12"/>
      <c r="X348" s="12"/>
      <c r="Y348" s="12"/>
      <c r="Z348" s="12"/>
      <c r="AA348" s="12"/>
      <c r="AB348" s="12"/>
      <c r="AC348" s="12"/>
      <c r="AD348" s="12"/>
      <c r="AE348" s="12"/>
      <c r="AR348" s="214" t="s">
        <v>90</v>
      </c>
      <c r="AT348" s="215" t="s">
        <v>79</v>
      </c>
      <c r="AU348" s="215" t="s">
        <v>88</v>
      </c>
      <c r="AY348" s="214" t="s">
        <v>161</v>
      </c>
      <c r="BK348" s="216">
        <f>SUM(BK349:BK379)</f>
        <v>0</v>
      </c>
    </row>
    <row r="349" s="2" customFormat="1" ht="16.5" customHeight="1">
      <c r="A349" s="39"/>
      <c r="B349" s="40"/>
      <c r="C349" s="219" t="s">
        <v>1246</v>
      </c>
      <c r="D349" s="219" t="s">
        <v>164</v>
      </c>
      <c r="E349" s="220" t="s">
        <v>1203</v>
      </c>
      <c r="F349" s="221" t="s">
        <v>1204</v>
      </c>
      <c r="G349" s="222" t="s">
        <v>248</v>
      </c>
      <c r="H349" s="223">
        <v>48.793999999999997</v>
      </c>
      <c r="I349" s="224"/>
      <c r="J349" s="225">
        <f>ROUND(I349*H349,2)</f>
        <v>0</v>
      </c>
      <c r="K349" s="221" t="s">
        <v>168</v>
      </c>
      <c r="L349" s="45"/>
      <c r="M349" s="226" t="s">
        <v>1</v>
      </c>
      <c r="N349" s="227" t="s">
        <v>45</v>
      </c>
      <c r="O349" s="92"/>
      <c r="P349" s="228">
        <f>O349*H349</f>
        <v>0</v>
      </c>
      <c r="Q349" s="228">
        <v>0.001</v>
      </c>
      <c r="R349" s="228">
        <f>Q349*H349</f>
        <v>0.048793999999999997</v>
      </c>
      <c r="S349" s="228">
        <v>0.00031</v>
      </c>
      <c r="T349" s="229">
        <f>S349*H349</f>
        <v>0.01512614</v>
      </c>
      <c r="U349" s="39"/>
      <c r="V349" s="39"/>
      <c r="W349" s="39"/>
      <c r="X349" s="39"/>
      <c r="Y349" s="39"/>
      <c r="Z349" s="39"/>
      <c r="AA349" s="39"/>
      <c r="AB349" s="39"/>
      <c r="AC349" s="39"/>
      <c r="AD349" s="39"/>
      <c r="AE349" s="39"/>
      <c r="AR349" s="230" t="s">
        <v>303</v>
      </c>
      <c r="AT349" s="230" t="s">
        <v>164</v>
      </c>
      <c r="AU349" s="230" t="s">
        <v>90</v>
      </c>
      <c r="AY349" s="18" t="s">
        <v>161</v>
      </c>
      <c r="BE349" s="231">
        <f>IF(N349="základní",J349,0)</f>
        <v>0</v>
      </c>
      <c r="BF349" s="231">
        <f>IF(N349="snížená",J349,0)</f>
        <v>0</v>
      </c>
      <c r="BG349" s="231">
        <f>IF(N349="zákl. přenesená",J349,0)</f>
        <v>0</v>
      </c>
      <c r="BH349" s="231">
        <f>IF(N349="sníž. přenesená",J349,0)</f>
        <v>0</v>
      </c>
      <c r="BI349" s="231">
        <f>IF(N349="nulová",J349,0)</f>
        <v>0</v>
      </c>
      <c r="BJ349" s="18" t="s">
        <v>88</v>
      </c>
      <c r="BK349" s="231">
        <f>ROUND(I349*H349,2)</f>
        <v>0</v>
      </c>
      <c r="BL349" s="18" t="s">
        <v>303</v>
      </c>
      <c r="BM349" s="230" t="s">
        <v>2874</v>
      </c>
    </row>
    <row r="350" s="13" customFormat="1">
      <c r="A350" s="13"/>
      <c r="B350" s="241"/>
      <c r="C350" s="242"/>
      <c r="D350" s="232" t="s">
        <v>250</v>
      </c>
      <c r="E350" s="243" t="s">
        <v>1</v>
      </c>
      <c r="F350" s="244" t="s">
        <v>2875</v>
      </c>
      <c r="G350" s="242"/>
      <c r="H350" s="245">
        <v>40.357999999999997</v>
      </c>
      <c r="I350" s="246"/>
      <c r="J350" s="242"/>
      <c r="K350" s="242"/>
      <c r="L350" s="247"/>
      <c r="M350" s="248"/>
      <c r="N350" s="249"/>
      <c r="O350" s="249"/>
      <c r="P350" s="249"/>
      <c r="Q350" s="249"/>
      <c r="R350" s="249"/>
      <c r="S350" s="249"/>
      <c r="T350" s="250"/>
      <c r="U350" s="13"/>
      <c r="V350" s="13"/>
      <c r="W350" s="13"/>
      <c r="X350" s="13"/>
      <c r="Y350" s="13"/>
      <c r="Z350" s="13"/>
      <c r="AA350" s="13"/>
      <c r="AB350" s="13"/>
      <c r="AC350" s="13"/>
      <c r="AD350" s="13"/>
      <c r="AE350" s="13"/>
      <c r="AT350" s="251" t="s">
        <v>250</v>
      </c>
      <c r="AU350" s="251" t="s">
        <v>90</v>
      </c>
      <c r="AV350" s="13" t="s">
        <v>90</v>
      </c>
      <c r="AW350" s="13" t="s">
        <v>36</v>
      </c>
      <c r="AX350" s="13" t="s">
        <v>80</v>
      </c>
      <c r="AY350" s="251" t="s">
        <v>161</v>
      </c>
    </row>
    <row r="351" s="13" customFormat="1">
      <c r="A351" s="13"/>
      <c r="B351" s="241"/>
      <c r="C351" s="242"/>
      <c r="D351" s="232" t="s">
        <v>250</v>
      </c>
      <c r="E351" s="243" t="s">
        <v>1</v>
      </c>
      <c r="F351" s="244" t="s">
        <v>2876</v>
      </c>
      <c r="G351" s="242"/>
      <c r="H351" s="245">
        <v>-8.484</v>
      </c>
      <c r="I351" s="246"/>
      <c r="J351" s="242"/>
      <c r="K351" s="242"/>
      <c r="L351" s="247"/>
      <c r="M351" s="248"/>
      <c r="N351" s="249"/>
      <c r="O351" s="249"/>
      <c r="P351" s="249"/>
      <c r="Q351" s="249"/>
      <c r="R351" s="249"/>
      <c r="S351" s="249"/>
      <c r="T351" s="250"/>
      <c r="U351" s="13"/>
      <c r="V351" s="13"/>
      <c r="W351" s="13"/>
      <c r="X351" s="13"/>
      <c r="Y351" s="13"/>
      <c r="Z351" s="13"/>
      <c r="AA351" s="13"/>
      <c r="AB351" s="13"/>
      <c r="AC351" s="13"/>
      <c r="AD351" s="13"/>
      <c r="AE351" s="13"/>
      <c r="AT351" s="251" t="s">
        <v>250</v>
      </c>
      <c r="AU351" s="251" t="s">
        <v>90</v>
      </c>
      <c r="AV351" s="13" t="s">
        <v>90</v>
      </c>
      <c r="AW351" s="13" t="s">
        <v>36</v>
      </c>
      <c r="AX351" s="13" t="s">
        <v>80</v>
      </c>
      <c r="AY351" s="251" t="s">
        <v>161</v>
      </c>
    </row>
    <row r="352" s="13" customFormat="1">
      <c r="A352" s="13"/>
      <c r="B352" s="241"/>
      <c r="C352" s="242"/>
      <c r="D352" s="232" t="s">
        <v>250</v>
      </c>
      <c r="E352" s="243" t="s">
        <v>1</v>
      </c>
      <c r="F352" s="244" t="s">
        <v>2877</v>
      </c>
      <c r="G352" s="242"/>
      <c r="H352" s="245">
        <v>16.920000000000002</v>
      </c>
      <c r="I352" s="246"/>
      <c r="J352" s="242"/>
      <c r="K352" s="242"/>
      <c r="L352" s="247"/>
      <c r="M352" s="248"/>
      <c r="N352" s="249"/>
      <c r="O352" s="249"/>
      <c r="P352" s="249"/>
      <c r="Q352" s="249"/>
      <c r="R352" s="249"/>
      <c r="S352" s="249"/>
      <c r="T352" s="250"/>
      <c r="U352" s="13"/>
      <c r="V352" s="13"/>
      <c r="W352" s="13"/>
      <c r="X352" s="13"/>
      <c r="Y352" s="13"/>
      <c r="Z352" s="13"/>
      <c r="AA352" s="13"/>
      <c r="AB352" s="13"/>
      <c r="AC352" s="13"/>
      <c r="AD352" s="13"/>
      <c r="AE352" s="13"/>
      <c r="AT352" s="251" t="s">
        <v>250</v>
      </c>
      <c r="AU352" s="251" t="s">
        <v>90</v>
      </c>
      <c r="AV352" s="13" t="s">
        <v>90</v>
      </c>
      <c r="AW352" s="13" t="s">
        <v>36</v>
      </c>
      <c r="AX352" s="13" t="s">
        <v>80</v>
      </c>
      <c r="AY352" s="251" t="s">
        <v>161</v>
      </c>
    </row>
    <row r="353" s="14" customFormat="1">
      <c r="A353" s="14"/>
      <c r="B353" s="252"/>
      <c r="C353" s="253"/>
      <c r="D353" s="232" t="s">
        <v>250</v>
      </c>
      <c r="E353" s="254" t="s">
        <v>1</v>
      </c>
      <c r="F353" s="255" t="s">
        <v>253</v>
      </c>
      <c r="G353" s="253"/>
      <c r="H353" s="256">
        <v>48.793999999999997</v>
      </c>
      <c r="I353" s="257"/>
      <c r="J353" s="253"/>
      <c r="K353" s="253"/>
      <c r="L353" s="258"/>
      <c r="M353" s="259"/>
      <c r="N353" s="260"/>
      <c r="O353" s="260"/>
      <c r="P353" s="260"/>
      <c r="Q353" s="260"/>
      <c r="R353" s="260"/>
      <c r="S353" s="260"/>
      <c r="T353" s="261"/>
      <c r="U353" s="14"/>
      <c r="V353" s="14"/>
      <c r="W353" s="14"/>
      <c r="X353" s="14"/>
      <c r="Y353" s="14"/>
      <c r="Z353" s="14"/>
      <c r="AA353" s="14"/>
      <c r="AB353" s="14"/>
      <c r="AC353" s="14"/>
      <c r="AD353" s="14"/>
      <c r="AE353" s="14"/>
      <c r="AT353" s="262" t="s">
        <v>250</v>
      </c>
      <c r="AU353" s="262" t="s">
        <v>90</v>
      </c>
      <c r="AV353" s="14" t="s">
        <v>184</v>
      </c>
      <c r="AW353" s="14" t="s">
        <v>36</v>
      </c>
      <c r="AX353" s="14" t="s">
        <v>88</v>
      </c>
      <c r="AY353" s="262" t="s">
        <v>161</v>
      </c>
    </row>
    <row r="354" s="2" customFormat="1" ht="24.15" customHeight="1">
      <c r="A354" s="39"/>
      <c r="B354" s="40"/>
      <c r="C354" s="219" t="s">
        <v>1249</v>
      </c>
      <c r="D354" s="219" t="s">
        <v>164</v>
      </c>
      <c r="E354" s="220" t="s">
        <v>1210</v>
      </c>
      <c r="F354" s="221" t="s">
        <v>1211</v>
      </c>
      <c r="G354" s="222" t="s">
        <v>248</v>
      </c>
      <c r="H354" s="223">
        <v>48.793999999999997</v>
      </c>
      <c r="I354" s="224"/>
      <c r="J354" s="225">
        <f>ROUND(I354*H354,2)</f>
        <v>0</v>
      </c>
      <c r="K354" s="221" t="s">
        <v>168</v>
      </c>
      <c r="L354" s="45"/>
      <c r="M354" s="226" t="s">
        <v>1</v>
      </c>
      <c r="N354" s="227" t="s">
        <v>45</v>
      </c>
      <c r="O354" s="92"/>
      <c r="P354" s="228">
        <f>O354*H354</f>
        <v>0</v>
      </c>
      <c r="Q354" s="228">
        <v>0</v>
      </c>
      <c r="R354" s="228">
        <f>Q354*H354</f>
        <v>0</v>
      </c>
      <c r="S354" s="228">
        <v>0</v>
      </c>
      <c r="T354" s="229">
        <f>S354*H354</f>
        <v>0</v>
      </c>
      <c r="U354" s="39"/>
      <c r="V354" s="39"/>
      <c r="W354" s="39"/>
      <c r="X354" s="39"/>
      <c r="Y354" s="39"/>
      <c r="Z354" s="39"/>
      <c r="AA354" s="39"/>
      <c r="AB354" s="39"/>
      <c r="AC354" s="39"/>
      <c r="AD354" s="39"/>
      <c r="AE354" s="39"/>
      <c r="AR354" s="230" t="s">
        <v>303</v>
      </c>
      <c r="AT354" s="230" t="s">
        <v>164</v>
      </c>
      <c r="AU354" s="230" t="s">
        <v>90</v>
      </c>
      <c r="AY354" s="18" t="s">
        <v>161</v>
      </c>
      <c r="BE354" s="231">
        <f>IF(N354="základní",J354,0)</f>
        <v>0</v>
      </c>
      <c r="BF354" s="231">
        <f>IF(N354="snížená",J354,0)</f>
        <v>0</v>
      </c>
      <c r="BG354" s="231">
        <f>IF(N354="zákl. přenesená",J354,0)</f>
        <v>0</v>
      </c>
      <c r="BH354" s="231">
        <f>IF(N354="sníž. přenesená",J354,0)</f>
        <v>0</v>
      </c>
      <c r="BI354" s="231">
        <f>IF(N354="nulová",J354,0)</f>
        <v>0</v>
      </c>
      <c r="BJ354" s="18" t="s">
        <v>88</v>
      </c>
      <c r="BK354" s="231">
        <f>ROUND(I354*H354,2)</f>
        <v>0</v>
      </c>
      <c r="BL354" s="18" t="s">
        <v>303</v>
      </c>
      <c r="BM354" s="230" t="s">
        <v>2878</v>
      </c>
    </row>
    <row r="355" s="2" customFormat="1" ht="24.15" customHeight="1">
      <c r="A355" s="39"/>
      <c r="B355" s="40"/>
      <c r="C355" s="219" t="s">
        <v>1251</v>
      </c>
      <c r="D355" s="219" t="s">
        <v>164</v>
      </c>
      <c r="E355" s="220" t="s">
        <v>1213</v>
      </c>
      <c r="F355" s="221" t="s">
        <v>1214</v>
      </c>
      <c r="G355" s="222" t="s">
        <v>441</v>
      </c>
      <c r="H355" s="223">
        <v>31.379999999999999</v>
      </c>
      <c r="I355" s="224"/>
      <c r="J355" s="225">
        <f>ROUND(I355*H355,2)</f>
        <v>0</v>
      </c>
      <c r="K355" s="221" t="s">
        <v>168</v>
      </c>
      <c r="L355" s="45"/>
      <c r="M355" s="226" t="s">
        <v>1</v>
      </c>
      <c r="N355" s="227" t="s">
        <v>45</v>
      </c>
      <c r="O355" s="92"/>
      <c r="P355" s="228">
        <f>O355*H355</f>
        <v>0</v>
      </c>
      <c r="Q355" s="228">
        <v>1.0000000000000001E-05</v>
      </c>
      <c r="R355" s="228">
        <f>Q355*H355</f>
        <v>0.00031380000000000004</v>
      </c>
      <c r="S355" s="228">
        <v>0</v>
      </c>
      <c r="T355" s="229">
        <f>S355*H355</f>
        <v>0</v>
      </c>
      <c r="U355" s="39"/>
      <c r="V355" s="39"/>
      <c r="W355" s="39"/>
      <c r="X355" s="39"/>
      <c r="Y355" s="39"/>
      <c r="Z355" s="39"/>
      <c r="AA355" s="39"/>
      <c r="AB355" s="39"/>
      <c r="AC355" s="39"/>
      <c r="AD355" s="39"/>
      <c r="AE355" s="39"/>
      <c r="AR355" s="230" t="s">
        <v>303</v>
      </c>
      <c r="AT355" s="230" t="s">
        <v>164</v>
      </c>
      <c r="AU355" s="230" t="s">
        <v>90</v>
      </c>
      <c r="AY355" s="18" t="s">
        <v>161</v>
      </c>
      <c r="BE355" s="231">
        <f>IF(N355="základní",J355,0)</f>
        <v>0</v>
      </c>
      <c r="BF355" s="231">
        <f>IF(N355="snížená",J355,0)</f>
        <v>0</v>
      </c>
      <c r="BG355" s="231">
        <f>IF(N355="zákl. přenesená",J355,0)</f>
        <v>0</v>
      </c>
      <c r="BH355" s="231">
        <f>IF(N355="sníž. přenesená",J355,0)</f>
        <v>0</v>
      </c>
      <c r="BI355" s="231">
        <f>IF(N355="nulová",J355,0)</f>
        <v>0</v>
      </c>
      <c r="BJ355" s="18" t="s">
        <v>88</v>
      </c>
      <c r="BK355" s="231">
        <f>ROUND(I355*H355,2)</f>
        <v>0</v>
      </c>
      <c r="BL355" s="18" t="s">
        <v>303</v>
      </c>
      <c r="BM355" s="230" t="s">
        <v>2879</v>
      </c>
    </row>
    <row r="356" s="2" customFormat="1" ht="21.75" customHeight="1">
      <c r="A356" s="39"/>
      <c r="B356" s="40"/>
      <c r="C356" s="219" t="s">
        <v>1255</v>
      </c>
      <c r="D356" s="219" t="s">
        <v>164</v>
      </c>
      <c r="E356" s="220" t="s">
        <v>1217</v>
      </c>
      <c r="F356" s="221" t="s">
        <v>1218</v>
      </c>
      <c r="G356" s="222" t="s">
        <v>441</v>
      </c>
      <c r="H356" s="223">
        <v>31.379999999999999</v>
      </c>
      <c r="I356" s="224"/>
      <c r="J356" s="225">
        <f>ROUND(I356*H356,2)</f>
        <v>0</v>
      </c>
      <c r="K356" s="221" t="s">
        <v>168</v>
      </c>
      <c r="L356" s="45"/>
      <c r="M356" s="226" t="s">
        <v>1</v>
      </c>
      <c r="N356" s="227" t="s">
        <v>45</v>
      </c>
      <c r="O356" s="92"/>
      <c r="P356" s="228">
        <f>O356*H356</f>
        <v>0</v>
      </c>
      <c r="Q356" s="228">
        <v>8.0000000000000007E-05</v>
      </c>
      <c r="R356" s="228">
        <f>Q356*H356</f>
        <v>0.0025104000000000003</v>
      </c>
      <c r="S356" s="228">
        <v>0</v>
      </c>
      <c r="T356" s="229">
        <f>S356*H356</f>
        <v>0</v>
      </c>
      <c r="U356" s="39"/>
      <c r="V356" s="39"/>
      <c r="W356" s="39"/>
      <c r="X356" s="39"/>
      <c r="Y356" s="39"/>
      <c r="Z356" s="39"/>
      <c r="AA356" s="39"/>
      <c r="AB356" s="39"/>
      <c r="AC356" s="39"/>
      <c r="AD356" s="39"/>
      <c r="AE356" s="39"/>
      <c r="AR356" s="230" t="s">
        <v>303</v>
      </c>
      <c r="AT356" s="230" t="s">
        <v>164</v>
      </c>
      <c r="AU356" s="230" t="s">
        <v>90</v>
      </c>
      <c r="AY356" s="18" t="s">
        <v>161</v>
      </c>
      <c r="BE356" s="231">
        <f>IF(N356="základní",J356,0)</f>
        <v>0</v>
      </c>
      <c r="BF356" s="231">
        <f>IF(N356="snížená",J356,0)</f>
        <v>0</v>
      </c>
      <c r="BG356" s="231">
        <f>IF(N356="zákl. přenesená",J356,0)</f>
        <v>0</v>
      </c>
      <c r="BH356" s="231">
        <f>IF(N356="sníž. přenesená",J356,0)</f>
        <v>0</v>
      </c>
      <c r="BI356" s="231">
        <f>IF(N356="nulová",J356,0)</f>
        <v>0</v>
      </c>
      <c r="BJ356" s="18" t="s">
        <v>88</v>
      </c>
      <c r="BK356" s="231">
        <f>ROUND(I356*H356,2)</f>
        <v>0</v>
      </c>
      <c r="BL356" s="18" t="s">
        <v>303</v>
      </c>
      <c r="BM356" s="230" t="s">
        <v>2880</v>
      </c>
    </row>
    <row r="357" s="2" customFormat="1" ht="16.5" customHeight="1">
      <c r="A357" s="39"/>
      <c r="B357" s="40"/>
      <c r="C357" s="263" t="s">
        <v>1259</v>
      </c>
      <c r="D357" s="263" t="s">
        <v>261</v>
      </c>
      <c r="E357" s="264" t="s">
        <v>1221</v>
      </c>
      <c r="F357" s="265" t="s">
        <v>1222</v>
      </c>
      <c r="G357" s="266" t="s">
        <v>441</v>
      </c>
      <c r="H357" s="267">
        <v>32.948999999999998</v>
      </c>
      <c r="I357" s="268"/>
      <c r="J357" s="269">
        <f>ROUND(I357*H357,2)</f>
        <v>0</v>
      </c>
      <c r="K357" s="265" t="s">
        <v>168</v>
      </c>
      <c r="L357" s="270"/>
      <c r="M357" s="271" t="s">
        <v>1</v>
      </c>
      <c r="N357" s="272" t="s">
        <v>45</v>
      </c>
      <c r="O357" s="92"/>
      <c r="P357" s="228">
        <f>O357*H357</f>
        <v>0</v>
      </c>
      <c r="Q357" s="228">
        <v>1.0000000000000001E-05</v>
      </c>
      <c r="R357" s="228">
        <f>Q357*H357</f>
        <v>0.00032948999999999999</v>
      </c>
      <c r="S357" s="228">
        <v>0</v>
      </c>
      <c r="T357" s="229">
        <f>S357*H357</f>
        <v>0</v>
      </c>
      <c r="U357" s="39"/>
      <c r="V357" s="39"/>
      <c r="W357" s="39"/>
      <c r="X357" s="39"/>
      <c r="Y357" s="39"/>
      <c r="Z357" s="39"/>
      <c r="AA357" s="39"/>
      <c r="AB357" s="39"/>
      <c r="AC357" s="39"/>
      <c r="AD357" s="39"/>
      <c r="AE357" s="39"/>
      <c r="AR357" s="230" t="s">
        <v>309</v>
      </c>
      <c r="AT357" s="230" t="s">
        <v>261</v>
      </c>
      <c r="AU357" s="230" t="s">
        <v>90</v>
      </c>
      <c r="AY357" s="18" t="s">
        <v>161</v>
      </c>
      <c r="BE357" s="231">
        <f>IF(N357="základní",J357,0)</f>
        <v>0</v>
      </c>
      <c r="BF357" s="231">
        <f>IF(N357="snížená",J357,0)</f>
        <v>0</v>
      </c>
      <c r="BG357" s="231">
        <f>IF(N357="zákl. přenesená",J357,0)</f>
        <v>0</v>
      </c>
      <c r="BH357" s="231">
        <f>IF(N357="sníž. přenesená",J357,0)</f>
        <v>0</v>
      </c>
      <c r="BI357" s="231">
        <f>IF(N357="nulová",J357,0)</f>
        <v>0</v>
      </c>
      <c r="BJ357" s="18" t="s">
        <v>88</v>
      </c>
      <c r="BK357" s="231">
        <f>ROUND(I357*H357,2)</f>
        <v>0</v>
      </c>
      <c r="BL357" s="18" t="s">
        <v>303</v>
      </c>
      <c r="BM357" s="230" t="s">
        <v>2881</v>
      </c>
    </row>
    <row r="358" s="13" customFormat="1">
      <c r="A358" s="13"/>
      <c r="B358" s="241"/>
      <c r="C358" s="242"/>
      <c r="D358" s="232" t="s">
        <v>250</v>
      </c>
      <c r="E358" s="242"/>
      <c r="F358" s="244" t="s">
        <v>2882</v>
      </c>
      <c r="G358" s="242"/>
      <c r="H358" s="245">
        <v>32.948999999999998</v>
      </c>
      <c r="I358" s="246"/>
      <c r="J358" s="242"/>
      <c r="K358" s="242"/>
      <c r="L358" s="247"/>
      <c r="M358" s="248"/>
      <c r="N358" s="249"/>
      <c r="O358" s="249"/>
      <c r="P358" s="249"/>
      <c r="Q358" s="249"/>
      <c r="R358" s="249"/>
      <c r="S358" s="249"/>
      <c r="T358" s="250"/>
      <c r="U358" s="13"/>
      <c r="V358" s="13"/>
      <c r="W358" s="13"/>
      <c r="X358" s="13"/>
      <c r="Y358" s="13"/>
      <c r="Z358" s="13"/>
      <c r="AA358" s="13"/>
      <c r="AB358" s="13"/>
      <c r="AC358" s="13"/>
      <c r="AD358" s="13"/>
      <c r="AE358" s="13"/>
      <c r="AT358" s="251" t="s">
        <v>250</v>
      </c>
      <c r="AU358" s="251" t="s">
        <v>90</v>
      </c>
      <c r="AV358" s="13" t="s">
        <v>90</v>
      </c>
      <c r="AW358" s="13" t="s">
        <v>4</v>
      </c>
      <c r="AX358" s="13" t="s">
        <v>88</v>
      </c>
      <c r="AY358" s="251" t="s">
        <v>161</v>
      </c>
    </row>
    <row r="359" s="2" customFormat="1" ht="24.15" customHeight="1">
      <c r="A359" s="39"/>
      <c r="B359" s="40"/>
      <c r="C359" s="219" t="s">
        <v>1263</v>
      </c>
      <c r="D359" s="219" t="s">
        <v>164</v>
      </c>
      <c r="E359" s="220" t="s">
        <v>1225</v>
      </c>
      <c r="F359" s="221" t="s">
        <v>1226</v>
      </c>
      <c r="G359" s="222" t="s">
        <v>248</v>
      </c>
      <c r="H359" s="223">
        <v>64.353999999999999</v>
      </c>
      <c r="I359" s="224"/>
      <c r="J359" s="225">
        <f>ROUND(I359*H359,2)</f>
        <v>0</v>
      </c>
      <c r="K359" s="221" t="s">
        <v>168</v>
      </c>
      <c r="L359" s="45"/>
      <c r="M359" s="226" t="s">
        <v>1</v>
      </c>
      <c r="N359" s="227" t="s">
        <v>45</v>
      </c>
      <c r="O359" s="92"/>
      <c r="P359" s="228">
        <f>O359*H359</f>
        <v>0</v>
      </c>
      <c r="Q359" s="228">
        <v>0.0031800000000000001</v>
      </c>
      <c r="R359" s="228">
        <f>Q359*H359</f>
        <v>0.20464572</v>
      </c>
      <c r="S359" s="228">
        <v>0</v>
      </c>
      <c r="T359" s="229">
        <f>S359*H359</f>
        <v>0</v>
      </c>
      <c r="U359" s="39"/>
      <c r="V359" s="39"/>
      <c r="W359" s="39"/>
      <c r="X359" s="39"/>
      <c r="Y359" s="39"/>
      <c r="Z359" s="39"/>
      <c r="AA359" s="39"/>
      <c r="AB359" s="39"/>
      <c r="AC359" s="39"/>
      <c r="AD359" s="39"/>
      <c r="AE359" s="39"/>
      <c r="AR359" s="230" t="s">
        <v>303</v>
      </c>
      <c r="AT359" s="230" t="s">
        <v>164</v>
      </c>
      <c r="AU359" s="230" t="s">
        <v>90</v>
      </c>
      <c r="AY359" s="18" t="s">
        <v>161</v>
      </c>
      <c r="BE359" s="231">
        <f>IF(N359="základní",J359,0)</f>
        <v>0</v>
      </c>
      <c r="BF359" s="231">
        <f>IF(N359="snížená",J359,0)</f>
        <v>0</v>
      </c>
      <c r="BG359" s="231">
        <f>IF(N359="zákl. přenesená",J359,0)</f>
        <v>0</v>
      </c>
      <c r="BH359" s="231">
        <f>IF(N359="sníž. přenesená",J359,0)</f>
        <v>0</v>
      </c>
      <c r="BI359" s="231">
        <f>IF(N359="nulová",J359,0)</f>
        <v>0</v>
      </c>
      <c r="BJ359" s="18" t="s">
        <v>88</v>
      </c>
      <c r="BK359" s="231">
        <f>ROUND(I359*H359,2)</f>
        <v>0</v>
      </c>
      <c r="BL359" s="18" t="s">
        <v>303</v>
      </c>
      <c r="BM359" s="230" t="s">
        <v>2883</v>
      </c>
    </row>
    <row r="360" s="13" customFormat="1">
      <c r="A360" s="13"/>
      <c r="B360" s="241"/>
      <c r="C360" s="242"/>
      <c r="D360" s="232" t="s">
        <v>250</v>
      </c>
      <c r="E360" s="243" t="s">
        <v>1</v>
      </c>
      <c r="F360" s="244" t="s">
        <v>2884</v>
      </c>
      <c r="G360" s="242"/>
      <c r="H360" s="245">
        <v>47.433999999999998</v>
      </c>
      <c r="I360" s="246"/>
      <c r="J360" s="242"/>
      <c r="K360" s="242"/>
      <c r="L360" s="247"/>
      <c r="M360" s="248"/>
      <c r="N360" s="249"/>
      <c r="O360" s="249"/>
      <c r="P360" s="249"/>
      <c r="Q360" s="249"/>
      <c r="R360" s="249"/>
      <c r="S360" s="249"/>
      <c r="T360" s="250"/>
      <c r="U360" s="13"/>
      <c r="V360" s="13"/>
      <c r="W360" s="13"/>
      <c r="X360" s="13"/>
      <c r="Y360" s="13"/>
      <c r="Z360" s="13"/>
      <c r="AA360" s="13"/>
      <c r="AB360" s="13"/>
      <c r="AC360" s="13"/>
      <c r="AD360" s="13"/>
      <c r="AE360" s="13"/>
      <c r="AT360" s="251" t="s">
        <v>250</v>
      </c>
      <c r="AU360" s="251" t="s">
        <v>90</v>
      </c>
      <c r="AV360" s="13" t="s">
        <v>90</v>
      </c>
      <c r="AW360" s="13" t="s">
        <v>36</v>
      </c>
      <c r="AX360" s="13" t="s">
        <v>80</v>
      </c>
      <c r="AY360" s="251" t="s">
        <v>161</v>
      </c>
    </row>
    <row r="361" s="13" customFormat="1">
      <c r="A361" s="13"/>
      <c r="B361" s="241"/>
      <c r="C361" s="242"/>
      <c r="D361" s="232" t="s">
        <v>250</v>
      </c>
      <c r="E361" s="243" t="s">
        <v>1</v>
      </c>
      <c r="F361" s="244" t="s">
        <v>2830</v>
      </c>
      <c r="G361" s="242"/>
      <c r="H361" s="245">
        <v>16.920000000000002</v>
      </c>
      <c r="I361" s="246"/>
      <c r="J361" s="242"/>
      <c r="K361" s="242"/>
      <c r="L361" s="247"/>
      <c r="M361" s="248"/>
      <c r="N361" s="249"/>
      <c r="O361" s="249"/>
      <c r="P361" s="249"/>
      <c r="Q361" s="249"/>
      <c r="R361" s="249"/>
      <c r="S361" s="249"/>
      <c r="T361" s="250"/>
      <c r="U361" s="13"/>
      <c r="V361" s="13"/>
      <c r="W361" s="13"/>
      <c r="X361" s="13"/>
      <c r="Y361" s="13"/>
      <c r="Z361" s="13"/>
      <c r="AA361" s="13"/>
      <c r="AB361" s="13"/>
      <c r="AC361" s="13"/>
      <c r="AD361" s="13"/>
      <c r="AE361" s="13"/>
      <c r="AT361" s="251" t="s">
        <v>250</v>
      </c>
      <c r="AU361" s="251" t="s">
        <v>90</v>
      </c>
      <c r="AV361" s="13" t="s">
        <v>90</v>
      </c>
      <c r="AW361" s="13" t="s">
        <v>36</v>
      </c>
      <c r="AX361" s="13" t="s">
        <v>80</v>
      </c>
      <c r="AY361" s="251" t="s">
        <v>161</v>
      </c>
    </row>
    <row r="362" s="14" customFormat="1">
      <c r="A362" s="14"/>
      <c r="B362" s="252"/>
      <c r="C362" s="253"/>
      <c r="D362" s="232" t="s">
        <v>250</v>
      </c>
      <c r="E362" s="254" t="s">
        <v>1</v>
      </c>
      <c r="F362" s="255" t="s">
        <v>253</v>
      </c>
      <c r="G362" s="253"/>
      <c r="H362" s="256">
        <v>64.353999999999999</v>
      </c>
      <c r="I362" s="257"/>
      <c r="J362" s="253"/>
      <c r="K362" s="253"/>
      <c r="L362" s="258"/>
      <c r="M362" s="259"/>
      <c r="N362" s="260"/>
      <c r="O362" s="260"/>
      <c r="P362" s="260"/>
      <c r="Q362" s="260"/>
      <c r="R362" s="260"/>
      <c r="S362" s="260"/>
      <c r="T362" s="261"/>
      <c r="U362" s="14"/>
      <c r="V362" s="14"/>
      <c r="W362" s="14"/>
      <c r="X362" s="14"/>
      <c r="Y362" s="14"/>
      <c r="Z362" s="14"/>
      <c r="AA362" s="14"/>
      <c r="AB362" s="14"/>
      <c r="AC362" s="14"/>
      <c r="AD362" s="14"/>
      <c r="AE362" s="14"/>
      <c r="AT362" s="262" t="s">
        <v>250</v>
      </c>
      <c r="AU362" s="262" t="s">
        <v>90</v>
      </c>
      <c r="AV362" s="14" t="s">
        <v>184</v>
      </c>
      <c r="AW362" s="14" t="s">
        <v>36</v>
      </c>
      <c r="AX362" s="14" t="s">
        <v>88</v>
      </c>
      <c r="AY362" s="262" t="s">
        <v>161</v>
      </c>
    </row>
    <row r="363" s="2" customFormat="1" ht="16.5" customHeight="1">
      <c r="A363" s="39"/>
      <c r="B363" s="40"/>
      <c r="C363" s="219" t="s">
        <v>121</v>
      </c>
      <c r="D363" s="219" t="s">
        <v>164</v>
      </c>
      <c r="E363" s="220" t="s">
        <v>1229</v>
      </c>
      <c r="F363" s="221" t="s">
        <v>1230</v>
      </c>
      <c r="G363" s="222" t="s">
        <v>248</v>
      </c>
      <c r="H363" s="223">
        <v>16.920000000000002</v>
      </c>
      <c r="I363" s="224"/>
      <c r="J363" s="225">
        <f>ROUND(I363*H363,2)</f>
        <v>0</v>
      </c>
      <c r="K363" s="221" t="s">
        <v>168</v>
      </c>
      <c r="L363" s="45"/>
      <c r="M363" s="226" t="s">
        <v>1</v>
      </c>
      <c r="N363" s="227" t="s">
        <v>45</v>
      </c>
      <c r="O363" s="92"/>
      <c r="P363" s="228">
        <f>O363*H363</f>
        <v>0</v>
      </c>
      <c r="Q363" s="228">
        <v>0</v>
      </c>
      <c r="R363" s="228">
        <f>Q363*H363</f>
        <v>0</v>
      </c>
      <c r="S363" s="228">
        <v>3.0000000000000001E-05</v>
      </c>
      <c r="T363" s="229">
        <f>S363*H363</f>
        <v>0.00050760000000000009</v>
      </c>
      <c r="U363" s="39"/>
      <c r="V363" s="39"/>
      <c r="W363" s="39"/>
      <c r="X363" s="39"/>
      <c r="Y363" s="39"/>
      <c r="Z363" s="39"/>
      <c r="AA363" s="39"/>
      <c r="AB363" s="39"/>
      <c r="AC363" s="39"/>
      <c r="AD363" s="39"/>
      <c r="AE363" s="39"/>
      <c r="AR363" s="230" t="s">
        <v>303</v>
      </c>
      <c r="AT363" s="230" t="s">
        <v>164</v>
      </c>
      <c r="AU363" s="230" t="s">
        <v>90</v>
      </c>
      <c r="AY363" s="18" t="s">
        <v>161</v>
      </c>
      <c r="BE363" s="231">
        <f>IF(N363="základní",J363,0)</f>
        <v>0</v>
      </c>
      <c r="BF363" s="231">
        <f>IF(N363="snížená",J363,0)</f>
        <v>0</v>
      </c>
      <c r="BG363" s="231">
        <f>IF(N363="zákl. přenesená",J363,0)</f>
        <v>0</v>
      </c>
      <c r="BH363" s="231">
        <f>IF(N363="sníž. přenesená",J363,0)</f>
        <v>0</v>
      </c>
      <c r="BI363" s="231">
        <f>IF(N363="nulová",J363,0)</f>
        <v>0</v>
      </c>
      <c r="BJ363" s="18" t="s">
        <v>88</v>
      </c>
      <c r="BK363" s="231">
        <f>ROUND(I363*H363,2)</f>
        <v>0</v>
      </c>
      <c r="BL363" s="18" t="s">
        <v>303</v>
      </c>
      <c r="BM363" s="230" t="s">
        <v>2885</v>
      </c>
    </row>
    <row r="364" s="2" customFormat="1" ht="16.5" customHeight="1">
      <c r="A364" s="39"/>
      <c r="B364" s="40"/>
      <c r="C364" s="263" t="s">
        <v>124</v>
      </c>
      <c r="D364" s="263" t="s">
        <v>261</v>
      </c>
      <c r="E364" s="264" t="s">
        <v>1233</v>
      </c>
      <c r="F364" s="265" t="s">
        <v>1234</v>
      </c>
      <c r="G364" s="266" t="s">
        <v>248</v>
      </c>
      <c r="H364" s="267">
        <v>17.765999999999998</v>
      </c>
      <c r="I364" s="268"/>
      <c r="J364" s="269">
        <f>ROUND(I364*H364,2)</f>
        <v>0</v>
      </c>
      <c r="K364" s="265" t="s">
        <v>168</v>
      </c>
      <c r="L364" s="270"/>
      <c r="M364" s="271" t="s">
        <v>1</v>
      </c>
      <c r="N364" s="272" t="s">
        <v>45</v>
      </c>
      <c r="O364" s="92"/>
      <c r="P364" s="228">
        <f>O364*H364</f>
        <v>0</v>
      </c>
      <c r="Q364" s="228">
        <v>4.0000000000000003E-05</v>
      </c>
      <c r="R364" s="228">
        <f>Q364*H364</f>
        <v>0.00071064000000000001</v>
      </c>
      <c r="S364" s="228">
        <v>0</v>
      </c>
      <c r="T364" s="229">
        <f>S364*H364</f>
        <v>0</v>
      </c>
      <c r="U364" s="39"/>
      <c r="V364" s="39"/>
      <c r="W364" s="39"/>
      <c r="X364" s="39"/>
      <c r="Y364" s="39"/>
      <c r="Z364" s="39"/>
      <c r="AA364" s="39"/>
      <c r="AB364" s="39"/>
      <c r="AC364" s="39"/>
      <c r="AD364" s="39"/>
      <c r="AE364" s="39"/>
      <c r="AR364" s="230" t="s">
        <v>309</v>
      </c>
      <c r="AT364" s="230" t="s">
        <v>261</v>
      </c>
      <c r="AU364" s="230" t="s">
        <v>90</v>
      </c>
      <c r="AY364" s="18" t="s">
        <v>161</v>
      </c>
      <c r="BE364" s="231">
        <f>IF(N364="základní",J364,0)</f>
        <v>0</v>
      </c>
      <c r="BF364" s="231">
        <f>IF(N364="snížená",J364,0)</f>
        <v>0</v>
      </c>
      <c r="BG364" s="231">
        <f>IF(N364="zákl. přenesená",J364,0)</f>
        <v>0</v>
      </c>
      <c r="BH364" s="231">
        <f>IF(N364="sníž. přenesená",J364,0)</f>
        <v>0</v>
      </c>
      <c r="BI364" s="231">
        <f>IF(N364="nulová",J364,0)</f>
        <v>0</v>
      </c>
      <c r="BJ364" s="18" t="s">
        <v>88</v>
      </c>
      <c r="BK364" s="231">
        <f>ROUND(I364*H364,2)</f>
        <v>0</v>
      </c>
      <c r="BL364" s="18" t="s">
        <v>303</v>
      </c>
      <c r="BM364" s="230" t="s">
        <v>2886</v>
      </c>
    </row>
    <row r="365" s="13" customFormat="1">
      <c r="A365" s="13"/>
      <c r="B365" s="241"/>
      <c r="C365" s="242"/>
      <c r="D365" s="232" t="s">
        <v>250</v>
      </c>
      <c r="E365" s="242"/>
      <c r="F365" s="244" t="s">
        <v>2887</v>
      </c>
      <c r="G365" s="242"/>
      <c r="H365" s="245">
        <v>17.765999999999998</v>
      </c>
      <c r="I365" s="246"/>
      <c r="J365" s="242"/>
      <c r="K365" s="242"/>
      <c r="L365" s="247"/>
      <c r="M365" s="248"/>
      <c r="N365" s="249"/>
      <c r="O365" s="249"/>
      <c r="P365" s="249"/>
      <c r="Q365" s="249"/>
      <c r="R365" s="249"/>
      <c r="S365" s="249"/>
      <c r="T365" s="250"/>
      <c r="U365" s="13"/>
      <c r="V365" s="13"/>
      <c r="W365" s="13"/>
      <c r="X365" s="13"/>
      <c r="Y365" s="13"/>
      <c r="Z365" s="13"/>
      <c r="AA365" s="13"/>
      <c r="AB365" s="13"/>
      <c r="AC365" s="13"/>
      <c r="AD365" s="13"/>
      <c r="AE365" s="13"/>
      <c r="AT365" s="251" t="s">
        <v>250</v>
      </c>
      <c r="AU365" s="251" t="s">
        <v>90</v>
      </c>
      <c r="AV365" s="13" t="s">
        <v>90</v>
      </c>
      <c r="AW365" s="13" t="s">
        <v>4</v>
      </c>
      <c r="AX365" s="13" t="s">
        <v>88</v>
      </c>
      <c r="AY365" s="251" t="s">
        <v>161</v>
      </c>
    </row>
    <row r="366" s="2" customFormat="1" ht="24.15" customHeight="1">
      <c r="A366" s="39"/>
      <c r="B366" s="40"/>
      <c r="C366" s="263" t="s">
        <v>127</v>
      </c>
      <c r="D366" s="263" t="s">
        <v>261</v>
      </c>
      <c r="E366" s="264" t="s">
        <v>1238</v>
      </c>
      <c r="F366" s="265" t="s">
        <v>1239</v>
      </c>
      <c r="G366" s="266" t="s">
        <v>441</v>
      </c>
      <c r="H366" s="267">
        <v>17.765999999999998</v>
      </c>
      <c r="I366" s="268"/>
      <c r="J366" s="269">
        <f>ROUND(I366*H366,2)</f>
        <v>0</v>
      </c>
      <c r="K366" s="265" t="s">
        <v>168</v>
      </c>
      <c r="L366" s="270"/>
      <c r="M366" s="271" t="s">
        <v>1</v>
      </c>
      <c r="N366" s="272" t="s">
        <v>45</v>
      </c>
      <c r="O366" s="92"/>
      <c r="P366" s="228">
        <f>O366*H366</f>
        <v>0</v>
      </c>
      <c r="Q366" s="228">
        <v>0</v>
      </c>
      <c r="R366" s="228">
        <f>Q366*H366</f>
        <v>0</v>
      </c>
      <c r="S366" s="228">
        <v>0</v>
      </c>
      <c r="T366" s="229">
        <f>S366*H366</f>
        <v>0</v>
      </c>
      <c r="U366" s="39"/>
      <c r="V366" s="39"/>
      <c r="W366" s="39"/>
      <c r="X366" s="39"/>
      <c r="Y366" s="39"/>
      <c r="Z366" s="39"/>
      <c r="AA366" s="39"/>
      <c r="AB366" s="39"/>
      <c r="AC366" s="39"/>
      <c r="AD366" s="39"/>
      <c r="AE366" s="39"/>
      <c r="AR366" s="230" t="s">
        <v>309</v>
      </c>
      <c r="AT366" s="230" t="s">
        <v>261</v>
      </c>
      <c r="AU366" s="230" t="s">
        <v>90</v>
      </c>
      <c r="AY366" s="18" t="s">
        <v>161</v>
      </c>
      <c r="BE366" s="231">
        <f>IF(N366="základní",J366,0)</f>
        <v>0</v>
      </c>
      <c r="BF366" s="231">
        <f>IF(N366="snížená",J366,0)</f>
        <v>0</v>
      </c>
      <c r="BG366" s="231">
        <f>IF(N366="zákl. přenesená",J366,0)</f>
        <v>0</v>
      </c>
      <c r="BH366" s="231">
        <f>IF(N366="sníž. přenesená",J366,0)</f>
        <v>0</v>
      </c>
      <c r="BI366" s="231">
        <f>IF(N366="nulová",J366,0)</f>
        <v>0</v>
      </c>
      <c r="BJ366" s="18" t="s">
        <v>88</v>
      </c>
      <c r="BK366" s="231">
        <f>ROUND(I366*H366,2)</f>
        <v>0</v>
      </c>
      <c r="BL366" s="18" t="s">
        <v>303</v>
      </c>
      <c r="BM366" s="230" t="s">
        <v>2888</v>
      </c>
    </row>
    <row r="367" s="13" customFormat="1">
      <c r="A367" s="13"/>
      <c r="B367" s="241"/>
      <c r="C367" s="242"/>
      <c r="D367" s="232" t="s">
        <v>250</v>
      </c>
      <c r="E367" s="242"/>
      <c r="F367" s="244" t="s">
        <v>2887</v>
      </c>
      <c r="G367" s="242"/>
      <c r="H367" s="245">
        <v>17.765999999999998</v>
      </c>
      <c r="I367" s="246"/>
      <c r="J367" s="242"/>
      <c r="K367" s="242"/>
      <c r="L367" s="247"/>
      <c r="M367" s="248"/>
      <c r="N367" s="249"/>
      <c r="O367" s="249"/>
      <c r="P367" s="249"/>
      <c r="Q367" s="249"/>
      <c r="R367" s="249"/>
      <c r="S367" s="249"/>
      <c r="T367" s="250"/>
      <c r="U367" s="13"/>
      <c r="V367" s="13"/>
      <c r="W367" s="13"/>
      <c r="X367" s="13"/>
      <c r="Y367" s="13"/>
      <c r="Z367" s="13"/>
      <c r="AA367" s="13"/>
      <c r="AB367" s="13"/>
      <c r="AC367" s="13"/>
      <c r="AD367" s="13"/>
      <c r="AE367" s="13"/>
      <c r="AT367" s="251" t="s">
        <v>250</v>
      </c>
      <c r="AU367" s="251" t="s">
        <v>90</v>
      </c>
      <c r="AV367" s="13" t="s">
        <v>90</v>
      </c>
      <c r="AW367" s="13" t="s">
        <v>4</v>
      </c>
      <c r="AX367" s="13" t="s">
        <v>88</v>
      </c>
      <c r="AY367" s="251" t="s">
        <v>161</v>
      </c>
    </row>
    <row r="368" s="2" customFormat="1" ht="21.75" customHeight="1">
      <c r="A368" s="39"/>
      <c r="B368" s="40"/>
      <c r="C368" s="219" t="s">
        <v>1880</v>
      </c>
      <c r="D368" s="219" t="s">
        <v>164</v>
      </c>
      <c r="E368" s="220" t="s">
        <v>1242</v>
      </c>
      <c r="F368" s="221" t="s">
        <v>1243</v>
      </c>
      <c r="G368" s="222" t="s">
        <v>248</v>
      </c>
      <c r="H368" s="223">
        <v>7.0220000000000002</v>
      </c>
      <c r="I368" s="224"/>
      <c r="J368" s="225">
        <f>ROUND(I368*H368,2)</f>
        <v>0</v>
      </c>
      <c r="K368" s="221" t="s">
        <v>168</v>
      </c>
      <c r="L368" s="45"/>
      <c r="M368" s="226" t="s">
        <v>1</v>
      </c>
      <c r="N368" s="227" t="s">
        <v>45</v>
      </c>
      <c r="O368" s="92"/>
      <c r="P368" s="228">
        <f>O368*H368</f>
        <v>0</v>
      </c>
      <c r="Q368" s="228">
        <v>0</v>
      </c>
      <c r="R368" s="228">
        <f>Q368*H368</f>
        <v>0</v>
      </c>
      <c r="S368" s="228">
        <v>3.0000000000000001E-05</v>
      </c>
      <c r="T368" s="229">
        <f>S368*H368</f>
        <v>0.00021066000000000002</v>
      </c>
      <c r="U368" s="39"/>
      <c r="V368" s="39"/>
      <c r="W368" s="39"/>
      <c r="X368" s="39"/>
      <c r="Y368" s="39"/>
      <c r="Z368" s="39"/>
      <c r="AA368" s="39"/>
      <c r="AB368" s="39"/>
      <c r="AC368" s="39"/>
      <c r="AD368" s="39"/>
      <c r="AE368" s="39"/>
      <c r="AR368" s="230" t="s">
        <v>303</v>
      </c>
      <c r="AT368" s="230" t="s">
        <v>164</v>
      </c>
      <c r="AU368" s="230" t="s">
        <v>90</v>
      </c>
      <c r="AY368" s="18" t="s">
        <v>161</v>
      </c>
      <c r="BE368" s="231">
        <f>IF(N368="základní",J368,0)</f>
        <v>0</v>
      </c>
      <c r="BF368" s="231">
        <f>IF(N368="snížená",J368,0)</f>
        <v>0</v>
      </c>
      <c r="BG368" s="231">
        <f>IF(N368="zákl. přenesená",J368,0)</f>
        <v>0</v>
      </c>
      <c r="BH368" s="231">
        <f>IF(N368="sníž. přenesená",J368,0)</f>
        <v>0</v>
      </c>
      <c r="BI368" s="231">
        <f>IF(N368="nulová",J368,0)</f>
        <v>0</v>
      </c>
      <c r="BJ368" s="18" t="s">
        <v>88</v>
      </c>
      <c r="BK368" s="231">
        <f>ROUND(I368*H368,2)</f>
        <v>0</v>
      </c>
      <c r="BL368" s="18" t="s">
        <v>303</v>
      </c>
      <c r="BM368" s="230" t="s">
        <v>2889</v>
      </c>
    </row>
    <row r="369" s="13" customFormat="1">
      <c r="A369" s="13"/>
      <c r="B369" s="241"/>
      <c r="C369" s="242"/>
      <c r="D369" s="232" t="s">
        <v>250</v>
      </c>
      <c r="E369" s="243" t="s">
        <v>1</v>
      </c>
      <c r="F369" s="244" t="s">
        <v>1740</v>
      </c>
      <c r="G369" s="242"/>
      <c r="H369" s="245">
        <v>7.0220000000000002</v>
      </c>
      <c r="I369" s="246"/>
      <c r="J369" s="242"/>
      <c r="K369" s="242"/>
      <c r="L369" s="247"/>
      <c r="M369" s="248"/>
      <c r="N369" s="249"/>
      <c r="O369" s="249"/>
      <c r="P369" s="249"/>
      <c r="Q369" s="249"/>
      <c r="R369" s="249"/>
      <c r="S369" s="249"/>
      <c r="T369" s="250"/>
      <c r="U369" s="13"/>
      <c r="V369" s="13"/>
      <c r="W369" s="13"/>
      <c r="X369" s="13"/>
      <c r="Y369" s="13"/>
      <c r="Z369" s="13"/>
      <c r="AA369" s="13"/>
      <c r="AB369" s="13"/>
      <c r="AC369" s="13"/>
      <c r="AD369" s="13"/>
      <c r="AE369" s="13"/>
      <c r="AT369" s="251" t="s">
        <v>250</v>
      </c>
      <c r="AU369" s="251" t="s">
        <v>90</v>
      </c>
      <c r="AV369" s="13" t="s">
        <v>90</v>
      </c>
      <c r="AW369" s="13" t="s">
        <v>36</v>
      </c>
      <c r="AX369" s="13" t="s">
        <v>80</v>
      </c>
      <c r="AY369" s="251" t="s">
        <v>161</v>
      </c>
    </row>
    <row r="370" s="14" customFormat="1">
      <c r="A370" s="14"/>
      <c r="B370" s="252"/>
      <c r="C370" s="253"/>
      <c r="D370" s="232" t="s">
        <v>250</v>
      </c>
      <c r="E370" s="254" t="s">
        <v>1</v>
      </c>
      <c r="F370" s="255" t="s">
        <v>253</v>
      </c>
      <c r="G370" s="253"/>
      <c r="H370" s="256">
        <v>7.0220000000000002</v>
      </c>
      <c r="I370" s="257"/>
      <c r="J370" s="253"/>
      <c r="K370" s="253"/>
      <c r="L370" s="258"/>
      <c r="M370" s="259"/>
      <c r="N370" s="260"/>
      <c r="O370" s="260"/>
      <c r="P370" s="260"/>
      <c r="Q370" s="260"/>
      <c r="R370" s="260"/>
      <c r="S370" s="260"/>
      <c r="T370" s="261"/>
      <c r="U370" s="14"/>
      <c r="V370" s="14"/>
      <c r="W370" s="14"/>
      <c r="X370" s="14"/>
      <c r="Y370" s="14"/>
      <c r="Z370" s="14"/>
      <c r="AA370" s="14"/>
      <c r="AB370" s="14"/>
      <c r="AC370" s="14"/>
      <c r="AD370" s="14"/>
      <c r="AE370" s="14"/>
      <c r="AT370" s="262" t="s">
        <v>250</v>
      </c>
      <c r="AU370" s="262" t="s">
        <v>90</v>
      </c>
      <c r="AV370" s="14" t="s">
        <v>184</v>
      </c>
      <c r="AW370" s="14" t="s">
        <v>36</v>
      </c>
      <c r="AX370" s="14" t="s">
        <v>88</v>
      </c>
      <c r="AY370" s="262" t="s">
        <v>161</v>
      </c>
    </row>
    <row r="371" s="2" customFormat="1" ht="16.5" customHeight="1">
      <c r="A371" s="39"/>
      <c r="B371" s="40"/>
      <c r="C371" s="263" t="s">
        <v>775</v>
      </c>
      <c r="D371" s="263" t="s">
        <v>261</v>
      </c>
      <c r="E371" s="264" t="s">
        <v>1233</v>
      </c>
      <c r="F371" s="265" t="s">
        <v>1234</v>
      </c>
      <c r="G371" s="266" t="s">
        <v>248</v>
      </c>
      <c r="H371" s="267">
        <v>7.3730000000000002</v>
      </c>
      <c r="I371" s="268"/>
      <c r="J371" s="269">
        <f>ROUND(I371*H371,2)</f>
        <v>0</v>
      </c>
      <c r="K371" s="265" t="s">
        <v>168</v>
      </c>
      <c r="L371" s="270"/>
      <c r="M371" s="271" t="s">
        <v>1</v>
      </c>
      <c r="N371" s="272" t="s">
        <v>45</v>
      </c>
      <c r="O371" s="92"/>
      <c r="P371" s="228">
        <f>O371*H371</f>
        <v>0</v>
      </c>
      <c r="Q371" s="228">
        <v>4.0000000000000003E-05</v>
      </c>
      <c r="R371" s="228">
        <f>Q371*H371</f>
        <v>0.00029492000000000006</v>
      </c>
      <c r="S371" s="228">
        <v>0</v>
      </c>
      <c r="T371" s="229">
        <f>S371*H371</f>
        <v>0</v>
      </c>
      <c r="U371" s="39"/>
      <c r="V371" s="39"/>
      <c r="W371" s="39"/>
      <c r="X371" s="39"/>
      <c r="Y371" s="39"/>
      <c r="Z371" s="39"/>
      <c r="AA371" s="39"/>
      <c r="AB371" s="39"/>
      <c r="AC371" s="39"/>
      <c r="AD371" s="39"/>
      <c r="AE371" s="39"/>
      <c r="AR371" s="230" t="s">
        <v>309</v>
      </c>
      <c r="AT371" s="230" t="s">
        <v>261</v>
      </c>
      <c r="AU371" s="230" t="s">
        <v>90</v>
      </c>
      <c r="AY371" s="18" t="s">
        <v>161</v>
      </c>
      <c r="BE371" s="231">
        <f>IF(N371="základní",J371,0)</f>
        <v>0</v>
      </c>
      <c r="BF371" s="231">
        <f>IF(N371="snížená",J371,0)</f>
        <v>0</v>
      </c>
      <c r="BG371" s="231">
        <f>IF(N371="zákl. přenesená",J371,0)</f>
        <v>0</v>
      </c>
      <c r="BH371" s="231">
        <f>IF(N371="sníž. přenesená",J371,0)</f>
        <v>0</v>
      </c>
      <c r="BI371" s="231">
        <f>IF(N371="nulová",J371,0)</f>
        <v>0</v>
      </c>
      <c r="BJ371" s="18" t="s">
        <v>88</v>
      </c>
      <c r="BK371" s="231">
        <f>ROUND(I371*H371,2)</f>
        <v>0</v>
      </c>
      <c r="BL371" s="18" t="s">
        <v>303</v>
      </c>
      <c r="BM371" s="230" t="s">
        <v>2890</v>
      </c>
    </row>
    <row r="372" s="13" customFormat="1">
      <c r="A372" s="13"/>
      <c r="B372" s="241"/>
      <c r="C372" s="242"/>
      <c r="D372" s="232" t="s">
        <v>250</v>
      </c>
      <c r="E372" s="242"/>
      <c r="F372" s="244" t="s">
        <v>1742</v>
      </c>
      <c r="G372" s="242"/>
      <c r="H372" s="245">
        <v>7.3730000000000002</v>
      </c>
      <c r="I372" s="246"/>
      <c r="J372" s="242"/>
      <c r="K372" s="242"/>
      <c r="L372" s="247"/>
      <c r="M372" s="248"/>
      <c r="N372" s="249"/>
      <c r="O372" s="249"/>
      <c r="P372" s="249"/>
      <c r="Q372" s="249"/>
      <c r="R372" s="249"/>
      <c r="S372" s="249"/>
      <c r="T372" s="250"/>
      <c r="U372" s="13"/>
      <c r="V372" s="13"/>
      <c r="W372" s="13"/>
      <c r="X372" s="13"/>
      <c r="Y372" s="13"/>
      <c r="Z372" s="13"/>
      <c r="AA372" s="13"/>
      <c r="AB372" s="13"/>
      <c r="AC372" s="13"/>
      <c r="AD372" s="13"/>
      <c r="AE372" s="13"/>
      <c r="AT372" s="251" t="s">
        <v>250</v>
      </c>
      <c r="AU372" s="251" t="s">
        <v>90</v>
      </c>
      <c r="AV372" s="13" t="s">
        <v>90</v>
      </c>
      <c r="AW372" s="13" t="s">
        <v>4</v>
      </c>
      <c r="AX372" s="13" t="s">
        <v>88</v>
      </c>
      <c r="AY372" s="251" t="s">
        <v>161</v>
      </c>
    </row>
    <row r="373" s="2" customFormat="1" ht="24.15" customHeight="1">
      <c r="A373" s="39"/>
      <c r="B373" s="40"/>
      <c r="C373" s="263" t="s">
        <v>2891</v>
      </c>
      <c r="D373" s="263" t="s">
        <v>261</v>
      </c>
      <c r="E373" s="264" t="s">
        <v>1238</v>
      </c>
      <c r="F373" s="265" t="s">
        <v>1239</v>
      </c>
      <c r="G373" s="266" t="s">
        <v>441</v>
      </c>
      <c r="H373" s="267">
        <v>7.3730000000000002</v>
      </c>
      <c r="I373" s="268"/>
      <c r="J373" s="269">
        <f>ROUND(I373*H373,2)</f>
        <v>0</v>
      </c>
      <c r="K373" s="265" t="s">
        <v>168</v>
      </c>
      <c r="L373" s="270"/>
      <c r="M373" s="271" t="s">
        <v>1</v>
      </c>
      <c r="N373" s="272" t="s">
        <v>45</v>
      </c>
      <c r="O373" s="92"/>
      <c r="P373" s="228">
        <f>O373*H373</f>
        <v>0</v>
      </c>
      <c r="Q373" s="228">
        <v>0</v>
      </c>
      <c r="R373" s="228">
        <f>Q373*H373</f>
        <v>0</v>
      </c>
      <c r="S373" s="228">
        <v>0</v>
      </c>
      <c r="T373" s="229">
        <f>S373*H373</f>
        <v>0</v>
      </c>
      <c r="U373" s="39"/>
      <c r="V373" s="39"/>
      <c r="W373" s="39"/>
      <c r="X373" s="39"/>
      <c r="Y373" s="39"/>
      <c r="Z373" s="39"/>
      <c r="AA373" s="39"/>
      <c r="AB373" s="39"/>
      <c r="AC373" s="39"/>
      <c r="AD373" s="39"/>
      <c r="AE373" s="39"/>
      <c r="AR373" s="230" t="s">
        <v>309</v>
      </c>
      <c r="AT373" s="230" t="s">
        <v>261</v>
      </c>
      <c r="AU373" s="230" t="s">
        <v>90</v>
      </c>
      <c r="AY373" s="18" t="s">
        <v>161</v>
      </c>
      <c r="BE373" s="231">
        <f>IF(N373="základní",J373,0)</f>
        <v>0</v>
      </c>
      <c r="BF373" s="231">
        <f>IF(N373="snížená",J373,0)</f>
        <v>0</v>
      </c>
      <c r="BG373" s="231">
        <f>IF(N373="zákl. přenesená",J373,0)</f>
        <v>0</v>
      </c>
      <c r="BH373" s="231">
        <f>IF(N373="sníž. přenesená",J373,0)</f>
        <v>0</v>
      </c>
      <c r="BI373" s="231">
        <f>IF(N373="nulová",J373,0)</f>
        <v>0</v>
      </c>
      <c r="BJ373" s="18" t="s">
        <v>88</v>
      </c>
      <c r="BK373" s="231">
        <f>ROUND(I373*H373,2)</f>
        <v>0</v>
      </c>
      <c r="BL373" s="18" t="s">
        <v>303</v>
      </c>
      <c r="BM373" s="230" t="s">
        <v>2892</v>
      </c>
    </row>
    <row r="374" s="13" customFormat="1">
      <c r="A374" s="13"/>
      <c r="B374" s="241"/>
      <c r="C374" s="242"/>
      <c r="D374" s="232" t="s">
        <v>250</v>
      </c>
      <c r="E374" s="242"/>
      <c r="F374" s="244" t="s">
        <v>1742</v>
      </c>
      <c r="G374" s="242"/>
      <c r="H374" s="245">
        <v>7.3730000000000002</v>
      </c>
      <c r="I374" s="246"/>
      <c r="J374" s="242"/>
      <c r="K374" s="242"/>
      <c r="L374" s="247"/>
      <c r="M374" s="248"/>
      <c r="N374" s="249"/>
      <c r="O374" s="249"/>
      <c r="P374" s="249"/>
      <c r="Q374" s="249"/>
      <c r="R374" s="249"/>
      <c r="S374" s="249"/>
      <c r="T374" s="250"/>
      <c r="U374" s="13"/>
      <c r="V374" s="13"/>
      <c r="W374" s="13"/>
      <c r="X374" s="13"/>
      <c r="Y374" s="13"/>
      <c r="Z374" s="13"/>
      <c r="AA374" s="13"/>
      <c r="AB374" s="13"/>
      <c r="AC374" s="13"/>
      <c r="AD374" s="13"/>
      <c r="AE374" s="13"/>
      <c r="AT374" s="251" t="s">
        <v>250</v>
      </c>
      <c r="AU374" s="251" t="s">
        <v>90</v>
      </c>
      <c r="AV374" s="13" t="s">
        <v>90</v>
      </c>
      <c r="AW374" s="13" t="s">
        <v>4</v>
      </c>
      <c r="AX374" s="13" t="s">
        <v>88</v>
      </c>
      <c r="AY374" s="251" t="s">
        <v>161</v>
      </c>
    </row>
    <row r="375" s="2" customFormat="1" ht="24.15" customHeight="1">
      <c r="A375" s="39"/>
      <c r="B375" s="40"/>
      <c r="C375" s="219" t="s">
        <v>2893</v>
      </c>
      <c r="D375" s="219" t="s">
        <v>164</v>
      </c>
      <c r="E375" s="220" t="s">
        <v>1252</v>
      </c>
      <c r="F375" s="221" t="s">
        <v>1253</v>
      </c>
      <c r="G375" s="222" t="s">
        <v>248</v>
      </c>
      <c r="H375" s="223">
        <v>64.353999999999999</v>
      </c>
      <c r="I375" s="224"/>
      <c r="J375" s="225">
        <f>ROUND(I375*H375,2)</f>
        <v>0</v>
      </c>
      <c r="K375" s="221" t="s">
        <v>168</v>
      </c>
      <c r="L375" s="45"/>
      <c r="M375" s="226" t="s">
        <v>1</v>
      </c>
      <c r="N375" s="227" t="s">
        <v>45</v>
      </c>
      <c r="O375" s="92"/>
      <c r="P375" s="228">
        <f>O375*H375</f>
        <v>0</v>
      </c>
      <c r="Q375" s="228">
        <v>0.00021000000000000001</v>
      </c>
      <c r="R375" s="228">
        <f>Q375*H375</f>
        <v>0.01351434</v>
      </c>
      <c r="S375" s="228">
        <v>0</v>
      </c>
      <c r="T375" s="229">
        <f>S375*H375</f>
        <v>0</v>
      </c>
      <c r="U375" s="39"/>
      <c r="V375" s="39"/>
      <c r="W375" s="39"/>
      <c r="X375" s="39"/>
      <c r="Y375" s="39"/>
      <c r="Z375" s="39"/>
      <c r="AA375" s="39"/>
      <c r="AB375" s="39"/>
      <c r="AC375" s="39"/>
      <c r="AD375" s="39"/>
      <c r="AE375" s="39"/>
      <c r="AR375" s="230" t="s">
        <v>303</v>
      </c>
      <c r="AT375" s="230" t="s">
        <v>164</v>
      </c>
      <c r="AU375" s="230" t="s">
        <v>90</v>
      </c>
      <c r="AY375" s="18" t="s">
        <v>161</v>
      </c>
      <c r="BE375" s="231">
        <f>IF(N375="základní",J375,0)</f>
        <v>0</v>
      </c>
      <c r="BF375" s="231">
        <f>IF(N375="snížená",J375,0)</f>
        <v>0</v>
      </c>
      <c r="BG375" s="231">
        <f>IF(N375="zákl. přenesená",J375,0)</f>
        <v>0</v>
      </c>
      <c r="BH375" s="231">
        <f>IF(N375="sníž. přenesená",J375,0)</f>
        <v>0</v>
      </c>
      <c r="BI375" s="231">
        <f>IF(N375="nulová",J375,0)</f>
        <v>0</v>
      </c>
      <c r="BJ375" s="18" t="s">
        <v>88</v>
      </c>
      <c r="BK375" s="231">
        <f>ROUND(I375*H375,2)</f>
        <v>0</v>
      </c>
      <c r="BL375" s="18" t="s">
        <v>303</v>
      </c>
      <c r="BM375" s="230" t="s">
        <v>2894</v>
      </c>
    </row>
    <row r="376" s="2" customFormat="1" ht="24.15" customHeight="1">
      <c r="A376" s="39"/>
      <c r="B376" s="40"/>
      <c r="C376" s="219" t="s">
        <v>2895</v>
      </c>
      <c r="D376" s="219" t="s">
        <v>164</v>
      </c>
      <c r="E376" s="220" t="s">
        <v>1256</v>
      </c>
      <c r="F376" s="221" t="s">
        <v>1257</v>
      </c>
      <c r="G376" s="222" t="s">
        <v>248</v>
      </c>
      <c r="H376" s="223">
        <v>4.7999999999999998</v>
      </c>
      <c r="I376" s="224"/>
      <c r="J376" s="225">
        <f>ROUND(I376*H376,2)</f>
        <v>0</v>
      </c>
      <c r="K376" s="221" t="s">
        <v>168</v>
      </c>
      <c r="L376" s="45"/>
      <c r="M376" s="226" t="s">
        <v>1</v>
      </c>
      <c r="N376" s="227" t="s">
        <v>45</v>
      </c>
      <c r="O376" s="92"/>
      <c r="P376" s="228">
        <f>O376*H376</f>
        <v>0</v>
      </c>
      <c r="Q376" s="228">
        <v>2.0000000000000002E-05</v>
      </c>
      <c r="R376" s="228">
        <f>Q376*H376</f>
        <v>9.6000000000000002E-05</v>
      </c>
      <c r="S376" s="228">
        <v>0</v>
      </c>
      <c r="T376" s="229">
        <f>S376*H376</f>
        <v>0</v>
      </c>
      <c r="U376" s="39"/>
      <c r="V376" s="39"/>
      <c r="W376" s="39"/>
      <c r="X376" s="39"/>
      <c r="Y376" s="39"/>
      <c r="Z376" s="39"/>
      <c r="AA376" s="39"/>
      <c r="AB376" s="39"/>
      <c r="AC376" s="39"/>
      <c r="AD376" s="39"/>
      <c r="AE376" s="39"/>
      <c r="AR376" s="230" t="s">
        <v>303</v>
      </c>
      <c r="AT376" s="230" t="s">
        <v>164</v>
      </c>
      <c r="AU376" s="230" t="s">
        <v>90</v>
      </c>
      <c r="AY376" s="18" t="s">
        <v>161</v>
      </c>
      <c r="BE376" s="231">
        <f>IF(N376="základní",J376,0)</f>
        <v>0</v>
      </c>
      <c r="BF376" s="231">
        <f>IF(N376="snížená",J376,0)</f>
        <v>0</v>
      </c>
      <c r="BG376" s="231">
        <f>IF(N376="zákl. přenesená",J376,0)</f>
        <v>0</v>
      </c>
      <c r="BH376" s="231">
        <f>IF(N376="sníž. přenesená",J376,0)</f>
        <v>0</v>
      </c>
      <c r="BI376" s="231">
        <f>IF(N376="nulová",J376,0)</f>
        <v>0</v>
      </c>
      <c r="BJ376" s="18" t="s">
        <v>88</v>
      </c>
      <c r="BK376" s="231">
        <f>ROUND(I376*H376,2)</f>
        <v>0</v>
      </c>
      <c r="BL376" s="18" t="s">
        <v>303</v>
      </c>
      <c r="BM376" s="230" t="s">
        <v>2896</v>
      </c>
    </row>
    <row r="377" s="2" customFormat="1" ht="24.15" customHeight="1">
      <c r="A377" s="39"/>
      <c r="B377" s="40"/>
      <c r="C377" s="219" t="s">
        <v>2897</v>
      </c>
      <c r="D377" s="219" t="s">
        <v>164</v>
      </c>
      <c r="E377" s="220" t="s">
        <v>1260</v>
      </c>
      <c r="F377" s="221" t="s">
        <v>1261</v>
      </c>
      <c r="G377" s="222" t="s">
        <v>248</v>
      </c>
      <c r="H377" s="223">
        <v>2.222</v>
      </c>
      <c r="I377" s="224"/>
      <c r="J377" s="225">
        <f>ROUND(I377*H377,2)</f>
        <v>0</v>
      </c>
      <c r="K377" s="221" t="s">
        <v>168</v>
      </c>
      <c r="L377" s="45"/>
      <c r="M377" s="226" t="s">
        <v>1</v>
      </c>
      <c r="N377" s="227" t="s">
        <v>45</v>
      </c>
      <c r="O377" s="92"/>
      <c r="P377" s="228">
        <f>O377*H377</f>
        <v>0</v>
      </c>
      <c r="Q377" s="228">
        <v>1.0000000000000001E-05</v>
      </c>
      <c r="R377" s="228">
        <f>Q377*H377</f>
        <v>2.2220000000000001E-05</v>
      </c>
      <c r="S377" s="228">
        <v>0</v>
      </c>
      <c r="T377" s="229">
        <f>S377*H377</f>
        <v>0</v>
      </c>
      <c r="U377" s="39"/>
      <c r="V377" s="39"/>
      <c r="W377" s="39"/>
      <c r="X377" s="39"/>
      <c r="Y377" s="39"/>
      <c r="Z377" s="39"/>
      <c r="AA377" s="39"/>
      <c r="AB377" s="39"/>
      <c r="AC377" s="39"/>
      <c r="AD377" s="39"/>
      <c r="AE377" s="39"/>
      <c r="AR377" s="230" t="s">
        <v>303</v>
      </c>
      <c r="AT377" s="230" t="s">
        <v>164</v>
      </c>
      <c r="AU377" s="230" t="s">
        <v>90</v>
      </c>
      <c r="AY377" s="18" t="s">
        <v>161</v>
      </c>
      <c r="BE377" s="231">
        <f>IF(N377="základní",J377,0)</f>
        <v>0</v>
      </c>
      <c r="BF377" s="231">
        <f>IF(N377="snížená",J377,0)</f>
        <v>0</v>
      </c>
      <c r="BG377" s="231">
        <f>IF(N377="zákl. přenesená",J377,0)</f>
        <v>0</v>
      </c>
      <c r="BH377" s="231">
        <f>IF(N377="sníž. přenesená",J377,0)</f>
        <v>0</v>
      </c>
      <c r="BI377" s="231">
        <f>IF(N377="nulová",J377,0)</f>
        <v>0</v>
      </c>
      <c r="BJ377" s="18" t="s">
        <v>88</v>
      </c>
      <c r="BK377" s="231">
        <f>ROUND(I377*H377,2)</f>
        <v>0</v>
      </c>
      <c r="BL377" s="18" t="s">
        <v>303</v>
      </c>
      <c r="BM377" s="230" t="s">
        <v>2898</v>
      </c>
    </row>
    <row r="378" s="2" customFormat="1" ht="24.15" customHeight="1">
      <c r="A378" s="39"/>
      <c r="B378" s="40"/>
      <c r="C378" s="219" t="s">
        <v>2899</v>
      </c>
      <c r="D378" s="219" t="s">
        <v>164</v>
      </c>
      <c r="E378" s="220" t="s">
        <v>1264</v>
      </c>
      <c r="F378" s="221" t="s">
        <v>1265</v>
      </c>
      <c r="G378" s="222" t="s">
        <v>248</v>
      </c>
      <c r="H378" s="223">
        <v>16.920000000000002</v>
      </c>
      <c r="I378" s="224"/>
      <c r="J378" s="225">
        <f>ROUND(I378*H378,2)</f>
        <v>0</v>
      </c>
      <c r="K378" s="221" t="s">
        <v>168</v>
      </c>
      <c r="L378" s="45"/>
      <c r="M378" s="226" t="s">
        <v>1</v>
      </c>
      <c r="N378" s="227" t="s">
        <v>45</v>
      </c>
      <c r="O378" s="92"/>
      <c r="P378" s="228">
        <f>O378*H378</f>
        <v>0</v>
      </c>
      <c r="Q378" s="228">
        <v>1.0000000000000001E-05</v>
      </c>
      <c r="R378" s="228">
        <f>Q378*H378</f>
        <v>0.00016920000000000002</v>
      </c>
      <c r="S378" s="228">
        <v>0</v>
      </c>
      <c r="T378" s="229">
        <f>S378*H378</f>
        <v>0</v>
      </c>
      <c r="U378" s="39"/>
      <c r="V378" s="39"/>
      <c r="W378" s="39"/>
      <c r="X378" s="39"/>
      <c r="Y378" s="39"/>
      <c r="Z378" s="39"/>
      <c r="AA378" s="39"/>
      <c r="AB378" s="39"/>
      <c r="AC378" s="39"/>
      <c r="AD378" s="39"/>
      <c r="AE378" s="39"/>
      <c r="AR378" s="230" t="s">
        <v>303</v>
      </c>
      <c r="AT378" s="230" t="s">
        <v>164</v>
      </c>
      <c r="AU378" s="230" t="s">
        <v>90</v>
      </c>
      <c r="AY378" s="18" t="s">
        <v>161</v>
      </c>
      <c r="BE378" s="231">
        <f>IF(N378="základní",J378,0)</f>
        <v>0</v>
      </c>
      <c r="BF378" s="231">
        <f>IF(N378="snížená",J378,0)</f>
        <v>0</v>
      </c>
      <c r="BG378" s="231">
        <f>IF(N378="zákl. přenesená",J378,0)</f>
        <v>0</v>
      </c>
      <c r="BH378" s="231">
        <f>IF(N378="sníž. přenesená",J378,0)</f>
        <v>0</v>
      </c>
      <c r="BI378" s="231">
        <f>IF(N378="nulová",J378,0)</f>
        <v>0</v>
      </c>
      <c r="BJ378" s="18" t="s">
        <v>88</v>
      </c>
      <c r="BK378" s="231">
        <f>ROUND(I378*H378,2)</f>
        <v>0</v>
      </c>
      <c r="BL378" s="18" t="s">
        <v>303</v>
      </c>
      <c r="BM378" s="230" t="s">
        <v>2900</v>
      </c>
    </row>
    <row r="379" s="2" customFormat="1" ht="33" customHeight="1">
      <c r="A379" s="39"/>
      <c r="B379" s="40"/>
      <c r="C379" s="219" t="s">
        <v>2901</v>
      </c>
      <c r="D379" s="219" t="s">
        <v>164</v>
      </c>
      <c r="E379" s="220" t="s">
        <v>1267</v>
      </c>
      <c r="F379" s="221" t="s">
        <v>1268</v>
      </c>
      <c r="G379" s="222" t="s">
        <v>248</v>
      </c>
      <c r="H379" s="223">
        <v>64.353999999999999</v>
      </c>
      <c r="I379" s="224"/>
      <c r="J379" s="225">
        <f>ROUND(I379*H379,2)</f>
        <v>0</v>
      </c>
      <c r="K379" s="221" t="s">
        <v>168</v>
      </c>
      <c r="L379" s="45"/>
      <c r="M379" s="226" t="s">
        <v>1</v>
      </c>
      <c r="N379" s="227" t="s">
        <v>45</v>
      </c>
      <c r="O379" s="92"/>
      <c r="P379" s="228">
        <f>O379*H379</f>
        <v>0</v>
      </c>
      <c r="Q379" s="228">
        <v>0.00029</v>
      </c>
      <c r="R379" s="228">
        <f>Q379*H379</f>
        <v>0.018662660000000001</v>
      </c>
      <c r="S379" s="228">
        <v>0</v>
      </c>
      <c r="T379" s="229">
        <f>S379*H379</f>
        <v>0</v>
      </c>
      <c r="U379" s="39"/>
      <c r="V379" s="39"/>
      <c r="W379" s="39"/>
      <c r="X379" s="39"/>
      <c r="Y379" s="39"/>
      <c r="Z379" s="39"/>
      <c r="AA379" s="39"/>
      <c r="AB379" s="39"/>
      <c r="AC379" s="39"/>
      <c r="AD379" s="39"/>
      <c r="AE379" s="39"/>
      <c r="AR379" s="230" t="s">
        <v>303</v>
      </c>
      <c r="AT379" s="230" t="s">
        <v>164</v>
      </c>
      <c r="AU379" s="230" t="s">
        <v>90</v>
      </c>
      <c r="AY379" s="18" t="s">
        <v>161</v>
      </c>
      <c r="BE379" s="231">
        <f>IF(N379="základní",J379,0)</f>
        <v>0</v>
      </c>
      <c r="BF379" s="231">
        <f>IF(N379="snížená",J379,0)</f>
        <v>0</v>
      </c>
      <c r="BG379" s="231">
        <f>IF(N379="zákl. přenesená",J379,0)</f>
        <v>0</v>
      </c>
      <c r="BH379" s="231">
        <f>IF(N379="sníž. přenesená",J379,0)</f>
        <v>0</v>
      </c>
      <c r="BI379" s="231">
        <f>IF(N379="nulová",J379,0)</f>
        <v>0</v>
      </c>
      <c r="BJ379" s="18" t="s">
        <v>88</v>
      </c>
      <c r="BK379" s="231">
        <f>ROUND(I379*H379,2)</f>
        <v>0</v>
      </c>
      <c r="BL379" s="18" t="s">
        <v>303</v>
      </c>
      <c r="BM379" s="230" t="s">
        <v>2902</v>
      </c>
    </row>
    <row r="380" s="12" customFormat="1" ht="25.92" customHeight="1">
      <c r="A380" s="12"/>
      <c r="B380" s="203"/>
      <c r="C380" s="204"/>
      <c r="D380" s="205" t="s">
        <v>79</v>
      </c>
      <c r="E380" s="206" t="s">
        <v>813</v>
      </c>
      <c r="F380" s="206" t="s">
        <v>814</v>
      </c>
      <c r="G380" s="204"/>
      <c r="H380" s="204"/>
      <c r="I380" s="207"/>
      <c r="J380" s="208">
        <f>BK380</f>
        <v>0</v>
      </c>
      <c r="K380" s="204"/>
      <c r="L380" s="209"/>
      <c r="M380" s="210"/>
      <c r="N380" s="211"/>
      <c r="O380" s="211"/>
      <c r="P380" s="212">
        <f>SUM(P381:P384)</f>
        <v>0</v>
      </c>
      <c r="Q380" s="211"/>
      <c r="R380" s="212">
        <f>SUM(R381:R384)</f>
        <v>0</v>
      </c>
      <c r="S380" s="211"/>
      <c r="T380" s="213">
        <f>SUM(T381:T384)</f>
        <v>0</v>
      </c>
      <c r="U380" s="12"/>
      <c r="V380" s="12"/>
      <c r="W380" s="12"/>
      <c r="X380" s="12"/>
      <c r="Y380" s="12"/>
      <c r="Z380" s="12"/>
      <c r="AA380" s="12"/>
      <c r="AB380" s="12"/>
      <c r="AC380" s="12"/>
      <c r="AD380" s="12"/>
      <c r="AE380" s="12"/>
      <c r="AR380" s="214" t="s">
        <v>184</v>
      </c>
      <c r="AT380" s="215" t="s">
        <v>79</v>
      </c>
      <c r="AU380" s="215" t="s">
        <v>80</v>
      </c>
      <c r="AY380" s="214" t="s">
        <v>161</v>
      </c>
      <c r="BK380" s="216">
        <f>SUM(BK381:BK384)</f>
        <v>0</v>
      </c>
    </row>
    <row r="381" s="2" customFormat="1" ht="16.5" customHeight="1">
      <c r="A381" s="39"/>
      <c r="B381" s="40"/>
      <c r="C381" s="219" t="s">
        <v>2903</v>
      </c>
      <c r="D381" s="219" t="s">
        <v>164</v>
      </c>
      <c r="E381" s="220" t="s">
        <v>1270</v>
      </c>
      <c r="F381" s="221" t="s">
        <v>1271</v>
      </c>
      <c r="G381" s="222" t="s">
        <v>406</v>
      </c>
      <c r="H381" s="223">
        <v>8</v>
      </c>
      <c r="I381" s="224"/>
      <c r="J381" s="225">
        <f>ROUND(I381*H381,2)</f>
        <v>0</v>
      </c>
      <c r="K381" s="221" t="s">
        <v>168</v>
      </c>
      <c r="L381" s="45"/>
      <c r="M381" s="226" t="s">
        <v>1</v>
      </c>
      <c r="N381" s="227" t="s">
        <v>45</v>
      </c>
      <c r="O381" s="92"/>
      <c r="P381" s="228">
        <f>O381*H381</f>
        <v>0</v>
      </c>
      <c r="Q381" s="228">
        <v>0</v>
      </c>
      <c r="R381" s="228">
        <f>Q381*H381</f>
        <v>0</v>
      </c>
      <c r="S381" s="228">
        <v>0</v>
      </c>
      <c r="T381" s="229">
        <f>S381*H381</f>
        <v>0</v>
      </c>
      <c r="U381" s="39"/>
      <c r="V381" s="39"/>
      <c r="W381" s="39"/>
      <c r="X381" s="39"/>
      <c r="Y381" s="39"/>
      <c r="Z381" s="39"/>
      <c r="AA381" s="39"/>
      <c r="AB381" s="39"/>
      <c r="AC381" s="39"/>
      <c r="AD381" s="39"/>
      <c r="AE381" s="39"/>
      <c r="AR381" s="230" t="s">
        <v>407</v>
      </c>
      <c r="AT381" s="230" t="s">
        <v>164</v>
      </c>
      <c r="AU381" s="230" t="s">
        <v>88</v>
      </c>
      <c r="AY381" s="18" t="s">
        <v>161</v>
      </c>
      <c r="BE381" s="231">
        <f>IF(N381="základní",J381,0)</f>
        <v>0</v>
      </c>
      <c r="BF381" s="231">
        <f>IF(N381="snížená",J381,0)</f>
        <v>0</v>
      </c>
      <c r="BG381" s="231">
        <f>IF(N381="zákl. přenesená",J381,0)</f>
        <v>0</v>
      </c>
      <c r="BH381" s="231">
        <f>IF(N381="sníž. přenesená",J381,0)</f>
        <v>0</v>
      </c>
      <c r="BI381" s="231">
        <f>IF(N381="nulová",J381,0)</f>
        <v>0</v>
      </c>
      <c r="BJ381" s="18" t="s">
        <v>88</v>
      </c>
      <c r="BK381" s="231">
        <f>ROUND(I381*H381,2)</f>
        <v>0</v>
      </c>
      <c r="BL381" s="18" t="s">
        <v>407</v>
      </c>
      <c r="BM381" s="230" t="s">
        <v>2904</v>
      </c>
    </row>
    <row r="382" s="2" customFormat="1">
      <c r="A382" s="39"/>
      <c r="B382" s="40"/>
      <c r="C382" s="41"/>
      <c r="D382" s="232" t="s">
        <v>171</v>
      </c>
      <c r="E382" s="41"/>
      <c r="F382" s="233" t="s">
        <v>1273</v>
      </c>
      <c r="G382" s="41"/>
      <c r="H382" s="41"/>
      <c r="I382" s="234"/>
      <c r="J382" s="41"/>
      <c r="K382" s="41"/>
      <c r="L382" s="45"/>
      <c r="M382" s="235"/>
      <c r="N382" s="236"/>
      <c r="O382" s="92"/>
      <c r="P382" s="92"/>
      <c r="Q382" s="92"/>
      <c r="R382" s="92"/>
      <c r="S382" s="92"/>
      <c r="T382" s="93"/>
      <c r="U382" s="39"/>
      <c r="V382" s="39"/>
      <c r="W382" s="39"/>
      <c r="X382" s="39"/>
      <c r="Y382" s="39"/>
      <c r="Z382" s="39"/>
      <c r="AA382" s="39"/>
      <c r="AB382" s="39"/>
      <c r="AC382" s="39"/>
      <c r="AD382" s="39"/>
      <c r="AE382" s="39"/>
      <c r="AT382" s="18" t="s">
        <v>171</v>
      </c>
      <c r="AU382" s="18" t="s">
        <v>88</v>
      </c>
    </row>
    <row r="383" s="2" customFormat="1" ht="16.5" customHeight="1">
      <c r="A383" s="39"/>
      <c r="B383" s="40"/>
      <c r="C383" s="219" t="s">
        <v>2905</v>
      </c>
      <c r="D383" s="219" t="s">
        <v>164</v>
      </c>
      <c r="E383" s="220" t="s">
        <v>1274</v>
      </c>
      <c r="F383" s="221" t="s">
        <v>1275</v>
      </c>
      <c r="G383" s="222" t="s">
        <v>406</v>
      </c>
      <c r="H383" s="223">
        <v>8</v>
      </c>
      <c r="I383" s="224"/>
      <c r="J383" s="225">
        <f>ROUND(I383*H383,2)</f>
        <v>0</v>
      </c>
      <c r="K383" s="221" t="s">
        <v>168</v>
      </c>
      <c r="L383" s="45"/>
      <c r="M383" s="226" t="s">
        <v>1</v>
      </c>
      <c r="N383" s="227" t="s">
        <v>45</v>
      </c>
      <c r="O383" s="92"/>
      <c r="P383" s="228">
        <f>O383*H383</f>
        <v>0</v>
      </c>
      <c r="Q383" s="228">
        <v>0</v>
      </c>
      <c r="R383" s="228">
        <f>Q383*H383</f>
        <v>0</v>
      </c>
      <c r="S383" s="228">
        <v>0</v>
      </c>
      <c r="T383" s="229">
        <f>S383*H383</f>
        <v>0</v>
      </c>
      <c r="U383" s="39"/>
      <c r="V383" s="39"/>
      <c r="W383" s="39"/>
      <c r="X383" s="39"/>
      <c r="Y383" s="39"/>
      <c r="Z383" s="39"/>
      <c r="AA383" s="39"/>
      <c r="AB383" s="39"/>
      <c r="AC383" s="39"/>
      <c r="AD383" s="39"/>
      <c r="AE383" s="39"/>
      <c r="AR383" s="230" t="s">
        <v>407</v>
      </c>
      <c r="AT383" s="230" t="s">
        <v>164</v>
      </c>
      <c r="AU383" s="230" t="s">
        <v>88</v>
      </c>
      <c r="AY383" s="18" t="s">
        <v>161</v>
      </c>
      <c r="BE383" s="231">
        <f>IF(N383="základní",J383,0)</f>
        <v>0</v>
      </c>
      <c r="BF383" s="231">
        <f>IF(N383="snížená",J383,0)</f>
        <v>0</v>
      </c>
      <c r="BG383" s="231">
        <f>IF(N383="zákl. přenesená",J383,0)</f>
        <v>0</v>
      </c>
      <c r="BH383" s="231">
        <f>IF(N383="sníž. přenesená",J383,0)</f>
        <v>0</v>
      </c>
      <c r="BI383" s="231">
        <f>IF(N383="nulová",J383,0)</f>
        <v>0</v>
      </c>
      <c r="BJ383" s="18" t="s">
        <v>88</v>
      </c>
      <c r="BK383" s="231">
        <f>ROUND(I383*H383,2)</f>
        <v>0</v>
      </c>
      <c r="BL383" s="18" t="s">
        <v>407</v>
      </c>
      <c r="BM383" s="230" t="s">
        <v>2906</v>
      </c>
    </row>
    <row r="384" s="2" customFormat="1">
      <c r="A384" s="39"/>
      <c r="B384" s="40"/>
      <c r="C384" s="41"/>
      <c r="D384" s="232" t="s">
        <v>171</v>
      </c>
      <c r="E384" s="41"/>
      <c r="F384" s="233" t="s">
        <v>1273</v>
      </c>
      <c r="G384" s="41"/>
      <c r="H384" s="41"/>
      <c r="I384" s="234"/>
      <c r="J384" s="41"/>
      <c r="K384" s="41"/>
      <c r="L384" s="45"/>
      <c r="M384" s="237"/>
      <c r="N384" s="238"/>
      <c r="O384" s="239"/>
      <c r="P384" s="239"/>
      <c r="Q384" s="239"/>
      <c r="R384" s="239"/>
      <c r="S384" s="239"/>
      <c r="T384" s="240"/>
      <c r="U384" s="39"/>
      <c r="V384" s="39"/>
      <c r="W384" s="39"/>
      <c r="X384" s="39"/>
      <c r="Y384" s="39"/>
      <c r="Z384" s="39"/>
      <c r="AA384" s="39"/>
      <c r="AB384" s="39"/>
      <c r="AC384" s="39"/>
      <c r="AD384" s="39"/>
      <c r="AE384" s="39"/>
      <c r="AT384" s="18" t="s">
        <v>171</v>
      </c>
      <c r="AU384" s="18" t="s">
        <v>88</v>
      </c>
    </row>
    <row r="385" s="2" customFormat="1" ht="6.96" customHeight="1">
      <c r="A385" s="39"/>
      <c r="B385" s="67"/>
      <c r="C385" s="68"/>
      <c r="D385" s="68"/>
      <c r="E385" s="68"/>
      <c r="F385" s="68"/>
      <c r="G385" s="68"/>
      <c r="H385" s="68"/>
      <c r="I385" s="68"/>
      <c r="J385" s="68"/>
      <c r="K385" s="68"/>
      <c r="L385" s="45"/>
      <c r="M385" s="39"/>
      <c r="O385" s="39"/>
      <c r="P385" s="39"/>
      <c r="Q385" s="39"/>
      <c r="R385" s="39"/>
      <c r="S385" s="39"/>
      <c r="T385" s="39"/>
      <c r="U385" s="39"/>
      <c r="V385" s="39"/>
      <c r="W385" s="39"/>
      <c r="X385" s="39"/>
      <c r="Y385" s="39"/>
      <c r="Z385" s="39"/>
      <c r="AA385" s="39"/>
      <c r="AB385" s="39"/>
      <c r="AC385" s="39"/>
      <c r="AD385" s="39"/>
      <c r="AE385" s="39"/>
    </row>
  </sheetData>
  <sheetProtection sheet="1" autoFilter="0" formatColumns="0" formatRows="0" objects="1" scenarios="1" spinCount="100000" saltValue="CJ0gZ6avVMO9tYLWR3RVRJTwqClkPsyij4IQb/g2IWbp44mOnw0igHFkypuujTkE/KMoi+EJi+zNkjaKVzwRVw==" hashValue="olm5+5onjErbZ63QgPXGTH63QmnxqwYX72pEArDGAfgUtYxWgJA5VUaEVpMLXRZiaVooMgdWieQsP4Eb7B+Sbw==" algorithmName="SHA-512" password="CC35"/>
  <autoFilter ref="C135:K384"/>
  <mergeCells count="9">
    <mergeCell ref="E7:H7"/>
    <mergeCell ref="E9:H9"/>
    <mergeCell ref="E18:H18"/>
    <mergeCell ref="E27:H27"/>
    <mergeCell ref="E85:H85"/>
    <mergeCell ref="E87:H87"/>
    <mergeCell ref="E126:H126"/>
    <mergeCell ref="E128:H128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89</v>
      </c>
    </row>
    <row r="3" s="1" customFormat="1" ht="6.96" customHeight="1">
      <c r="B3" s="137"/>
      <c r="C3" s="138"/>
      <c r="D3" s="138"/>
      <c r="E3" s="138"/>
      <c r="F3" s="138"/>
      <c r="G3" s="138"/>
      <c r="H3" s="138"/>
      <c r="I3" s="138"/>
      <c r="J3" s="138"/>
      <c r="K3" s="138"/>
      <c r="L3" s="21"/>
      <c r="AT3" s="18" t="s">
        <v>90</v>
      </c>
    </row>
    <row r="4" s="1" customFormat="1" ht="24.96" customHeight="1">
      <c r="B4" s="21"/>
      <c r="D4" s="139" t="s">
        <v>130</v>
      </c>
      <c r="L4" s="21"/>
      <c r="M4" s="140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1" t="s">
        <v>16</v>
      </c>
      <c r="L6" s="21"/>
    </row>
    <row r="7" s="1" customFormat="1" ht="26.25" customHeight="1">
      <c r="B7" s="21"/>
      <c r="E7" s="142" t="str">
        <f>'Rekapitulace stavby'!K6</f>
        <v>Rekonstrukce Denního stacionáře psychiatrického oddělení, KZ, a.s. – Nemocnice Most, o.z.</v>
      </c>
      <c r="F7" s="141"/>
      <c r="G7" s="141"/>
      <c r="H7" s="141"/>
      <c r="L7" s="21"/>
    </row>
    <row r="8" s="2" customFormat="1" ht="12" customHeight="1">
      <c r="A8" s="39"/>
      <c r="B8" s="45"/>
      <c r="C8" s="39"/>
      <c r="D8" s="141" t="s">
        <v>131</v>
      </c>
      <c r="E8" s="39"/>
      <c r="F8" s="39"/>
      <c r="G8" s="39"/>
      <c r="H8" s="39"/>
      <c r="I8" s="39"/>
      <c r="J8" s="39"/>
      <c r="K8" s="39"/>
      <c r="L8" s="64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43" t="s">
        <v>132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41" t="s">
        <v>18</v>
      </c>
      <c r="E11" s="39"/>
      <c r="F11" s="144" t="s">
        <v>1</v>
      </c>
      <c r="G11" s="39"/>
      <c r="H11" s="39"/>
      <c r="I11" s="141" t="s">
        <v>19</v>
      </c>
      <c r="J11" s="144" t="s">
        <v>1</v>
      </c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41" t="s">
        <v>20</v>
      </c>
      <c r="E12" s="39"/>
      <c r="F12" s="144" t="s">
        <v>21</v>
      </c>
      <c r="G12" s="39"/>
      <c r="H12" s="39"/>
      <c r="I12" s="141" t="s">
        <v>22</v>
      </c>
      <c r="J12" s="145" t="str">
        <f>'Rekapitulace stavby'!AN8</f>
        <v>2. 6. 2025</v>
      </c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1" t="s">
        <v>24</v>
      </c>
      <c r="E14" s="39"/>
      <c r="F14" s="39"/>
      <c r="G14" s="39"/>
      <c r="H14" s="39"/>
      <c r="I14" s="141" t="s">
        <v>25</v>
      </c>
      <c r="J14" s="144" t="s">
        <v>26</v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44" t="s">
        <v>27</v>
      </c>
      <c r="F15" s="39"/>
      <c r="G15" s="39"/>
      <c r="H15" s="39"/>
      <c r="I15" s="141" t="s">
        <v>28</v>
      </c>
      <c r="J15" s="144" t="s">
        <v>29</v>
      </c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41" t="s">
        <v>30</v>
      </c>
      <c r="E17" s="39"/>
      <c r="F17" s="39"/>
      <c r="G17" s="39"/>
      <c r="H17" s="39"/>
      <c r="I17" s="141" t="s">
        <v>25</v>
      </c>
      <c r="J17" s="34" t="str">
        <f>'Rekapitulace stavby'!AN13</f>
        <v>Vyplň údaj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44"/>
      <c r="G18" s="144"/>
      <c r="H18" s="144"/>
      <c r="I18" s="141" t="s">
        <v>28</v>
      </c>
      <c r="J18" s="34" t="str">
        <f>'Rekapitulace stavby'!AN14</f>
        <v>Vyplň údaj</v>
      </c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41" t="s">
        <v>32</v>
      </c>
      <c r="E20" s="39"/>
      <c r="F20" s="39"/>
      <c r="G20" s="39"/>
      <c r="H20" s="39"/>
      <c r="I20" s="141" t="s">
        <v>25</v>
      </c>
      <c r="J20" s="144" t="s">
        <v>33</v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44" t="s">
        <v>34</v>
      </c>
      <c r="F21" s="39"/>
      <c r="G21" s="39"/>
      <c r="H21" s="39"/>
      <c r="I21" s="141" t="s">
        <v>28</v>
      </c>
      <c r="J21" s="144" t="s">
        <v>35</v>
      </c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41" t="s">
        <v>37</v>
      </c>
      <c r="E23" s="39"/>
      <c r="F23" s="39"/>
      <c r="G23" s="39"/>
      <c r="H23" s="39"/>
      <c r="I23" s="141" t="s">
        <v>25</v>
      </c>
      <c r="J23" s="144" t="s">
        <v>1</v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44" t="s">
        <v>38</v>
      </c>
      <c r="F24" s="39"/>
      <c r="G24" s="39"/>
      <c r="H24" s="39"/>
      <c r="I24" s="141" t="s">
        <v>28</v>
      </c>
      <c r="J24" s="144" t="s">
        <v>1</v>
      </c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41" t="s">
        <v>39</v>
      </c>
      <c r="E26" s="39"/>
      <c r="F26" s="39"/>
      <c r="G26" s="39"/>
      <c r="H26" s="39"/>
      <c r="I26" s="39"/>
      <c r="J26" s="39"/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46"/>
      <c r="B27" s="147"/>
      <c r="C27" s="146"/>
      <c r="D27" s="146"/>
      <c r="E27" s="148" t="s">
        <v>1</v>
      </c>
      <c r="F27" s="148"/>
      <c r="G27" s="148"/>
      <c r="H27" s="148"/>
      <c r="I27" s="146"/>
      <c r="J27" s="146"/>
      <c r="K27" s="146"/>
      <c r="L27" s="149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146"/>
      <c r="AD27" s="146"/>
      <c r="AE27" s="146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50"/>
      <c r="E29" s="150"/>
      <c r="F29" s="150"/>
      <c r="G29" s="150"/>
      <c r="H29" s="150"/>
      <c r="I29" s="150"/>
      <c r="J29" s="150"/>
      <c r="K29" s="150"/>
      <c r="L29" s="64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51" t="s">
        <v>40</v>
      </c>
      <c r="E30" s="39"/>
      <c r="F30" s="39"/>
      <c r="G30" s="39"/>
      <c r="H30" s="39"/>
      <c r="I30" s="39"/>
      <c r="J30" s="152">
        <f>ROUND(J123, 2)</f>
        <v>0</v>
      </c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0"/>
      <c r="E31" s="150"/>
      <c r="F31" s="150"/>
      <c r="G31" s="150"/>
      <c r="H31" s="150"/>
      <c r="I31" s="150"/>
      <c r="J31" s="150"/>
      <c r="K31" s="150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53" t="s">
        <v>42</v>
      </c>
      <c r="G32" s="39"/>
      <c r="H32" s="39"/>
      <c r="I32" s="153" t="s">
        <v>41</v>
      </c>
      <c r="J32" s="153" t="s">
        <v>43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54" t="s">
        <v>44</v>
      </c>
      <c r="E33" s="141" t="s">
        <v>45</v>
      </c>
      <c r="F33" s="155">
        <f>ROUND((SUM(BE123:BE149)),  2)</f>
        <v>0</v>
      </c>
      <c r="G33" s="39"/>
      <c r="H33" s="39"/>
      <c r="I33" s="156">
        <v>0.20999999999999999</v>
      </c>
      <c r="J33" s="155">
        <f>ROUND(((SUM(BE123:BE149))*I33),  2)</f>
        <v>0</v>
      </c>
      <c r="K33" s="39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41" t="s">
        <v>46</v>
      </c>
      <c r="F34" s="155">
        <f>ROUND((SUM(BF123:BF149)),  2)</f>
        <v>0</v>
      </c>
      <c r="G34" s="39"/>
      <c r="H34" s="39"/>
      <c r="I34" s="156">
        <v>0.12</v>
      </c>
      <c r="J34" s="155">
        <f>ROUND(((SUM(BF123:BF149))*I34),  2)</f>
        <v>0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41" t="s">
        <v>47</v>
      </c>
      <c r="F35" s="155">
        <f>ROUND((SUM(BG123:BG149)),  2)</f>
        <v>0</v>
      </c>
      <c r="G35" s="39"/>
      <c r="H35" s="39"/>
      <c r="I35" s="156">
        <v>0.20999999999999999</v>
      </c>
      <c r="J35" s="155">
        <f>0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41" t="s">
        <v>48</v>
      </c>
      <c r="F36" s="155">
        <f>ROUND((SUM(BH123:BH149)),  2)</f>
        <v>0</v>
      </c>
      <c r="G36" s="39"/>
      <c r="H36" s="39"/>
      <c r="I36" s="156">
        <v>0.12</v>
      </c>
      <c r="J36" s="155">
        <f>0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1" t="s">
        <v>49</v>
      </c>
      <c r="F37" s="155">
        <f>ROUND((SUM(BI123:BI149)),  2)</f>
        <v>0</v>
      </c>
      <c r="G37" s="39"/>
      <c r="H37" s="39"/>
      <c r="I37" s="156">
        <v>0</v>
      </c>
      <c r="J37" s="155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7"/>
      <c r="D39" s="158" t="s">
        <v>50</v>
      </c>
      <c r="E39" s="159"/>
      <c r="F39" s="159"/>
      <c r="G39" s="160" t="s">
        <v>51</v>
      </c>
      <c r="H39" s="161" t="s">
        <v>52</v>
      </c>
      <c r="I39" s="159"/>
      <c r="J39" s="162">
        <f>SUM(J30:J37)</f>
        <v>0</v>
      </c>
      <c r="K39" s="163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64" t="s">
        <v>53</v>
      </c>
      <c r="E50" s="165"/>
      <c r="F50" s="165"/>
      <c r="G50" s="164" t="s">
        <v>54</v>
      </c>
      <c r="H50" s="165"/>
      <c r="I50" s="165"/>
      <c r="J50" s="165"/>
      <c r="K50" s="165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66" t="s">
        <v>55</v>
      </c>
      <c r="E61" s="167"/>
      <c r="F61" s="168" t="s">
        <v>56</v>
      </c>
      <c r="G61" s="166" t="s">
        <v>55</v>
      </c>
      <c r="H61" s="167"/>
      <c r="I61" s="167"/>
      <c r="J61" s="169" t="s">
        <v>56</v>
      </c>
      <c r="K61" s="167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64" t="s">
        <v>57</v>
      </c>
      <c r="E65" s="170"/>
      <c r="F65" s="170"/>
      <c r="G65" s="164" t="s">
        <v>58</v>
      </c>
      <c r="H65" s="170"/>
      <c r="I65" s="170"/>
      <c r="J65" s="170"/>
      <c r="K65" s="170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66" t="s">
        <v>55</v>
      </c>
      <c r="E76" s="167"/>
      <c r="F76" s="168" t="s">
        <v>56</v>
      </c>
      <c r="G76" s="166" t="s">
        <v>55</v>
      </c>
      <c r="H76" s="167"/>
      <c r="I76" s="167"/>
      <c r="J76" s="169" t="s">
        <v>56</v>
      </c>
      <c r="K76" s="167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71"/>
      <c r="C77" s="172"/>
      <c r="D77" s="172"/>
      <c r="E77" s="172"/>
      <c r="F77" s="172"/>
      <c r="G77" s="172"/>
      <c r="H77" s="172"/>
      <c r="I77" s="172"/>
      <c r="J77" s="172"/>
      <c r="K77" s="172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73"/>
      <c r="C81" s="174"/>
      <c r="D81" s="174"/>
      <c r="E81" s="174"/>
      <c r="F81" s="174"/>
      <c r="G81" s="174"/>
      <c r="H81" s="174"/>
      <c r="I81" s="174"/>
      <c r="J81" s="174"/>
      <c r="K81" s="174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133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26.25" customHeight="1">
      <c r="A85" s="39"/>
      <c r="B85" s="40"/>
      <c r="C85" s="41"/>
      <c r="D85" s="41"/>
      <c r="E85" s="175" t="str">
        <f>E7</f>
        <v>Rekonstrukce Denního stacionáře psychiatrického oddělení, KZ, a.s. – Nemocnice Most, o.z.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2" customHeight="1">
      <c r="A86" s="39"/>
      <c r="B86" s="40"/>
      <c r="C86" s="33" t="s">
        <v>131</v>
      </c>
      <c r="D86" s="41"/>
      <c r="E86" s="41"/>
      <c r="F86" s="41"/>
      <c r="G86" s="41"/>
      <c r="H86" s="41"/>
      <c r="I86" s="41"/>
      <c r="J86" s="41"/>
      <c r="K86" s="41"/>
      <c r="L86" s="64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6.5" customHeight="1">
      <c r="A87" s="39"/>
      <c r="B87" s="40"/>
      <c r="C87" s="41"/>
      <c r="D87" s="41"/>
      <c r="E87" s="77" t="str">
        <f>E9</f>
        <v>000 - Ostatní náklady stavby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2" customHeight="1">
      <c r="A89" s="39"/>
      <c r="B89" s="40"/>
      <c r="C89" s="33" t="s">
        <v>20</v>
      </c>
      <c r="D89" s="41"/>
      <c r="E89" s="41"/>
      <c r="F89" s="28" t="str">
        <f>F12</f>
        <v>J. E. Purkyně 270, 434 64 Most</v>
      </c>
      <c r="G89" s="41"/>
      <c r="H89" s="41"/>
      <c r="I89" s="33" t="s">
        <v>22</v>
      </c>
      <c r="J89" s="80" t="str">
        <f>IF(J12="","",J12)</f>
        <v>2. 6. 2025</v>
      </c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5.15" customHeight="1">
      <c r="A91" s="39"/>
      <c r="B91" s="40"/>
      <c r="C91" s="33" t="s">
        <v>24</v>
      </c>
      <c r="D91" s="41"/>
      <c r="E91" s="41"/>
      <c r="F91" s="28" t="str">
        <f>E15</f>
        <v>Krajská zdravotní, a.s.</v>
      </c>
      <c r="G91" s="41"/>
      <c r="H91" s="41"/>
      <c r="I91" s="33" t="s">
        <v>32</v>
      </c>
      <c r="J91" s="37" t="str">
        <f>E21</f>
        <v>MOSTIKA s.r.o.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25.65" customHeight="1">
      <c r="A92" s="39"/>
      <c r="B92" s="40"/>
      <c r="C92" s="33" t="s">
        <v>30</v>
      </c>
      <c r="D92" s="41"/>
      <c r="E92" s="41"/>
      <c r="F92" s="28" t="str">
        <f>IF(E18="","",E18)</f>
        <v>Vyplň údaj</v>
      </c>
      <c r="G92" s="41"/>
      <c r="H92" s="41"/>
      <c r="I92" s="33" t="s">
        <v>37</v>
      </c>
      <c r="J92" s="37" t="str">
        <f>E24</f>
        <v>Ing. arch. Luboš Polanský</v>
      </c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0.32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29.28" customHeight="1">
      <c r="A94" s="39"/>
      <c r="B94" s="40"/>
      <c r="C94" s="176" t="s">
        <v>134</v>
      </c>
      <c r="D94" s="177"/>
      <c r="E94" s="177"/>
      <c r="F94" s="177"/>
      <c r="G94" s="177"/>
      <c r="H94" s="177"/>
      <c r="I94" s="177"/>
      <c r="J94" s="178" t="s">
        <v>135</v>
      </c>
      <c r="K94" s="177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2.8" customHeight="1">
      <c r="A96" s="39"/>
      <c r="B96" s="40"/>
      <c r="C96" s="179" t="s">
        <v>136</v>
      </c>
      <c r="D96" s="41"/>
      <c r="E96" s="41"/>
      <c r="F96" s="41"/>
      <c r="G96" s="41"/>
      <c r="H96" s="41"/>
      <c r="I96" s="41"/>
      <c r="J96" s="111">
        <f>J123</f>
        <v>0</v>
      </c>
      <c r="K96" s="41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U96" s="18" t="s">
        <v>137</v>
      </c>
    </row>
    <row r="97" s="9" customFormat="1" ht="24.96" customHeight="1">
      <c r="A97" s="9"/>
      <c r="B97" s="180"/>
      <c r="C97" s="181"/>
      <c r="D97" s="182" t="s">
        <v>138</v>
      </c>
      <c r="E97" s="183"/>
      <c r="F97" s="183"/>
      <c r="G97" s="183"/>
      <c r="H97" s="183"/>
      <c r="I97" s="183"/>
      <c r="J97" s="184">
        <f>J124</f>
        <v>0</v>
      </c>
      <c r="K97" s="181"/>
      <c r="L97" s="185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6"/>
      <c r="C98" s="187"/>
      <c r="D98" s="188" t="s">
        <v>139</v>
      </c>
      <c r="E98" s="189"/>
      <c r="F98" s="189"/>
      <c r="G98" s="189"/>
      <c r="H98" s="189"/>
      <c r="I98" s="189"/>
      <c r="J98" s="190">
        <f>J125</f>
        <v>0</v>
      </c>
      <c r="K98" s="187"/>
      <c r="L98" s="191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6"/>
      <c r="C99" s="187"/>
      <c r="D99" s="188" t="s">
        <v>140</v>
      </c>
      <c r="E99" s="189"/>
      <c r="F99" s="189"/>
      <c r="G99" s="189"/>
      <c r="H99" s="189"/>
      <c r="I99" s="189"/>
      <c r="J99" s="190">
        <f>J132</f>
        <v>0</v>
      </c>
      <c r="K99" s="187"/>
      <c r="L99" s="191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6"/>
      <c r="C100" s="187"/>
      <c r="D100" s="188" t="s">
        <v>141</v>
      </c>
      <c r="E100" s="189"/>
      <c r="F100" s="189"/>
      <c r="G100" s="189"/>
      <c r="H100" s="189"/>
      <c r="I100" s="189"/>
      <c r="J100" s="190">
        <f>J137</f>
        <v>0</v>
      </c>
      <c r="K100" s="187"/>
      <c r="L100" s="191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6"/>
      <c r="C101" s="187"/>
      <c r="D101" s="188" t="s">
        <v>142</v>
      </c>
      <c r="E101" s="189"/>
      <c r="F101" s="189"/>
      <c r="G101" s="189"/>
      <c r="H101" s="189"/>
      <c r="I101" s="189"/>
      <c r="J101" s="190">
        <f>J142</f>
        <v>0</v>
      </c>
      <c r="K101" s="187"/>
      <c r="L101" s="191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86"/>
      <c r="C102" s="187"/>
      <c r="D102" s="188" t="s">
        <v>143</v>
      </c>
      <c r="E102" s="189"/>
      <c r="F102" s="189"/>
      <c r="G102" s="189"/>
      <c r="H102" s="189"/>
      <c r="I102" s="189"/>
      <c r="J102" s="190">
        <f>J145</f>
        <v>0</v>
      </c>
      <c r="K102" s="187"/>
      <c r="L102" s="191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86"/>
      <c r="C103" s="187"/>
      <c r="D103" s="188" t="s">
        <v>144</v>
      </c>
      <c r="E103" s="189"/>
      <c r="F103" s="189"/>
      <c r="G103" s="189"/>
      <c r="H103" s="189"/>
      <c r="I103" s="189"/>
      <c r="J103" s="190">
        <f>J147</f>
        <v>0</v>
      </c>
      <c r="K103" s="187"/>
      <c r="L103" s="191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2" customFormat="1" ht="21.84" customHeight="1">
      <c r="A104" s="39"/>
      <c r="B104" s="40"/>
      <c r="C104" s="41"/>
      <c r="D104" s="41"/>
      <c r="E104" s="41"/>
      <c r="F104" s="41"/>
      <c r="G104" s="41"/>
      <c r="H104" s="41"/>
      <c r="I104" s="41"/>
      <c r="J104" s="41"/>
      <c r="K104" s="41"/>
      <c r="L104" s="64"/>
      <c r="S104" s="39"/>
      <c r="T104" s="39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</row>
    <row r="105" s="2" customFormat="1" ht="6.96" customHeight="1">
      <c r="A105" s="39"/>
      <c r="B105" s="67"/>
      <c r="C105" s="68"/>
      <c r="D105" s="68"/>
      <c r="E105" s="68"/>
      <c r="F105" s="68"/>
      <c r="G105" s="68"/>
      <c r="H105" s="68"/>
      <c r="I105" s="68"/>
      <c r="J105" s="68"/>
      <c r="K105" s="68"/>
      <c r="L105" s="64"/>
      <c r="S105" s="39"/>
      <c r="T105" s="39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</row>
    <row r="109" s="2" customFormat="1" ht="6.96" customHeight="1">
      <c r="A109" s="39"/>
      <c r="B109" s="69"/>
      <c r="C109" s="70"/>
      <c r="D109" s="70"/>
      <c r="E109" s="70"/>
      <c r="F109" s="70"/>
      <c r="G109" s="70"/>
      <c r="H109" s="70"/>
      <c r="I109" s="70"/>
      <c r="J109" s="70"/>
      <c r="K109" s="70"/>
      <c r="L109" s="64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</row>
    <row r="110" s="2" customFormat="1" ht="24.96" customHeight="1">
      <c r="A110" s="39"/>
      <c r="B110" s="40"/>
      <c r="C110" s="24" t="s">
        <v>145</v>
      </c>
      <c r="D110" s="41"/>
      <c r="E110" s="41"/>
      <c r="F110" s="41"/>
      <c r="G110" s="41"/>
      <c r="H110" s="41"/>
      <c r="I110" s="41"/>
      <c r="J110" s="41"/>
      <c r="K110" s="41"/>
      <c r="L110" s="64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</row>
    <row r="111" s="2" customFormat="1" ht="6.96" customHeight="1">
      <c r="A111" s="39"/>
      <c r="B111" s="40"/>
      <c r="C111" s="41"/>
      <c r="D111" s="41"/>
      <c r="E111" s="41"/>
      <c r="F111" s="41"/>
      <c r="G111" s="41"/>
      <c r="H111" s="41"/>
      <c r="I111" s="41"/>
      <c r="J111" s="41"/>
      <c r="K111" s="41"/>
      <c r="L111" s="64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</row>
    <row r="112" s="2" customFormat="1" ht="12" customHeight="1">
      <c r="A112" s="39"/>
      <c r="B112" s="40"/>
      <c r="C112" s="33" t="s">
        <v>16</v>
      </c>
      <c r="D112" s="41"/>
      <c r="E112" s="41"/>
      <c r="F112" s="41"/>
      <c r="G112" s="41"/>
      <c r="H112" s="41"/>
      <c r="I112" s="41"/>
      <c r="J112" s="41"/>
      <c r="K112" s="41"/>
      <c r="L112" s="64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</row>
    <row r="113" s="2" customFormat="1" ht="26.25" customHeight="1">
      <c r="A113" s="39"/>
      <c r="B113" s="40"/>
      <c r="C113" s="41"/>
      <c r="D113" s="41"/>
      <c r="E113" s="175" t="str">
        <f>E7</f>
        <v>Rekonstrukce Denního stacionáře psychiatrického oddělení, KZ, a.s. – Nemocnice Most, o.z.</v>
      </c>
      <c r="F113" s="33"/>
      <c r="G113" s="33"/>
      <c r="H113" s="33"/>
      <c r="I113" s="41"/>
      <c r="J113" s="41"/>
      <c r="K113" s="41"/>
      <c r="L113" s="64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</row>
    <row r="114" s="2" customFormat="1" ht="12" customHeight="1">
      <c r="A114" s="39"/>
      <c r="B114" s="40"/>
      <c r="C114" s="33" t="s">
        <v>131</v>
      </c>
      <c r="D114" s="41"/>
      <c r="E114" s="41"/>
      <c r="F114" s="41"/>
      <c r="G114" s="41"/>
      <c r="H114" s="41"/>
      <c r="I114" s="41"/>
      <c r="J114" s="41"/>
      <c r="K114" s="41"/>
      <c r="L114" s="64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2" customFormat="1" ht="16.5" customHeight="1">
      <c r="A115" s="39"/>
      <c r="B115" s="40"/>
      <c r="C115" s="41"/>
      <c r="D115" s="41"/>
      <c r="E115" s="77" t="str">
        <f>E9</f>
        <v>000 - Ostatní náklady stavby</v>
      </c>
      <c r="F115" s="41"/>
      <c r="G115" s="41"/>
      <c r="H115" s="41"/>
      <c r="I115" s="41"/>
      <c r="J115" s="41"/>
      <c r="K115" s="41"/>
      <c r="L115" s="64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2" customFormat="1" ht="6.96" customHeight="1">
      <c r="A116" s="39"/>
      <c r="B116" s="40"/>
      <c r="C116" s="41"/>
      <c r="D116" s="41"/>
      <c r="E116" s="41"/>
      <c r="F116" s="41"/>
      <c r="G116" s="41"/>
      <c r="H116" s="41"/>
      <c r="I116" s="41"/>
      <c r="J116" s="41"/>
      <c r="K116" s="41"/>
      <c r="L116" s="64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12" customHeight="1">
      <c r="A117" s="39"/>
      <c r="B117" s="40"/>
      <c r="C117" s="33" t="s">
        <v>20</v>
      </c>
      <c r="D117" s="41"/>
      <c r="E117" s="41"/>
      <c r="F117" s="28" t="str">
        <f>F12</f>
        <v>J. E. Purkyně 270, 434 64 Most</v>
      </c>
      <c r="G117" s="41"/>
      <c r="H117" s="41"/>
      <c r="I117" s="33" t="s">
        <v>22</v>
      </c>
      <c r="J117" s="80" t="str">
        <f>IF(J12="","",J12)</f>
        <v>2. 6. 2025</v>
      </c>
      <c r="K117" s="41"/>
      <c r="L117" s="64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2" customFormat="1" ht="6.96" customHeight="1">
      <c r="A118" s="39"/>
      <c r="B118" s="40"/>
      <c r="C118" s="41"/>
      <c r="D118" s="41"/>
      <c r="E118" s="41"/>
      <c r="F118" s="41"/>
      <c r="G118" s="41"/>
      <c r="H118" s="41"/>
      <c r="I118" s="41"/>
      <c r="J118" s="41"/>
      <c r="K118" s="41"/>
      <c r="L118" s="64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2" customFormat="1" ht="15.15" customHeight="1">
      <c r="A119" s="39"/>
      <c r="B119" s="40"/>
      <c r="C119" s="33" t="s">
        <v>24</v>
      </c>
      <c r="D119" s="41"/>
      <c r="E119" s="41"/>
      <c r="F119" s="28" t="str">
        <f>E15</f>
        <v>Krajská zdravotní, a.s.</v>
      </c>
      <c r="G119" s="41"/>
      <c r="H119" s="41"/>
      <c r="I119" s="33" t="s">
        <v>32</v>
      </c>
      <c r="J119" s="37" t="str">
        <f>E21</f>
        <v>MOSTIKA s.r.o.</v>
      </c>
      <c r="K119" s="41"/>
      <c r="L119" s="64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2" customFormat="1" ht="25.65" customHeight="1">
      <c r="A120" s="39"/>
      <c r="B120" s="40"/>
      <c r="C120" s="33" t="s">
        <v>30</v>
      </c>
      <c r="D120" s="41"/>
      <c r="E120" s="41"/>
      <c r="F120" s="28" t="str">
        <f>IF(E18="","",E18)</f>
        <v>Vyplň údaj</v>
      </c>
      <c r="G120" s="41"/>
      <c r="H120" s="41"/>
      <c r="I120" s="33" t="s">
        <v>37</v>
      </c>
      <c r="J120" s="37" t="str">
        <f>E24</f>
        <v>Ing. arch. Luboš Polanský</v>
      </c>
      <c r="K120" s="41"/>
      <c r="L120" s="64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s="2" customFormat="1" ht="10.32" customHeight="1">
      <c r="A121" s="39"/>
      <c r="B121" s="40"/>
      <c r="C121" s="41"/>
      <c r="D121" s="41"/>
      <c r="E121" s="41"/>
      <c r="F121" s="41"/>
      <c r="G121" s="41"/>
      <c r="H121" s="41"/>
      <c r="I121" s="41"/>
      <c r="J121" s="41"/>
      <c r="K121" s="41"/>
      <c r="L121" s="64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</row>
    <row r="122" s="11" customFormat="1" ht="29.28" customHeight="1">
      <c r="A122" s="192"/>
      <c r="B122" s="193"/>
      <c r="C122" s="194" t="s">
        <v>146</v>
      </c>
      <c r="D122" s="195" t="s">
        <v>65</v>
      </c>
      <c r="E122" s="195" t="s">
        <v>61</v>
      </c>
      <c r="F122" s="195" t="s">
        <v>62</v>
      </c>
      <c r="G122" s="195" t="s">
        <v>147</v>
      </c>
      <c r="H122" s="195" t="s">
        <v>148</v>
      </c>
      <c r="I122" s="195" t="s">
        <v>149</v>
      </c>
      <c r="J122" s="195" t="s">
        <v>135</v>
      </c>
      <c r="K122" s="196" t="s">
        <v>150</v>
      </c>
      <c r="L122" s="197"/>
      <c r="M122" s="101" t="s">
        <v>1</v>
      </c>
      <c r="N122" s="102" t="s">
        <v>44</v>
      </c>
      <c r="O122" s="102" t="s">
        <v>151</v>
      </c>
      <c r="P122" s="102" t="s">
        <v>152</v>
      </c>
      <c r="Q122" s="102" t="s">
        <v>153</v>
      </c>
      <c r="R122" s="102" t="s">
        <v>154</v>
      </c>
      <c r="S122" s="102" t="s">
        <v>155</v>
      </c>
      <c r="T122" s="103" t="s">
        <v>156</v>
      </c>
      <c r="U122" s="192"/>
      <c r="V122" s="192"/>
      <c r="W122" s="192"/>
      <c r="X122" s="192"/>
      <c r="Y122" s="192"/>
      <c r="Z122" s="192"/>
      <c r="AA122" s="192"/>
      <c r="AB122" s="192"/>
      <c r="AC122" s="192"/>
      <c r="AD122" s="192"/>
      <c r="AE122" s="192"/>
    </row>
    <row r="123" s="2" customFormat="1" ht="22.8" customHeight="1">
      <c r="A123" s="39"/>
      <c r="B123" s="40"/>
      <c r="C123" s="108" t="s">
        <v>157</v>
      </c>
      <c r="D123" s="41"/>
      <c r="E123" s="41"/>
      <c r="F123" s="41"/>
      <c r="G123" s="41"/>
      <c r="H123" s="41"/>
      <c r="I123" s="41"/>
      <c r="J123" s="198">
        <f>BK123</f>
        <v>0</v>
      </c>
      <c r="K123" s="41"/>
      <c r="L123" s="45"/>
      <c r="M123" s="104"/>
      <c r="N123" s="199"/>
      <c r="O123" s="105"/>
      <c r="P123" s="200">
        <f>P124</f>
        <v>0</v>
      </c>
      <c r="Q123" s="105"/>
      <c r="R123" s="200">
        <f>R124</f>
        <v>0</v>
      </c>
      <c r="S123" s="105"/>
      <c r="T123" s="201">
        <f>T124</f>
        <v>0</v>
      </c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T123" s="18" t="s">
        <v>79</v>
      </c>
      <c r="AU123" s="18" t="s">
        <v>137</v>
      </c>
      <c r="BK123" s="202">
        <f>BK124</f>
        <v>0</v>
      </c>
    </row>
    <row r="124" s="12" customFormat="1" ht="25.92" customHeight="1">
      <c r="A124" s="12"/>
      <c r="B124" s="203"/>
      <c r="C124" s="204"/>
      <c r="D124" s="205" t="s">
        <v>79</v>
      </c>
      <c r="E124" s="206" t="s">
        <v>158</v>
      </c>
      <c r="F124" s="206" t="s">
        <v>159</v>
      </c>
      <c r="G124" s="204"/>
      <c r="H124" s="204"/>
      <c r="I124" s="207"/>
      <c r="J124" s="208">
        <f>BK124</f>
        <v>0</v>
      </c>
      <c r="K124" s="204"/>
      <c r="L124" s="209"/>
      <c r="M124" s="210"/>
      <c r="N124" s="211"/>
      <c r="O124" s="211"/>
      <c r="P124" s="212">
        <f>P125+P132+P137+P142+P145+P147</f>
        <v>0</v>
      </c>
      <c r="Q124" s="211"/>
      <c r="R124" s="212">
        <f>R125+R132+R137+R142+R145+R147</f>
        <v>0</v>
      </c>
      <c r="S124" s="211"/>
      <c r="T124" s="213">
        <f>T125+T132+T137+T142+T145+T147</f>
        <v>0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214" t="s">
        <v>160</v>
      </c>
      <c r="AT124" s="215" t="s">
        <v>79</v>
      </c>
      <c r="AU124" s="215" t="s">
        <v>80</v>
      </c>
      <c r="AY124" s="214" t="s">
        <v>161</v>
      </c>
      <c r="BK124" s="216">
        <f>BK125+BK132+BK137+BK142+BK145+BK147</f>
        <v>0</v>
      </c>
    </row>
    <row r="125" s="12" customFormat="1" ht="22.8" customHeight="1">
      <c r="A125" s="12"/>
      <c r="B125" s="203"/>
      <c r="C125" s="204"/>
      <c r="D125" s="205" t="s">
        <v>79</v>
      </c>
      <c r="E125" s="217" t="s">
        <v>162</v>
      </c>
      <c r="F125" s="217" t="s">
        <v>163</v>
      </c>
      <c r="G125" s="204"/>
      <c r="H125" s="204"/>
      <c r="I125" s="207"/>
      <c r="J125" s="218">
        <f>BK125</f>
        <v>0</v>
      </c>
      <c r="K125" s="204"/>
      <c r="L125" s="209"/>
      <c r="M125" s="210"/>
      <c r="N125" s="211"/>
      <c r="O125" s="211"/>
      <c r="P125" s="212">
        <f>SUM(P126:P131)</f>
        <v>0</v>
      </c>
      <c r="Q125" s="211"/>
      <c r="R125" s="212">
        <f>SUM(R126:R131)</f>
        <v>0</v>
      </c>
      <c r="S125" s="211"/>
      <c r="T125" s="213">
        <f>SUM(T126:T131)</f>
        <v>0</v>
      </c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214" t="s">
        <v>160</v>
      </c>
      <c r="AT125" s="215" t="s">
        <v>79</v>
      </c>
      <c r="AU125" s="215" t="s">
        <v>88</v>
      </c>
      <c r="AY125" s="214" t="s">
        <v>161</v>
      </c>
      <c r="BK125" s="216">
        <f>SUM(BK126:BK131)</f>
        <v>0</v>
      </c>
    </row>
    <row r="126" s="2" customFormat="1" ht="16.5" customHeight="1">
      <c r="A126" s="39"/>
      <c r="B126" s="40"/>
      <c r="C126" s="219" t="s">
        <v>88</v>
      </c>
      <c r="D126" s="219" t="s">
        <v>164</v>
      </c>
      <c r="E126" s="220" t="s">
        <v>165</v>
      </c>
      <c r="F126" s="221" t="s">
        <v>166</v>
      </c>
      <c r="G126" s="222" t="s">
        <v>167</v>
      </c>
      <c r="H126" s="223">
        <v>1</v>
      </c>
      <c r="I126" s="224"/>
      <c r="J126" s="225">
        <f>ROUND(I126*H126,2)</f>
        <v>0</v>
      </c>
      <c r="K126" s="221" t="s">
        <v>168</v>
      </c>
      <c r="L126" s="45"/>
      <c r="M126" s="226" t="s">
        <v>1</v>
      </c>
      <c r="N126" s="227" t="s">
        <v>45</v>
      </c>
      <c r="O126" s="92"/>
      <c r="P126" s="228">
        <f>O126*H126</f>
        <v>0</v>
      </c>
      <c r="Q126" s="228">
        <v>0</v>
      </c>
      <c r="R126" s="228">
        <f>Q126*H126</f>
        <v>0</v>
      </c>
      <c r="S126" s="228">
        <v>0</v>
      </c>
      <c r="T126" s="229">
        <f>S126*H126</f>
        <v>0</v>
      </c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R126" s="230" t="s">
        <v>169</v>
      </c>
      <c r="AT126" s="230" t="s">
        <v>164</v>
      </c>
      <c r="AU126" s="230" t="s">
        <v>90</v>
      </c>
      <c r="AY126" s="18" t="s">
        <v>161</v>
      </c>
      <c r="BE126" s="231">
        <f>IF(N126="základní",J126,0)</f>
        <v>0</v>
      </c>
      <c r="BF126" s="231">
        <f>IF(N126="snížená",J126,0)</f>
        <v>0</v>
      </c>
      <c r="BG126" s="231">
        <f>IF(N126="zákl. přenesená",J126,0)</f>
        <v>0</v>
      </c>
      <c r="BH126" s="231">
        <f>IF(N126="sníž. přenesená",J126,0)</f>
        <v>0</v>
      </c>
      <c r="BI126" s="231">
        <f>IF(N126="nulová",J126,0)</f>
        <v>0</v>
      </c>
      <c r="BJ126" s="18" t="s">
        <v>88</v>
      </c>
      <c r="BK126" s="231">
        <f>ROUND(I126*H126,2)</f>
        <v>0</v>
      </c>
      <c r="BL126" s="18" t="s">
        <v>169</v>
      </c>
      <c r="BM126" s="230" t="s">
        <v>170</v>
      </c>
    </row>
    <row r="127" s="2" customFormat="1">
      <c r="A127" s="39"/>
      <c r="B127" s="40"/>
      <c r="C127" s="41"/>
      <c r="D127" s="232" t="s">
        <v>171</v>
      </c>
      <c r="E127" s="41"/>
      <c r="F127" s="233" t="s">
        <v>172</v>
      </c>
      <c r="G127" s="41"/>
      <c r="H127" s="41"/>
      <c r="I127" s="234"/>
      <c r="J127" s="41"/>
      <c r="K127" s="41"/>
      <c r="L127" s="45"/>
      <c r="M127" s="235"/>
      <c r="N127" s="236"/>
      <c r="O127" s="92"/>
      <c r="P127" s="92"/>
      <c r="Q127" s="92"/>
      <c r="R127" s="92"/>
      <c r="S127" s="92"/>
      <c r="T127" s="93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T127" s="18" t="s">
        <v>171</v>
      </c>
      <c r="AU127" s="18" t="s">
        <v>90</v>
      </c>
    </row>
    <row r="128" s="2" customFormat="1" ht="16.5" customHeight="1">
      <c r="A128" s="39"/>
      <c r="B128" s="40"/>
      <c r="C128" s="219" t="s">
        <v>90</v>
      </c>
      <c r="D128" s="219" t="s">
        <v>164</v>
      </c>
      <c r="E128" s="220" t="s">
        <v>173</v>
      </c>
      <c r="F128" s="221" t="s">
        <v>174</v>
      </c>
      <c r="G128" s="222" t="s">
        <v>167</v>
      </c>
      <c r="H128" s="223">
        <v>1</v>
      </c>
      <c r="I128" s="224"/>
      <c r="J128" s="225">
        <f>ROUND(I128*H128,2)</f>
        <v>0</v>
      </c>
      <c r="K128" s="221" t="s">
        <v>168</v>
      </c>
      <c r="L128" s="45"/>
      <c r="M128" s="226" t="s">
        <v>1</v>
      </c>
      <c r="N128" s="227" t="s">
        <v>45</v>
      </c>
      <c r="O128" s="92"/>
      <c r="P128" s="228">
        <f>O128*H128</f>
        <v>0</v>
      </c>
      <c r="Q128" s="228">
        <v>0</v>
      </c>
      <c r="R128" s="228">
        <f>Q128*H128</f>
        <v>0</v>
      </c>
      <c r="S128" s="228">
        <v>0</v>
      </c>
      <c r="T128" s="229">
        <f>S128*H128</f>
        <v>0</v>
      </c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R128" s="230" t="s">
        <v>169</v>
      </c>
      <c r="AT128" s="230" t="s">
        <v>164</v>
      </c>
      <c r="AU128" s="230" t="s">
        <v>90</v>
      </c>
      <c r="AY128" s="18" t="s">
        <v>161</v>
      </c>
      <c r="BE128" s="231">
        <f>IF(N128="základní",J128,0)</f>
        <v>0</v>
      </c>
      <c r="BF128" s="231">
        <f>IF(N128="snížená",J128,0)</f>
        <v>0</v>
      </c>
      <c r="BG128" s="231">
        <f>IF(N128="zákl. přenesená",J128,0)</f>
        <v>0</v>
      </c>
      <c r="BH128" s="231">
        <f>IF(N128="sníž. přenesená",J128,0)</f>
        <v>0</v>
      </c>
      <c r="BI128" s="231">
        <f>IF(N128="nulová",J128,0)</f>
        <v>0</v>
      </c>
      <c r="BJ128" s="18" t="s">
        <v>88</v>
      </c>
      <c r="BK128" s="231">
        <f>ROUND(I128*H128,2)</f>
        <v>0</v>
      </c>
      <c r="BL128" s="18" t="s">
        <v>169</v>
      </c>
      <c r="BM128" s="230" t="s">
        <v>175</v>
      </c>
    </row>
    <row r="129" s="2" customFormat="1">
      <c r="A129" s="39"/>
      <c r="B129" s="40"/>
      <c r="C129" s="41"/>
      <c r="D129" s="232" t="s">
        <v>171</v>
      </c>
      <c r="E129" s="41"/>
      <c r="F129" s="233" t="s">
        <v>176</v>
      </c>
      <c r="G129" s="41"/>
      <c r="H129" s="41"/>
      <c r="I129" s="234"/>
      <c r="J129" s="41"/>
      <c r="K129" s="41"/>
      <c r="L129" s="45"/>
      <c r="M129" s="235"/>
      <c r="N129" s="236"/>
      <c r="O129" s="92"/>
      <c r="P129" s="92"/>
      <c r="Q129" s="92"/>
      <c r="R129" s="92"/>
      <c r="S129" s="92"/>
      <c r="T129" s="93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T129" s="18" t="s">
        <v>171</v>
      </c>
      <c r="AU129" s="18" t="s">
        <v>90</v>
      </c>
    </row>
    <row r="130" s="2" customFormat="1" ht="16.5" customHeight="1">
      <c r="A130" s="39"/>
      <c r="B130" s="40"/>
      <c r="C130" s="219" t="s">
        <v>177</v>
      </c>
      <c r="D130" s="219" t="s">
        <v>164</v>
      </c>
      <c r="E130" s="220" t="s">
        <v>178</v>
      </c>
      <c r="F130" s="221" t="s">
        <v>179</v>
      </c>
      <c r="G130" s="222" t="s">
        <v>167</v>
      </c>
      <c r="H130" s="223">
        <v>1</v>
      </c>
      <c r="I130" s="224"/>
      <c r="J130" s="225">
        <f>ROUND(I130*H130,2)</f>
        <v>0</v>
      </c>
      <c r="K130" s="221" t="s">
        <v>168</v>
      </c>
      <c r="L130" s="45"/>
      <c r="M130" s="226" t="s">
        <v>1</v>
      </c>
      <c r="N130" s="227" t="s">
        <v>45</v>
      </c>
      <c r="O130" s="92"/>
      <c r="P130" s="228">
        <f>O130*H130</f>
        <v>0</v>
      </c>
      <c r="Q130" s="228">
        <v>0</v>
      </c>
      <c r="R130" s="228">
        <f>Q130*H130</f>
        <v>0</v>
      </c>
      <c r="S130" s="228">
        <v>0</v>
      </c>
      <c r="T130" s="229">
        <f>S130*H130</f>
        <v>0</v>
      </c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R130" s="230" t="s">
        <v>169</v>
      </c>
      <c r="AT130" s="230" t="s">
        <v>164</v>
      </c>
      <c r="AU130" s="230" t="s">
        <v>90</v>
      </c>
      <c r="AY130" s="18" t="s">
        <v>161</v>
      </c>
      <c r="BE130" s="231">
        <f>IF(N130="základní",J130,0)</f>
        <v>0</v>
      </c>
      <c r="BF130" s="231">
        <f>IF(N130="snížená",J130,0)</f>
        <v>0</v>
      </c>
      <c r="BG130" s="231">
        <f>IF(N130="zákl. přenesená",J130,0)</f>
        <v>0</v>
      </c>
      <c r="BH130" s="231">
        <f>IF(N130="sníž. přenesená",J130,0)</f>
        <v>0</v>
      </c>
      <c r="BI130" s="231">
        <f>IF(N130="nulová",J130,0)</f>
        <v>0</v>
      </c>
      <c r="BJ130" s="18" t="s">
        <v>88</v>
      </c>
      <c r="BK130" s="231">
        <f>ROUND(I130*H130,2)</f>
        <v>0</v>
      </c>
      <c r="BL130" s="18" t="s">
        <v>169</v>
      </c>
      <c r="BM130" s="230" t="s">
        <v>180</v>
      </c>
    </row>
    <row r="131" s="2" customFormat="1">
      <c r="A131" s="39"/>
      <c r="B131" s="40"/>
      <c r="C131" s="41"/>
      <c r="D131" s="232" t="s">
        <v>171</v>
      </c>
      <c r="E131" s="41"/>
      <c r="F131" s="233" t="s">
        <v>181</v>
      </c>
      <c r="G131" s="41"/>
      <c r="H131" s="41"/>
      <c r="I131" s="234"/>
      <c r="J131" s="41"/>
      <c r="K131" s="41"/>
      <c r="L131" s="45"/>
      <c r="M131" s="235"/>
      <c r="N131" s="236"/>
      <c r="O131" s="92"/>
      <c r="P131" s="92"/>
      <c r="Q131" s="92"/>
      <c r="R131" s="92"/>
      <c r="S131" s="92"/>
      <c r="T131" s="93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T131" s="18" t="s">
        <v>171</v>
      </c>
      <c r="AU131" s="18" t="s">
        <v>90</v>
      </c>
    </row>
    <row r="132" s="12" customFormat="1" ht="22.8" customHeight="1">
      <c r="A132" s="12"/>
      <c r="B132" s="203"/>
      <c r="C132" s="204"/>
      <c r="D132" s="205" t="s">
        <v>79</v>
      </c>
      <c r="E132" s="217" t="s">
        <v>182</v>
      </c>
      <c r="F132" s="217" t="s">
        <v>183</v>
      </c>
      <c r="G132" s="204"/>
      <c r="H132" s="204"/>
      <c r="I132" s="207"/>
      <c r="J132" s="218">
        <f>BK132</f>
        <v>0</v>
      </c>
      <c r="K132" s="204"/>
      <c r="L132" s="209"/>
      <c r="M132" s="210"/>
      <c r="N132" s="211"/>
      <c r="O132" s="211"/>
      <c r="P132" s="212">
        <f>SUM(P133:P136)</f>
        <v>0</v>
      </c>
      <c r="Q132" s="211"/>
      <c r="R132" s="212">
        <f>SUM(R133:R136)</f>
        <v>0</v>
      </c>
      <c r="S132" s="211"/>
      <c r="T132" s="213">
        <f>SUM(T133:T136)</f>
        <v>0</v>
      </c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R132" s="214" t="s">
        <v>160</v>
      </c>
      <c r="AT132" s="215" t="s">
        <v>79</v>
      </c>
      <c r="AU132" s="215" t="s">
        <v>88</v>
      </c>
      <c r="AY132" s="214" t="s">
        <v>161</v>
      </c>
      <c r="BK132" s="216">
        <f>SUM(BK133:BK136)</f>
        <v>0</v>
      </c>
    </row>
    <row r="133" s="2" customFormat="1" ht="16.5" customHeight="1">
      <c r="A133" s="39"/>
      <c r="B133" s="40"/>
      <c r="C133" s="219" t="s">
        <v>184</v>
      </c>
      <c r="D133" s="219" t="s">
        <v>164</v>
      </c>
      <c r="E133" s="220" t="s">
        <v>185</v>
      </c>
      <c r="F133" s="221" t="s">
        <v>186</v>
      </c>
      <c r="G133" s="222" t="s">
        <v>187</v>
      </c>
      <c r="H133" s="223">
        <v>4</v>
      </c>
      <c r="I133" s="224"/>
      <c r="J133" s="225">
        <f>ROUND(I133*H133,2)</f>
        <v>0</v>
      </c>
      <c r="K133" s="221" t="s">
        <v>168</v>
      </c>
      <c r="L133" s="45"/>
      <c r="M133" s="226" t="s">
        <v>1</v>
      </c>
      <c r="N133" s="227" t="s">
        <v>45</v>
      </c>
      <c r="O133" s="92"/>
      <c r="P133" s="228">
        <f>O133*H133</f>
        <v>0</v>
      </c>
      <c r="Q133" s="228">
        <v>0</v>
      </c>
      <c r="R133" s="228">
        <f>Q133*H133</f>
        <v>0</v>
      </c>
      <c r="S133" s="228">
        <v>0</v>
      </c>
      <c r="T133" s="229">
        <f>S133*H133</f>
        <v>0</v>
      </c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R133" s="230" t="s">
        <v>169</v>
      </c>
      <c r="AT133" s="230" t="s">
        <v>164</v>
      </c>
      <c r="AU133" s="230" t="s">
        <v>90</v>
      </c>
      <c r="AY133" s="18" t="s">
        <v>161</v>
      </c>
      <c r="BE133" s="231">
        <f>IF(N133="základní",J133,0)</f>
        <v>0</v>
      </c>
      <c r="BF133" s="231">
        <f>IF(N133="snížená",J133,0)</f>
        <v>0</v>
      </c>
      <c r="BG133" s="231">
        <f>IF(N133="zákl. přenesená",J133,0)</f>
        <v>0</v>
      </c>
      <c r="BH133" s="231">
        <f>IF(N133="sníž. přenesená",J133,0)</f>
        <v>0</v>
      </c>
      <c r="BI133" s="231">
        <f>IF(N133="nulová",J133,0)</f>
        <v>0</v>
      </c>
      <c r="BJ133" s="18" t="s">
        <v>88</v>
      </c>
      <c r="BK133" s="231">
        <f>ROUND(I133*H133,2)</f>
        <v>0</v>
      </c>
      <c r="BL133" s="18" t="s">
        <v>169</v>
      </c>
      <c r="BM133" s="230" t="s">
        <v>188</v>
      </c>
    </row>
    <row r="134" s="2" customFormat="1" ht="16.5" customHeight="1">
      <c r="A134" s="39"/>
      <c r="B134" s="40"/>
      <c r="C134" s="219" t="s">
        <v>160</v>
      </c>
      <c r="D134" s="219" t="s">
        <v>164</v>
      </c>
      <c r="E134" s="220" t="s">
        <v>189</v>
      </c>
      <c r="F134" s="221" t="s">
        <v>190</v>
      </c>
      <c r="G134" s="222" t="s">
        <v>191</v>
      </c>
      <c r="H134" s="223">
        <v>1</v>
      </c>
      <c r="I134" s="224"/>
      <c r="J134" s="225">
        <f>ROUND(I134*H134,2)</f>
        <v>0</v>
      </c>
      <c r="K134" s="221" t="s">
        <v>168</v>
      </c>
      <c r="L134" s="45"/>
      <c r="M134" s="226" t="s">
        <v>1</v>
      </c>
      <c r="N134" s="227" t="s">
        <v>45</v>
      </c>
      <c r="O134" s="92"/>
      <c r="P134" s="228">
        <f>O134*H134</f>
        <v>0</v>
      </c>
      <c r="Q134" s="228">
        <v>0</v>
      </c>
      <c r="R134" s="228">
        <f>Q134*H134</f>
        <v>0</v>
      </c>
      <c r="S134" s="228">
        <v>0</v>
      </c>
      <c r="T134" s="229">
        <f>S134*H134</f>
        <v>0</v>
      </c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R134" s="230" t="s">
        <v>169</v>
      </c>
      <c r="AT134" s="230" t="s">
        <v>164</v>
      </c>
      <c r="AU134" s="230" t="s">
        <v>90</v>
      </c>
      <c r="AY134" s="18" t="s">
        <v>161</v>
      </c>
      <c r="BE134" s="231">
        <f>IF(N134="základní",J134,0)</f>
        <v>0</v>
      </c>
      <c r="BF134" s="231">
        <f>IF(N134="snížená",J134,0)</f>
        <v>0</v>
      </c>
      <c r="BG134" s="231">
        <f>IF(N134="zákl. přenesená",J134,0)</f>
        <v>0</v>
      </c>
      <c r="BH134" s="231">
        <f>IF(N134="sníž. přenesená",J134,0)</f>
        <v>0</v>
      </c>
      <c r="BI134" s="231">
        <f>IF(N134="nulová",J134,0)</f>
        <v>0</v>
      </c>
      <c r="BJ134" s="18" t="s">
        <v>88</v>
      </c>
      <c r="BK134" s="231">
        <f>ROUND(I134*H134,2)</f>
        <v>0</v>
      </c>
      <c r="BL134" s="18" t="s">
        <v>169</v>
      </c>
      <c r="BM134" s="230" t="s">
        <v>192</v>
      </c>
    </row>
    <row r="135" s="2" customFormat="1" ht="16.5" customHeight="1">
      <c r="A135" s="39"/>
      <c r="B135" s="40"/>
      <c r="C135" s="219" t="s">
        <v>193</v>
      </c>
      <c r="D135" s="219" t="s">
        <v>164</v>
      </c>
      <c r="E135" s="220" t="s">
        <v>194</v>
      </c>
      <c r="F135" s="221" t="s">
        <v>195</v>
      </c>
      <c r="G135" s="222" t="s">
        <v>187</v>
      </c>
      <c r="H135" s="223">
        <v>4</v>
      </c>
      <c r="I135" s="224"/>
      <c r="J135" s="225">
        <f>ROUND(I135*H135,2)</f>
        <v>0</v>
      </c>
      <c r="K135" s="221" t="s">
        <v>168</v>
      </c>
      <c r="L135" s="45"/>
      <c r="M135" s="226" t="s">
        <v>1</v>
      </c>
      <c r="N135" s="227" t="s">
        <v>45</v>
      </c>
      <c r="O135" s="92"/>
      <c r="P135" s="228">
        <f>O135*H135</f>
        <v>0</v>
      </c>
      <c r="Q135" s="228">
        <v>0</v>
      </c>
      <c r="R135" s="228">
        <f>Q135*H135</f>
        <v>0</v>
      </c>
      <c r="S135" s="228">
        <v>0</v>
      </c>
      <c r="T135" s="229">
        <f>S135*H135</f>
        <v>0</v>
      </c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R135" s="230" t="s">
        <v>169</v>
      </c>
      <c r="AT135" s="230" t="s">
        <v>164</v>
      </c>
      <c r="AU135" s="230" t="s">
        <v>90</v>
      </c>
      <c r="AY135" s="18" t="s">
        <v>161</v>
      </c>
      <c r="BE135" s="231">
        <f>IF(N135="základní",J135,0)</f>
        <v>0</v>
      </c>
      <c r="BF135" s="231">
        <f>IF(N135="snížená",J135,0)</f>
        <v>0</v>
      </c>
      <c r="BG135" s="231">
        <f>IF(N135="zákl. přenesená",J135,0)</f>
        <v>0</v>
      </c>
      <c r="BH135" s="231">
        <f>IF(N135="sníž. přenesená",J135,0)</f>
        <v>0</v>
      </c>
      <c r="BI135" s="231">
        <f>IF(N135="nulová",J135,0)</f>
        <v>0</v>
      </c>
      <c r="BJ135" s="18" t="s">
        <v>88</v>
      </c>
      <c r="BK135" s="231">
        <f>ROUND(I135*H135,2)</f>
        <v>0</v>
      </c>
      <c r="BL135" s="18" t="s">
        <v>169</v>
      </c>
      <c r="BM135" s="230" t="s">
        <v>196</v>
      </c>
    </row>
    <row r="136" s="2" customFormat="1" ht="16.5" customHeight="1">
      <c r="A136" s="39"/>
      <c r="B136" s="40"/>
      <c r="C136" s="219" t="s">
        <v>197</v>
      </c>
      <c r="D136" s="219" t="s">
        <v>164</v>
      </c>
      <c r="E136" s="220" t="s">
        <v>198</v>
      </c>
      <c r="F136" s="221" t="s">
        <v>199</v>
      </c>
      <c r="G136" s="222" t="s">
        <v>167</v>
      </c>
      <c r="H136" s="223">
        <v>1</v>
      </c>
      <c r="I136" s="224"/>
      <c r="J136" s="225">
        <f>ROUND(I136*H136,2)</f>
        <v>0</v>
      </c>
      <c r="K136" s="221" t="s">
        <v>168</v>
      </c>
      <c r="L136" s="45"/>
      <c r="M136" s="226" t="s">
        <v>1</v>
      </c>
      <c r="N136" s="227" t="s">
        <v>45</v>
      </c>
      <c r="O136" s="92"/>
      <c r="P136" s="228">
        <f>O136*H136</f>
        <v>0</v>
      </c>
      <c r="Q136" s="228">
        <v>0</v>
      </c>
      <c r="R136" s="228">
        <f>Q136*H136</f>
        <v>0</v>
      </c>
      <c r="S136" s="228">
        <v>0</v>
      </c>
      <c r="T136" s="229">
        <f>S136*H136</f>
        <v>0</v>
      </c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R136" s="230" t="s">
        <v>169</v>
      </c>
      <c r="AT136" s="230" t="s">
        <v>164</v>
      </c>
      <c r="AU136" s="230" t="s">
        <v>90</v>
      </c>
      <c r="AY136" s="18" t="s">
        <v>161</v>
      </c>
      <c r="BE136" s="231">
        <f>IF(N136="základní",J136,0)</f>
        <v>0</v>
      </c>
      <c r="BF136" s="231">
        <f>IF(N136="snížená",J136,0)</f>
        <v>0</v>
      </c>
      <c r="BG136" s="231">
        <f>IF(N136="zákl. přenesená",J136,0)</f>
        <v>0</v>
      </c>
      <c r="BH136" s="231">
        <f>IF(N136="sníž. přenesená",J136,0)</f>
        <v>0</v>
      </c>
      <c r="BI136" s="231">
        <f>IF(N136="nulová",J136,0)</f>
        <v>0</v>
      </c>
      <c r="BJ136" s="18" t="s">
        <v>88</v>
      </c>
      <c r="BK136" s="231">
        <f>ROUND(I136*H136,2)</f>
        <v>0</v>
      </c>
      <c r="BL136" s="18" t="s">
        <v>169</v>
      </c>
      <c r="BM136" s="230" t="s">
        <v>200</v>
      </c>
    </row>
    <row r="137" s="12" customFormat="1" ht="22.8" customHeight="1">
      <c r="A137" s="12"/>
      <c r="B137" s="203"/>
      <c r="C137" s="204"/>
      <c r="D137" s="205" t="s">
        <v>79</v>
      </c>
      <c r="E137" s="217" t="s">
        <v>201</v>
      </c>
      <c r="F137" s="217" t="s">
        <v>202</v>
      </c>
      <c r="G137" s="204"/>
      <c r="H137" s="204"/>
      <c r="I137" s="207"/>
      <c r="J137" s="218">
        <f>BK137</f>
        <v>0</v>
      </c>
      <c r="K137" s="204"/>
      <c r="L137" s="209"/>
      <c r="M137" s="210"/>
      <c r="N137" s="211"/>
      <c r="O137" s="211"/>
      <c r="P137" s="212">
        <f>SUM(P138:P141)</f>
        <v>0</v>
      </c>
      <c r="Q137" s="211"/>
      <c r="R137" s="212">
        <f>SUM(R138:R141)</f>
        <v>0</v>
      </c>
      <c r="S137" s="211"/>
      <c r="T137" s="213">
        <f>SUM(T138:T141)</f>
        <v>0</v>
      </c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R137" s="214" t="s">
        <v>160</v>
      </c>
      <c r="AT137" s="215" t="s">
        <v>79</v>
      </c>
      <c r="AU137" s="215" t="s">
        <v>88</v>
      </c>
      <c r="AY137" s="214" t="s">
        <v>161</v>
      </c>
      <c r="BK137" s="216">
        <f>SUM(BK138:BK141)</f>
        <v>0</v>
      </c>
    </row>
    <row r="138" s="2" customFormat="1" ht="16.5" customHeight="1">
      <c r="A138" s="39"/>
      <c r="B138" s="40"/>
      <c r="C138" s="219" t="s">
        <v>203</v>
      </c>
      <c r="D138" s="219" t="s">
        <v>164</v>
      </c>
      <c r="E138" s="220" t="s">
        <v>204</v>
      </c>
      <c r="F138" s="221" t="s">
        <v>205</v>
      </c>
      <c r="G138" s="222" t="s">
        <v>191</v>
      </c>
      <c r="H138" s="223">
        <v>1</v>
      </c>
      <c r="I138" s="224"/>
      <c r="J138" s="225">
        <f>ROUND(I138*H138,2)</f>
        <v>0</v>
      </c>
      <c r="K138" s="221" t="s">
        <v>168</v>
      </c>
      <c r="L138" s="45"/>
      <c r="M138" s="226" t="s">
        <v>1</v>
      </c>
      <c r="N138" s="227" t="s">
        <v>45</v>
      </c>
      <c r="O138" s="92"/>
      <c r="P138" s="228">
        <f>O138*H138</f>
        <v>0</v>
      </c>
      <c r="Q138" s="228">
        <v>0</v>
      </c>
      <c r="R138" s="228">
        <f>Q138*H138</f>
        <v>0</v>
      </c>
      <c r="S138" s="228">
        <v>0</v>
      </c>
      <c r="T138" s="229">
        <f>S138*H138</f>
        <v>0</v>
      </c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R138" s="230" t="s">
        <v>169</v>
      </c>
      <c r="AT138" s="230" t="s">
        <v>164</v>
      </c>
      <c r="AU138" s="230" t="s">
        <v>90</v>
      </c>
      <c r="AY138" s="18" t="s">
        <v>161</v>
      </c>
      <c r="BE138" s="231">
        <f>IF(N138="základní",J138,0)</f>
        <v>0</v>
      </c>
      <c r="BF138" s="231">
        <f>IF(N138="snížená",J138,0)</f>
        <v>0</v>
      </c>
      <c r="BG138" s="231">
        <f>IF(N138="zákl. přenesená",J138,0)</f>
        <v>0</v>
      </c>
      <c r="BH138" s="231">
        <f>IF(N138="sníž. přenesená",J138,0)</f>
        <v>0</v>
      </c>
      <c r="BI138" s="231">
        <f>IF(N138="nulová",J138,0)</f>
        <v>0</v>
      </c>
      <c r="BJ138" s="18" t="s">
        <v>88</v>
      </c>
      <c r="BK138" s="231">
        <f>ROUND(I138*H138,2)</f>
        <v>0</v>
      </c>
      <c r="BL138" s="18" t="s">
        <v>169</v>
      </c>
      <c r="BM138" s="230" t="s">
        <v>206</v>
      </c>
    </row>
    <row r="139" s="2" customFormat="1">
      <c r="A139" s="39"/>
      <c r="B139" s="40"/>
      <c r="C139" s="41"/>
      <c r="D139" s="232" t="s">
        <v>171</v>
      </c>
      <c r="E139" s="41"/>
      <c r="F139" s="233" t="s">
        <v>207</v>
      </c>
      <c r="G139" s="41"/>
      <c r="H139" s="41"/>
      <c r="I139" s="234"/>
      <c r="J139" s="41"/>
      <c r="K139" s="41"/>
      <c r="L139" s="45"/>
      <c r="M139" s="235"/>
      <c r="N139" s="236"/>
      <c r="O139" s="92"/>
      <c r="P139" s="92"/>
      <c r="Q139" s="92"/>
      <c r="R139" s="92"/>
      <c r="S139" s="92"/>
      <c r="T139" s="93"/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T139" s="18" t="s">
        <v>171</v>
      </c>
      <c r="AU139" s="18" t="s">
        <v>90</v>
      </c>
    </row>
    <row r="140" s="2" customFormat="1" ht="16.5" customHeight="1">
      <c r="A140" s="39"/>
      <c r="B140" s="40"/>
      <c r="C140" s="219" t="s">
        <v>208</v>
      </c>
      <c r="D140" s="219" t="s">
        <v>164</v>
      </c>
      <c r="E140" s="220" t="s">
        <v>209</v>
      </c>
      <c r="F140" s="221" t="s">
        <v>210</v>
      </c>
      <c r="G140" s="222" t="s">
        <v>191</v>
      </c>
      <c r="H140" s="223">
        <v>1</v>
      </c>
      <c r="I140" s="224"/>
      <c r="J140" s="225">
        <f>ROUND(I140*H140,2)</f>
        <v>0</v>
      </c>
      <c r="K140" s="221" t="s">
        <v>168</v>
      </c>
      <c r="L140" s="45"/>
      <c r="M140" s="226" t="s">
        <v>1</v>
      </c>
      <c r="N140" s="227" t="s">
        <v>45</v>
      </c>
      <c r="O140" s="92"/>
      <c r="P140" s="228">
        <f>O140*H140</f>
        <v>0</v>
      </c>
      <c r="Q140" s="228">
        <v>0</v>
      </c>
      <c r="R140" s="228">
        <f>Q140*H140</f>
        <v>0</v>
      </c>
      <c r="S140" s="228">
        <v>0</v>
      </c>
      <c r="T140" s="229">
        <f>S140*H140</f>
        <v>0</v>
      </c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R140" s="230" t="s">
        <v>169</v>
      </c>
      <c r="AT140" s="230" t="s">
        <v>164</v>
      </c>
      <c r="AU140" s="230" t="s">
        <v>90</v>
      </c>
      <c r="AY140" s="18" t="s">
        <v>161</v>
      </c>
      <c r="BE140" s="231">
        <f>IF(N140="základní",J140,0)</f>
        <v>0</v>
      </c>
      <c r="BF140" s="231">
        <f>IF(N140="snížená",J140,0)</f>
        <v>0</v>
      </c>
      <c r="BG140" s="231">
        <f>IF(N140="zákl. přenesená",J140,0)</f>
        <v>0</v>
      </c>
      <c r="BH140" s="231">
        <f>IF(N140="sníž. přenesená",J140,0)</f>
        <v>0</v>
      </c>
      <c r="BI140" s="231">
        <f>IF(N140="nulová",J140,0)</f>
        <v>0</v>
      </c>
      <c r="BJ140" s="18" t="s">
        <v>88</v>
      </c>
      <c r="BK140" s="231">
        <f>ROUND(I140*H140,2)</f>
        <v>0</v>
      </c>
      <c r="BL140" s="18" t="s">
        <v>169</v>
      </c>
      <c r="BM140" s="230" t="s">
        <v>211</v>
      </c>
    </row>
    <row r="141" s="2" customFormat="1">
      <c r="A141" s="39"/>
      <c r="B141" s="40"/>
      <c r="C141" s="41"/>
      <c r="D141" s="232" t="s">
        <v>171</v>
      </c>
      <c r="E141" s="41"/>
      <c r="F141" s="233" t="s">
        <v>212</v>
      </c>
      <c r="G141" s="41"/>
      <c r="H141" s="41"/>
      <c r="I141" s="234"/>
      <c r="J141" s="41"/>
      <c r="K141" s="41"/>
      <c r="L141" s="45"/>
      <c r="M141" s="235"/>
      <c r="N141" s="236"/>
      <c r="O141" s="92"/>
      <c r="P141" s="92"/>
      <c r="Q141" s="92"/>
      <c r="R141" s="92"/>
      <c r="S141" s="92"/>
      <c r="T141" s="93"/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T141" s="18" t="s">
        <v>171</v>
      </c>
      <c r="AU141" s="18" t="s">
        <v>90</v>
      </c>
    </row>
    <row r="142" s="12" customFormat="1" ht="22.8" customHeight="1">
      <c r="A142" s="12"/>
      <c r="B142" s="203"/>
      <c r="C142" s="204"/>
      <c r="D142" s="205" t="s">
        <v>79</v>
      </c>
      <c r="E142" s="217" t="s">
        <v>213</v>
      </c>
      <c r="F142" s="217" t="s">
        <v>214</v>
      </c>
      <c r="G142" s="204"/>
      <c r="H142" s="204"/>
      <c r="I142" s="207"/>
      <c r="J142" s="218">
        <f>BK142</f>
        <v>0</v>
      </c>
      <c r="K142" s="204"/>
      <c r="L142" s="209"/>
      <c r="M142" s="210"/>
      <c r="N142" s="211"/>
      <c r="O142" s="211"/>
      <c r="P142" s="212">
        <f>SUM(P143:P144)</f>
        <v>0</v>
      </c>
      <c r="Q142" s="211"/>
      <c r="R142" s="212">
        <f>SUM(R143:R144)</f>
        <v>0</v>
      </c>
      <c r="S142" s="211"/>
      <c r="T142" s="213">
        <f>SUM(T143:T144)</f>
        <v>0</v>
      </c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R142" s="214" t="s">
        <v>160</v>
      </c>
      <c r="AT142" s="215" t="s">
        <v>79</v>
      </c>
      <c r="AU142" s="215" t="s">
        <v>88</v>
      </c>
      <c r="AY142" s="214" t="s">
        <v>161</v>
      </c>
      <c r="BK142" s="216">
        <f>SUM(BK143:BK144)</f>
        <v>0</v>
      </c>
    </row>
    <row r="143" s="2" customFormat="1" ht="16.5" customHeight="1">
      <c r="A143" s="39"/>
      <c r="B143" s="40"/>
      <c r="C143" s="219" t="s">
        <v>215</v>
      </c>
      <c r="D143" s="219" t="s">
        <v>164</v>
      </c>
      <c r="E143" s="220" t="s">
        <v>216</v>
      </c>
      <c r="F143" s="221" t="s">
        <v>217</v>
      </c>
      <c r="G143" s="222" t="s">
        <v>187</v>
      </c>
      <c r="H143" s="223">
        <v>4</v>
      </c>
      <c r="I143" s="224"/>
      <c r="J143" s="225">
        <f>ROUND(I143*H143,2)</f>
        <v>0</v>
      </c>
      <c r="K143" s="221" t="s">
        <v>168</v>
      </c>
      <c r="L143" s="45"/>
      <c r="M143" s="226" t="s">
        <v>1</v>
      </c>
      <c r="N143" s="227" t="s">
        <v>45</v>
      </c>
      <c r="O143" s="92"/>
      <c r="P143" s="228">
        <f>O143*H143</f>
        <v>0</v>
      </c>
      <c r="Q143" s="228">
        <v>0</v>
      </c>
      <c r="R143" s="228">
        <f>Q143*H143</f>
        <v>0</v>
      </c>
      <c r="S143" s="228">
        <v>0</v>
      </c>
      <c r="T143" s="229">
        <f>S143*H143</f>
        <v>0</v>
      </c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R143" s="230" t="s">
        <v>169</v>
      </c>
      <c r="AT143" s="230" t="s">
        <v>164</v>
      </c>
      <c r="AU143" s="230" t="s">
        <v>90</v>
      </c>
      <c r="AY143" s="18" t="s">
        <v>161</v>
      </c>
      <c r="BE143" s="231">
        <f>IF(N143="základní",J143,0)</f>
        <v>0</v>
      </c>
      <c r="BF143" s="231">
        <f>IF(N143="snížená",J143,0)</f>
        <v>0</v>
      </c>
      <c r="BG143" s="231">
        <f>IF(N143="zákl. přenesená",J143,0)</f>
        <v>0</v>
      </c>
      <c r="BH143" s="231">
        <f>IF(N143="sníž. přenesená",J143,0)</f>
        <v>0</v>
      </c>
      <c r="BI143" s="231">
        <f>IF(N143="nulová",J143,0)</f>
        <v>0</v>
      </c>
      <c r="BJ143" s="18" t="s">
        <v>88</v>
      </c>
      <c r="BK143" s="231">
        <f>ROUND(I143*H143,2)</f>
        <v>0</v>
      </c>
      <c r="BL143" s="18" t="s">
        <v>169</v>
      </c>
      <c r="BM143" s="230" t="s">
        <v>218</v>
      </c>
    </row>
    <row r="144" s="2" customFormat="1" ht="16.5" customHeight="1">
      <c r="A144" s="39"/>
      <c r="B144" s="40"/>
      <c r="C144" s="219" t="s">
        <v>219</v>
      </c>
      <c r="D144" s="219" t="s">
        <v>164</v>
      </c>
      <c r="E144" s="220" t="s">
        <v>220</v>
      </c>
      <c r="F144" s="221" t="s">
        <v>221</v>
      </c>
      <c r="G144" s="222" t="s">
        <v>187</v>
      </c>
      <c r="H144" s="223">
        <v>4</v>
      </c>
      <c r="I144" s="224"/>
      <c r="J144" s="225">
        <f>ROUND(I144*H144,2)</f>
        <v>0</v>
      </c>
      <c r="K144" s="221" t="s">
        <v>168</v>
      </c>
      <c r="L144" s="45"/>
      <c r="M144" s="226" t="s">
        <v>1</v>
      </c>
      <c r="N144" s="227" t="s">
        <v>45</v>
      </c>
      <c r="O144" s="92"/>
      <c r="P144" s="228">
        <f>O144*H144</f>
        <v>0</v>
      </c>
      <c r="Q144" s="228">
        <v>0</v>
      </c>
      <c r="R144" s="228">
        <f>Q144*H144</f>
        <v>0</v>
      </c>
      <c r="S144" s="228">
        <v>0</v>
      </c>
      <c r="T144" s="229">
        <f>S144*H144</f>
        <v>0</v>
      </c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R144" s="230" t="s">
        <v>169</v>
      </c>
      <c r="AT144" s="230" t="s">
        <v>164</v>
      </c>
      <c r="AU144" s="230" t="s">
        <v>90</v>
      </c>
      <c r="AY144" s="18" t="s">
        <v>161</v>
      </c>
      <c r="BE144" s="231">
        <f>IF(N144="základní",J144,0)</f>
        <v>0</v>
      </c>
      <c r="BF144" s="231">
        <f>IF(N144="snížená",J144,0)</f>
        <v>0</v>
      </c>
      <c r="BG144" s="231">
        <f>IF(N144="zákl. přenesená",J144,0)</f>
        <v>0</v>
      </c>
      <c r="BH144" s="231">
        <f>IF(N144="sníž. přenesená",J144,0)</f>
        <v>0</v>
      </c>
      <c r="BI144" s="231">
        <f>IF(N144="nulová",J144,0)</f>
        <v>0</v>
      </c>
      <c r="BJ144" s="18" t="s">
        <v>88</v>
      </c>
      <c r="BK144" s="231">
        <f>ROUND(I144*H144,2)</f>
        <v>0</v>
      </c>
      <c r="BL144" s="18" t="s">
        <v>169</v>
      </c>
      <c r="BM144" s="230" t="s">
        <v>222</v>
      </c>
    </row>
    <row r="145" s="12" customFormat="1" ht="22.8" customHeight="1">
      <c r="A145" s="12"/>
      <c r="B145" s="203"/>
      <c r="C145" s="204"/>
      <c r="D145" s="205" t="s">
        <v>79</v>
      </c>
      <c r="E145" s="217" t="s">
        <v>223</v>
      </c>
      <c r="F145" s="217" t="s">
        <v>224</v>
      </c>
      <c r="G145" s="204"/>
      <c r="H145" s="204"/>
      <c r="I145" s="207"/>
      <c r="J145" s="218">
        <f>BK145</f>
        <v>0</v>
      </c>
      <c r="K145" s="204"/>
      <c r="L145" s="209"/>
      <c r="M145" s="210"/>
      <c r="N145" s="211"/>
      <c r="O145" s="211"/>
      <c r="P145" s="212">
        <f>P146</f>
        <v>0</v>
      </c>
      <c r="Q145" s="211"/>
      <c r="R145" s="212">
        <f>R146</f>
        <v>0</v>
      </c>
      <c r="S145" s="211"/>
      <c r="T145" s="213">
        <f>T146</f>
        <v>0</v>
      </c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R145" s="214" t="s">
        <v>160</v>
      </c>
      <c r="AT145" s="215" t="s">
        <v>79</v>
      </c>
      <c r="AU145" s="215" t="s">
        <v>88</v>
      </c>
      <c r="AY145" s="214" t="s">
        <v>161</v>
      </c>
      <c r="BK145" s="216">
        <f>BK146</f>
        <v>0</v>
      </c>
    </row>
    <row r="146" s="2" customFormat="1" ht="16.5" customHeight="1">
      <c r="A146" s="39"/>
      <c r="B146" s="40"/>
      <c r="C146" s="219" t="s">
        <v>8</v>
      </c>
      <c r="D146" s="219" t="s">
        <v>164</v>
      </c>
      <c r="E146" s="220" t="s">
        <v>225</v>
      </c>
      <c r="F146" s="221" t="s">
        <v>226</v>
      </c>
      <c r="G146" s="222" t="s">
        <v>187</v>
      </c>
      <c r="H146" s="223">
        <v>4</v>
      </c>
      <c r="I146" s="224"/>
      <c r="J146" s="225">
        <f>ROUND(I146*H146,2)</f>
        <v>0</v>
      </c>
      <c r="K146" s="221" t="s">
        <v>168</v>
      </c>
      <c r="L146" s="45"/>
      <c r="M146" s="226" t="s">
        <v>1</v>
      </c>
      <c r="N146" s="227" t="s">
        <v>45</v>
      </c>
      <c r="O146" s="92"/>
      <c r="P146" s="228">
        <f>O146*H146</f>
        <v>0</v>
      </c>
      <c r="Q146" s="228">
        <v>0</v>
      </c>
      <c r="R146" s="228">
        <f>Q146*H146</f>
        <v>0</v>
      </c>
      <c r="S146" s="228">
        <v>0</v>
      </c>
      <c r="T146" s="229">
        <f>S146*H146</f>
        <v>0</v>
      </c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R146" s="230" t="s">
        <v>169</v>
      </c>
      <c r="AT146" s="230" t="s">
        <v>164</v>
      </c>
      <c r="AU146" s="230" t="s">
        <v>90</v>
      </c>
      <c r="AY146" s="18" t="s">
        <v>161</v>
      </c>
      <c r="BE146" s="231">
        <f>IF(N146="základní",J146,0)</f>
        <v>0</v>
      </c>
      <c r="BF146" s="231">
        <f>IF(N146="snížená",J146,0)</f>
        <v>0</v>
      </c>
      <c r="BG146" s="231">
        <f>IF(N146="zákl. přenesená",J146,0)</f>
        <v>0</v>
      </c>
      <c r="BH146" s="231">
        <f>IF(N146="sníž. přenesená",J146,0)</f>
        <v>0</v>
      </c>
      <c r="BI146" s="231">
        <f>IF(N146="nulová",J146,0)</f>
        <v>0</v>
      </c>
      <c r="BJ146" s="18" t="s">
        <v>88</v>
      </c>
      <c r="BK146" s="231">
        <f>ROUND(I146*H146,2)</f>
        <v>0</v>
      </c>
      <c r="BL146" s="18" t="s">
        <v>169</v>
      </c>
      <c r="BM146" s="230" t="s">
        <v>227</v>
      </c>
    </row>
    <row r="147" s="12" customFormat="1" ht="22.8" customHeight="1">
      <c r="A147" s="12"/>
      <c r="B147" s="203"/>
      <c r="C147" s="204"/>
      <c r="D147" s="205" t="s">
        <v>79</v>
      </c>
      <c r="E147" s="217" t="s">
        <v>228</v>
      </c>
      <c r="F147" s="217" t="s">
        <v>229</v>
      </c>
      <c r="G147" s="204"/>
      <c r="H147" s="204"/>
      <c r="I147" s="207"/>
      <c r="J147" s="218">
        <f>BK147</f>
        <v>0</v>
      </c>
      <c r="K147" s="204"/>
      <c r="L147" s="209"/>
      <c r="M147" s="210"/>
      <c r="N147" s="211"/>
      <c r="O147" s="211"/>
      <c r="P147" s="212">
        <f>SUM(P148:P149)</f>
        <v>0</v>
      </c>
      <c r="Q147" s="211"/>
      <c r="R147" s="212">
        <f>SUM(R148:R149)</f>
        <v>0</v>
      </c>
      <c r="S147" s="211"/>
      <c r="T147" s="213">
        <f>SUM(T148:T149)</f>
        <v>0</v>
      </c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R147" s="214" t="s">
        <v>160</v>
      </c>
      <c r="AT147" s="215" t="s">
        <v>79</v>
      </c>
      <c r="AU147" s="215" t="s">
        <v>88</v>
      </c>
      <c r="AY147" s="214" t="s">
        <v>161</v>
      </c>
      <c r="BK147" s="216">
        <f>SUM(BK148:BK149)</f>
        <v>0</v>
      </c>
    </row>
    <row r="148" s="2" customFormat="1" ht="16.5" customHeight="1">
      <c r="A148" s="39"/>
      <c r="B148" s="40"/>
      <c r="C148" s="219" t="s">
        <v>230</v>
      </c>
      <c r="D148" s="219" t="s">
        <v>164</v>
      </c>
      <c r="E148" s="220" t="s">
        <v>231</v>
      </c>
      <c r="F148" s="221" t="s">
        <v>232</v>
      </c>
      <c r="G148" s="222" t="s">
        <v>167</v>
      </c>
      <c r="H148" s="223">
        <v>1</v>
      </c>
      <c r="I148" s="224"/>
      <c r="J148" s="225">
        <f>ROUND(I148*H148,2)</f>
        <v>0</v>
      </c>
      <c r="K148" s="221" t="s">
        <v>168</v>
      </c>
      <c r="L148" s="45"/>
      <c r="M148" s="226" t="s">
        <v>1</v>
      </c>
      <c r="N148" s="227" t="s">
        <v>45</v>
      </c>
      <c r="O148" s="92"/>
      <c r="P148" s="228">
        <f>O148*H148</f>
        <v>0</v>
      </c>
      <c r="Q148" s="228">
        <v>0</v>
      </c>
      <c r="R148" s="228">
        <f>Q148*H148</f>
        <v>0</v>
      </c>
      <c r="S148" s="228">
        <v>0</v>
      </c>
      <c r="T148" s="229">
        <f>S148*H148</f>
        <v>0</v>
      </c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R148" s="230" t="s">
        <v>169</v>
      </c>
      <c r="AT148" s="230" t="s">
        <v>164</v>
      </c>
      <c r="AU148" s="230" t="s">
        <v>90</v>
      </c>
      <c r="AY148" s="18" t="s">
        <v>161</v>
      </c>
      <c r="BE148" s="231">
        <f>IF(N148="základní",J148,0)</f>
        <v>0</v>
      </c>
      <c r="BF148" s="231">
        <f>IF(N148="snížená",J148,0)</f>
        <v>0</v>
      </c>
      <c r="BG148" s="231">
        <f>IF(N148="zákl. přenesená",J148,0)</f>
        <v>0</v>
      </c>
      <c r="BH148" s="231">
        <f>IF(N148="sníž. přenesená",J148,0)</f>
        <v>0</v>
      </c>
      <c r="BI148" s="231">
        <f>IF(N148="nulová",J148,0)</f>
        <v>0</v>
      </c>
      <c r="BJ148" s="18" t="s">
        <v>88</v>
      </c>
      <c r="BK148" s="231">
        <f>ROUND(I148*H148,2)</f>
        <v>0</v>
      </c>
      <c r="BL148" s="18" t="s">
        <v>169</v>
      </c>
      <c r="BM148" s="230" t="s">
        <v>233</v>
      </c>
    </row>
    <row r="149" s="2" customFormat="1">
      <c r="A149" s="39"/>
      <c r="B149" s="40"/>
      <c r="C149" s="41"/>
      <c r="D149" s="232" t="s">
        <v>171</v>
      </c>
      <c r="E149" s="41"/>
      <c r="F149" s="233" t="s">
        <v>234</v>
      </c>
      <c r="G149" s="41"/>
      <c r="H149" s="41"/>
      <c r="I149" s="234"/>
      <c r="J149" s="41"/>
      <c r="K149" s="41"/>
      <c r="L149" s="45"/>
      <c r="M149" s="237"/>
      <c r="N149" s="238"/>
      <c r="O149" s="239"/>
      <c r="P149" s="239"/>
      <c r="Q149" s="239"/>
      <c r="R149" s="239"/>
      <c r="S149" s="239"/>
      <c r="T149" s="240"/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T149" s="18" t="s">
        <v>171</v>
      </c>
      <c r="AU149" s="18" t="s">
        <v>90</v>
      </c>
    </row>
    <row r="150" s="2" customFormat="1" ht="6.96" customHeight="1">
      <c r="A150" s="39"/>
      <c r="B150" s="67"/>
      <c r="C150" s="68"/>
      <c r="D150" s="68"/>
      <c r="E150" s="68"/>
      <c r="F150" s="68"/>
      <c r="G150" s="68"/>
      <c r="H150" s="68"/>
      <c r="I150" s="68"/>
      <c r="J150" s="68"/>
      <c r="K150" s="68"/>
      <c r="L150" s="45"/>
      <c r="M150" s="39"/>
      <c r="O150" s="39"/>
      <c r="P150" s="39"/>
      <c r="Q150" s="39"/>
      <c r="R150" s="39"/>
      <c r="S150" s="39"/>
      <c r="T150" s="39"/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</row>
  </sheetData>
  <sheetProtection sheet="1" autoFilter="0" formatColumns="0" formatRows="0" objects="1" scenarios="1" spinCount="100000" saltValue="G1kgfcP4Ku/CzEIGnDyKUuvhs9lMWhPtkUci896EfSay1OiDNdggH3Ld8AsIyp8KNT/28vvlm03TeJOTMJOdFw==" hashValue="D35/8GHWbWXkyWcpauPy/axDA3QxJ58RmJZClRVn3xCStaXvX6f0KBhpGOISsyJfBgJjLt4oPXAHniqS0cjBog==" algorithmName="SHA-512" password="CC35"/>
  <autoFilter ref="C122:K149"/>
  <mergeCells count="9">
    <mergeCell ref="E7:H7"/>
    <mergeCell ref="E9:H9"/>
    <mergeCell ref="E18:H18"/>
    <mergeCell ref="E27:H27"/>
    <mergeCell ref="E85:H85"/>
    <mergeCell ref="E87:H87"/>
    <mergeCell ref="E113:H113"/>
    <mergeCell ref="E115:H115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93</v>
      </c>
    </row>
    <row r="3" s="1" customFormat="1" ht="6.96" customHeight="1">
      <c r="B3" s="137"/>
      <c r="C3" s="138"/>
      <c r="D3" s="138"/>
      <c r="E3" s="138"/>
      <c r="F3" s="138"/>
      <c r="G3" s="138"/>
      <c r="H3" s="138"/>
      <c r="I3" s="138"/>
      <c r="J3" s="138"/>
      <c r="K3" s="138"/>
      <c r="L3" s="21"/>
      <c r="AT3" s="18" t="s">
        <v>90</v>
      </c>
    </row>
    <row r="4" s="1" customFormat="1" ht="24.96" customHeight="1">
      <c r="B4" s="21"/>
      <c r="D4" s="139" t="s">
        <v>130</v>
      </c>
      <c r="L4" s="21"/>
      <c r="M4" s="140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1" t="s">
        <v>16</v>
      </c>
      <c r="L6" s="21"/>
    </row>
    <row r="7" s="1" customFormat="1" ht="26.25" customHeight="1">
      <c r="B7" s="21"/>
      <c r="E7" s="142" t="str">
        <f>'Rekapitulace stavby'!K6</f>
        <v>Rekonstrukce Denního stacionáře psychiatrického oddělení, KZ, a.s. – Nemocnice Most, o.z.</v>
      </c>
      <c r="F7" s="141"/>
      <c r="G7" s="141"/>
      <c r="H7" s="141"/>
      <c r="L7" s="21"/>
    </row>
    <row r="8" s="2" customFormat="1" ht="12" customHeight="1">
      <c r="A8" s="39"/>
      <c r="B8" s="45"/>
      <c r="C8" s="39"/>
      <c r="D8" s="141" t="s">
        <v>131</v>
      </c>
      <c r="E8" s="39"/>
      <c r="F8" s="39"/>
      <c r="G8" s="39"/>
      <c r="H8" s="39"/>
      <c r="I8" s="39"/>
      <c r="J8" s="39"/>
      <c r="K8" s="39"/>
      <c r="L8" s="64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43" t="s">
        <v>235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41" t="s">
        <v>18</v>
      </c>
      <c r="E11" s="39"/>
      <c r="F11" s="144" t="s">
        <v>1</v>
      </c>
      <c r="G11" s="39"/>
      <c r="H11" s="39"/>
      <c r="I11" s="141" t="s">
        <v>19</v>
      </c>
      <c r="J11" s="144" t="s">
        <v>1</v>
      </c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41" t="s">
        <v>20</v>
      </c>
      <c r="E12" s="39"/>
      <c r="F12" s="144" t="s">
        <v>21</v>
      </c>
      <c r="G12" s="39"/>
      <c r="H12" s="39"/>
      <c r="I12" s="141" t="s">
        <v>22</v>
      </c>
      <c r="J12" s="145" t="str">
        <f>'Rekapitulace stavby'!AN8</f>
        <v>2. 6. 2025</v>
      </c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1" t="s">
        <v>24</v>
      </c>
      <c r="E14" s="39"/>
      <c r="F14" s="39"/>
      <c r="G14" s="39"/>
      <c r="H14" s="39"/>
      <c r="I14" s="141" t="s">
        <v>25</v>
      </c>
      <c r="J14" s="144" t="s">
        <v>26</v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44" t="s">
        <v>27</v>
      </c>
      <c r="F15" s="39"/>
      <c r="G15" s="39"/>
      <c r="H15" s="39"/>
      <c r="I15" s="141" t="s">
        <v>28</v>
      </c>
      <c r="J15" s="144" t="s">
        <v>29</v>
      </c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41" t="s">
        <v>30</v>
      </c>
      <c r="E17" s="39"/>
      <c r="F17" s="39"/>
      <c r="G17" s="39"/>
      <c r="H17" s="39"/>
      <c r="I17" s="141" t="s">
        <v>25</v>
      </c>
      <c r="J17" s="34" t="str">
        <f>'Rekapitulace stavby'!AN13</f>
        <v>Vyplň údaj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44"/>
      <c r="G18" s="144"/>
      <c r="H18" s="144"/>
      <c r="I18" s="141" t="s">
        <v>28</v>
      </c>
      <c r="J18" s="34" t="str">
        <f>'Rekapitulace stavby'!AN14</f>
        <v>Vyplň údaj</v>
      </c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41" t="s">
        <v>32</v>
      </c>
      <c r="E20" s="39"/>
      <c r="F20" s="39"/>
      <c r="G20" s="39"/>
      <c r="H20" s="39"/>
      <c r="I20" s="141" t="s">
        <v>25</v>
      </c>
      <c r="J20" s="144" t="s">
        <v>33</v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44" t="s">
        <v>34</v>
      </c>
      <c r="F21" s="39"/>
      <c r="G21" s="39"/>
      <c r="H21" s="39"/>
      <c r="I21" s="141" t="s">
        <v>28</v>
      </c>
      <c r="J21" s="144" t="s">
        <v>35</v>
      </c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41" t="s">
        <v>37</v>
      </c>
      <c r="E23" s="39"/>
      <c r="F23" s="39"/>
      <c r="G23" s="39"/>
      <c r="H23" s="39"/>
      <c r="I23" s="141" t="s">
        <v>25</v>
      </c>
      <c r="J23" s="144" t="s">
        <v>1</v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44" t="s">
        <v>38</v>
      </c>
      <c r="F24" s="39"/>
      <c r="G24" s="39"/>
      <c r="H24" s="39"/>
      <c r="I24" s="141" t="s">
        <v>28</v>
      </c>
      <c r="J24" s="144" t="s">
        <v>1</v>
      </c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41" t="s">
        <v>39</v>
      </c>
      <c r="E26" s="39"/>
      <c r="F26" s="39"/>
      <c r="G26" s="39"/>
      <c r="H26" s="39"/>
      <c r="I26" s="39"/>
      <c r="J26" s="39"/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46"/>
      <c r="B27" s="147"/>
      <c r="C27" s="146"/>
      <c r="D27" s="146"/>
      <c r="E27" s="148" t="s">
        <v>1</v>
      </c>
      <c r="F27" s="148"/>
      <c r="G27" s="148"/>
      <c r="H27" s="148"/>
      <c r="I27" s="146"/>
      <c r="J27" s="146"/>
      <c r="K27" s="146"/>
      <c r="L27" s="149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146"/>
      <c r="AD27" s="146"/>
      <c r="AE27" s="146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50"/>
      <c r="E29" s="150"/>
      <c r="F29" s="150"/>
      <c r="G29" s="150"/>
      <c r="H29" s="150"/>
      <c r="I29" s="150"/>
      <c r="J29" s="150"/>
      <c r="K29" s="150"/>
      <c r="L29" s="64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51" t="s">
        <v>40</v>
      </c>
      <c r="E30" s="39"/>
      <c r="F30" s="39"/>
      <c r="G30" s="39"/>
      <c r="H30" s="39"/>
      <c r="I30" s="39"/>
      <c r="J30" s="152">
        <f>ROUND(J123, 2)</f>
        <v>0</v>
      </c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0"/>
      <c r="E31" s="150"/>
      <c r="F31" s="150"/>
      <c r="G31" s="150"/>
      <c r="H31" s="150"/>
      <c r="I31" s="150"/>
      <c r="J31" s="150"/>
      <c r="K31" s="150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53" t="s">
        <v>42</v>
      </c>
      <c r="G32" s="39"/>
      <c r="H32" s="39"/>
      <c r="I32" s="153" t="s">
        <v>41</v>
      </c>
      <c r="J32" s="153" t="s">
        <v>43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54" t="s">
        <v>44</v>
      </c>
      <c r="E33" s="141" t="s">
        <v>45</v>
      </c>
      <c r="F33" s="155">
        <f>ROUND((SUM(BE123:BE212)),  2)</f>
        <v>0</v>
      </c>
      <c r="G33" s="39"/>
      <c r="H33" s="39"/>
      <c r="I33" s="156">
        <v>0.20999999999999999</v>
      </c>
      <c r="J33" s="155">
        <f>ROUND(((SUM(BE123:BE212))*I33),  2)</f>
        <v>0</v>
      </c>
      <c r="K33" s="39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41" t="s">
        <v>46</v>
      </c>
      <c r="F34" s="155">
        <f>ROUND((SUM(BF123:BF212)),  2)</f>
        <v>0</v>
      </c>
      <c r="G34" s="39"/>
      <c r="H34" s="39"/>
      <c r="I34" s="156">
        <v>0.12</v>
      </c>
      <c r="J34" s="155">
        <f>ROUND(((SUM(BF123:BF212))*I34),  2)</f>
        <v>0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41" t="s">
        <v>47</v>
      </c>
      <c r="F35" s="155">
        <f>ROUND((SUM(BG123:BG212)),  2)</f>
        <v>0</v>
      </c>
      <c r="G35" s="39"/>
      <c r="H35" s="39"/>
      <c r="I35" s="156">
        <v>0.20999999999999999</v>
      </c>
      <c r="J35" s="155">
        <f>0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41" t="s">
        <v>48</v>
      </c>
      <c r="F36" s="155">
        <f>ROUND((SUM(BH123:BH212)),  2)</f>
        <v>0</v>
      </c>
      <c r="G36" s="39"/>
      <c r="H36" s="39"/>
      <c r="I36" s="156">
        <v>0.12</v>
      </c>
      <c r="J36" s="155">
        <f>0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1" t="s">
        <v>49</v>
      </c>
      <c r="F37" s="155">
        <f>ROUND((SUM(BI123:BI212)),  2)</f>
        <v>0</v>
      </c>
      <c r="G37" s="39"/>
      <c r="H37" s="39"/>
      <c r="I37" s="156">
        <v>0</v>
      </c>
      <c r="J37" s="155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7"/>
      <c r="D39" s="158" t="s">
        <v>50</v>
      </c>
      <c r="E39" s="159"/>
      <c r="F39" s="159"/>
      <c r="G39" s="160" t="s">
        <v>51</v>
      </c>
      <c r="H39" s="161" t="s">
        <v>52</v>
      </c>
      <c r="I39" s="159"/>
      <c r="J39" s="162">
        <f>SUM(J30:J37)</f>
        <v>0</v>
      </c>
      <c r="K39" s="163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64" t="s">
        <v>53</v>
      </c>
      <c r="E50" s="165"/>
      <c r="F50" s="165"/>
      <c r="G50" s="164" t="s">
        <v>54</v>
      </c>
      <c r="H50" s="165"/>
      <c r="I50" s="165"/>
      <c r="J50" s="165"/>
      <c r="K50" s="165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66" t="s">
        <v>55</v>
      </c>
      <c r="E61" s="167"/>
      <c r="F61" s="168" t="s">
        <v>56</v>
      </c>
      <c r="G61" s="166" t="s">
        <v>55</v>
      </c>
      <c r="H61" s="167"/>
      <c r="I61" s="167"/>
      <c r="J61" s="169" t="s">
        <v>56</v>
      </c>
      <c r="K61" s="167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64" t="s">
        <v>57</v>
      </c>
      <c r="E65" s="170"/>
      <c r="F65" s="170"/>
      <c r="G65" s="164" t="s">
        <v>58</v>
      </c>
      <c r="H65" s="170"/>
      <c r="I65" s="170"/>
      <c r="J65" s="170"/>
      <c r="K65" s="170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66" t="s">
        <v>55</v>
      </c>
      <c r="E76" s="167"/>
      <c r="F76" s="168" t="s">
        <v>56</v>
      </c>
      <c r="G76" s="166" t="s">
        <v>55</v>
      </c>
      <c r="H76" s="167"/>
      <c r="I76" s="167"/>
      <c r="J76" s="169" t="s">
        <v>56</v>
      </c>
      <c r="K76" s="167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71"/>
      <c r="C77" s="172"/>
      <c r="D77" s="172"/>
      <c r="E77" s="172"/>
      <c r="F77" s="172"/>
      <c r="G77" s="172"/>
      <c r="H77" s="172"/>
      <c r="I77" s="172"/>
      <c r="J77" s="172"/>
      <c r="K77" s="172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73"/>
      <c r="C81" s="174"/>
      <c r="D81" s="174"/>
      <c r="E81" s="174"/>
      <c r="F81" s="174"/>
      <c r="G81" s="174"/>
      <c r="H81" s="174"/>
      <c r="I81" s="174"/>
      <c r="J81" s="174"/>
      <c r="K81" s="174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133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26.25" customHeight="1">
      <c r="A85" s="39"/>
      <c r="B85" s="40"/>
      <c r="C85" s="41"/>
      <c r="D85" s="41"/>
      <c r="E85" s="175" t="str">
        <f>E7</f>
        <v>Rekonstrukce Denního stacionáře psychiatrického oddělení, KZ, a.s. – Nemocnice Most, o.z.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2" customHeight="1">
      <c r="A86" s="39"/>
      <c r="B86" s="40"/>
      <c r="C86" s="33" t="s">
        <v>131</v>
      </c>
      <c r="D86" s="41"/>
      <c r="E86" s="41"/>
      <c r="F86" s="41"/>
      <c r="G86" s="41"/>
      <c r="H86" s="41"/>
      <c r="I86" s="41"/>
      <c r="J86" s="41"/>
      <c r="K86" s="41"/>
      <c r="L86" s="64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6.5" customHeight="1">
      <c r="A87" s="39"/>
      <c r="B87" s="40"/>
      <c r="C87" s="41"/>
      <c r="D87" s="41"/>
      <c r="E87" s="77" t="str">
        <f>E9</f>
        <v>001 - Dveře (celý stacionář)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2" customHeight="1">
      <c r="A89" s="39"/>
      <c r="B89" s="40"/>
      <c r="C89" s="33" t="s">
        <v>20</v>
      </c>
      <c r="D89" s="41"/>
      <c r="E89" s="41"/>
      <c r="F89" s="28" t="str">
        <f>F12</f>
        <v>J. E. Purkyně 270, 434 64 Most</v>
      </c>
      <c r="G89" s="41"/>
      <c r="H89" s="41"/>
      <c r="I89" s="33" t="s">
        <v>22</v>
      </c>
      <c r="J89" s="80" t="str">
        <f>IF(J12="","",J12)</f>
        <v>2. 6. 2025</v>
      </c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5.15" customHeight="1">
      <c r="A91" s="39"/>
      <c r="B91" s="40"/>
      <c r="C91" s="33" t="s">
        <v>24</v>
      </c>
      <c r="D91" s="41"/>
      <c r="E91" s="41"/>
      <c r="F91" s="28" t="str">
        <f>E15</f>
        <v>Krajská zdravotní, a.s.</v>
      </c>
      <c r="G91" s="41"/>
      <c r="H91" s="41"/>
      <c r="I91" s="33" t="s">
        <v>32</v>
      </c>
      <c r="J91" s="37" t="str">
        <f>E21</f>
        <v>MOSTIKA s.r.o.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25.65" customHeight="1">
      <c r="A92" s="39"/>
      <c r="B92" s="40"/>
      <c r="C92" s="33" t="s">
        <v>30</v>
      </c>
      <c r="D92" s="41"/>
      <c r="E92" s="41"/>
      <c r="F92" s="28" t="str">
        <f>IF(E18="","",E18)</f>
        <v>Vyplň údaj</v>
      </c>
      <c r="G92" s="41"/>
      <c r="H92" s="41"/>
      <c r="I92" s="33" t="s">
        <v>37</v>
      </c>
      <c r="J92" s="37" t="str">
        <f>E24</f>
        <v>Ing. arch. Luboš Polanský</v>
      </c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0.32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29.28" customHeight="1">
      <c r="A94" s="39"/>
      <c r="B94" s="40"/>
      <c r="C94" s="176" t="s">
        <v>134</v>
      </c>
      <c r="D94" s="177"/>
      <c r="E94" s="177"/>
      <c r="F94" s="177"/>
      <c r="G94" s="177"/>
      <c r="H94" s="177"/>
      <c r="I94" s="177"/>
      <c r="J94" s="178" t="s">
        <v>135</v>
      </c>
      <c r="K94" s="177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2.8" customHeight="1">
      <c r="A96" s="39"/>
      <c r="B96" s="40"/>
      <c r="C96" s="179" t="s">
        <v>136</v>
      </c>
      <c r="D96" s="41"/>
      <c r="E96" s="41"/>
      <c r="F96" s="41"/>
      <c r="G96" s="41"/>
      <c r="H96" s="41"/>
      <c r="I96" s="41"/>
      <c r="J96" s="111">
        <f>J123</f>
        <v>0</v>
      </c>
      <c r="K96" s="41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U96" s="18" t="s">
        <v>137</v>
      </c>
    </row>
    <row r="97" s="9" customFormat="1" ht="24.96" customHeight="1">
      <c r="A97" s="9"/>
      <c r="B97" s="180"/>
      <c r="C97" s="181"/>
      <c r="D97" s="182" t="s">
        <v>236</v>
      </c>
      <c r="E97" s="183"/>
      <c r="F97" s="183"/>
      <c r="G97" s="183"/>
      <c r="H97" s="183"/>
      <c r="I97" s="183"/>
      <c r="J97" s="184">
        <f>J124</f>
        <v>0</v>
      </c>
      <c r="K97" s="181"/>
      <c r="L97" s="185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6"/>
      <c r="C98" s="187"/>
      <c r="D98" s="188" t="s">
        <v>237</v>
      </c>
      <c r="E98" s="189"/>
      <c r="F98" s="189"/>
      <c r="G98" s="189"/>
      <c r="H98" s="189"/>
      <c r="I98" s="189"/>
      <c r="J98" s="190">
        <f>J125</f>
        <v>0</v>
      </c>
      <c r="K98" s="187"/>
      <c r="L98" s="191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6"/>
      <c r="C99" s="187"/>
      <c r="D99" s="188" t="s">
        <v>238</v>
      </c>
      <c r="E99" s="189"/>
      <c r="F99" s="189"/>
      <c r="G99" s="189"/>
      <c r="H99" s="189"/>
      <c r="I99" s="189"/>
      <c r="J99" s="190">
        <f>J136</f>
        <v>0</v>
      </c>
      <c r="K99" s="187"/>
      <c r="L99" s="191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6"/>
      <c r="C100" s="187"/>
      <c r="D100" s="188" t="s">
        <v>239</v>
      </c>
      <c r="E100" s="189"/>
      <c r="F100" s="189"/>
      <c r="G100" s="189"/>
      <c r="H100" s="189"/>
      <c r="I100" s="189"/>
      <c r="J100" s="190">
        <f>J144</f>
        <v>0</v>
      </c>
      <c r="K100" s="187"/>
      <c r="L100" s="191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9" customFormat="1" ht="24.96" customHeight="1">
      <c r="A101" s="9"/>
      <c r="B101" s="180"/>
      <c r="C101" s="181"/>
      <c r="D101" s="182" t="s">
        <v>240</v>
      </c>
      <c r="E101" s="183"/>
      <c r="F101" s="183"/>
      <c r="G101" s="183"/>
      <c r="H101" s="183"/>
      <c r="I101" s="183"/>
      <c r="J101" s="184">
        <f>J152</f>
        <v>0</v>
      </c>
      <c r="K101" s="181"/>
      <c r="L101" s="185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10" customFormat="1" ht="19.92" customHeight="1">
      <c r="A102" s="10"/>
      <c r="B102" s="186"/>
      <c r="C102" s="187"/>
      <c r="D102" s="188" t="s">
        <v>241</v>
      </c>
      <c r="E102" s="189"/>
      <c r="F102" s="189"/>
      <c r="G102" s="189"/>
      <c r="H102" s="189"/>
      <c r="I102" s="189"/>
      <c r="J102" s="190">
        <f>J153</f>
        <v>0</v>
      </c>
      <c r="K102" s="187"/>
      <c r="L102" s="191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86"/>
      <c r="C103" s="187"/>
      <c r="D103" s="188" t="s">
        <v>242</v>
      </c>
      <c r="E103" s="189"/>
      <c r="F103" s="189"/>
      <c r="G103" s="189"/>
      <c r="H103" s="189"/>
      <c r="I103" s="189"/>
      <c r="J103" s="190">
        <f>J187</f>
        <v>0</v>
      </c>
      <c r="K103" s="187"/>
      <c r="L103" s="191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2" customFormat="1" ht="21.84" customHeight="1">
      <c r="A104" s="39"/>
      <c r="B104" s="40"/>
      <c r="C104" s="41"/>
      <c r="D104" s="41"/>
      <c r="E104" s="41"/>
      <c r="F104" s="41"/>
      <c r="G104" s="41"/>
      <c r="H104" s="41"/>
      <c r="I104" s="41"/>
      <c r="J104" s="41"/>
      <c r="K104" s="41"/>
      <c r="L104" s="64"/>
      <c r="S104" s="39"/>
      <c r="T104" s="39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</row>
    <row r="105" s="2" customFormat="1" ht="6.96" customHeight="1">
      <c r="A105" s="39"/>
      <c r="B105" s="67"/>
      <c r="C105" s="68"/>
      <c r="D105" s="68"/>
      <c r="E105" s="68"/>
      <c r="F105" s="68"/>
      <c r="G105" s="68"/>
      <c r="H105" s="68"/>
      <c r="I105" s="68"/>
      <c r="J105" s="68"/>
      <c r="K105" s="68"/>
      <c r="L105" s="64"/>
      <c r="S105" s="39"/>
      <c r="T105" s="39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</row>
    <row r="109" s="2" customFormat="1" ht="6.96" customHeight="1">
      <c r="A109" s="39"/>
      <c r="B109" s="69"/>
      <c r="C109" s="70"/>
      <c r="D109" s="70"/>
      <c r="E109" s="70"/>
      <c r="F109" s="70"/>
      <c r="G109" s="70"/>
      <c r="H109" s="70"/>
      <c r="I109" s="70"/>
      <c r="J109" s="70"/>
      <c r="K109" s="70"/>
      <c r="L109" s="64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</row>
    <row r="110" s="2" customFormat="1" ht="24.96" customHeight="1">
      <c r="A110" s="39"/>
      <c r="B110" s="40"/>
      <c r="C110" s="24" t="s">
        <v>145</v>
      </c>
      <c r="D110" s="41"/>
      <c r="E110" s="41"/>
      <c r="F110" s="41"/>
      <c r="G110" s="41"/>
      <c r="H110" s="41"/>
      <c r="I110" s="41"/>
      <c r="J110" s="41"/>
      <c r="K110" s="41"/>
      <c r="L110" s="64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</row>
    <row r="111" s="2" customFormat="1" ht="6.96" customHeight="1">
      <c r="A111" s="39"/>
      <c r="B111" s="40"/>
      <c r="C111" s="41"/>
      <c r="D111" s="41"/>
      <c r="E111" s="41"/>
      <c r="F111" s="41"/>
      <c r="G111" s="41"/>
      <c r="H111" s="41"/>
      <c r="I111" s="41"/>
      <c r="J111" s="41"/>
      <c r="K111" s="41"/>
      <c r="L111" s="64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</row>
    <row r="112" s="2" customFormat="1" ht="12" customHeight="1">
      <c r="A112" s="39"/>
      <c r="B112" s="40"/>
      <c r="C112" s="33" t="s">
        <v>16</v>
      </c>
      <c r="D112" s="41"/>
      <c r="E112" s="41"/>
      <c r="F112" s="41"/>
      <c r="G112" s="41"/>
      <c r="H112" s="41"/>
      <c r="I112" s="41"/>
      <c r="J112" s="41"/>
      <c r="K112" s="41"/>
      <c r="L112" s="64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</row>
    <row r="113" s="2" customFormat="1" ht="26.25" customHeight="1">
      <c r="A113" s="39"/>
      <c r="B113" s="40"/>
      <c r="C113" s="41"/>
      <c r="D113" s="41"/>
      <c r="E113" s="175" t="str">
        <f>E7</f>
        <v>Rekonstrukce Denního stacionáře psychiatrického oddělení, KZ, a.s. – Nemocnice Most, o.z.</v>
      </c>
      <c r="F113" s="33"/>
      <c r="G113" s="33"/>
      <c r="H113" s="33"/>
      <c r="I113" s="41"/>
      <c r="J113" s="41"/>
      <c r="K113" s="41"/>
      <c r="L113" s="64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</row>
    <row r="114" s="2" customFormat="1" ht="12" customHeight="1">
      <c r="A114" s="39"/>
      <c r="B114" s="40"/>
      <c r="C114" s="33" t="s">
        <v>131</v>
      </c>
      <c r="D114" s="41"/>
      <c r="E114" s="41"/>
      <c r="F114" s="41"/>
      <c r="G114" s="41"/>
      <c r="H114" s="41"/>
      <c r="I114" s="41"/>
      <c r="J114" s="41"/>
      <c r="K114" s="41"/>
      <c r="L114" s="64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2" customFormat="1" ht="16.5" customHeight="1">
      <c r="A115" s="39"/>
      <c r="B115" s="40"/>
      <c r="C115" s="41"/>
      <c r="D115" s="41"/>
      <c r="E115" s="77" t="str">
        <f>E9</f>
        <v>001 - Dveře (celý stacionář)</v>
      </c>
      <c r="F115" s="41"/>
      <c r="G115" s="41"/>
      <c r="H115" s="41"/>
      <c r="I115" s="41"/>
      <c r="J115" s="41"/>
      <c r="K115" s="41"/>
      <c r="L115" s="64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2" customFormat="1" ht="6.96" customHeight="1">
      <c r="A116" s="39"/>
      <c r="B116" s="40"/>
      <c r="C116" s="41"/>
      <c r="D116" s="41"/>
      <c r="E116" s="41"/>
      <c r="F116" s="41"/>
      <c r="G116" s="41"/>
      <c r="H116" s="41"/>
      <c r="I116" s="41"/>
      <c r="J116" s="41"/>
      <c r="K116" s="41"/>
      <c r="L116" s="64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12" customHeight="1">
      <c r="A117" s="39"/>
      <c r="B117" s="40"/>
      <c r="C117" s="33" t="s">
        <v>20</v>
      </c>
      <c r="D117" s="41"/>
      <c r="E117" s="41"/>
      <c r="F117" s="28" t="str">
        <f>F12</f>
        <v>J. E. Purkyně 270, 434 64 Most</v>
      </c>
      <c r="G117" s="41"/>
      <c r="H117" s="41"/>
      <c r="I117" s="33" t="s">
        <v>22</v>
      </c>
      <c r="J117" s="80" t="str">
        <f>IF(J12="","",J12)</f>
        <v>2. 6. 2025</v>
      </c>
      <c r="K117" s="41"/>
      <c r="L117" s="64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2" customFormat="1" ht="6.96" customHeight="1">
      <c r="A118" s="39"/>
      <c r="B118" s="40"/>
      <c r="C118" s="41"/>
      <c r="D118" s="41"/>
      <c r="E118" s="41"/>
      <c r="F118" s="41"/>
      <c r="G118" s="41"/>
      <c r="H118" s="41"/>
      <c r="I118" s="41"/>
      <c r="J118" s="41"/>
      <c r="K118" s="41"/>
      <c r="L118" s="64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2" customFormat="1" ht="15.15" customHeight="1">
      <c r="A119" s="39"/>
      <c r="B119" s="40"/>
      <c r="C119" s="33" t="s">
        <v>24</v>
      </c>
      <c r="D119" s="41"/>
      <c r="E119" s="41"/>
      <c r="F119" s="28" t="str">
        <f>E15</f>
        <v>Krajská zdravotní, a.s.</v>
      </c>
      <c r="G119" s="41"/>
      <c r="H119" s="41"/>
      <c r="I119" s="33" t="s">
        <v>32</v>
      </c>
      <c r="J119" s="37" t="str">
        <f>E21</f>
        <v>MOSTIKA s.r.o.</v>
      </c>
      <c r="K119" s="41"/>
      <c r="L119" s="64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2" customFormat="1" ht="25.65" customHeight="1">
      <c r="A120" s="39"/>
      <c r="B120" s="40"/>
      <c r="C120" s="33" t="s">
        <v>30</v>
      </c>
      <c r="D120" s="41"/>
      <c r="E120" s="41"/>
      <c r="F120" s="28" t="str">
        <f>IF(E18="","",E18)</f>
        <v>Vyplň údaj</v>
      </c>
      <c r="G120" s="41"/>
      <c r="H120" s="41"/>
      <c r="I120" s="33" t="s">
        <v>37</v>
      </c>
      <c r="J120" s="37" t="str">
        <f>E24</f>
        <v>Ing. arch. Luboš Polanský</v>
      </c>
      <c r="K120" s="41"/>
      <c r="L120" s="64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s="2" customFormat="1" ht="10.32" customHeight="1">
      <c r="A121" s="39"/>
      <c r="B121" s="40"/>
      <c r="C121" s="41"/>
      <c r="D121" s="41"/>
      <c r="E121" s="41"/>
      <c r="F121" s="41"/>
      <c r="G121" s="41"/>
      <c r="H121" s="41"/>
      <c r="I121" s="41"/>
      <c r="J121" s="41"/>
      <c r="K121" s="41"/>
      <c r="L121" s="64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</row>
    <row r="122" s="11" customFormat="1" ht="29.28" customHeight="1">
      <c r="A122" s="192"/>
      <c r="B122" s="193"/>
      <c r="C122" s="194" t="s">
        <v>146</v>
      </c>
      <c r="D122" s="195" t="s">
        <v>65</v>
      </c>
      <c r="E122" s="195" t="s">
        <v>61</v>
      </c>
      <c r="F122" s="195" t="s">
        <v>62</v>
      </c>
      <c r="G122" s="195" t="s">
        <v>147</v>
      </c>
      <c r="H122" s="195" t="s">
        <v>148</v>
      </c>
      <c r="I122" s="195" t="s">
        <v>149</v>
      </c>
      <c r="J122" s="195" t="s">
        <v>135</v>
      </c>
      <c r="K122" s="196" t="s">
        <v>150</v>
      </c>
      <c r="L122" s="197"/>
      <c r="M122" s="101" t="s">
        <v>1</v>
      </c>
      <c r="N122" s="102" t="s">
        <v>44</v>
      </c>
      <c r="O122" s="102" t="s">
        <v>151</v>
      </c>
      <c r="P122" s="102" t="s">
        <v>152</v>
      </c>
      <c r="Q122" s="102" t="s">
        <v>153</v>
      </c>
      <c r="R122" s="102" t="s">
        <v>154</v>
      </c>
      <c r="S122" s="102" t="s">
        <v>155</v>
      </c>
      <c r="T122" s="103" t="s">
        <v>156</v>
      </c>
      <c r="U122" s="192"/>
      <c r="V122" s="192"/>
      <c r="W122" s="192"/>
      <c r="X122" s="192"/>
      <c r="Y122" s="192"/>
      <c r="Z122" s="192"/>
      <c r="AA122" s="192"/>
      <c r="AB122" s="192"/>
      <c r="AC122" s="192"/>
      <c r="AD122" s="192"/>
      <c r="AE122" s="192"/>
    </row>
    <row r="123" s="2" customFormat="1" ht="22.8" customHeight="1">
      <c r="A123" s="39"/>
      <c r="B123" s="40"/>
      <c r="C123" s="108" t="s">
        <v>157</v>
      </c>
      <c r="D123" s="41"/>
      <c r="E123" s="41"/>
      <c r="F123" s="41"/>
      <c r="G123" s="41"/>
      <c r="H123" s="41"/>
      <c r="I123" s="41"/>
      <c r="J123" s="198">
        <f>BK123</f>
        <v>0</v>
      </c>
      <c r="K123" s="41"/>
      <c r="L123" s="45"/>
      <c r="M123" s="104"/>
      <c r="N123" s="199"/>
      <c r="O123" s="105"/>
      <c r="P123" s="200">
        <f>P124+P152</f>
        <v>0</v>
      </c>
      <c r="Q123" s="105"/>
      <c r="R123" s="200">
        <f>R124+R152</f>
        <v>0.72795472000000006</v>
      </c>
      <c r="S123" s="105"/>
      <c r="T123" s="201">
        <f>T124+T152</f>
        <v>2.2698999999999998</v>
      </c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T123" s="18" t="s">
        <v>79</v>
      </c>
      <c r="AU123" s="18" t="s">
        <v>137</v>
      </c>
      <c r="BK123" s="202">
        <f>BK124+BK152</f>
        <v>0</v>
      </c>
    </row>
    <row r="124" s="12" customFormat="1" ht="25.92" customHeight="1">
      <c r="A124" s="12"/>
      <c r="B124" s="203"/>
      <c r="C124" s="204"/>
      <c r="D124" s="205" t="s">
        <v>79</v>
      </c>
      <c r="E124" s="206" t="s">
        <v>243</v>
      </c>
      <c r="F124" s="206" t="s">
        <v>244</v>
      </c>
      <c r="G124" s="204"/>
      <c r="H124" s="204"/>
      <c r="I124" s="207"/>
      <c r="J124" s="208">
        <f>BK124</f>
        <v>0</v>
      </c>
      <c r="K124" s="204"/>
      <c r="L124" s="209"/>
      <c r="M124" s="210"/>
      <c r="N124" s="211"/>
      <c r="O124" s="211"/>
      <c r="P124" s="212">
        <f>P125+P136+P144</f>
        <v>0</v>
      </c>
      <c r="Q124" s="211"/>
      <c r="R124" s="212">
        <f>R125+R136+R144</f>
        <v>0.3542672</v>
      </c>
      <c r="S124" s="211"/>
      <c r="T124" s="213">
        <f>T125+T136+T144</f>
        <v>1.7258999999999998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214" t="s">
        <v>88</v>
      </c>
      <c r="AT124" s="215" t="s">
        <v>79</v>
      </c>
      <c r="AU124" s="215" t="s">
        <v>80</v>
      </c>
      <c r="AY124" s="214" t="s">
        <v>161</v>
      </c>
      <c r="BK124" s="216">
        <f>BK125+BK136+BK144</f>
        <v>0</v>
      </c>
    </row>
    <row r="125" s="12" customFormat="1" ht="22.8" customHeight="1">
      <c r="A125" s="12"/>
      <c r="B125" s="203"/>
      <c r="C125" s="204"/>
      <c r="D125" s="205" t="s">
        <v>79</v>
      </c>
      <c r="E125" s="217" t="s">
        <v>193</v>
      </c>
      <c r="F125" s="217" t="s">
        <v>245</v>
      </c>
      <c r="G125" s="204"/>
      <c r="H125" s="204"/>
      <c r="I125" s="207"/>
      <c r="J125" s="218">
        <f>BK125</f>
        <v>0</v>
      </c>
      <c r="K125" s="204"/>
      <c r="L125" s="209"/>
      <c r="M125" s="210"/>
      <c r="N125" s="211"/>
      <c r="O125" s="211"/>
      <c r="P125" s="212">
        <f>SUM(P126:P135)</f>
        <v>0</v>
      </c>
      <c r="Q125" s="211"/>
      <c r="R125" s="212">
        <f>SUM(R126:R135)</f>
        <v>0.3542672</v>
      </c>
      <c r="S125" s="211"/>
      <c r="T125" s="213">
        <f>SUM(T126:T135)</f>
        <v>0</v>
      </c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214" t="s">
        <v>88</v>
      </c>
      <c r="AT125" s="215" t="s">
        <v>79</v>
      </c>
      <c r="AU125" s="215" t="s">
        <v>88</v>
      </c>
      <c r="AY125" s="214" t="s">
        <v>161</v>
      </c>
      <c r="BK125" s="216">
        <f>SUM(BK126:BK135)</f>
        <v>0</v>
      </c>
    </row>
    <row r="126" s="2" customFormat="1" ht="21.75" customHeight="1">
      <c r="A126" s="39"/>
      <c r="B126" s="40"/>
      <c r="C126" s="219" t="s">
        <v>88</v>
      </c>
      <c r="D126" s="219" t="s">
        <v>164</v>
      </c>
      <c r="E126" s="220" t="s">
        <v>246</v>
      </c>
      <c r="F126" s="221" t="s">
        <v>247</v>
      </c>
      <c r="G126" s="222" t="s">
        <v>248</v>
      </c>
      <c r="H126" s="223">
        <v>5.9279999999999999</v>
      </c>
      <c r="I126" s="224"/>
      <c r="J126" s="225">
        <f>ROUND(I126*H126,2)</f>
        <v>0</v>
      </c>
      <c r="K126" s="221" t="s">
        <v>168</v>
      </c>
      <c r="L126" s="45"/>
      <c r="M126" s="226" t="s">
        <v>1</v>
      </c>
      <c r="N126" s="227" t="s">
        <v>45</v>
      </c>
      <c r="O126" s="92"/>
      <c r="P126" s="228">
        <f>O126*H126</f>
        <v>0</v>
      </c>
      <c r="Q126" s="228">
        <v>0.0023999999999999998</v>
      </c>
      <c r="R126" s="228">
        <f>Q126*H126</f>
        <v>0.014227199999999999</v>
      </c>
      <c r="S126" s="228">
        <v>0</v>
      </c>
      <c r="T126" s="229">
        <f>S126*H126</f>
        <v>0</v>
      </c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R126" s="230" t="s">
        <v>184</v>
      </c>
      <c r="AT126" s="230" t="s">
        <v>164</v>
      </c>
      <c r="AU126" s="230" t="s">
        <v>90</v>
      </c>
      <c r="AY126" s="18" t="s">
        <v>161</v>
      </c>
      <c r="BE126" s="231">
        <f>IF(N126="základní",J126,0)</f>
        <v>0</v>
      </c>
      <c r="BF126" s="231">
        <f>IF(N126="snížená",J126,0)</f>
        <v>0</v>
      </c>
      <c r="BG126" s="231">
        <f>IF(N126="zákl. přenesená",J126,0)</f>
        <v>0</v>
      </c>
      <c r="BH126" s="231">
        <f>IF(N126="sníž. přenesená",J126,0)</f>
        <v>0</v>
      </c>
      <c r="BI126" s="231">
        <f>IF(N126="nulová",J126,0)</f>
        <v>0</v>
      </c>
      <c r="BJ126" s="18" t="s">
        <v>88</v>
      </c>
      <c r="BK126" s="231">
        <f>ROUND(I126*H126,2)</f>
        <v>0</v>
      </c>
      <c r="BL126" s="18" t="s">
        <v>184</v>
      </c>
      <c r="BM126" s="230" t="s">
        <v>249</v>
      </c>
    </row>
    <row r="127" s="13" customFormat="1">
      <c r="A127" s="13"/>
      <c r="B127" s="241"/>
      <c r="C127" s="242"/>
      <c r="D127" s="232" t="s">
        <v>250</v>
      </c>
      <c r="E127" s="243" t="s">
        <v>1</v>
      </c>
      <c r="F127" s="244" t="s">
        <v>251</v>
      </c>
      <c r="G127" s="242"/>
      <c r="H127" s="245">
        <v>1.8959999999999999</v>
      </c>
      <c r="I127" s="246"/>
      <c r="J127" s="242"/>
      <c r="K127" s="242"/>
      <c r="L127" s="247"/>
      <c r="M127" s="248"/>
      <c r="N127" s="249"/>
      <c r="O127" s="249"/>
      <c r="P127" s="249"/>
      <c r="Q127" s="249"/>
      <c r="R127" s="249"/>
      <c r="S127" s="249"/>
      <c r="T127" s="250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T127" s="251" t="s">
        <v>250</v>
      </c>
      <c r="AU127" s="251" t="s">
        <v>90</v>
      </c>
      <c r="AV127" s="13" t="s">
        <v>90</v>
      </c>
      <c r="AW127" s="13" t="s">
        <v>36</v>
      </c>
      <c r="AX127" s="13" t="s">
        <v>80</v>
      </c>
      <c r="AY127" s="251" t="s">
        <v>161</v>
      </c>
    </row>
    <row r="128" s="13" customFormat="1">
      <c r="A128" s="13"/>
      <c r="B128" s="241"/>
      <c r="C128" s="242"/>
      <c r="D128" s="232" t="s">
        <v>250</v>
      </c>
      <c r="E128" s="243" t="s">
        <v>1</v>
      </c>
      <c r="F128" s="244" t="s">
        <v>252</v>
      </c>
      <c r="G128" s="242"/>
      <c r="H128" s="245">
        <v>4.032</v>
      </c>
      <c r="I128" s="246"/>
      <c r="J128" s="242"/>
      <c r="K128" s="242"/>
      <c r="L128" s="247"/>
      <c r="M128" s="248"/>
      <c r="N128" s="249"/>
      <c r="O128" s="249"/>
      <c r="P128" s="249"/>
      <c r="Q128" s="249"/>
      <c r="R128" s="249"/>
      <c r="S128" s="249"/>
      <c r="T128" s="250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251" t="s">
        <v>250</v>
      </c>
      <c r="AU128" s="251" t="s">
        <v>90</v>
      </c>
      <c r="AV128" s="13" t="s">
        <v>90</v>
      </c>
      <c r="AW128" s="13" t="s">
        <v>36</v>
      </c>
      <c r="AX128" s="13" t="s">
        <v>80</v>
      </c>
      <c r="AY128" s="251" t="s">
        <v>161</v>
      </c>
    </row>
    <row r="129" s="14" customFormat="1">
      <c r="A129" s="14"/>
      <c r="B129" s="252"/>
      <c r="C129" s="253"/>
      <c r="D129" s="232" t="s">
        <v>250</v>
      </c>
      <c r="E129" s="254" t="s">
        <v>1</v>
      </c>
      <c r="F129" s="255" t="s">
        <v>253</v>
      </c>
      <c r="G129" s="253"/>
      <c r="H129" s="256">
        <v>5.9279999999999999</v>
      </c>
      <c r="I129" s="257"/>
      <c r="J129" s="253"/>
      <c r="K129" s="253"/>
      <c r="L129" s="258"/>
      <c r="M129" s="259"/>
      <c r="N129" s="260"/>
      <c r="O129" s="260"/>
      <c r="P129" s="260"/>
      <c r="Q129" s="260"/>
      <c r="R129" s="260"/>
      <c r="S129" s="260"/>
      <c r="T129" s="261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T129" s="262" t="s">
        <v>250</v>
      </c>
      <c r="AU129" s="262" t="s">
        <v>90</v>
      </c>
      <c r="AV129" s="14" t="s">
        <v>184</v>
      </c>
      <c r="AW129" s="14" t="s">
        <v>36</v>
      </c>
      <c r="AX129" s="14" t="s">
        <v>88</v>
      </c>
      <c r="AY129" s="262" t="s">
        <v>161</v>
      </c>
    </row>
    <row r="130" s="2" customFormat="1" ht="24.15" customHeight="1">
      <c r="A130" s="39"/>
      <c r="B130" s="40"/>
      <c r="C130" s="219" t="s">
        <v>90</v>
      </c>
      <c r="D130" s="219" t="s">
        <v>164</v>
      </c>
      <c r="E130" s="220" t="s">
        <v>254</v>
      </c>
      <c r="F130" s="221" t="s">
        <v>255</v>
      </c>
      <c r="G130" s="222" t="s">
        <v>256</v>
      </c>
      <c r="H130" s="223">
        <v>6</v>
      </c>
      <c r="I130" s="224"/>
      <c r="J130" s="225">
        <f>ROUND(I130*H130,2)</f>
        <v>0</v>
      </c>
      <c r="K130" s="221" t="s">
        <v>168</v>
      </c>
      <c r="L130" s="45"/>
      <c r="M130" s="226" t="s">
        <v>1</v>
      </c>
      <c r="N130" s="227" t="s">
        <v>45</v>
      </c>
      <c r="O130" s="92"/>
      <c r="P130" s="228">
        <f>O130*H130</f>
        <v>0</v>
      </c>
      <c r="Q130" s="228">
        <v>0.025420000000000002</v>
      </c>
      <c r="R130" s="228">
        <f>Q130*H130</f>
        <v>0.15252000000000002</v>
      </c>
      <c r="S130" s="228">
        <v>0</v>
      </c>
      <c r="T130" s="229">
        <f>S130*H130</f>
        <v>0</v>
      </c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R130" s="230" t="s">
        <v>184</v>
      </c>
      <c r="AT130" s="230" t="s">
        <v>164</v>
      </c>
      <c r="AU130" s="230" t="s">
        <v>90</v>
      </c>
      <c r="AY130" s="18" t="s">
        <v>161</v>
      </c>
      <c r="BE130" s="231">
        <f>IF(N130="základní",J130,0)</f>
        <v>0</v>
      </c>
      <c r="BF130" s="231">
        <f>IF(N130="snížená",J130,0)</f>
        <v>0</v>
      </c>
      <c r="BG130" s="231">
        <f>IF(N130="zákl. přenesená",J130,0)</f>
        <v>0</v>
      </c>
      <c r="BH130" s="231">
        <f>IF(N130="sníž. přenesená",J130,0)</f>
        <v>0</v>
      </c>
      <c r="BI130" s="231">
        <f>IF(N130="nulová",J130,0)</f>
        <v>0</v>
      </c>
      <c r="BJ130" s="18" t="s">
        <v>88</v>
      </c>
      <c r="BK130" s="231">
        <f>ROUND(I130*H130,2)</f>
        <v>0</v>
      </c>
      <c r="BL130" s="18" t="s">
        <v>184</v>
      </c>
      <c r="BM130" s="230" t="s">
        <v>257</v>
      </c>
    </row>
    <row r="131" s="2" customFormat="1" ht="24.15" customHeight="1">
      <c r="A131" s="39"/>
      <c r="B131" s="40"/>
      <c r="C131" s="219" t="s">
        <v>177</v>
      </c>
      <c r="D131" s="219" t="s">
        <v>164</v>
      </c>
      <c r="E131" s="220" t="s">
        <v>258</v>
      </c>
      <c r="F131" s="221" t="s">
        <v>259</v>
      </c>
      <c r="G131" s="222" t="s">
        <v>256</v>
      </c>
      <c r="H131" s="223">
        <v>12</v>
      </c>
      <c r="I131" s="224"/>
      <c r="J131" s="225">
        <f>ROUND(I131*H131,2)</f>
        <v>0</v>
      </c>
      <c r="K131" s="221" t="s">
        <v>168</v>
      </c>
      <c r="L131" s="45"/>
      <c r="M131" s="226" t="s">
        <v>1</v>
      </c>
      <c r="N131" s="227" t="s">
        <v>45</v>
      </c>
      <c r="O131" s="92"/>
      <c r="P131" s="228">
        <f>O131*H131</f>
        <v>0</v>
      </c>
      <c r="Q131" s="228">
        <v>0.00263</v>
      </c>
      <c r="R131" s="228">
        <f>Q131*H131</f>
        <v>0.031559999999999998</v>
      </c>
      <c r="S131" s="228">
        <v>0</v>
      </c>
      <c r="T131" s="229">
        <f>S131*H131</f>
        <v>0</v>
      </c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R131" s="230" t="s">
        <v>184</v>
      </c>
      <c r="AT131" s="230" t="s">
        <v>164</v>
      </c>
      <c r="AU131" s="230" t="s">
        <v>90</v>
      </c>
      <c r="AY131" s="18" t="s">
        <v>161</v>
      </c>
      <c r="BE131" s="231">
        <f>IF(N131="základní",J131,0)</f>
        <v>0</v>
      </c>
      <c r="BF131" s="231">
        <f>IF(N131="snížená",J131,0)</f>
        <v>0</v>
      </c>
      <c r="BG131" s="231">
        <f>IF(N131="zákl. přenesená",J131,0)</f>
        <v>0</v>
      </c>
      <c r="BH131" s="231">
        <f>IF(N131="sníž. přenesená",J131,0)</f>
        <v>0</v>
      </c>
      <c r="BI131" s="231">
        <f>IF(N131="nulová",J131,0)</f>
        <v>0</v>
      </c>
      <c r="BJ131" s="18" t="s">
        <v>88</v>
      </c>
      <c r="BK131" s="231">
        <f>ROUND(I131*H131,2)</f>
        <v>0</v>
      </c>
      <c r="BL131" s="18" t="s">
        <v>184</v>
      </c>
      <c r="BM131" s="230" t="s">
        <v>260</v>
      </c>
    </row>
    <row r="132" s="2" customFormat="1" ht="24.15" customHeight="1">
      <c r="A132" s="39"/>
      <c r="B132" s="40"/>
      <c r="C132" s="263" t="s">
        <v>184</v>
      </c>
      <c r="D132" s="263" t="s">
        <v>261</v>
      </c>
      <c r="E132" s="264" t="s">
        <v>262</v>
      </c>
      <c r="F132" s="265" t="s">
        <v>263</v>
      </c>
      <c r="G132" s="266" t="s">
        <v>256</v>
      </c>
      <c r="H132" s="267">
        <v>4</v>
      </c>
      <c r="I132" s="268"/>
      <c r="J132" s="269">
        <f>ROUND(I132*H132,2)</f>
        <v>0</v>
      </c>
      <c r="K132" s="265" t="s">
        <v>168</v>
      </c>
      <c r="L132" s="270"/>
      <c r="M132" s="271" t="s">
        <v>1</v>
      </c>
      <c r="N132" s="272" t="s">
        <v>45</v>
      </c>
      <c r="O132" s="92"/>
      <c r="P132" s="228">
        <f>O132*H132</f>
        <v>0</v>
      </c>
      <c r="Q132" s="228">
        <v>0.012489999999999999</v>
      </c>
      <c r="R132" s="228">
        <f>Q132*H132</f>
        <v>0.049959999999999997</v>
      </c>
      <c r="S132" s="228">
        <v>0</v>
      </c>
      <c r="T132" s="229">
        <f>S132*H132</f>
        <v>0</v>
      </c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R132" s="230" t="s">
        <v>203</v>
      </c>
      <c r="AT132" s="230" t="s">
        <v>261</v>
      </c>
      <c r="AU132" s="230" t="s">
        <v>90</v>
      </c>
      <c r="AY132" s="18" t="s">
        <v>161</v>
      </c>
      <c r="BE132" s="231">
        <f>IF(N132="základní",J132,0)</f>
        <v>0</v>
      </c>
      <c r="BF132" s="231">
        <f>IF(N132="snížená",J132,0)</f>
        <v>0</v>
      </c>
      <c r="BG132" s="231">
        <f>IF(N132="zákl. přenesená",J132,0)</f>
        <v>0</v>
      </c>
      <c r="BH132" s="231">
        <f>IF(N132="sníž. přenesená",J132,0)</f>
        <v>0</v>
      </c>
      <c r="BI132" s="231">
        <f>IF(N132="nulová",J132,0)</f>
        <v>0</v>
      </c>
      <c r="BJ132" s="18" t="s">
        <v>88</v>
      </c>
      <c r="BK132" s="231">
        <f>ROUND(I132*H132,2)</f>
        <v>0</v>
      </c>
      <c r="BL132" s="18" t="s">
        <v>184</v>
      </c>
      <c r="BM132" s="230" t="s">
        <v>264</v>
      </c>
    </row>
    <row r="133" s="2" customFormat="1">
      <c r="A133" s="39"/>
      <c r="B133" s="40"/>
      <c r="C133" s="41"/>
      <c r="D133" s="232" t="s">
        <v>171</v>
      </c>
      <c r="E133" s="41"/>
      <c r="F133" s="233" t="s">
        <v>265</v>
      </c>
      <c r="G133" s="41"/>
      <c r="H133" s="41"/>
      <c r="I133" s="234"/>
      <c r="J133" s="41"/>
      <c r="K133" s="41"/>
      <c r="L133" s="45"/>
      <c r="M133" s="235"/>
      <c r="N133" s="236"/>
      <c r="O133" s="92"/>
      <c r="P133" s="92"/>
      <c r="Q133" s="92"/>
      <c r="R133" s="92"/>
      <c r="S133" s="92"/>
      <c r="T133" s="93"/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T133" s="18" t="s">
        <v>171</v>
      </c>
      <c r="AU133" s="18" t="s">
        <v>90</v>
      </c>
    </row>
    <row r="134" s="2" customFormat="1" ht="24.15" customHeight="1">
      <c r="A134" s="39"/>
      <c r="B134" s="40"/>
      <c r="C134" s="263" t="s">
        <v>160</v>
      </c>
      <c r="D134" s="263" t="s">
        <v>261</v>
      </c>
      <c r="E134" s="264" t="s">
        <v>266</v>
      </c>
      <c r="F134" s="265" t="s">
        <v>267</v>
      </c>
      <c r="G134" s="266" t="s">
        <v>256</v>
      </c>
      <c r="H134" s="267">
        <v>8</v>
      </c>
      <c r="I134" s="268"/>
      <c r="J134" s="269">
        <f>ROUND(I134*H134,2)</f>
        <v>0</v>
      </c>
      <c r="K134" s="265" t="s">
        <v>168</v>
      </c>
      <c r="L134" s="270"/>
      <c r="M134" s="271" t="s">
        <v>1</v>
      </c>
      <c r="N134" s="272" t="s">
        <v>45</v>
      </c>
      <c r="O134" s="92"/>
      <c r="P134" s="228">
        <f>O134*H134</f>
        <v>0</v>
      </c>
      <c r="Q134" s="228">
        <v>0.01325</v>
      </c>
      <c r="R134" s="228">
        <f>Q134*H134</f>
        <v>0.106</v>
      </c>
      <c r="S134" s="228">
        <v>0</v>
      </c>
      <c r="T134" s="229">
        <f>S134*H134</f>
        <v>0</v>
      </c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R134" s="230" t="s">
        <v>203</v>
      </c>
      <c r="AT134" s="230" t="s">
        <v>261</v>
      </c>
      <c r="AU134" s="230" t="s">
        <v>90</v>
      </c>
      <c r="AY134" s="18" t="s">
        <v>161</v>
      </c>
      <c r="BE134" s="231">
        <f>IF(N134="základní",J134,0)</f>
        <v>0</v>
      </c>
      <c r="BF134" s="231">
        <f>IF(N134="snížená",J134,0)</f>
        <v>0</v>
      </c>
      <c r="BG134" s="231">
        <f>IF(N134="zákl. přenesená",J134,0)</f>
        <v>0</v>
      </c>
      <c r="BH134" s="231">
        <f>IF(N134="sníž. přenesená",J134,0)</f>
        <v>0</v>
      </c>
      <c r="BI134" s="231">
        <f>IF(N134="nulová",J134,0)</f>
        <v>0</v>
      </c>
      <c r="BJ134" s="18" t="s">
        <v>88</v>
      </c>
      <c r="BK134" s="231">
        <f>ROUND(I134*H134,2)</f>
        <v>0</v>
      </c>
      <c r="BL134" s="18" t="s">
        <v>184</v>
      </c>
      <c r="BM134" s="230" t="s">
        <v>268</v>
      </c>
    </row>
    <row r="135" s="2" customFormat="1">
      <c r="A135" s="39"/>
      <c r="B135" s="40"/>
      <c r="C135" s="41"/>
      <c r="D135" s="232" t="s">
        <v>171</v>
      </c>
      <c r="E135" s="41"/>
      <c r="F135" s="233" t="s">
        <v>265</v>
      </c>
      <c r="G135" s="41"/>
      <c r="H135" s="41"/>
      <c r="I135" s="234"/>
      <c r="J135" s="41"/>
      <c r="K135" s="41"/>
      <c r="L135" s="45"/>
      <c r="M135" s="235"/>
      <c r="N135" s="236"/>
      <c r="O135" s="92"/>
      <c r="P135" s="92"/>
      <c r="Q135" s="92"/>
      <c r="R135" s="92"/>
      <c r="S135" s="92"/>
      <c r="T135" s="93"/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T135" s="18" t="s">
        <v>171</v>
      </c>
      <c r="AU135" s="18" t="s">
        <v>90</v>
      </c>
    </row>
    <row r="136" s="12" customFormat="1" ht="22.8" customHeight="1">
      <c r="A136" s="12"/>
      <c r="B136" s="203"/>
      <c r="C136" s="204"/>
      <c r="D136" s="205" t="s">
        <v>79</v>
      </c>
      <c r="E136" s="217" t="s">
        <v>208</v>
      </c>
      <c r="F136" s="217" t="s">
        <v>269</v>
      </c>
      <c r="G136" s="204"/>
      <c r="H136" s="204"/>
      <c r="I136" s="207"/>
      <c r="J136" s="218">
        <f>BK136</f>
        <v>0</v>
      </c>
      <c r="K136" s="204"/>
      <c r="L136" s="209"/>
      <c r="M136" s="210"/>
      <c r="N136" s="211"/>
      <c r="O136" s="211"/>
      <c r="P136" s="212">
        <f>SUM(P137:P143)</f>
        <v>0</v>
      </c>
      <c r="Q136" s="211"/>
      <c r="R136" s="212">
        <f>SUM(R137:R143)</f>
        <v>0</v>
      </c>
      <c r="S136" s="211"/>
      <c r="T136" s="213">
        <f>SUM(T137:T143)</f>
        <v>1.7258999999999998</v>
      </c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R136" s="214" t="s">
        <v>88</v>
      </c>
      <c r="AT136" s="215" t="s">
        <v>79</v>
      </c>
      <c r="AU136" s="215" t="s">
        <v>88</v>
      </c>
      <c r="AY136" s="214" t="s">
        <v>161</v>
      </c>
      <c r="BK136" s="216">
        <f>SUM(BK137:BK143)</f>
        <v>0</v>
      </c>
    </row>
    <row r="137" s="2" customFormat="1" ht="24.15" customHeight="1">
      <c r="A137" s="39"/>
      <c r="B137" s="40"/>
      <c r="C137" s="219" t="s">
        <v>193</v>
      </c>
      <c r="D137" s="219" t="s">
        <v>164</v>
      </c>
      <c r="E137" s="220" t="s">
        <v>270</v>
      </c>
      <c r="F137" s="221" t="s">
        <v>271</v>
      </c>
      <c r="G137" s="222" t="s">
        <v>248</v>
      </c>
      <c r="H137" s="223">
        <v>5.9279999999999999</v>
      </c>
      <c r="I137" s="224"/>
      <c r="J137" s="225">
        <f>ROUND(I137*H137,2)</f>
        <v>0</v>
      </c>
      <c r="K137" s="221" t="s">
        <v>168</v>
      </c>
      <c r="L137" s="45"/>
      <c r="M137" s="226" t="s">
        <v>1</v>
      </c>
      <c r="N137" s="227" t="s">
        <v>45</v>
      </c>
      <c r="O137" s="92"/>
      <c r="P137" s="228">
        <f>O137*H137</f>
        <v>0</v>
      </c>
      <c r="Q137" s="228">
        <v>0</v>
      </c>
      <c r="R137" s="228">
        <f>Q137*H137</f>
        <v>0</v>
      </c>
      <c r="S137" s="228">
        <v>0.055</v>
      </c>
      <c r="T137" s="229">
        <f>S137*H137</f>
        <v>0.32604</v>
      </c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R137" s="230" t="s">
        <v>184</v>
      </c>
      <c r="AT137" s="230" t="s">
        <v>164</v>
      </c>
      <c r="AU137" s="230" t="s">
        <v>90</v>
      </c>
      <c r="AY137" s="18" t="s">
        <v>161</v>
      </c>
      <c r="BE137" s="231">
        <f>IF(N137="základní",J137,0)</f>
        <v>0</v>
      </c>
      <c r="BF137" s="231">
        <f>IF(N137="snížená",J137,0)</f>
        <v>0</v>
      </c>
      <c r="BG137" s="231">
        <f>IF(N137="zákl. přenesená",J137,0)</f>
        <v>0</v>
      </c>
      <c r="BH137" s="231">
        <f>IF(N137="sníž. přenesená",J137,0)</f>
        <v>0</v>
      </c>
      <c r="BI137" s="231">
        <f>IF(N137="nulová",J137,0)</f>
        <v>0</v>
      </c>
      <c r="BJ137" s="18" t="s">
        <v>88</v>
      </c>
      <c r="BK137" s="231">
        <f>ROUND(I137*H137,2)</f>
        <v>0</v>
      </c>
      <c r="BL137" s="18" t="s">
        <v>184</v>
      </c>
      <c r="BM137" s="230" t="s">
        <v>272</v>
      </c>
    </row>
    <row r="138" s="13" customFormat="1">
      <c r="A138" s="13"/>
      <c r="B138" s="241"/>
      <c r="C138" s="242"/>
      <c r="D138" s="232" t="s">
        <v>250</v>
      </c>
      <c r="E138" s="243" t="s">
        <v>1</v>
      </c>
      <c r="F138" s="244" t="s">
        <v>251</v>
      </c>
      <c r="G138" s="242"/>
      <c r="H138" s="245">
        <v>1.8959999999999999</v>
      </c>
      <c r="I138" s="246"/>
      <c r="J138" s="242"/>
      <c r="K138" s="242"/>
      <c r="L138" s="247"/>
      <c r="M138" s="248"/>
      <c r="N138" s="249"/>
      <c r="O138" s="249"/>
      <c r="P138" s="249"/>
      <c r="Q138" s="249"/>
      <c r="R138" s="249"/>
      <c r="S138" s="249"/>
      <c r="T138" s="250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51" t="s">
        <v>250</v>
      </c>
      <c r="AU138" s="251" t="s">
        <v>90</v>
      </c>
      <c r="AV138" s="13" t="s">
        <v>90</v>
      </c>
      <c r="AW138" s="13" t="s">
        <v>36</v>
      </c>
      <c r="AX138" s="13" t="s">
        <v>80</v>
      </c>
      <c r="AY138" s="251" t="s">
        <v>161</v>
      </c>
    </row>
    <row r="139" s="13" customFormat="1">
      <c r="A139" s="13"/>
      <c r="B139" s="241"/>
      <c r="C139" s="242"/>
      <c r="D139" s="232" t="s">
        <v>250</v>
      </c>
      <c r="E139" s="243" t="s">
        <v>1</v>
      </c>
      <c r="F139" s="244" t="s">
        <v>252</v>
      </c>
      <c r="G139" s="242"/>
      <c r="H139" s="245">
        <v>4.032</v>
      </c>
      <c r="I139" s="246"/>
      <c r="J139" s="242"/>
      <c r="K139" s="242"/>
      <c r="L139" s="247"/>
      <c r="M139" s="248"/>
      <c r="N139" s="249"/>
      <c r="O139" s="249"/>
      <c r="P139" s="249"/>
      <c r="Q139" s="249"/>
      <c r="R139" s="249"/>
      <c r="S139" s="249"/>
      <c r="T139" s="250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51" t="s">
        <v>250</v>
      </c>
      <c r="AU139" s="251" t="s">
        <v>90</v>
      </c>
      <c r="AV139" s="13" t="s">
        <v>90</v>
      </c>
      <c r="AW139" s="13" t="s">
        <v>36</v>
      </c>
      <c r="AX139" s="13" t="s">
        <v>80</v>
      </c>
      <c r="AY139" s="251" t="s">
        <v>161</v>
      </c>
    </row>
    <row r="140" s="14" customFormat="1">
      <c r="A140" s="14"/>
      <c r="B140" s="252"/>
      <c r="C140" s="253"/>
      <c r="D140" s="232" t="s">
        <v>250</v>
      </c>
      <c r="E140" s="254" t="s">
        <v>1</v>
      </c>
      <c r="F140" s="255" t="s">
        <v>253</v>
      </c>
      <c r="G140" s="253"/>
      <c r="H140" s="256">
        <v>5.9279999999999999</v>
      </c>
      <c r="I140" s="257"/>
      <c r="J140" s="253"/>
      <c r="K140" s="253"/>
      <c r="L140" s="258"/>
      <c r="M140" s="259"/>
      <c r="N140" s="260"/>
      <c r="O140" s="260"/>
      <c r="P140" s="260"/>
      <c r="Q140" s="260"/>
      <c r="R140" s="260"/>
      <c r="S140" s="260"/>
      <c r="T140" s="261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T140" s="262" t="s">
        <v>250</v>
      </c>
      <c r="AU140" s="262" t="s">
        <v>90</v>
      </c>
      <c r="AV140" s="14" t="s">
        <v>184</v>
      </c>
      <c r="AW140" s="14" t="s">
        <v>36</v>
      </c>
      <c r="AX140" s="14" t="s">
        <v>88</v>
      </c>
      <c r="AY140" s="262" t="s">
        <v>161</v>
      </c>
    </row>
    <row r="141" s="2" customFormat="1" ht="21.75" customHeight="1">
      <c r="A141" s="39"/>
      <c r="B141" s="40"/>
      <c r="C141" s="219" t="s">
        <v>197</v>
      </c>
      <c r="D141" s="219" t="s">
        <v>164</v>
      </c>
      <c r="E141" s="220" t="s">
        <v>273</v>
      </c>
      <c r="F141" s="221" t="s">
        <v>274</v>
      </c>
      <c r="G141" s="222" t="s">
        <v>248</v>
      </c>
      <c r="H141" s="223">
        <v>22.219999999999999</v>
      </c>
      <c r="I141" s="224"/>
      <c r="J141" s="225">
        <f>ROUND(I141*H141,2)</f>
        <v>0</v>
      </c>
      <c r="K141" s="221" t="s">
        <v>168</v>
      </c>
      <c r="L141" s="45"/>
      <c r="M141" s="226" t="s">
        <v>1</v>
      </c>
      <c r="N141" s="227" t="s">
        <v>45</v>
      </c>
      <c r="O141" s="92"/>
      <c r="P141" s="228">
        <f>O141*H141</f>
        <v>0</v>
      </c>
      <c r="Q141" s="228">
        <v>0</v>
      </c>
      <c r="R141" s="228">
        <f>Q141*H141</f>
        <v>0</v>
      </c>
      <c r="S141" s="228">
        <v>0.063</v>
      </c>
      <c r="T141" s="229">
        <f>S141*H141</f>
        <v>1.3998599999999999</v>
      </c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R141" s="230" t="s">
        <v>184</v>
      </c>
      <c r="AT141" s="230" t="s">
        <v>164</v>
      </c>
      <c r="AU141" s="230" t="s">
        <v>90</v>
      </c>
      <c r="AY141" s="18" t="s">
        <v>161</v>
      </c>
      <c r="BE141" s="231">
        <f>IF(N141="základní",J141,0)</f>
        <v>0</v>
      </c>
      <c r="BF141" s="231">
        <f>IF(N141="snížená",J141,0)</f>
        <v>0</v>
      </c>
      <c r="BG141" s="231">
        <f>IF(N141="zákl. přenesená",J141,0)</f>
        <v>0</v>
      </c>
      <c r="BH141" s="231">
        <f>IF(N141="sníž. přenesená",J141,0)</f>
        <v>0</v>
      </c>
      <c r="BI141" s="231">
        <f>IF(N141="nulová",J141,0)</f>
        <v>0</v>
      </c>
      <c r="BJ141" s="18" t="s">
        <v>88</v>
      </c>
      <c r="BK141" s="231">
        <f>ROUND(I141*H141,2)</f>
        <v>0</v>
      </c>
      <c r="BL141" s="18" t="s">
        <v>184</v>
      </c>
      <c r="BM141" s="230" t="s">
        <v>275</v>
      </c>
    </row>
    <row r="142" s="13" customFormat="1">
      <c r="A142" s="13"/>
      <c r="B142" s="241"/>
      <c r="C142" s="242"/>
      <c r="D142" s="232" t="s">
        <v>250</v>
      </c>
      <c r="E142" s="243" t="s">
        <v>1</v>
      </c>
      <c r="F142" s="244" t="s">
        <v>276</v>
      </c>
      <c r="G142" s="242"/>
      <c r="H142" s="245">
        <v>22.219999999999999</v>
      </c>
      <c r="I142" s="246"/>
      <c r="J142" s="242"/>
      <c r="K142" s="242"/>
      <c r="L142" s="247"/>
      <c r="M142" s="248"/>
      <c r="N142" s="249"/>
      <c r="O142" s="249"/>
      <c r="P142" s="249"/>
      <c r="Q142" s="249"/>
      <c r="R142" s="249"/>
      <c r="S142" s="249"/>
      <c r="T142" s="250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51" t="s">
        <v>250</v>
      </c>
      <c r="AU142" s="251" t="s">
        <v>90</v>
      </c>
      <c r="AV142" s="13" t="s">
        <v>90</v>
      </c>
      <c r="AW142" s="13" t="s">
        <v>36</v>
      </c>
      <c r="AX142" s="13" t="s">
        <v>80</v>
      </c>
      <c r="AY142" s="251" t="s">
        <v>161</v>
      </c>
    </row>
    <row r="143" s="14" customFormat="1">
      <c r="A143" s="14"/>
      <c r="B143" s="252"/>
      <c r="C143" s="253"/>
      <c r="D143" s="232" t="s">
        <v>250</v>
      </c>
      <c r="E143" s="254" t="s">
        <v>1</v>
      </c>
      <c r="F143" s="255" t="s">
        <v>253</v>
      </c>
      <c r="G143" s="253"/>
      <c r="H143" s="256">
        <v>22.219999999999999</v>
      </c>
      <c r="I143" s="257"/>
      <c r="J143" s="253"/>
      <c r="K143" s="253"/>
      <c r="L143" s="258"/>
      <c r="M143" s="259"/>
      <c r="N143" s="260"/>
      <c r="O143" s="260"/>
      <c r="P143" s="260"/>
      <c r="Q143" s="260"/>
      <c r="R143" s="260"/>
      <c r="S143" s="260"/>
      <c r="T143" s="261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T143" s="262" t="s">
        <v>250</v>
      </c>
      <c r="AU143" s="262" t="s">
        <v>90</v>
      </c>
      <c r="AV143" s="14" t="s">
        <v>184</v>
      </c>
      <c r="AW143" s="14" t="s">
        <v>36</v>
      </c>
      <c r="AX143" s="14" t="s">
        <v>88</v>
      </c>
      <c r="AY143" s="262" t="s">
        <v>161</v>
      </c>
    </row>
    <row r="144" s="12" customFormat="1" ht="22.8" customHeight="1">
      <c r="A144" s="12"/>
      <c r="B144" s="203"/>
      <c r="C144" s="204"/>
      <c r="D144" s="205" t="s">
        <v>79</v>
      </c>
      <c r="E144" s="217" t="s">
        <v>277</v>
      </c>
      <c r="F144" s="217" t="s">
        <v>278</v>
      </c>
      <c r="G144" s="204"/>
      <c r="H144" s="204"/>
      <c r="I144" s="207"/>
      <c r="J144" s="218">
        <f>BK144</f>
        <v>0</v>
      </c>
      <c r="K144" s="204"/>
      <c r="L144" s="209"/>
      <c r="M144" s="210"/>
      <c r="N144" s="211"/>
      <c r="O144" s="211"/>
      <c r="P144" s="212">
        <f>SUM(P145:P151)</f>
        <v>0</v>
      </c>
      <c r="Q144" s="211"/>
      <c r="R144" s="212">
        <f>SUM(R145:R151)</f>
        <v>0</v>
      </c>
      <c r="S144" s="211"/>
      <c r="T144" s="213">
        <f>SUM(T145:T151)</f>
        <v>0</v>
      </c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R144" s="214" t="s">
        <v>88</v>
      </c>
      <c r="AT144" s="215" t="s">
        <v>79</v>
      </c>
      <c r="AU144" s="215" t="s">
        <v>88</v>
      </c>
      <c r="AY144" s="214" t="s">
        <v>161</v>
      </c>
      <c r="BK144" s="216">
        <f>SUM(BK145:BK151)</f>
        <v>0</v>
      </c>
    </row>
    <row r="145" s="2" customFormat="1" ht="24.15" customHeight="1">
      <c r="A145" s="39"/>
      <c r="B145" s="40"/>
      <c r="C145" s="219" t="s">
        <v>203</v>
      </c>
      <c r="D145" s="219" t="s">
        <v>164</v>
      </c>
      <c r="E145" s="220" t="s">
        <v>279</v>
      </c>
      <c r="F145" s="221" t="s">
        <v>280</v>
      </c>
      <c r="G145" s="222" t="s">
        <v>281</v>
      </c>
      <c r="H145" s="223">
        <v>2.27</v>
      </c>
      <c r="I145" s="224"/>
      <c r="J145" s="225">
        <f>ROUND(I145*H145,2)</f>
        <v>0</v>
      </c>
      <c r="K145" s="221" t="s">
        <v>168</v>
      </c>
      <c r="L145" s="45"/>
      <c r="M145" s="226" t="s">
        <v>1</v>
      </c>
      <c r="N145" s="227" t="s">
        <v>45</v>
      </c>
      <c r="O145" s="92"/>
      <c r="P145" s="228">
        <f>O145*H145</f>
        <v>0</v>
      </c>
      <c r="Q145" s="228">
        <v>0</v>
      </c>
      <c r="R145" s="228">
        <f>Q145*H145</f>
        <v>0</v>
      </c>
      <c r="S145" s="228">
        <v>0</v>
      </c>
      <c r="T145" s="229">
        <f>S145*H145</f>
        <v>0</v>
      </c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R145" s="230" t="s">
        <v>184</v>
      </c>
      <c r="AT145" s="230" t="s">
        <v>164</v>
      </c>
      <c r="AU145" s="230" t="s">
        <v>90</v>
      </c>
      <c r="AY145" s="18" t="s">
        <v>161</v>
      </c>
      <c r="BE145" s="231">
        <f>IF(N145="základní",J145,0)</f>
        <v>0</v>
      </c>
      <c r="BF145" s="231">
        <f>IF(N145="snížená",J145,0)</f>
        <v>0</v>
      </c>
      <c r="BG145" s="231">
        <f>IF(N145="zákl. přenesená",J145,0)</f>
        <v>0</v>
      </c>
      <c r="BH145" s="231">
        <f>IF(N145="sníž. přenesená",J145,0)</f>
        <v>0</v>
      </c>
      <c r="BI145" s="231">
        <f>IF(N145="nulová",J145,0)</f>
        <v>0</v>
      </c>
      <c r="BJ145" s="18" t="s">
        <v>88</v>
      </c>
      <c r="BK145" s="231">
        <f>ROUND(I145*H145,2)</f>
        <v>0</v>
      </c>
      <c r="BL145" s="18" t="s">
        <v>184</v>
      </c>
      <c r="BM145" s="230" t="s">
        <v>282</v>
      </c>
    </row>
    <row r="146" s="2" customFormat="1" ht="33" customHeight="1">
      <c r="A146" s="39"/>
      <c r="B146" s="40"/>
      <c r="C146" s="219" t="s">
        <v>208</v>
      </c>
      <c r="D146" s="219" t="s">
        <v>164</v>
      </c>
      <c r="E146" s="220" t="s">
        <v>283</v>
      </c>
      <c r="F146" s="221" t="s">
        <v>284</v>
      </c>
      <c r="G146" s="222" t="s">
        <v>281</v>
      </c>
      <c r="H146" s="223">
        <v>22.699999999999999</v>
      </c>
      <c r="I146" s="224"/>
      <c r="J146" s="225">
        <f>ROUND(I146*H146,2)</f>
        <v>0</v>
      </c>
      <c r="K146" s="221" t="s">
        <v>168</v>
      </c>
      <c r="L146" s="45"/>
      <c r="M146" s="226" t="s">
        <v>1</v>
      </c>
      <c r="N146" s="227" t="s">
        <v>45</v>
      </c>
      <c r="O146" s="92"/>
      <c r="P146" s="228">
        <f>O146*H146</f>
        <v>0</v>
      </c>
      <c r="Q146" s="228">
        <v>0</v>
      </c>
      <c r="R146" s="228">
        <f>Q146*H146</f>
        <v>0</v>
      </c>
      <c r="S146" s="228">
        <v>0</v>
      </c>
      <c r="T146" s="229">
        <f>S146*H146</f>
        <v>0</v>
      </c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R146" s="230" t="s">
        <v>184</v>
      </c>
      <c r="AT146" s="230" t="s">
        <v>164</v>
      </c>
      <c r="AU146" s="230" t="s">
        <v>90</v>
      </c>
      <c r="AY146" s="18" t="s">
        <v>161</v>
      </c>
      <c r="BE146" s="231">
        <f>IF(N146="základní",J146,0)</f>
        <v>0</v>
      </c>
      <c r="BF146" s="231">
        <f>IF(N146="snížená",J146,0)</f>
        <v>0</v>
      </c>
      <c r="BG146" s="231">
        <f>IF(N146="zákl. přenesená",J146,0)</f>
        <v>0</v>
      </c>
      <c r="BH146" s="231">
        <f>IF(N146="sníž. přenesená",J146,0)</f>
        <v>0</v>
      </c>
      <c r="BI146" s="231">
        <f>IF(N146="nulová",J146,0)</f>
        <v>0</v>
      </c>
      <c r="BJ146" s="18" t="s">
        <v>88</v>
      </c>
      <c r="BK146" s="231">
        <f>ROUND(I146*H146,2)</f>
        <v>0</v>
      </c>
      <c r="BL146" s="18" t="s">
        <v>184</v>
      </c>
      <c r="BM146" s="230" t="s">
        <v>285</v>
      </c>
    </row>
    <row r="147" s="13" customFormat="1">
      <c r="A147" s="13"/>
      <c r="B147" s="241"/>
      <c r="C147" s="242"/>
      <c r="D147" s="232" t="s">
        <v>250</v>
      </c>
      <c r="E147" s="242"/>
      <c r="F147" s="244" t="s">
        <v>286</v>
      </c>
      <c r="G147" s="242"/>
      <c r="H147" s="245">
        <v>22.699999999999999</v>
      </c>
      <c r="I147" s="246"/>
      <c r="J147" s="242"/>
      <c r="K147" s="242"/>
      <c r="L147" s="247"/>
      <c r="M147" s="248"/>
      <c r="N147" s="249"/>
      <c r="O147" s="249"/>
      <c r="P147" s="249"/>
      <c r="Q147" s="249"/>
      <c r="R147" s="249"/>
      <c r="S147" s="249"/>
      <c r="T147" s="250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51" t="s">
        <v>250</v>
      </c>
      <c r="AU147" s="251" t="s">
        <v>90</v>
      </c>
      <c r="AV147" s="13" t="s">
        <v>90</v>
      </c>
      <c r="AW147" s="13" t="s">
        <v>4</v>
      </c>
      <c r="AX147" s="13" t="s">
        <v>88</v>
      </c>
      <c r="AY147" s="251" t="s">
        <v>161</v>
      </c>
    </row>
    <row r="148" s="2" customFormat="1" ht="24.15" customHeight="1">
      <c r="A148" s="39"/>
      <c r="B148" s="40"/>
      <c r="C148" s="219" t="s">
        <v>215</v>
      </c>
      <c r="D148" s="219" t="s">
        <v>164</v>
      </c>
      <c r="E148" s="220" t="s">
        <v>287</v>
      </c>
      <c r="F148" s="221" t="s">
        <v>288</v>
      </c>
      <c r="G148" s="222" t="s">
        <v>281</v>
      </c>
      <c r="H148" s="223">
        <v>2.27</v>
      </c>
      <c r="I148" s="224"/>
      <c r="J148" s="225">
        <f>ROUND(I148*H148,2)</f>
        <v>0</v>
      </c>
      <c r="K148" s="221" t="s">
        <v>168</v>
      </c>
      <c r="L148" s="45"/>
      <c r="M148" s="226" t="s">
        <v>1</v>
      </c>
      <c r="N148" s="227" t="s">
        <v>45</v>
      </c>
      <c r="O148" s="92"/>
      <c r="P148" s="228">
        <f>O148*H148</f>
        <v>0</v>
      </c>
      <c r="Q148" s="228">
        <v>0</v>
      </c>
      <c r="R148" s="228">
        <f>Q148*H148</f>
        <v>0</v>
      </c>
      <c r="S148" s="228">
        <v>0</v>
      </c>
      <c r="T148" s="229">
        <f>S148*H148</f>
        <v>0</v>
      </c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R148" s="230" t="s">
        <v>184</v>
      </c>
      <c r="AT148" s="230" t="s">
        <v>164</v>
      </c>
      <c r="AU148" s="230" t="s">
        <v>90</v>
      </c>
      <c r="AY148" s="18" t="s">
        <v>161</v>
      </c>
      <c r="BE148" s="231">
        <f>IF(N148="základní",J148,0)</f>
        <v>0</v>
      </c>
      <c r="BF148" s="231">
        <f>IF(N148="snížená",J148,0)</f>
        <v>0</v>
      </c>
      <c r="BG148" s="231">
        <f>IF(N148="zákl. přenesená",J148,0)</f>
        <v>0</v>
      </c>
      <c r="BH148" s="231">
        <f>IF(N148="sníž. přenesená",J148,0)</f>
        <v>0</v>
      </c>
      <c r="BI148" s="231">
        <f>IF(N148="nulová",J148,0)</f>
        <v>0</v>
      </c>
      <c r="BJ148" s="18" t="s">
        <v>88</v>
      </c>
      <c r="BK148" s="231">
        <f>ROUND(I148*H148,2)</f>
        <v>0</v>
      </c>
      <c r="BL148" s="18" t="s">
        <v>184</v>
      </c>
      <c r="BM148" s="230" t="s">
        <v>289</v>
      </c>
    </row>
    <row r="149" s="2" customFormat="1" ht="24.15" customHeight="1">
      <c r="A149" s="39"/>
      <c r="B149" s="40"/>
      <c r="C149" s="219" t="s">
        <v>219</v>
      </c>
      <c r="D149" s="219" t="s">
        <v>164</v>
      </c>
      <c r="E149" s="220" t="s">
        <v>290</v>
      </c>
      <c r="F149" s="221" t="s">
        <v>291</v>
      </c>
      <c r="G149" s="222" t="s">
        <v>281</v>
      </c>
      <c r="H149" s="223">
        <v>18.16</v>
      </c>
      <c r="I149" s="224"/>
      <c r="J149" s="225">
        <f>ROUND(I149*H149,2)</f>
        <v>0</v>
      </c>
      <c r="K149" s="221" t="s">
        <v>168</v>
      </c>
      <c r="L149" s="45"/>
      <c r="M149" s="226" t="s">
        <v>1</v>
      </c>
      <c r="N149" s="227" t="s">
        <v>45</v>
      </c>
      <c r="O149" s="92"/>
      <c r="P149" s="228">
        <f>O149*H149</f>
        <v>0</v>
      </c>
      <c r="Q149" s="228">
        <v>0</v>
      </c>
      <c r="R149" s="228">
        <f>Q149*H149</f>
        <v>0</v>
      </c>
      <c r="S149" s="228">
        <v>0</v>
      </c>
      <c r="T149" s="229">
        <f>S149*H149</f>
        <v>0</v>
      </c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R149" s="230" t="s">
        <v>184</v>
      </c>
      <c r="AT149" s="230" t="s">
        <v>164</v>
      </c>
      <c r="AU149" s="230" t="s">
        <v>90</v>
      </c>
      <c r="AY149" s="18" t="s">
        <v>161</v>
      </c>
      <c r="BE149" s="231">
        <f>IF(N149="základní",J149,0)</f>
        <v>0</v>
      </c>
      <c r="BF149" s="231">
        <f>IF(N149="snížená",J149,0)</f>
        <v>0</v>
      </c>
      <c r="BG149" s="231">
        <f>IF(N149="zákl. přenesená",J149,0)</f>
        <v>0</v>
      </c>
      <c r="BH149" s="231">
        <f>IF(N149="sníž. přenesená",J149,0)</f>
        <v>0</v>
      </c>
      <c r="BI149" s="231">
        <f>IF(N149="nulová",J149,0)</f>
        <v>0</v>
      </c>
      <c r="BJ149" s="18" t="s">
        <v>88</v>
      </c>
      <c r="BK149" s="231">
        <f>ROUND(I149*H149,2)</f>
        <v>0</v>
      </c>
      <c r="BL149" s="18" t="s">
        <v>184</v>
      </c>
      <c r="BM149" s="230" t="s">
        <v>292</v>
      </c>
    </row>
    <row r="150" s="13" customFormat="1">
      <c r="A150" s="13"/>
      <c r="B150" s="241"/>
      <c r="C150" s="242"/>
      <c r="D150" s="232" t="s">
        <v>250</v>
      </c>
      <c r="E150" s="242"/>
      <c r="F150" s="244" t="s">
        <v>293</v>
      </c>
      <c r="G150" s="242"/>
      <c r="H150" s="245">
        <v>18.16</v>
      </c>
      <c r="I150" s="246"/>
      <c r="J150" s="242"/>
      <c r="K150" s="242"/>
      <c r="L150" s="247"/>
      <c r="M150" s="248"/>
      <c r="N150" s="249"/>
      <c r="O150" s="249"/>
      <c r="P150" s="249"/>
      <c r="Q150" s="249"/>
      <c r="R150" s="249"/>
      <c r="S150" s="249"/>
      <c r="T150" s="250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51" t="s">
        <v>250</v>
      </c>
      <c r="AU150" s="251" t="s">
        <v>90</v>
      </c>
      <c r="AV150" s="13" t="s">
        <v>90</v>
      </c>
      <c r="AW150" s="13" t="s">
        <v>4</v>
      </c>
      <c r="AX150" s="13" t="s">
        <v>88</v>
      </c>
      <c r="AY150" s="251" t="s">
        <v>161</v>
      </c>
    </row>
    <row r="151" s="2" customFormat="1" ht="33" customHeight="1">
      <c r="A151" s="39"/>
      <c r="B151" s="40"/>
      <c r="C151" s="219" t="s">
        <v>8</v>
      </c>
      <c r="D151" s="219" t="s">
        <v>164</v>
      </c>
      <c r="E151" s="220" t="s">
        <v>294</v>
      </c>
      <c r="F151" s="221" t="s">
        <v>295</v>
      </c>
      <c r="G151" s="222" t="s">
        <v>281</v>
      </c>
      <c r="H151" s="223">
        <v>2.27</v>
      </c>
      <c r="I151" s="224"/>
      <c r="J151" s="225">
        <f>ROUND(I151*H151,2)</f>
        <v>0</v>
      </c>
      <c r="K151" s="221" t="s">
        <v>168</v>
      </c>
      <c r="L151" s="45"/>
      <c r="M151" s="226" t="s">
        <v>1</v>
      </c>
      <c r="N151" s="227" t="s">
        <v>45</v>
      </c>
      <c r="O151" s="92"/>
      <c r="P151" s="228">
        <f>O151*H151</f>
        <v>0</v>
      </c>
      <c r="Q151" s="228">
        <v>0</v>
      </c>
      <c r="R151" s="228">
        <f>Q151*H151</f>
        <v>0</v>
      </c>
      <c r="S151" s="228">
        <v>0</v>
      </c>
      <c r="T151" s="229">
        <f>S151*H151</f>
        <v>0</v>
      </c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R151" s="230" t="s">
        <v>184</v>
      </c>
      <c r="AT151" s="230" t="s">
        <v>164</v>
      </c>
      <c r="AU151" s="230" t="s">
        <v>90</v>
      </c>
      <c r="AY151" s="18" t="s">
        <v>161</v>
      </c>
      <c r="BE151" s="231">
        <f>IF(N151="základní",J151,0)</f>
        <v>0</v>
      </c>
      <c r="BF151" s="231">
        <f>IF(N151="snížená",J151,0)</f>
        <v>0</v>
      </c>
      <c r="BG151" s="231">
        <f>IF(N151="zákl. přenesená",J151,0)</f>
        <v>0</v>
      </c>
      <c r="BH151" s="231">
        <f>IF(N151="sníž. přenesená",J151,0)</f>
        <v>0</v>
      </c>
      <c r="BI151" s="231">
        <f>IF(N151="nulová",J151,0)</f>
        <v>0</v>
      </c>
      <c r="BJ151" s="18" t="s">
        <v>88</v>
      </c>
      <c r="BK151" s="231">
        <f>ROUND(I151*H151,2)</f>
        <v>0</v>
      </c>
      <c r="BL151" s="18" t="s">
        <v>184</v>
      </c>
      <c r="BM151" s="230" t="s">
        <v>296</v>
      </c>
    </row>
    <row r="152" s="12" customFormat="1" ht="25.92" customHeight="1">
      <c r="A152" s="12"/>
      <c r="B152" s="203"/>
      <c r="C152" s="204"/>
      <c r="D152" s="205" t="s">
        <v>79</v>
      </c>
      <c r="E152" s="206" t="s">
        <v>297</v>
      </c>
      <c r="F152" s="206" t="s">
        <v>298</v>
      </c>
      <c r="G152" s="204"/>
      <c r="H152" s="204"/>
      <c r="I152" s="207"/>
      <c r="J152" s="208">
        <f>BK152</f>
        <v>0</v>
      </c>
      <c r="K152" s="204"/>
      <c r="L152" s="209"/>
      <c r="M152" s="210"/>
      <c r="N152" s="211"/>
      <c r="O152" s="211"/>
      <c r="P152" s="212">
        <f>P153+P187</f>
        <v>0</v>
      </c>
      <c r="Q152" s="211"/>
      <c r="R152" s="212">
        <f>R153+R187</f>
        <v>0.37368752000000005</v>
      </c>
      <c r="S152" s="211"/>
      <c r="T152" s="213">
        <f>T153+T187</f>
        <v>0.54400000000000004</v>
      </c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R152" s="214" t="s">
        <v>90</v>
      </c>
      <c r="AT152" s="215" t="s">
        <v>79</v>
      </c>
      <c r="AU152" s="215" t="s">
        <v>80</v>
      </c>
      <c r="AY152" s="214" t="s">
        <v>161</v>
      </c>
      <c r="BK152" s="216">
        <f>BK153+BK187</f>
        <v>0</v>
      </c>
    </row>
    <row r="153" s="12" customFormat="1" ht="22.8" customHeight="1">
      <c r="A153" s="12"/>
      <c r="B153" s="203"/>
      <c r="C153" s="204"/>
      <c r="D153" s="205" t="s">
        <v>79</v>
      </c>
      <c r="E153" s="217" t="s">
        <v>299</v>
      </c>
      <c r="F153" s="217" t="s">
        <v>300</v>
      </c>
      <c r="G153" s="204"/>
      <c r="H153" s="204"/>
      <c r="I153" s="207"/>
      <c r="J153" s="218">
        <f>BK153</f>
        <v>0</v>
      </c>
      <c r="K153" s="204"/>
      <c r="L153" s="209"/>
      <c r="M153" s="210"/>
      <c r="N153" s="211"/>
      <c r="O153" s="211"/>
      <c r="P153" s="212">
        <f>SUM(P154:P186)</f>
        <v>0</v>
      </c>
      <c r="Q153" s="211"/>
      <c r="R153" s="212">
        <f>SUM(R154:R186)</f>
        <v>0.35840000000000005</v>
      </c>
      <c r="S153" s="211"/>
      <c r="T153" s="213">
        <f>SUM(T154:T186)</f>
        <v>0.54400000000000004</v>
      </c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R153" s="214" t="s">
        <v>90</v>
      </c>
      <c r="AT153" s="215" t="s">
        <v>79</v>
      </c>
      <c r="AU153" s="215" t="s">
        <v>88</v>
      </c>
      <c r="AY153" s="214" t="s">
        <v>161</v>
      </c>
      <c r="BK153" s="216">
        <f>SUM(BK154:BK186)</f>
        <v>0</v>
      </c>
    </row>
    <row r="154" s="2" customFormat="1" ht="24.15" customHeight="1">
      <c r="A154" s="39"/>
      <c r="B154" s="40"/>
      <c r="C154" s="219" t="s">
        <v>230</v>
      </c>
      <c r="D154" s="219" t="s">
        <v>164</v>
      </c>
      <c r="E154" s="220" t="s">
        <v>301</v>
      </c>
      <c r="F154" s="221" t="s">
        <v>302</v>
      </c>
      <c r="G154" s="222" t="s">
        <v>256</v>
      </c>
      <c r="H154" s="223">
        <v>10</v>
      </c>
      <c r="I154" s="224"/>
      <c r="J154" s="225">
        <f>ROUND(I154*H154,2)</f>
        <v>0</v>
      </c>
      <c r="K154" s="221" t="s">
        <v>168</v>
      </c>
      <c r="L154" s="45"/>
      <c r="M154" s="226" t="s">
        <v>1</v>
      </c>
      <c r="N154" s="227" t="s">
        <v>45</v>
      </c>
      <c r="O154" s="92"/>
      <c r="P154" s="228">
        <f>O154*H154</f>
        <v>0</v>
      </c>
      <c r="Q154" s="228">
        <v>0</v>
      </c>
      <c r="R154" s="228">
        <f>Q154*H154</f>
        <v>0</v>
      </c>
      <c r="S154" s="228">
        <v>0</v>
      </c>
      <c r="T154" s="229">
        <f>S154*H154</f>
        <v>0</v>
      </c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R154" s="230" t="s">
        <v>303</v>
      </c>
      <c r="AT154" s="230" t="s">
        <v>164</v>
      </c>
      <c r="AU154" s="230" t="s">
        <v>90</v>
      </c>
      <c r="AY154" s="18" t="s">
        <v>161</v>
      </c>
      <c r="BE154" s="231">
        <f>IF(N154="základní",J154,0)</f>
        <v>0</v>
      </c>
      <c r="BF154" s="231">
        <f>IF(N154="snížená",J154,0)</f>
        <v>0</v>
      </c>
      <c r="BG154" s="231">
        <f>IF(N154="zákl. přenesená",J154,0)</f>
        <v>0</v>
      </c>
      <c r="BH154" s="231">
        <f>IF(N154="sníž. přenesená",J154,0)</f>
        <v>0</v>
      </c>
      <c r="BI154" s="231">
        <f>IF(N154="nulová",J154,0)</f>
        <v>0</v>
      </c>
      <c r="BJ154" s="18" t="s">
        <v>88</v>
      </c>
      <c r="BK154" s="231">
        <f>ROUND(I154*H154,2)</f>
        <v>0</v>
      </c>
      <c r="BL154" s="18" t="s">
        <v>303</v>
      </c>
      <c r="BM154" s="230" t="s">
        <v>304</v>
      </c>
    </row>
    <row r="155" s="2" customFormat="1" ht="24.15" customHeight="1">
      <c r="A155" s="39"/>
      <c r="B155" s="40"/>
      <c r="C155" s="263" t="s">
        <v>305</v>
      </c>
      <c r="D155" s="263" t="s">
        <v>261</v>
      </c>
      <c r="E155" s="264" t="s">
        <v>306</v>
      </c>
      <c r="F155" s="265" t="s">
        <v>307</v>
      </c>
      <c r="G155" s="266" t="s">
        <v>256</v>
      </c>
      <c r="H155" s="267">
        <v>9</v>
      </c>
      <c r="I155" s="268"/>
      <c r="J155" s="269">
        <f>ROUND(I155*H155,2)</f>
        <v>0</v>
      </c>
      <c r="K155" s="265" t="s">
        <v>308</v>
      </c>
      <c r="L155" s="270"/>
      <c r="M155" s="271" t="s">
        <v>1</v>
      </c>
      <c r="N155" s="272" t="s">
        <v>45</v>
      </c>
      <c r="O155" s="92"/>
      <c r="P155" s="228">
        <f>O155*H155</f>
        <v>0</v>
      </c>
      <c r="Q155" s="228">
        <v>0.012999999999999999</v>
      </c>
      <c r="R155" s="228">
        <f>Q155*H155</f>
        <v>0.11699999999999999</v>
      </c>
      <c r="S155" s="228">
        <v>0</v>
      </c>
      <c r="T155" s="229">
        <f>S155*H155</f>
        <v>0</v>
      </c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R155" s="230" t="s">
        <v>309</v>
      </c>
      <c r="AT155" s="230" t="s">
        <v>261</v>
      </c>
      <c r="AU155" s="230" t="s">
        <v>90</v>
      </c>
      <c r="AY155" s="18" t="s">
        <v>161</v>
      </c>
      <c r="BE155" s="231">
        <f>IF(N155="základní",J155,0)</f>
        <v>0</v>
      </c>
      <c r="BF155" s="231">
        <f>IF(N155="snížená",J155,0)</f>
        <v>0</v>
      </c>
      <c r="BG155" s="231">
        <f>IF(N155="zákl. přenesená",J155,0)</f>
        <v>0</v>
      </c>
      <c r="BH155" s="231">
        <f>IF(N155="sníž. přenesená",J155,0)</f>
        <v>0</v>
      </c>
      <c r="BI155" s="231">
        <f>IF(N155="nulová",J155,0)</f>
        <v>0</v>
      </c>
      <c r="BJ155" s="18" t="s">
        <v>88</v>
      </c>
      <c r="BK155" s="231">
        <f>ROUND(I155*H155,2)</f>
        <v>0</v>
      </c>
      <c r="BL155" s="18" t="s">
        <v>303</v>
      </c>
      <c r="BM155" s="230" t="s">
        <v>310</v>
      </c>
    </row>
    <row r="156" s="2" customFormat="1">
      <c r="A156" s="39"/>
      <c r="B156" s="40"/>
      <c r="C156" s="41"/>
      <c r="D156" s="232" t="s">
        <v>171</v>
      </c>
      <c r="E156" s="41"/>
      <c r="F156" s="233" t="s">
        <v>311</v>
      </c>
      <c r="G156" s="41"/>
      <c r="H156" s="41"/>
      <c r="I156" s="234"/>
      <c r="J156" s="41"/>
      <c r="K156" s="41"/>
      <c r="L156" s="45"/>
      <c r="M156" s="235"/>
      <c r="N156" s="236"/>
      <c r="O156" s="92"/>
      <c r="P156" s="92"/>
      <c r="Q156" s="92"/>
      <c r="R156" s="92"/>
      <c r="S156" s="92"/>
      <c r="T156" s="93"/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T156" s="18" t="s">
        <v>171</v>
      </c>
      <c r="AU156" s="18" t="s">
        <v>90</v>
      </c>
    </row>
    <row r="157" s="2" customFormat="1" ht="24.15" customHeight="1">
      <c r="A157" s="39"/>
      <c r="B157" s="40"/>
      <c r="C157" s="263" t="s">
        <v>312</v>
      </c>
      <c r="D157" s="263" t="s">
        <v>261</v>
      </c>
      <c r="E157" s="264" t="s">
        <v>313</v>
      </c>
      <c r="F157" s="265" t="s">
        <v>314</v>
      </c>
      <c r="G157" s="266" t="s">
        <v>256</v>
      </c>
      <c r="H157" s="267">
        <v>1</v>
      </c>
      <c r="I157" s="268"/>
      <c r="J157" s="269">
        <f>ROUND(I157*H157,2)</f>
        <v>0</v>
      </c>
      <c r="K157" s="265" t="s">
        <v>308</v>
      </c>
      <c r="L157" s="270"/>
      <c r="M157" s="271" t="s">
        <v>1</v>
      </c>
      <c r="N157" s="272" t="s">
        <v>45</v>
      </c>
      <c r="O157" s="92"/>
      <c r="P157" s="228">
        <f>O157*H157</f>
        <v>0</v>
      </c>
      <c r="Q157" s="228">
        <v>0.016</v>
      </c>
      <c r="R157" s="228">
        <f>Q157*H157</f>
        <v>0.016</v>
      </c>
      <c r="S157" s="228">
        <v>0</v>
      </c>
      <c r="T157" s="229">
        <f>S157*H157</f>
        <v>0</v>
      </c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R157" s="230" t="s">
        <v>309</v>
      </c>
      <c r="AT157" s="230" t="s">
        <v>261</v>
      </c>
      <c r="AU157" s="230" t="s">
        <v>90</v>
      </c>
      <c r="AY157" s="18" t="s">
        <v>161</v>
      </c>
      <c r="BE157" s="231">
        <f>IF(N157="základní",J157,0)</f>
        <v>0</v>
      </c>
      <c r="BF157" s="231">
        <f>IF(N157="snížená",J157,0)</f>
        <v>0</v>
      </c>
      <c r="BG157" s="231">
        <f>IF(N157="zákl. přenesená",J157,0)</f>
        <v>0</v>
      </c>
      <c r="BH157" s="231">
        <f>IF(N157="sníž. přenesená",J157,0)</f>
        <v>0</v>
      </c>
      <c r="BI157" s="231">
        <f>IF(N157="nulová",J157,0)</f>
        <v>0</v>
      </c>
      <c r="BJ157" s="18" t="s">
        <v>88</v>
      </c>
      <c r="BK157" s="231">
        <f>ROUND(I157*H157,2)</f>
        <v>0</v>
      </c>
      <c r="BL157" s="18" t="s">
        <v>303</v>
      </c>
      <c r="BM157" s="230" t="s">
        <v>315</v>
      </c>
    </row>
    <row r="158" s="2" customFormat="1">
      <c r="A158" s="39"/>
      <c r="B158" s="40"/>
      <c r="C158" s="41"/>
      <c r="D158" s="232" t="s">
        <v>171</v>
      </c>
      <c r="E158" s="41"/>
      <c r="F158" s="233" t="s">
        <v>311</v>
      </c>
      <c r="G158" s="41"/>
      <c r="H158" s="41"/>
      <c r="I158" s="234"/>
      <c r="J158" s="41"/>
      <c r="K158" s="41"/>
      <c r="L158" s="45"/>
      <c r="M158" s="235"/>
      <c r="N158" s="236"/>
      <c r="O158" s="92"/>
      <c r="P158" s="92"/>
      <c r="Q158" s="92"/>
      <c r="R158" s="92"/>
      <c r="S158" s="92"/>
      <c r="T158" s="93"/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T158" s="18" t="s">
        <v>171</v>
      </c>
      <c r="AU158" s="18" t="s">
        <v>90</v>
      </c>
    </row>
    <row r="159" s="2" customFormat="1" ht="24.15" customHeight="1">
      <c r="A159" s="39"/>
      <c r="B159" s="40"/>
      <c r="C159" s="219" t="s">
        <v>303</v>
      </c>
      <c r="D159" s="219" t="s">
        <v>164</v>
      </c>
      <c r="E159" s="220" t="s">
        <v>316</v>
      </c>
      <c r="F159" s="221" t="s">
        <v>317</v>
      </c>
      <c r="G159" s="222" t="s">
        <v>256</v>
      </c>
      <c r="H159" s="223">
        <v>6</v>
      </c>
      <c r="I159" s="224"/>
      <c r="J159" s="225">
        <f>ROUND(I159*H159,2)</f>
        <v>0</v>
      </c>
      <c r="K159" s="221" t="s">
        <v>168</v>
      </c>
      <c r="L159" s="45"/>
      <c r="M159" s="226" t="s">
        <v>1</v>
      </c>
      <c r="N159" s="227" t="s">
        <v>45</v>
      </c>
      <c r="O159" s="92"/>
      <c r="P159" s="228">
        <f>O159*H159</f>
        <v>0</v>
      </c>
      <c r="Q159" s="228">
        <v>0</v>
      </c>
      <c r="R159" s="228">
        <f>Q159*H159</f>
        <v>0</v>
      </c>
      <c r="S159" s="228">
        <v>0</v>
      </c>
      <c r="T159" s="229">
        <f>S159*H159</f>
        <v>0</v>
      </c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R159" s="230" t="s">
        <v>303</v>
      </c>
      <c r="AT159" s="230" t="s">
        <v>164</v>
      </c>
      <c r="AU159" s="230" t="s">
        <v>90</v>
      </c>
      <c r="AY159" s="18" t="s">
        <v>161</v>
      </c>
      <c r="BE159" s="231">
        <f>IF(N159="základní",J159,0)</f>
        <v>0</v>
      </c>
      <c r="BF159" s="231">
        <f>IF(N159="snížená",J159,0)</f>
        <v>0</v>
      </c>
      <c r="BG159" s="231">
        <f>IF(N159="zákl. přenesená",J159,0)</f>
        <v>0</v>
      </c>
      <c r="BH159" s="231">
        <f>IF(N159="sníž. přenesená",J159,0)</f>
        <v>0</v>
      </c>
      <c r="BI159" s="231">
        <f>IF(N159="nulová",J159,0)</f>
        <v>0</v>
      </c>
      <c r="BJ159" s="18" t="s">
        <v>88</v>
      </c>
      <c r="BK159" s="231">
        <f>ROUND(I159*H159,2)</f>
        <v>0</v>
      </c>
      <c r="BL159" s="18" t="s">
        <v>303</v>
      </c>
      <c r="BM159" s="230" t="s">
        <v>318</v>
      </c>
    </row>
    <row r="160" s="2" customFormat="1" ht="24.15" customHeight="1">
      <c r="A160" s="39"/>
      <c r="B160" s="40"/>
      <c r="C160" s="263" t="s">
        <v>319</v>
      </c>
      <c r="D160" s="263" t="s">
        <v>261</v>
      </c>
      <c r="E160" s="264" t="s">
        <v>320</v>
      </c>
      <c r="F160" s="265" t="s">
        <v>321</v>
      </c>
      <c r="G160" s="266" t="s">
        <v>256</v>
      </c>
      <c r="H160" s="267">
        <v>6</v>
      </c>
      <c r="I160" s="268"/>
      <c r="J160" s="269">
        <f>ROUND(I160*H160,2)</f>
        <v>0</v>
      </c>
      <c r="K160" s="265" t="s">
        <v>308</v>
      </c>
      <c r="L160" s="270"/>
      <c r="M160" s="271" t="s">
        <v>1</v>
      </c>
      <c r="N160" s="272" t="s">
        <v>45</v>
      </c>
      <c r="O160" s="92"/>
      <c r="P160" s="228">
        <f>O160*H160</f>
        <v>0</v>
      </c>
      <c r="Q160" s="228">
        <v>0.017000000000000001</v>
      </c>
      <c r="R160" s="228">
        <f>Q160*H160</f>
        <v>0.10200000000000001</v>
      </c>
      <c r="S160" s="228">
        <v>0</v>
      </c>
      <c r="T160" s="229">
        <f>S160*H160</f>
        <v>0</v>
      </c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R160" s="230" t="s">
        <v>309</v>
      </c>
      <c r="AT160" s="230" t="s">
        <v>261</v>
      </c>
      <c r="AU160" s="230" t="s">
        <v>90</v>
      </c>
      <c r="AY160" s="18" t="s">
        <v>161</v>
      </c>
      <c r="BE160" s="231">
        <f>IF(N160="základní",J160,0)</f>
        <v>0</v>
      </c>
      <c r="BF160" s="231">
        <f>IF(N160="snížená",J160,0)</f>
        <v>0</v>
      </c>
      <c r="BG160" s="231">
        <f>IF(N160="zákl. přenesená",J160,0)</f>
        <v>0</v>
      </c>
      <c r="BH160" s="231">
        <f>IF(N160="sníž. přenesená",J160,0)</f>
        <v>0</v>
      </c>
      <c r="BI160" s="231">
        <f>IF(N160="nulová",J160,0)</f>
        <v>0</v>
      </c>
      <c r="BJ160" s="18" t="s">
        <v>88</v>
      </c>
      <c r="BK160" s="231">
        <f>ROUND(I160*H160,2)</f>
        <v>0</v>
      </c>
      <c r="BL160" s="18" t="s">
        <v>303</v>
      </c>
      <c r="BM160" s="230" t="s">
        <v>322</v>
      </c>
    </row>
    <row r="161" s="2" customFormat="1">
      <c r="A161" s="39"/>
      <c r="B161" s="40"/>
      <c r="C161" s="41"/>
      <c r="D161" s="232" t="s">
        <v>171</v>
      </c>
      <c r="E161" s="41"/>
      <c r="F161" s="233" t="s">
        <v>311</v>
      </c>
      <c r="G161" s="41"/>
      <c r="H161" s="41"/>
      <c r="I161" s="234"/>
      <c r="J161" s="41"/>
      <c r="K161" s="41"/>
      <c r="L161" s="45"/>
      <c r="M161" s="235"/>
      <c r="N161" s="236"/>
      <c r="O161" s="92"/>
      <c r="P161" s="92"/>
      <c r="Q161" s="92"/>
      <c r="R161" s="92"/>
      <c r="S161" s="92"/>
      <c r="T161" s="93"/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T161" s="18" t="s">
        <v>171</v>
      </c>
      <c r="AU161" s="18" t="s">
        <v>90</v>
      </c>
    </row>
    <row r="162" s="2" customFormat="1" ht="33" customHeight="1">
      <c r="A162" s="39"/>
      <c r="B162" s="40"/>
      <c r="C162" s="219" t="s">
        <v>323</v>
      </c>
      <c r="D162" s="219" t="s">
        <v>164</v>
      </c>
      <c r="E162" s="220" t="s">
        <v>324</v>
      </c>
      <c r="F162" s="221" t="s">
        <v>325</v>
      </c>
      <c r="G162" s="222" t="s">
        <v>256</v>
      </c>
      <c r="H162" s="223">
        <v>2</v>
      </c>
      <c r="I162" s="224"/>
      <c r="J162" s="225">
        <f>ROUND(I162*H162,2)</f>
        <v>0</v>
      </c>
      <c r="K162" s="221" t="s">
        <v>168</v>
      </c>
      <c r="L162" s="45"/>
      <c r="M162" s="226" t="s">
        <v>1</v>
      </c>
      <c r="N162" s="227" t="s">
        <v>45</v>
      </c>
      <c r="O162" s="92"/>
      <c r="P162" s="228">
        <f>O162*H162</f>
        <v>0</v>
      </c>
      <c r="Q162" s="228">
        <v>0</v>
      </c>
      <c r="R162" s="228">
        <f>Q162*H162</f>
        <v>0</v>
      </c>
      <c r="S162" s="228">
        <v>0</v>
      </c>
      <c r="T162" s="229">
        <f>S162*H162</f>
        <v>0</v>
      </c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R162" s="230" t="s">
        <v>303</v>
      </c>
      <c r="AT162" s="230" t="s">
        <v>164</v>
      </c>
      <c r="AU162" s="230" t="s">
        <v>90</v>
      </c>
      <c r="AY162" s="18" t="s">
        <v>161</v>
      </c>
      <c r="BE162" s="231">
        <f>IF(N162="základní",J162,0)</f>
        <v>0</v>
      </c>
      <c r="BF162" s="231">
        <f>IF(N162="snížená",J162,0)</f>
        <v>0</v>
      </c>
      <c r="BG162" s="231">
        <f>IF(N162="zákl. přenesená",J162,0)</f>
        <v>0</v>
      </c>
      <c r="BH162" s="231">
        <f>IF(N162="sníž. přenesená",J162,0)</f>
        <v>0</v>
      </c>
      <c r="BI162" s="231">
        <f>IF(N162="nulová",J162,0)</f>
        <v>0</v>
      </c>
      <c r="BJ162" s="18" t="s">
        <v>88</v>
      </c>
      <c r="BK162" s="231">
        <f>ROUND(I162*H162,2)</f>
        <v>0</v>
      </c>
      <c r="BL162" s="18" t="s">
        <v>303</v>
      </c>
      <c r="BM162" s="230" t="s">
        <v>326</v>
      </c>
    </row>
    <row r="163" s="2" customFormat="1" ht="24.15" customHeight="1">
      <c r="A163" s="39"/>
      <c r="B163" s="40"/>
      <c r="C163" s="263" t="s">
        <v>327</v>
      </c>
      <c r="D163" s="263" t="s">
        <v>261</v>
      </c>
      <c r="E163" s="264" t="s">
        <v>328</v>
      </c>
      <c r="F163" s="265" t="s">
        <v>314</v>
      </c>
      <c r="G163" s="266" t="s">
        <v>256</v>
      </c>
      <c r="H163" s="267">
        <v>2</v>
      </c>
      <c r="I163" s="268"/>
      <c r="J163" s="269">
        <f>ROUND(I163*H163,2)</f>
        <v>0</v>
      </c>
      <c r="K163" s="265" t="s">
        <v>308</v>
      </c>
      <c r="L163" s="270"/>
      <c r="M163" s="271" t="s">
        <v>1</v>
      </c>
      <c r="N163" s="272" t="s">
        <v>45</v>
      </c>
      <c r="O163" s="92"/>
      <c r="P163" s="228">
        <f>O163*H163</f>
        <v>0</v>
      </c>
      <c r="Q163" s="228">
        <v>0.016</v>
      </c>
      <c r="R163" s="228">
        <f>Q163*H163</f>
        <v>0.032000000000000001</v>
      </c>
      <c r="S163" s="228">
        <v>0</v>
      </c>
      <c r="T163" s="229">
        <f>S163*H163</f>
        <v>0</v>
      </c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R163" s="230" t="s">
        <v>309</v>
      </c>
      <c r="AT163" s="230" t="s">
        <v>261</v>
      </c>
      <c r="AU163" s="230" t="s">
        <v>90</v>
      </c>
      <c r="AY163" s="18" t="s">
        <v>161</v>
      </c>
      <c r="BE163" s="231">
        <f>IF(N163="základní",J163,0)</f>
        <v>0</v>
      </c>
      <c r="BF163" s="231">
        <f>IF(N163="snížená",J163,0)</f>
        <v>0</v>
      </c>
      <c r="BG163" s="231">
        <f>IF(N163="zákl. přenesená",J163,0)</f>
        <v>0</v>
      </c>
      <c r="BH163" s="231">
        <f>IF(N163="sníž. přenesená",J163,0)</f>
        <v>0</v>
      </c>
      <c r="BI163" s="231">
        <f>IF(N163="nulová",J163,0)</f>
        <v>0</v>
      </c>
      <c r="BJ163" s="18" t="s">
        <v>88</v>
      </c>
      <c r="BK163" s="231">
        <f>ROUND(I163*H163,2)</f>
        <v>0</v>
      </c>
      <c r="BL163" s="18" t="s">
        <v>303</v>
      </c>
      <c r="BM163" s="230" t="s">
        <v>329</v>
      </c>
    </row>
    <row r="164" s="2" customFormat="1">
      <c r="A164" s="39"/>
      <c r="B164" s="40"/>
      <c r="C164" s="41"/>
      <c r="D164" s="232" t="s">
        <v>171</v>
      </c>
      <c r="E164" s="41"/>
      <c r="F164" s="233" t="s">
        <v>311</v>
      </c>
      <c r="G164" s="41"/>
      <c r="H164" s="41"/>
      <c r="I164" s="234"/>
      <c r="J164" s="41"/>
      <c r="K164" s="41"/>
      <c r="L164" s="45"/>
      <c r="M164" s="235"/>
      <c r="N164" s="236"/>
      <c r="O164" s="92"/>
      <c r="P164" s="92"/>
      <c r="Q164" s="92"/>
      <c r="R164" s="92"/>
      <c r="S164" s="92"/>
      <c r="T164" s="93"/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T164" s="18" t="s">
        <v>171</v>
      </c>
      <c r="AU164" s="18" t="s">
        <v>90</v>
      </c>
    </row>
    <row r="165" s="2" customFormat="1" ht="33" customHeight="1">
      <c r="A165" s="39"/>
      <c r="B165" s="40"/>
      <c r="C165" s="219" t="s">
        <v>330</v>
      </c>
      <c r="D165" s="219" t="s">
        <v>164</v>
      </c>
      <c r="E165" s="220" t="s">
        <v>331</v>
      </c>
      <c r="F165" s="221" t="s">
        <v>332</v>
      </c>
      <c r="G165" s="222" t="s">
        <v>256</v>
      </c>
      <c r="H165" s="223">
        <v>3</v>
      </c>
      <c r="I165" s="224"/>
      <c r="J165" s="225">
        <f>ROUND(I165*H165,2)</f>
        <v>0</v>
      </c>
      <c r="K165" s="221" t="s">
        <v>168</v>
      </c>
      <c r="L165" s="45"/>
      <c r="M165" s="226" t="s">
        <v>1</v>
      </c>
      <c r="N165" s="227" t="s">
        <v>45</v>
      </c>
      <c r="O165" s="92"/>
      <c r="P165" s="228">
        <f>O165*H165</f>
        <v>0</v>
      </c>
      <c r="Q165" s="228">
        <v>0</v>
      </c>
      <c r="R165" s="228">
        <f>Q165*H165</f>
        <v>0</v>
      </c>
      <c r="S165" s="228">
        <v>0</v>
      </c>
      <c r="T165" s="229">
        <f>S165*H165</f>
        <v>0</v>
      </c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R165" s="230" t="s">
        <v>303</v>
      </c>
      <c r="AT165" s="230" t="s">
        <v>164</v>
      </c>
      <c r="AU165" s="230" t="s">
        <v>90</v>
      </c>
      <c r="AY165" s="18" t="s">
        <v>161</v>
      </c>
      <c r="BE165" s="231">
        <f>IF(N165="základní",J165,0)</f>
        <v>0</v>
      </c>
      <c r="BF165" s="231">
        <f>IF(N165="snížená",J165,0)</f>
        <v>0</v>
      </c>
      <c r="BG165" s="231">
        <f>IF(N165="zákl. přenesená",J165,0)</f>
        <v>0</v>
      </c>
      <c r="BH165" s="231">
        <f>IF(N165="sníž. přenesená",J165,0)</f>
        <v>0</v>
      </c>
      <c r="BI165" s="231">
        <f>IF(N165="nulová",J165,0)</f>
        <v>0</v>
      </c>
      <c r="BJ165" s="18" t="s">
        <v>88</v>
      </c>
      <c r="BK165" s="231">
        <f>ROUND(I165*H165,2)</f>
        <v>0</v>
      </c>
      <c r="BL165" s="18" t="s">
        <v>303</v>
      </c>
      <c r="BM165" s="230" t="s">
        <v>333</v>
      </c>
    </row>
    <row r="166" s="2" customFormat="1" ht="24.15" customHeight="1">
      <c r="A166" s="39"/>
      <c r="B166" s="40"/>
      <c r="C166" s="263" t="s">
        <v>7</v>
      </c>
      <c r="D166" s="263" t="s">
        <v>261</v>
      </c>
      <c r="E166" s="264" t="s">
        <v>334</v>
      </c>
      <c r="F166" s="265" t="s">
        <v>321</v>
      </c>
      <c r="G166" s="266" t="s">
        <v>256</v>
      </c>
      <c r="H166" s="267">
        <v>3</v>
      </c>
      <c r="I166" s="268"/>
      <c r="J166" s="269">
        <f>ROUND(I166*H166,2)</f>
        <v>0</v>
      </c>
      <c r="K166" s="265" t="s">
        <v>308</v>
      </c>
      <c r="L166" s="270"/>
      <c r="M166" s="271" t="s">
        <v>1</v>
      </c>
      <c r="N166" s="272" t="s">
        <v>45</v>
      </c>
      <c r="O166" s="92"/>
      <c r="P166" s="228">
        <f>O166*H166</f>
        <v>0</v>
      </c>
      <c r="Q166" s="228">
        <v>0.0195</v>
      </c>
      <c r="R166" s="228">
        <f>Q166*H166</f>
        <v>0.058499999999999996</v>
      </c>
      <c r="S166" s="228">
        <v>0</v>
      </c>
      <c r="T166" s="229">
        <f>S166*H166</f>
        <v>0</v>
      </c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R166" s="230" t="s">
        <v>309</v>
      </c>
      <c r="AT166" s="230" t="s">
        <v>261</v>
      </c>
      <c r="AU166" s="230" t="s">
        <v>90</v>
      </c>
      <c r="AY166" s="18" t="s">
        <v>161</v>
      </c>
      <c r="BE166" s="231">
        <f>IF(N166="základní",J166,0)</f>
        <v>0</v>
      </c>
      <c r="BF166" s="231">
        <f>IF(N166="snížená",J166,0)</f>
        <v>0</v>
      </c>
      <c r="BG166" s="231">
        <f>IF(N166="zákl. přenesená",J166,0)</f>
        <v>0</v>
      </c>
      <c r="BH166" s="231">
        <f>IF(N166="sníž. přenesená",J166,0)</f>
        <v>0</v>
      </c>
      <c r="BI166" s="231">
        <f>IF(N166="nulová",J166,0)</f>
        <v>0</v>
      </c>
      <c r="BJ166" s="18" t="s">
        <v>88</v>
      </c>
      <c r="BK166" s="231">
        <f>ROUND(I166*H166,2)</f>
        <v>0</v>
      </c>
      <c r="BL166" s="18" t="s">
        <v>303</v>
      </c>
      <c r="BM166" s="230" t="s">
        <v>335</v>
      </c>
    </row>
    <row r="167" s="2" customFormat="1">
      <c r="A167" s="39"/>
      <c r="B167" s="40"/>
      <c r="C167" s="41"/>
      <c r="D167" s="232" t="s">
        <v>171</v>
      </c>
      <c r="E167" s="41"/>
      <c r="F167" s="233" t="s">
        <v>311</v>
      </c>
      <c r="G167" s="41"/>
      <c r="H167" s="41"/>
      <c r="I167" s="234"/>
      <c r="J167" s="41"/>
      <c r="K167" s="41"/>
      <c r="L167" s="45"/>
      <c r="M167" s="235"/>
      <c r="N167" s="236"/>
      <c r="O167" s="92"/>
      <c r="P167" s="92"/>
      <c r="Q167" s="92"/>
      <c r="R167" s="92"/>
      <c r="S167" s="92"/>
      <c r="T167" s="93"/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T167" s="18" t="s">
        <v>171</v>
      </c>
      <c r="AU167" s="18" t="s">
        <v>90</v>
      </c>
    </row>
    <row r="168" s="2" customFormat="1" ht="24.15" customHeight="1">
      <c r="A168" s="39"/>
      <c r="B168" s="40"/>
      <c r="C168" s="219" t="s">
        <v>336</v>
      </c>
      <c r="D168" s="219" t="s">
        <v>164</v>
      </c>
      <c r="E168" s="220" t="s">
        <v>337</v>
      </c>
      <c r="F168" s="221" t="s">
        <v>338</v>
      </c>
      <c r="G168" s="222" t="s">
        <v>256</v>
      </c>
      <c r="H168" s="223">
        <v>2</v>
      </c>
      <c r="I168" s="224"/>
      <c r="J168" s="225">
        <f>ROUND(I168*H168,2)</f>
        <v>0</v>
      </c>
      <c r="K168" s="221" t="s">
        <v>168</v>
      </c>
      <c r="L168" s="45"/>
      <c r="M168" s="226" t="s">
        <v>1</v>
      </c>
      <c r="N168" s="227" t="s">
        <v>45</v>
      </c>
      <c r="O168" s="92"/>
      <c r="P168" s="228">
        <f>O168*H168</f>
        <v>0</v>
      </c>
      <c r="Q168" s="228">
        <v>0.00044999999999999999</v>
      </c>
      <c r="R168" s="228">
        <f>Q168*H168</f>
        <v>0.00089999999999999998</v>
      </c>
      <c r="S168" s="228">
        <v>0</v>
      </c>
      <c r="T168" s="229">
        <f>S168*H168</f>
        <v>0</v>
      </c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R168" s="230" t="s">
        <v>303</v>
      </c>
      <c r="AT168" s="230" t="s">
        <v>164</v>
      </c>
      <c r="AU168" s="230" t="s">
        <v>90</v>
      </c>
      <c r="AY168" s="18" t="s">
        <v>161</v>
      </c>
      <c r="BE168" s="231">
        <f>IF(N168="základní",J168,0)</f>
        <v>0</v>
      </c>
      <c r="BF168" s="231">
        <f>IF(N168="snížená",J168,0)</f>
        <v>0</v>
      </c>
      <c r="BG168" s="231">
        <f>IF(N168="zákl. přenesená",J168,0)</f>
        <v>0</v>
      </c>
      <c r="BH168" s="231">
        <f>IF(N168="sníž. přenesená",J168,0)</f>
        <v>0</v>
      </c>
      <c r="BI168" s="231">
        <f>IF(N168="nulová",J168,0)</f>
        <v>0</v>
      </c>
      <c r="BJ168" s="18" t="s">
        <v>88</v>
      </c>
      <c r="BK168" s="231">
        <f>ROUND(I168*H168,2)</f>
        <v>0</v>
      </c>
      <c r="BL168" s="18" t="s">
        <v>303</v>
      </c>
      <c r="BM168" s="230" t="s">
        <v>339</v>
      </c>
    </row>
    <row r="169" s="13" customFormat="1">
      <c r="A169" s="13"/>
      <c r="B169" s="241"/>
      <c r="C169" s="242"/>
      <c r="D169" s="232" t="s">
        <v>250</v>
      </c>
      <c r="E169" s="243" t="s">
        <v>1</v>
      </c>
      <c r="F169" s="244" t="s">
        <v>340</v>
      </c>
      <c r="G169" s="242"/>
      <c r="H169" s="245">
        <v>2</v>
      </c>
      <c r="I169" s="246"/>
      <c r="J169" s="242"/>
      <c r="K169" s="242"/>
      <c r="L169" s="247"/>
      <c r="M169" s="248"/>
      <c r="N169" s="249"/>
      <c r="O169" s="249"/>
      <c r="P169" s="249"/>
      <c r="Q169" s="249"/>
      <c r="R169" s="249"/>
      <c r="S169" s="249"/>
      <c r="T169" s="250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51" t="s">
        <v>250</v>
      </c>
      <c r="AU169" s="251" t="s">
        <v>90</v>
      </c>
      <c r="AV169" s="13" t="s">
        <v>90</v>
      </c>
      <c r="AW169" s="13" t="s">
        <v>36</v>
      </c>
      <c r="AX169" s="13" t="s">
        <v>80</v>
      </c>
      <c r="AY169" s="251" t="s">
        <v>161</v>
      </c>
    </row>
    <row r="170" s="14" customFormat="1">
      <c r="A170" s="14"/>
      <c r="B170" s="252"/>
      <c r="C170" s="253"/>
      <c r="D170" s="232" t="s">
        <v>250</v>
      </c>
      <c r="E170" s="254" t="s">
        <v>1</v>
      </c>
      <c r="F170" s="255" t="s">
        <v>253</v>
      </c>
      <c r="G170" s="253"/>
      <c r="H170" s="256">
        <v>2</v>
      </c>
      <c r="I170" s="257"/>
      <c r="J170" s="253"/>
      <c r="K170" s="253"/>
      <c r="L170" s="258"/>
      <c r="M170" s="259"/>
      <c r="N170" s="260"/>
      <c r="O170" s="260"/>
      <c r="P170" s="260"/>
      <c r="Q170" s="260"/>
      <c r="R170" s="260"/>
      <c r="S170" s="260"/>
      <c r="T170" s="261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T170" s="262" t="s">
        <v>250</v>
      </c>
      <c r="AU170" s="262" t="s">
        <v>90</v>
      </c>
      <c r="AV170" s="14" t="s">
        <v>184</v>
      </c>
      <c r="AW170" s="14" t="s">
        <v>36</v>
      </c>
      <c r="AX170" s="14" t="s">
        <v>88</v>
      </c>
      <c r="AY170" s="262" t="s">
        <v>161</v>
      </c>
    </row>
    <row r="171" s="2" customFormat="1" ht="37.8" customHeight="1">
      <c r="A171" s="39"/>
      <c r="B171" s="40"/>
      <c r="C171" s="263" t="s">
        <v>341</v>
      </c>
      <c r="D171" s="263" t="s">
        <v>261</v>
      </c>
      <c r="E171" s="264" t="s">
        <v>342</v>
      </c>
      <c r="F171" s="265" t="s">
        <v>343</v>
      </c>
      <c r="G171" s="266" t="s">
        <v>256</v>
      </c>
      <c r="H171" s="267">
        <v>2</v>
      </c>
      <c r="I171" s="268"/>
      <c r="J171" s="269">
        <f>ROUND(I171*H171,2)</f>
        <v>0</v>
      </c>
      <c r="K171" s="265" t="s">
        <v>168</v>
      </c>
      <c r="L171" s="270"/>
      <c r="M171" s="271" t="s">
        <v>1</v>
      </c>
      <c r="N171" s="272" t="s">
        <v>45</v>
      </c>
      <c r="O171" s="92"/>
      <c r="P171" s="228">
        <f>O171*H171</f>
        <v>0</v>
      </c>
      <c r="Q171" s="228">
        <v>0.016</v>
      </c>
      <c r="R171" s="228">
        <f>Q171*H171</f>
        <v>0.032000000000000001</v>
      </c>
      <c r="S171" s="228">
        <v>0</v>
      </c>
      <c r="T171" s="229">
        <f>S171*H171</f>
        <v>0</v>
      </c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R171" s="230" t="s">
        <v>309</v>
      </c>
      <c r="AT171" s="230" t="s">
        <v>261</v>
      </c>
      <c r="AU171" s="230" t="s">
        <v>90</v>
      </c>
      <c r="AY171" s="18" t="s">
        <v>161</v>
      </c>
      <c r="BE171" s="231">
        <f>IF(N171="základní",J171,0)</f>
        <v>0</v>
      </c>
      <c r="BF171" s="231">
        <f>IF(N171="snížená",J171,0)</f>
        <v>0</v>
      </c>
      <c r="BG171" s="231">
        <f>IF(N171="zákl. přenesená",J171,0)</f>
        <v>0</v>
      </c>
      <c r="BH171" s="231">
        <f>IF(N171="sníž. přenesená",J171,0)</f>
        <v>0</v>
      </c>
      <c r="BI171" s="231">
        <f>IF(N171="nulová",J171,0)</f>
        <v>0</v>
      </c>
      <c r="BJ171" s="18" t="s">
        <v>88</v>
      </c>
      <c r="BK171" s="231">
        <f>ROUND(I171*H171,2)</f>
        <v>0</v>
      </c>
      <c r="BL171" s="18" t="s">
        <v>303</v>
      </c>
      <c r="BM171" s="230" t="s">
        <v>344</v>
      </c>
    </row>
    <row r="172" s="2" customFormat="1" ht="24.15" customHeight="1">
      <c r="A172" s="39"/>
      <c r="B172" s="40"/>
      <c r="C172" s="219" t="s">
        <v>345</v>
      </c>
      <c r="D172" s="219" t="s">
        <v>164</v>
      </c>
      <c r="E172" s="220" t="s">
        <v>346</v>
      </c>
      <c r="F172" s="221" t="s">
        <v>347</v>
      </c>
      <c r="G172" s="222" t="s">
        <v>256</v>
      </c>
      <c r="H172" s="223">
        <v>11</v>
      </c>
      <c r="I172" s="224"/>
      <c r="J172" s="225">
        <f>ROUND(I172*H172,2)</f>
        <v>0</v>
      </c>
      <c r="K172" s="221" t="s">
        <v>168</v>
      </c>
      <c r="L172" s="45"/>
      <c r="M172" s="226" t="s">
        <v>1</v>
      </c>
      <c r="N172" s="227" t="s">
        <v>45</v>
      </c>
      <c r="O172" s="92"/>
      <c r="P172" s="228">
        <f>O172*H172</f>
        <v>0</v>
      </c>
      <c r="Q172" s="228">
        <v>0</v>
      </c>
      <c r="R172" s="228">
        <f>Q172*H172</f>
        <v>0</v>
      </c>
      <c r="S172" s="228">
        <v>0.024</v>
      </c>
      <c r="T172" s="229">
        <f>S172*H172</f>
        <v>0.26400000000000001</v>
      </c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R172" s="230" t="s">
        <v>303</v>
      </c>
      <c r="AT172" s="230" t="s">
        <v>164</v>
      </c>
      <c r="AU172" s="230" t="s">
        <v>90</v>
      </c>
      <c r="AY172" s="18" t="s">
        <v>161</v>
      </c>
      <c r="BE172" s="231">
        <f>IF(N172="základní",J172,0)</f>
        <v>0</v>
      </c>
      <c r="BF172" s="231">
        <f>IF(N172="snížená",J172,0)</f>
        <v>0</v>
      </c>
      <c r="BG172" s="231">
        <f>IF(N172="zákl. přenesená",J172,0)</f>
        <v>0</v>
      </c>
      <c r="BH172" s="231">
        <f>IF(N172="sníž. přenesená",J172,0)</f>
        <v>0</v>
      </c>
      <c r="BI172" s="231">
        <f>IF(N172="nulová",J172,0)</f>
        <v>0</v>
      </c>
      <c r="BJ172" s="18" t="s">
        <v>88</v>
      </c>
      <c r="BK172" s="231">
        <f>ROUND(I172*H172,2)</f>
        <v>0</v>
      </c>
      <c r="BL172" s="18" t="s">
        <v>303</v>
      </c>
      <c r="BM172" s="230" t="s">
        <v>348</v>
      </c>
    </row>
    <row r="173" s="15" customFormat="1">
      <c r="A173" s="15"/>
      <c r="B173" s="273"/>
      <c r="C173" s="274"/>
      <c r="D173" s="232" t="s">
        <v>250</v>
      </c>
      <c r="E173" s="275" t="s">
        <v>1</v>
      </c>
      <c r="F173" s="276" t="s">
        <v>349</v>
      </c>
      <c r="G173" s="274"/>
      <c r="H173" s="275" t="s">
        <v>1</v>
      </c>
      <c r="I173" s="277"/>
      <c r="J173" s="274"/>
      <c r="K173" s="274"/>
      <c r="L173" s="278"/>
      <c r="M173" s="279"/>
      <c r="N173" s="280"/>
      <c r="O173" s="280"/>
      <c r="P173" s="280"/>
      <c r="Q173" s="280"/>
      <c r="R173" s="280"/>
      <c r="S173" s="280"/>
      <c r="T173" s="281"/>
      <c r="U173" s="15"/>
      <c r="V173" s="15"/>
      <c r="W173" s="15"/>
      <c r="X173" s="15"/>
      <c r="Y173" s="15"/>
      <c r="Z173" s="15"/>
      <c r="AA173" s="15"/>
      <c r="AB173" s="15"/>
      <c r="AC173" s="15"/>
      <c r="AD173" s="15"/>
      <c r="AE173" s="15"/>
      <c r="AT173" s="282" t="s">
        <v>250</v>
      </c>
      <c r="AU173" s="282" t="s">
        <v>90</v>
      </c>
      <c r="AV173" s="15" t="s">
        <v>88</v>
      </c>
      <c r="AW173" s="15" t="s">
        <v>36</v>
      </c>
      <c r="AX173" s="15" t="s">
        <v>80</v>
      </c>
      <c r="AY173" s="282" t="s">
        <v>161</v>
      </c>
    </row>
    <row r="174" s="13" customFormat="1">
      <c r="A174" s="13"/>
      <c r="B174" s="241"/>
      <c r="C174" s="242"/>
      <c r="D174" s="232" t="s">
        <v>250</v>
      </c>
      <c r="E174" s="243" t="s">
        <v>1</v>
      </c>
      <c r="F174" s="244" t="s">
        <v>350</v>
      </c>
      <c r="G174" s="242"/>
      <c r="H174" s="245">
        <v>9</v>
      </c>
      <c r="I174" s="246"/>
      <c r="J174" s="242"/>
      <c r="K174" s="242"/>
      <c r="L174" s="247"/>
      <c r="M174" s="248"/>
      <c r="N174" s="249"/>
      <c r="O174" s="249"/>
      <c r="P174" s="249"/>
      <c r="Q174" s="249"/>
      <c r="R174" s="249"/>
      <c r="S174" s="249"/>
      <c r="T174" s="250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251" t="s">
        <v>250</v>
      </c>
      <c r="AU174" s="251" t="s">
        <v>90</v>
      </c>
      <c r="AV174" s="13" t="s">
        <v>90</v>
      </c>
      <c r="AW174" s="13" t="s">
        <v>36</v>
      </c>
      <c r="AX174" s="13" t="s">
        <v>80</v>
      </c>
      <c r="AY174" s="251" t="s">
        <v>161</v>
      </c>
    </row>
    <row r="175" s="15" customFormat="1">
      <c r="A175" s="15"/>
      <c r="B175" s="273"/>
      <c r="C175" s="274"/>
      <c r="D175" s="232" t="s">
        <v>250</v>
      </c>
      <c r="E175" s="275" t="s">
        <v>1</v>
      </c>
      <c r="F175" s="276" t="s">
        <v>351</v>
      </c>
      <c r="G175" s="274"/>
      <c r="H175" s="275" t="s">
        <v>1</v>
      </c>
      <c r="I175" s="277"/>
      <c r="J175" s="274"/>
      <c r="K175" s="274"/>
      <c r="L175" s="278"/>
      <c r="M175" s="279"/>
      <c r="N175" s="280"/>
      <c r="O175" s="280"/>
      <c r="P175" s="280"/>
      <c r="Q175" s="280"/>
      <c r="R175" s="280"/>
      <c r="S175" s="280"/>
      <c r="T175" s="281"/>
      <c r="U175" s="15"/>
      <c r="V175" s="15"/>
      <c r="W175" s="15"/>
      <c r="X175" s="15"/>
      <c r="Y175" s="15"/>
      <c r="Z175" s="15"/>
      <c r="AA175" s="15"/>
      <c r="AB175" s="15"/>
      <c r="AC175" s="15"/>
      <c r="AD175" s="15"/>
      <c r="AE175" s="15"/>
      <c r="AT175" s="282" t="s">
        <v>250</v>
      </c>
      <c r="AU175" s="282" t="s">
        <v>90</v>
      </c>
      <c r="AV175" s="15" t="s">
        <v>88</v>
      </c>
      <c r="AW175" s="15" t="s">
        <v>36</v>
      </c>
      <c r="AX175" s="15" t="s">
        <v>80</v>
      </c>
      <c r="AY175" s="282" t="s">
        <v>161</v>
      </c>
    </row>
    <row r="176" s="13" customFormat="1">
      <c r="A176" s="13"/>
      <c r="B176" s="241"/>
      <c r="C176" s="242"/>
      <c r="D176" s="232" t="s">
        <v>250</v>
      </c>
      <c r="E176" s="243" t="s">
        <v>1</v>
      </c>
      <c r="F176" s="244" t="s">
        <v>90</v>
      </c>
      <c r="G176" s="242"/>
      <c r="H176" s="245">
        <v>2</v>
      </c>
      <c r="I176" s="246"/>
      <c r="J176" s="242"/>
      <c r="K176" s="242"/>
      <c r="L176" s="247"/>
      <c r="M176" s="248"/>
      <c r="N176" s="249"/>
      <c r="O176" s="249"/>
      <c r="P176" s="249"/>
      <c r="Q176" s="249"/>
      <c r="R176" s="249"/>
      <c r="S176" s="249"/>
      <c r="T176" s="250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251" t="s">
        <v>250</v>
      </c>
      <c r="AU176" s="251" t="s">
        <v>90</v>
      </c>
      <c r="AV176" s="13" t="s">
        <v>90</v>
      </c>
      <c r="AW176" s="13" t="s">
        <v>36</v>
      </c>
      <c r="AX176" s="13" t="s">
        <v>80</v>
      </c>
      <c r="AY176" s="251" t="s">
        <v>161</v>
      </c>
    </row>
    <row r="177" s="14" customFormat="1">
      <c r="A177" s="14"/>
      <c r="B177" s="252"/>
      <c r="C177" s="253"/>
      <c r="D177" s="232" t="s">
        <v>250</v>
      </c>
      <c r="E177" s="254" t="s">
        <v>1</v>
      </c>
      <c r="F177" s="255" t="s">
        <v>253</v>
      </c>
      <c r="G177" s="253"/>
      <c r="H177" s="256">
        <v>11</v>
      </c>
      <c r="I177" s="257"/>
      <c r="J177" s="253"/>
      <c r="K177" s="253"/>
      <c r="L177" s="258"/>
      <c r="M177" s="259"/>
      <c r="N177" s="260"/>
      <c r="O177" s="260"/>
      <c r="P177" s="260"/>
      <c r="Q177" s="260"/>
      <c r="R177" s="260"/>
      <c r="S177" s="260"/>
      <c r="T177" s="261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T177" s="262" t="s">
        <v>250</v>
      </c>
      <c r="AU177" s="262" t="s">
        <v>90</v>
      </c>
      <c r="AV177" s="14" t="s">
        <v>184</v>
      </c>
      <c r="AW177" s="14" t="s">
        <v>36</v>
      </c>
      <c r="AX177" s="14" t="s">
        <v>88</v>
      </c>
      <c r="AY177" s="262" t="s">
        <v>161</v>
      </c>
    </row>
    <row r="178" s="2" customFormat="1" ht="24.15" customHeight="1">
      <c r="A178" s="39"/>
      <c r="B178" s="40"/>
      <c r="C178" s="219" t="s">
        <v>352</v>
      </c>
      <c r="D178" s="219" t="s">
        <v>164</v>
      </c>
      <c r="E178" s="220" t="s">
        <v>353</v>
      </c>
      <c r="F178" s="221" t="s">
        <v>354</v>
      </c>
      <c r="G178" s="222" t="s">
        <v>256</v>
      </c>
      <c r="H178" s="223">
        <v>10</v>
      </c>
      <c r="I178" s="224"/>
      <c r="J178" s="225">
        <f>ROUND(I178*H178,2)</f>
        <v>0</v>
      </c>
      <c r="K178" s="221" t="s">
        <v>168</v>
      </c>
      <c r="L178" s="45"/>
      <c r="M178" s="226" t="s">
        <v>1</v>
      </c>
      <c r="N178" s="227" t="s">
        <v>45</v>
      </c>
      <c r="O178" s="92"/>
      <c r="P178" s="228">
        <f>O178*H178</f>
        <v>0</v>
      </c>
      <c r="Q178" s="228">
        <v>0</v>
      </c>
      <c r="R178" s="228">
        <f>Q178*H178</f>
        <v>0</v>
      </c>
      <c r="S178" s="228">
        <v>0.028000000000000001</v>
      </c>
      <c r="T178" s="229">
        <f>S178*H178</f>
        <v>0.28000000000000003</v>
      </c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R178" s="230" t="s">
        <v>303</v>
      </c>
      <c r="AT178" s="230" t="s">
        <v>164</v>
      </c>
      <c r="AU178" s="230" t="s">
        <v>90</v>
      </c>
      <c r="AY178" s="18" t="s">
        <v>161</v>
      </c>
      <c r="BE178" s="231">
        <f>IF(N178="základní",J178,0)</f>
        <v>0</v>
      </c>
      <c r="BF178" s="231">
        <f>IF(N178="snížená",J178,0)</f>
        <v>0</v>
      </c>
      <c r="BG178" s="231">
        <f>IF(N178="zákl. přenesená",J178,0)</f>
        <v>0</v>
      </c>
      <c r="BH178" s="231">
        <f>IF(N178="sníž. přenesená",J178,0)</f>
        <v>0</v>
      </c>
      <c r="BI178" s="231">
        <f>IF(N178="nulová",J178,0)</f>
        <v>0</v>
      </c>
      <c r="BJ178" s="18" t="s">
        <v>88</v>
      </c>
      <c r="BK178" s="231">
        <f>ROUND(I178*H178,2)</f>
        <v>0</v>
      </c>
      <c r="BL178" s="18" t="s">
        <v>303</v>
      </c>
      <c r="BM178" s="230" t="s">
        <v>355</v>
      </c>
    </row>
    <row r="179" s="15" customFormat="1">
      <c r="A179" s="15"/>
      <c r="B179" s="273"/>
      <c r="C179" s="274"/>
      <c r="D179" s="232" t="s">
        <v>250</v>
      </c>
      <c r="E179" s="275" t="s">
        <v>1</v>
      </c>
      <c r="F179" s="276" t="s">
        <v>356</v>
      </c>
      <c r="G179" s="274"/>
      <c r="H179" s="275" t="s">
        <v>1</v>
      </c>
      <c r="I179" s="277"/>
      <c r="J179" s="274"/>
      <c r="K179" s="274"/>
      <c r="L179" s="278"/>
      <c r="M179" s="279"/>
      <c r="N179" s="280"/>
      <c r="O179" s="280"/>
      <c r="P179" s="280"/>
      <c r="Q179" s="280"/>
      <c r="R179" s="280"/>
      <c r="S179" s="280"/>
      <c r="T179" s="281"/>
      <c r="U179" s="15"/>
      <c r="V179" s="15"/>
      <c r="W179" s="15"/>
      <c r="X179" s="15"/>
      <c r="Y179" s="15"/>
      <c r="Z179" s="15"/>
      <c r="AA179" s="15"/>
      <c r="AB179" s="15"/>
      <c r="AC179" s="15"/>
      <c r="AD179" s="15"/>
      <c r="AE179" s="15"/>
      <c r="AT179" s="282" t="s">
        <v>250</v>
      </c>
      <c r="AU179" s="282" t="s">
        <v>90</v>
      </c>
      <c r="AV179" s="15" t="s">
        <v>88</v>
      </c>
      <c r="AW179" s="15" t="s">
        <v>36</v>
      </c>
      <c r="AX179" s="15" t="s">
        <v>80</v>
      </c>
      <c r="AY179" s="282" t="s">
        <v>161</v>
      </c>
    </row>
    <row r="180" s="13" customFormat="1">
      <c r="A180" s="13"/>
      <c r="B180" s="241"/>
      <c r="C180" s="242"/>
      <c r="D180" s="232" t="s">
        <v>250</v>
      </c>
      <c r="E180" s="243" t="s">
        <v>1</v>
      </c>
      <c r="F180" s="244" t="s">
        <v>357</v>
      </c>
      <c r="G180" s="242"/>
      <c r="H180" s="245">
        <v>9</v>
      </c>
      <c r="I180" s="246"/>
      <c r="J180" s="242"/>
      <c r="K180" s="242"/>
      <c r="L180" s="247"/>
      <c r="M180" s="248"/>
      <c r="N180" s="249"/>
      <c r="O180" s="249"/>
      <c r="P180" s="249"/>
      <c r="Q180" s="249"/>
      <c r="R180" s="249"/>
      <c r="S180" s="249"/>
      <c r="T180" s="250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251" t="s">
        <v>250</v>
      </c>
      <c r="AU180" s="251" t="s">
        <v>90</v>
      </c>
      <c r="AV180" s="13" t="s">
        <v>90</v>
      </c>
      <c r="AW180" s="13" t="s">
        <v>36</v>
      </c>
      <c r="AX180" s="13" t="s">
        <v>80</v>
      </c>
      <c r="AY180" s="251" t="s">
        <v>161</v>
      </c>
    </row>
    <row r="181" s="15" customFormat="1">
      <c r="A181" s="15"/>
      <c r="B181" s="273"/>
      <c r="C181" s="274"/>
      <c r="D181" s="232" t="s">
        <v>250</v>
      </c>
      <c r="E181" s="275" t="s">
        <v>1</v>
      </c>
      <c r="F181" s="276" t="s">
        <v>358</v>
      </c>
      <c r="G181" s="274"/>
      <c r="H181" s="275" t="s">
        <v>1</v>
      </c>
      <c r="I181" s="277"/>
      <c r="J181" s="274"/>
      <c r="K181" s="274"/>
      <c r="L181" s="278"/>
      <c r="M181" s="279"/>
      <c r="N181" s="280"/>
      <c r="O181" s="280"/>
      <c r="P181" s="280"/>
      <c r="Q181" s="280"/>
      <c r="R181" s="280"/>
      <c r="S181" s="280"/>
      <c r="T181" s="281"/>
      <c r="U181" s="15"/>
      <c r="V181" s="15"/>
      <c r="W181" s="15"/>
      <c r="X181" s="15"/>
      <c r="Y181" s="15"/>
      <c r="Z181" s="15"/>
      <c r="AA181" s="15"/>
      <c r="AB181" s="15"/>
      <c r="AC181" s="15"/>
      <c r="AD181" s="15"/>
      <c r="AE181" s="15"/>
      <c r="AT181" s="282" t="s">
        <v>250</v>
      </c>
      <c r="AU181" s="282" t="s">
        <v>90</v>
      </c>
      <c r="AV181" s="15" t="s">
        <v>88</v>
      </c>
      <c r="AW181" s="15" t="s">
        <v>36</v>
      </c>
      <c r="AX181" s="15" t="s">
        <v>80</v>
      </c>
      <c r="AY181" s="282" t="s">
        <v>161</v>
      </c>
    </row>
    <row r="182" s="13" customFormat="1">
      <c r="A182" s="13"/>
      <c r="B182" s="241"/>
      <c r="C182" s="242"/>
      <c r="D182" s="232" t="s">
        <v>250</v>
      </c>
      <c r="E182" s="243" t="s">
        <v>1</v>
      </c>
      <c r="F182" s="244" t="s">
        <v>88</v>
      </c>
      <c r="G182" s="242"/>
      <c r="H182" s="245">
        <v>1</v>
      </c>
      <c r="I182" s="246"/>
      <c r="J182" s="242"/>
      <c r="K182" s="242"/>
      <c r="L182" s="247"/>
      <c r="M182" s="248"/>
      <c r="N182" s="249"/>
      <c r="O182" s="249"/>
      <c r="P182" s="249"/>
      <c r="Q182" s="249"/>
      <c r="R182" s="249"/>
      <c r="S182" s="249"/>
      <c r="T182" s="250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251" t="s">
        <v>250</v>
      </c>
      <c r="AU182" s="251" t="s">
        <v>90</v>
      </c>
      <c r="AV182" s="13" t="s">
        <v>90</v>
      </c>
      <c r="AW182" s="13" t="s">
        <v>36</v>
      </c>
      <c r="AX182" s="13" t="s">
        <v>80</v>
      </c>
      <c r="AY182" s="251" t="s">
        <v>161</v>
      </c>
    </row>
    <row r="183" s="14" customFormat="1">
      <c r="A183" s="14"/>
      <c r="B183" s="252"/>
      <c r="C183" s="253"/>
      <c r="D183" s="232" t="s">
        <v>250</v>
      </c>
      <c r="E183" s="254" t="s">
        <v>1</v>
      </c>
      <c r="F183" s="255" t="s">
        <v>253</v>
      </c>
      <c r="G183" s="253"/>
      <c r="H183" s="256">
        <v>10</v>
      </c>
      <c r="I183" s="257"/>
      <c r="J183" s="253"/>
      <c r="K183" s="253"/>
      <c r="L183" s="258"/>
      <c r="M183" s="259"/>
      <c r="N183" s="260"/>
      <c r="O183" s="260"/>
      <c r="P183" s="260"/>
      <c r="Q183" s="260"/>
      <c r="R183" s="260"/>
      <c r="S183" s="260"/>
      <c r="T183" s="261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T183" s="262" t="s">
        <v>250</v>
      </c>
      <c r="AU183" s="262" t="s">
        <v>90</v>
      </c>
      <c r="AV183" s="14" t="s">
        <v>184</v>
      </c>
      <c r="AW183" s="14" t="s">
        <v>36</v>
      </c>
      <c r="AX183" s="14" t="s">
        <v>88</v>
      </c>
      <c r="AY183" s="262" t="s">
        <v>161</v>
      </c>
    </row>
    <row r="184" s="2" customFormat="1" ht="24.15" customHeight="1">
      <c r="A184" s="39"/>
      <c r="B184" s="40"/>
      <c r="C184" s="219" t="s">
        <v>359</v>
      </c>
      <c r="D184" s="219" t="s">
        <v>164</v>
      </c>
      <c r="E184" s="220" t="s">
        <v>360</v>
      </c>
      <c r="F184" s="221" t="s">
        <v>361</v>
      </c>
      <c r="G184" s="222" t="s">
        <v>362</v>
      </c>
      <c r="H184" s="283"/>
      <c r="I184" s="224"/>
      <c r="J184" s="225">
        <f>ROUND(I184*H184,2)</f>
        <v>0</v>
      </c>
      <c r="K184" s="221" t="s">
        <v>168</v>
      </c>
      <c r="L184" s="45"/>
      <c r="M184" s="226" t="s">
        <v>1</v>
      </c>
      <c r="N184" s="227" t="s">
        <v>45</v>
      </c>
      <c r="O184" s="92"/>
      <c r="P184" s="228">
        <f>O184*H184</f>
        <v>0</v>
      </c>
      <c r="Q184" s="228">
        <v>0</v>
      </c>
      <c r="R184" s="228">
        <f>Q184*H184</f>
        <v>0</v>
      </c>
      <c r="S184" s="228">
        <v>0</v>
      </c>
      <c r="T184" s="229">
        <f>S184*H184</f>
        <v>0</v>
      </c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R184" s="230" t="s">
        <v>303</v>
      </c>
      <c r="AT184" s="230" t="s">
        <v>164</v>
      </c>
      <c r="AU184" s="230" t="s">
        <v>90</v>
      </c>
      <c r="AY184" s="18" t="s">
        <v>161</v>
      </c>
      <c r="BE184" s="231">
        <f>IF(N184="základní",J184,0)</f>
        <v>0</v>
      </c>
      <c r="BF184" s="231">
        <f>IF(N184="snížená",J184,0)</f>
        <v>0</v>
      </c>
      <c r="BG184" s="231">
        <f>IF(N184="zákl. přenesená",J184,0)</f>
        <v>0</v>
      </c>
      <c r="BH184" s="231">
        <f>IF(N184="sníž. přenesená",J184,0)</f>
        <v>0</v>
      </c>
      <c r="BI184" s="231">
        <f>IF(N184="nulová",J184,0)</f>
        <v>0</v>
      </c>
      <c r="BJ184" s="18" t="s">
        <v>88</v>
      </c>
      <c r="BK184" s="231">
        <f>ROUND(I184*H184,2)</f>
        <v>0</v>
      </c>
      <c r="BL184" s="18" t="s">
        <v>303</v>
      </c>
      <c r="BM184" s="230" t="s">
        <v>363</v>
      </c>
    </row>
    <row r="185" s="2" customFormat="1" ht="33" customHeight="1">
      <c r="A185" s="39"/>
      <c r="B185" s="40"/>
      <c r="C185" s="219" t="s">
        <v>364</v>
      </c>
      <c r="D185" s="219" t="s">
        <v>164</v>
      </c>
      <c r="E185" s="220" t="s">
        <v>365</v>
      </c>
      <c r="F185" s="221" t="s">
        <v>366</v>
      </c>
      <c r="G185" s="222" t="s">
        <v>362</v>
      </c>
      <c r="H185" s="283"/>
      <c r="I185" s="224"/>
      <c r="J185" s="225">
        <f>ROUND(I185*H185,2)</f>
        <v>0</v>
      </c>
      <c r="K185" s="221" t="s">
        <v>168</v>
      </c>
      <c r="L185" s="45"/>
      <c r="M185" s="226" t="s">
        <v>1</v>
      </c>
      <c r="N185" s="227" t="s">
        <v>45</v>
      </c>
      <c r="O185" s="92"/>
      <c r="P185" s="228">
        <f>O185*H185</f>
        <v>0</v>
      </c>
      <c r="Q185" s="228">
        <v>0</v>
      </c>
      <c r="R185" s="228">
        <f>Q185*H185</f>
        <v>0</v>
      </c>
      <c r="S185" s="228">
        <v>0</v>
      </c>
      <c r="T185" s="229">
        <f>S185*H185</f>
        <v>0</v>
      </c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R185" s="230" t="s">
        <v>303</v>
      </c>
      <c r="AT185" s="230" t="s">
        <v>164</v>
      </c>
      <c r="AU185" s="230" t="s">
        <v>90</v>
      </c>
      <c r="AY185" s="18" t="s">
        <v>161</v>
      </c>
      <c r="BE185" s="231">
        <f>IF(N185="základní",J185,0)</f>
        <v>0</v>
      </c>
      <c r="BF185" s="231">
        <f>IF(N185="snížená",J185,0)</f>
        <v>0</v>
      </c>
      <c r="BG185" s="231">
        <f>IF(N185="zákl. přenesená",J185,0)</f>
        <v>0</v>
      </c>
      <c r="BH185" s="231">
        <f>IF(N185="sníž. přenesená",J185,0)</f>
        <v>0</v>
      </c>
      <c r="BI185" s="231">
        <f>IF(N185="nulová",J185,0)</f>
        <v>0</v>
      </c>
      <c r="BJ185" s="18" t="s">
        <v>88</v>
      </c>
      <c r="BK185" s="231">
        <f>ROUND(I185*H185,2)</f>
        <v>0</v>
      </c>
      <c r="BL185" s="18" t="s">
        <v>303</v>
      </c>
      <c r="BM185" s="230" t="s">
        <v>367</v>
      </c>
    </row>
    <row r="186" s="13" customFormat="1">
      <c r="A186" s="13"/>
      <c r="B186" s="241"/>
      <c r="C186" s="242"/>
      <c r="D186" s="232" t="s">
        <v>250</v>
      </c>
      <c r="E186" s="242"/>
      <c r="F186" s="244" t="s">
        <v>368</v>
      </c>
      <c r="G186" s="242"/>
      <c r="H186" s="245">
        <v>6186.8819999999996</v>
      </c>
      <c r="I186" s="246"/>
      <c r="J186" s="242"/>
      <c r="K186" s="242"/>
      <c r="L186" s="247"/>
      <c r="M186" s="248"/>
      <c r="N186" s="249"/>
      <c r="O186" s="249"/>
      <c r="P186" s="249"/>
      <c r="Q186" s="249"/>
      <c r="R186" s="249"/>
      <c r="S186" s="249"/>
      <c r="T186" s="250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T186" s="251" t="s">
        <v>250</v>
      </c>
      <c r="AU186" s="251" t="s">
        <v>90</v>
      </c>
      <c r="AV186" s="13" t="s">
        <v>90</v>
      </c>
      <c r="AW186" s="13" t="s">
        <v>4</v>
      </c>
      <c r="AX186" s="13" t="s">
        <v>88</v>
      </c>
      <c r="AY186" s="251" t="s">
        <v>161</v>
      </c>
    </row>
    <row r="187" s="12" customFormat="1" ht="22.8" customHeight="1">
      <c r="A187" s="12"/>
      <c r="B187" s="203"/>
      <c r="C187" s="204"/>
      <c r="D187" s="205" t="s">
        <v>79</v>
      </c>
      <c r="E187" s="217" t="s">
        <v>369</v>
      </c>
      <c r="F187" s="217" t="s">
        <v>370</v>
      </c>
      <c r="G187" s="204"/>
      <c r="H187" s="204"/>
      <c r="I187" s="207"/>
      <c r="J187" s="218">
        <f>BK187</f>
        <v>0</v>
      </c>
      <c r="K187" s="204"/>
      <c r="L187" s="209"/>
      <c r="M187" s="210"/>
      <c r="N187" s="211"/>
      <c r="O187" s="211"/>
      <c r="P187" s="212">
        <f>SUM(P188:P212)</f>
        <v>0</v>
      </c>
      <c r="Q187" s="211"/>
      <c r="R187" s="212">
        <f>SUM(R188:R212)</f>
        <v>0.015287520000000001</v>
      </c>
      <c r="S187" s="211"/>
      <c r="T187" s="213">
        <f>SUM(T188:T212)</f>
        <v>0</v>
      </c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R187" s="214" t="s">
        <v>90</v>
      </c>
      <c r="AT187" s="215" t="s">
        <v>79</v>
      </c>
      <c r="AU187" s="215" t="s">
        <v>88</v>
      </c>
      <c r="AY187" s="214" t="s">
        <v>161</v>
      </c>
      <c r="BK187" s="216">
        <f>SUM(BK188:BK212)</f>
        <v>0</v>
      </c>
    </row>
    <row r="188" s="2" customFormat="1" ht="24.15" customHeight="1">
      <c r="A188" s="39"/>
      <c r="B188" s="40"/>
      <c r="C188" s="219" t="s">
        <v>371</v>
      </c>
      <c r="D188" s="219" t="s">
        <v>164</v>
      </c>
      <c r="E188" s="220" t="s">
        <v>372</v>
      </c>
      <c r="F188" s="221" t="s">
        <v>373</v>
      </c>
      <c r="G188" s="222" t="s">
        <v>248</v>
      </c>
      <c r="H188" s="223">
        <v>21.036000000000001</v>
      </c>
      <c r="I188" s="224"/>
      <c r="J188" s="225">
        <f>ROUND(I188*H188,2)</f>
        <v>0</v>
      </c>
      <c r="K188" s="221" t="s">
        <v>168</v>
      </c>
      <c r="L188" s="45"/>
      <c r="M188" s="226" t="s">
        <v>1</v>
      </c>
      <c r="N188" s="227" t="s">
        <v>45</v>
      </c>
      <c r="O188" s="92"/>
      <c r="P188" s="228">
        <f>O188*H188</f>
        <v>0</v>
      </c>
      <c r="Q188" s="228">
        <v>6.9999999999999994E-05</v>
      </c>
      <c r="R188" s="228">
        <f>Q188*H188</f>
        <v>0.00147252</v>
      </c>
      <c r="S188" s="228">
        <v>0</v>
      </c>
      <c r="T188" s="229">
        <f>S188*H188</f>
        <v>0</v>
      </c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R188" s="230" t="s">
        <v>303</v>
      </c>
      <c r="AT188" s="230" t="s">
        <v>164</v>
      </c>
      <c r="AU188" s="230" t="s">
        <v>90</v>
      </c>
      <c r="AY188" s="18" t="s">
        <v>161</v>
      </c>
      <c r="BE188" s="231">
        <f>IF(N188="základní",J188,0)</f>
        <v>0</v>
      </c>
      <c r="BF188" s="231">
        <f>IF(N188="snížená",J188,0)</f>
        <v>0</v>
      </c>
      <c r="BG188" s="231">
        <f>IF(N188="zákl. přenesená",J188,0)</f>
        <v>0</v>
      </c>
      <c r="BH188" s="231">
        <f>IF(N188="sníž. přenesená",J188,0)</f>
        <v>0</v>
      </c>
      <c r="BI188" s="231">
        <f>IF(N188="nulová",J188,0)</f>
        <v>0</v>
      </c>
      <c r="BJ188" s="18" t="s">
        <v>88</v>
      </c>
      <c r="BK188" s="231">
        <f>ROUND(I188*H188,2)</f>
        <v>0</v>
      </c>
      <c r="BL188" s="18" t="s">
        <v>303</v>
      </c>
      <c r="BM188" s="230" t="s">
        <v>374</v>
      </c>
    </row>
    <row r="189" s="13" customFormat="1">
      <c r="A189" s="13"/>
      <c r="B189" s="241"/>
      <c r="C189" s="242"/>
      <c r="D189" s="232" t="s">
        <v>250</v>
      </c>
      <c r="E189" s="243" t="s">
        <v>1</v>
      </c>
      <c r="F189" s="244" t="s">
        <v>375</v>
      </c>
      <c r="G189" s="242"/>
      <c r="H189" s="245">
        <v>3.7919999999999998</v>
      </c>
      <c r="I189" s="246"/>
      <c r="J189" s="242"/>
      <c r="K189" s="242"/>
      <c r="L189" s="247"/>
      <c r="M189" s="248"/>
      <c r="N189" s="249"/>
      <c r="O189" s="249"/>
      <c r="P189" s="249"/>
      <c r="Q189" s="249"/>
      <c r="R189" s="249"/>
      <c r="S189" s="249"/>
      <c r="T189" s="250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251" t="s">
        <v>250</v>
      </c>
      <c r="AU189" s="251" t="s">
        <v>90</v>
      </c>
      <c r="AV189" s="13" t="s">
        <v>90</v>
      </c>
      <c r="AW189" s="13" t="s">
        <v>36</v>
      </c>
      <c r="AX189" s="13" t="s">
        <v>80</v>
      </c>
      <c r="AY189" s="251" t="s">
        <v>161</v>
      </c>
    </row>
    <row r="190" s="13" customFormat="1">
      <c r="A190" s="13"/>
      <c r="B190" s="241"/>
      <c r="C190" s="242"/>
      <c r="D190" s="232" t="s">
        <v>250</v>
      </c>
      <c r="E190" s="243" t="s">
        <v>1</v>
      </c>
      <c r="F190" s="244" t="s">
        <v>376</v>
      </c>
      <c r="G190" s="242"/>
      <c r="H190" s="245">
        <v>8.0640000000000001</v>
      </c>
      <c r="I190" s="246"/>
      <c r="J190" s="242"/>
      <c r="K190" s="242"/>
      <c r="L190" s="247"/>
      <c r="M190" s="248"/>
      <c r="N190" s="249"/>
      <c r="O190" s="249"/>
      <c r="P190" s="249"/>
      <c r="Q190" s="249"/>
      <c r="R190" s="249"/>
      <c r="S190" s="249"/>
      <c r="T190" s="250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251" t="s">
        <v>250</v>
      </c>
      <c r="AU190" s="251" t="s">
        <v>90</v>
      </c>
      <c r="AV190" s="13" t="s">
        <v>90</v>
      </c>
      <c r="AW190" s="13" t="s">
        <v>36</v>
      </c>
      <c r="AX190" s="13" t="s">
        <v>80</v>
      </c>
      <c r="AY190" s="251" t="s">
        <v>161</v>
      </c>
    </row>
    <row r="191" s="13" customFormat="1">
      <c r="A191" s="13"/>
      <c r="B191" s="241"/>
      <c r="C191" s="242"/>
      <c r="D191" s="232" t="s">
        <v>250</v>
      </c>
      <c r="E191" s="243" t="s">
        <v>1</v>
      </c>
      <c r="F191" s="244" t="s">
        <v>377</v>
      </c>
      <c r="G191" s="242"/>
      <c r="H191" s="245">
        <v>1.008</v>
      </c>
      <c r="I191" s="246"/>
      <c r="J191" s="242"/>
      <c r="K191" s="242"/>
      <c r="L191" s="247"/>
      <c r="M191" s="248"/>
      <c r="N191" s="249"/>
      <c r="O191" s="249"/>
      <c r="P191" s="249"/>
      <c r="Q191" s="249"/>
      <c r="R191" s="249"/>
      <c r="S191" s="249"/>
      <c r="T191" s="250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251" t="s">
        <v>250</v>
      </c>
      <c r="AU191" s="251" t="s">
        <v>90</v>
      </c>
      <c r="AV191" s="13" t="s">
        <v>90</v>
      </c>
      <c r="AW191" s="13" t="s">
        <v>36</v>
      </c>
      <c r="AX191" s="13" t="s">
        <v>80</v>
      </c>
      <c r="AY191" s="251" t="s">
        <v>161</v>
      </c>
    </row>
    <row r="192" s="13" customFormat="1">
      <c r="A192" s="13"/>
      <c r="B192" s="241"/>
      <c r="C192" s="242"/>
      <c r="D192" s="232" t="s">
        <v>250</v>
      </c>
      <c r="E192" s="243" t="s">
        <v>1</v>
      </c>
      <c r="F192" s="244" t="s">
        <v>378</v>
      </c>
      <c r="G192" s="242"/>
      <c r="H192" s="245">
        <v>8.1720000000000006</v>
      </c>
      <c r="I192" s="246"/>
      <c r="J192" s="242"/>
      <c r="K192" s="242"/>
      <c r="L192" s="247"/>
      <c r="M192" s="248"/>
      <c r="N192" s="249"/>
      <c r="O192" s="249"/>
      <c r="P192" s="249"/>
      <c r="Q192" s="249"/>
      <c r="R192" s="249"/>
      <c r="S192" s="249"/>
      <c r="T192" s="250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251" t="s">
        <v>250</v>
      </c>
      <c r="AU192" s="251" t="s">
        <v>90</v>
      </c>
      <c r="AV192" s="13" t="s">
        <v>90</v>
      </c>
      <c r="AW192" s="13" t="s">
        <v>36</v>
      </c>
      <c r="AX192" s="13" t="s">
        <v>80</v>
      </c>
      <c r="AY192" s="251" t="s">
        <v>161</v>
      </c>
    </row>
    <row r="193" s="14" customFormat="1">
      <c r="A193" s="14"/>
      <c r="B193" s="252"/>
      <c r="C193" s="253"/>
      <c r="D193" s="232" t="s">
        <v>250</v>
      </c>
      <c r="E193" s="254" t="s">
        <v>1</v>
      </c>
      <c r="F193" s="255" t="s">
        <v>253</v>
      </c>
      <c r="G193" s="253"/>
      <c r="H193" s="256">
        <v>21.036000000000001</v>
      </c>
      <c r="I193" s="257"/>
      <c r="J193" s="253"/>
      <c r="K193" s="253"/>
      <c r="L193" s="258"/>
      <c r="M193" s="259"/>
      <c r="N193" s="260"/>
      <c r="O193" s="260"/>
      <c r="P193" s="260"/>
      <c r="Q193" s="260"/>
      <c r="R193" s="260"/>
      <c r="S193" s="260"/>
      <c r="T193" s="261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T193" s="262" t="s">
        <v>250</v>
      </c>
      <c r="AU193" s="262" t="s">
        <v>90</v>
      </c>
      <c r="AV193" s="14" t="s">
        <v>184</v>
      </c>
      <c r="AW193" s="14" t="s">
        <v>36</v>
      </c>
      <c r="AX193" s="14" t="s">
        <v>88</v>
      </c>
      <c r="AY193" s="262" t="s">
        <v>161</v>
      </c>
    </row>
    <row r="194" s="2" customFormat="1" ht="16.5" customHeight="1">
      <c r="A194" s="39"/>
      <c r="B194" s="40"/>
      <c r="C194" s="219" t="s">
        <v>379</v>
      </c>
      <c r="D194" s="219" t="s">
        <v>164</v>
      </c>
      <c r="E194" s="220" t="s">
        <v>380</v>
      </c>
      <c r="F194" s="221" t="s">
        <v>381</v>
      </c>
      <c r="G194" s="222" t="s">
        <v>248</v>
      </c>
      <c r="H194" s="223">
        <v>21.036000000000001</v>
      </c>
      <c r="I194" s="224"/>
      <c r="J194" s="225">
        <f>ROUND(I194*H194,2)</f>
        <v>0</v>
      </c>
      <c r="K194" s="221" t="s">
        <v>168</v>
      </c>
      <c r="L194" s="45"/>
      <c r="M194" s="226" t="s">
        <v>1</v>
      </c>
      <c r="N194" s="227" t="s">
        <v>45</v>
      </c>
      <c r="O194" s="92"/>
      <c r="P194" s="228">
        <f>O194*H194</f>
        <v>0</v>
      </c>
      <c r="Q194" s="228">
        <v>0</v>
      </c>
      <c r="R194" s="228">
        <f>Q194*H194</f>
        <v>0</v>
      </c>
      <c r="S194" s="228">
        <v>0</v>
      </c>
      <c r="T194" s="229">
        <f>S194*H194</f>
        <v>0</v>
      </c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R194" s="230" t="s">
        <v>303</v>
      </c>
      <c r="AT194" s="230" t="s">
        <v>164</v>
      </c>
      <c r="AU194" s="230" t="s">
        <v>90</v>
      </c>
      <c r="AY194" s="18" t="s">
        <v>161</v>
      </c>
      <c r="BE194" s="231">
        <f>IF(N194="základní",J194,0)</f>
        <v>0</v>
      </c>
      <c r="BF194" s="231">
        <f>IF(N194="snížená",J194,0)</f>
        <v>0</v>
      </c>
      <c r="BG194" s="231">
        <f>IF(N194="zákl. přenesená",J194,0)</f>
        <v>0</v>
      </c>
      <c r="BH194" s="231">
        <f>IF(N194="sníž. přenesená",J194,0)</f>
        <v>0</v>
      </c>
      <c r="BI194" s="231">
        <f>IF(N194="nulová",J194,0)</f>
        <v>0</v>
      </c>
      <c r="BJ194" s="18" t="s">
        <v>88</v>
      </c>
      <c r="BK194" s="231">
        <f>ROUND(I194*H194,2)</f>
        <v>0</v>
      </c>
      <c r="BL194" s="18" t="s">
        <v>303</v>
      </c>
      <c r="BM194" s="230" t="s">
        <v>382</v>
      </c>
    </row>
    <row r="195" s="2" customFormat="1" ht="24.15" customHeight="1">
      <c r="A195" s="39"/>
      <c r="B195" s="40"/>
      <c r="C195" s="219" t="s">
        <v>383</v>
      </c>
      <c r="D195" s="219" t="s">
        <v>164</v>
      </c>
      <c r="E195" s="220" t="s">
        <v>384</v>
      </c>
      <c r="F195" s="221" t="s">
        <v>385</v>
      </c>
      <c r="G195" s="222" t="s">
        <v>248</v>
      </c>
      <c r="H195" s="223">
        <v>9.1799999999999997</v>
      </c>
      <c r="I195" s="224"/>
      <c r="J195" s="225">
        <f>ROUND(I195*H195,2)</f>
        <v>0</v>
      </c>
      <c r="K195" s="221" t="s">
        <v>168</v>
      </c>
      <c r="L195" s="45"/>
      <c r="M195" s="226" t="s">
        <v>1</v>
      </c>
      <c r="N195" s="227" t="s">
        <v>45</v>
      </c>
      <c r="O195" s="92"/>
      <c r="P195" s="228">
        <f>O195*H195</f>
        <v>0</v>
      </c>
      <c r="Q195" s="228">
        <v>0.00010000000000000001</v>
      </c>
      <c r="R195" s="228">
        <f>Q195*H195</f>
        <v>0.00091799999999999998</v>
      </c>
      <c r="S195" s="228">
        <v>0</v>
      </c>
      <c r="T195" s="229">
        <f>S195*H195</f>
        <v>0</v>
      </c>
      <c r="U195" s="39"/>
      <c r="V195" s="39"/>
      <c r="W195" s="39"/>
      <c r="X195" s="39"/>
      <c r="Y195" s="39"/>
      <c r="Z195" s="39"/>
      <c r="AA195" s="39"/>
      <c r="AB195" s="39"/>
      <c r="AC195" s="39"/>
      <c r="AD195" s="39"/>
      <c r="AE195" s="39"/>
      <c r="AR195" s="230" t="s">
        <v>303</v>
      </c>
      <c r="AT195" s="230" t="s">
        <v>164</v>
      </c>
      <c r="AU195" s="230" t="s">
        <v>90</v>
      </c>
      <c r="AY195" s="18" t="s">
        <v>161</v>
      </c>
      <c r="BE195" s="231">
        <f>IF(N195="základní",J195,0)</f>
        <v>0</v>
      </c>
      <c r="BF195" s="231">
        <f>IF(N195="snížená",J195,0)</f>
        <v>0</v>
      </c>
      <c r="BG195" s="231">
        <f>IF(N195="zákl. přenesená",J195,0)</f>
        <v>0</v>
      </c>
      <c r="BH195" s="231">
        <f>IF(N195="sníž. přenesená",J195,0)</f>
        <v>0</v>
      </c>
      <c r="BI195" s="231">
        <f>IF(N195="nulová",J195,0)</f>
        <v>0</v>
      </c>
      <c r="BJ195" s="18" t="s">
        <v>88</v>
      </c>
      <c r="BK195" s="231">
        <f>ROUND(I195*H195,2)</f>
        <v>0</v>
      </c>
      <c r="BL195" s="18" t="s">
        <v>303</v>
      </c>
      <c r="BM195" s="230" t="s">
        <v>386</v>
      </c>
    </row>
    <row r="196" s="2" customFormat="1">
      <c r="A196" s="39"/>
      <c r="B196" s="40"/>
      <c r="C196" s="41"/>
      <c r="D196" s="232" t="s">
        <v>171</v>
      </c>
      <c r="E196" s="41"/>
      <c r="F196" s="233" t="s">
        <v>387</v>
      </c>
      <c r="G196" s="41"/>
      <c r="H196" s="41"/>
      <c r="I196" s="234"/>
      <c r="J196" s="41"/>
      <c r="K196" s="41"/>
      <c r="L196" s="45"/>
      <c r="M196" s="235"/>
      <c r="N196" s="236"/>
      <c r="O196" s="92"/>
      <c r="P196" s="92"/>
      <c r="Q196" s="92"/>
      <c r="R196" s="92"/>
      <c r="S196" s="92"/>
      <c r="T196" s="93"/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T196" s="18" t="s">
        <v>171</v>
      </c>
      <c r="AU196" s="18" t="s">
        <v>90</v>
      </c>
    </row>
    <row r="197" s="13" customFormat="1">
      <c r="A197" s="13"/>
      <c r="B197" s="241"/>
      <c r="C197" s="242"/>
      <c r="D197" s="232" t="s">
        <v>250</v>
      </c>
      <c r="E197" s="243" t="s">
        <v>1</v>
      </c>
      <c r="F197" s="244" t="s">
        <v>377</v>
      </c>
      <c r="G197" s="242"/>
      <c r="H197" s="245">
        <v>1.008</v>
      </c>
      <c r="I197" s="246"/>
      <c r="J197" s="242"/>
      <c r="K197" s="242"/>
      <c r="L197" s="247"/>
      <c r="M197" s="248"/>
      <c r="N197" s="249"/>
      <c r="O197" s="249"/>
      <c r="P197" s="249"/>
      <c r="Q197" s="249"/>
      <c r="R197" s="249"/>
      <c r="S197" s="249"/>
      <c r="T197" s="250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251" t="s">
        <v>250</v>
      </c>
      <c r="AU197" s="251" t="s">
        <v>90</v>
      </c>
      <c r="AV197" s="13" t="s">
        <v>90</v>
      </c>
      <c r="AW197" s="13" t="s">
        <v>36</v>
      </c>
      <c r="AX197" s="13" t="s">
        <v>80</v>
      </c>
      <c r="AY197" s="251" t="s">
        <v>161</v>
      </c>
    </row>
    <row r="198" s="13" customFormat="1">
      <c r="A198" s="13"/>
      <c r="B198" s="241"/>
      <c r="C198" s="242"/>
      <c r="D198" s="232" t="s">
        <v>250</v>
      </c>
      <c r="E198" s="243" t="s">
        <v>1</v>
      </c>
      <c r="F198" s="244" t="s">
        <v>378</v>
      </c>
      <c r="G198" s="242"/>
      <c r="H198" s="245">
        <v>8.1720000000000006</v>
      </c>
      <c r="I198" s="246"/>
      <c r="J198" s="242"/>
      <c r="K198" s="242"/>
      <c r="L198" s="247"/>
      <c r="M198" s="248"/>
      <c r="N198" s="249"/>
      <c r="O198" s="249"/>
      <c r="P198" s="249"/>
      <c r="Q198" s="249"/>
      <c r="R198" s="249"/>
      <c r="S198" s="249"/>
      <c r="T198" s="250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T198" s="251" t="s">
        <v>250</v>
      </c>
      <c r="AU198" s="251" t="s">
        <v>90</v>
      </c>
      <c r="AV198" s="13" t="s">
        <v>90</v>
      </c>
      <c r="AW198" s="13" t="s">
        <v>36</v>
      </c>
      <c r="AX198" s="13" t="s">
        <v>80</v>
      </c>
      <c r="AY198" s="251" t="s">
        <v>161</v>
      </c>
    </row>
    <row r="199" s="14" customFormat="1">
      <c r="A199" s="14"/>
      <c r="B199" s="252"/>
      <c r="C199" s="253"/>
      <c r="D199" s="232" t="s">
        <v>250</v>
      </c>
      <c r="E199" s="254" t="s">
        <v>1</v>
      </c>
      <c r="F199" s="255" t="s">
        <v>253</v>
      </c>
      <c r="G199" s="253"/>
      <c r="H199" s="256">
        <v>9.1799999999999997</v>
      </c>
      <c r="I199" s="257"/>
      <c r="J199" s="253"/>
      <c r="K199" s="253"/>
      <c r="L199" s="258"/>
      <c r="M199" s="259"/>
      <c r="N199" s="260"/>
      <c r="O199" s="260"/>
      <c r="P199" s="260"/>
      <c r="Q199" s="260"/>
      <c r="R199" s="260"/>
      <c r="S199" s="260"/>
      <c r="T199" s="261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T199" s="262" t="s">
        <v>250</v>
      </c>
      <c r="AU199" s="262" t="s">
        <v>90</v>
      </c>
      <c r="AV199" s="14" t="s">
        <v>184</v>
      </c>
      <c r="AW199" s="14" t="s">
        <v>36</v>
      </c>
      <c r="AX199" s="14" t="s">
        <v>88</v>
      </c>
      <c r="AY199" s="262" t="s">
        <v>161</v>
      </c>
    </row>
    <row r="200" s="2" customFormat="1" ht="24.15" customHeight="1">
      <c r="A200" s="39"/>
      <c r="B200" s="40"/>
      <c r="C200" s="219" t="s">
        <v>388</v>
      </c>
      <c r="D200" s="219" t="s">
        <v>164</v>
      </c>
      <c r="E200" s="220" t="s">
        <v>389</v>
      </c>
      <c r="F200" s="221" t="s">
        <v>390</v>
      </c>
      <c r="G200" s="222" t="s">
        <v>248</v>
      </c>
      <c r="H200" s="223">
        <v>9.1799999999999997</v>
      </c>
      <c r="I200" s="224"/>
      <c r="J200" s="225">
        <f>ROUND(I200*H200,2)</f>
        <v>0</v>
      </c>
      <c r="K200" s="221" t="s">
        <v>168</v>
      </c>
      <c r="L200" s="45"/>
      <c r="M200" s="226" t="s">
        <v>1</v>
      </c>
      <c r="N200" s="227" t="s">
        <v>45</v>
      </c>
      <c r="O200" s="92"/>
      <c r="P200" s="228">
        <f>O200*H200</f>
        <v>0</v>
      </c>
      <c r="Q200" s="228">
        <v>3.0000000000000001E-05</v>
      </c>
      <c r="R200" s="228">
        <f>Q200*H200</f>
        <v>0.00027539999999999997</v>
      </c>
      <c r="S200" s="228">
        <v>0</v>
      </c>
      <c r="T200" s="229">
        <f>S200*H200</f>
        <v>0</v>
      </c>
      <c r="U200" s="39"/>
      <c r="V200" s="39"/>
      <c r="W200" s="39"/>
      <c r="X200" s="39"/>
      <c r="Y200" s="39"/>
      <c r="Z200" s="39"/>
      <c r="AA200" s="39"/>
      <c r="AB200" s="39"/>
      <c r="AC200" s="39"/>
      <c r="AD200" s="39"/>
      <c r="AE200" s="39"/>
      <c r="AR200" s="230" t="s">
        <v>303</v>
      </c>
      <c r="AT200" s="230" t="s">
        <v>164</v>
      </c>
      <c r="AU200" s="230" t="s">
        <v>90</v>
      </c>
      <c r="AY200" s="18" t="s">
        <v>161</v>
      </c>
      <c r="BE200" s="231">
        <f>IF(N200="základní",J200,0)</f>
        <v>0</v>
      </c>
      <c r="BF200" s="231">
        <f>IF(N200="snížená",J200,0)</f>
        <v>0</v>
      </c>
      <c r="BG200" s="231">
        <f>IF(N200="zákl. přenesená",J200,0)</f>
        <v>0</v>
      </c>
      <c r="BH200" s="231">
        <f>IF(N200="sníž. přenesená",J200,0)</f>
        <v>0</v>
      </c>
      <c r="BI200" s="231">
        <f>IF(N200="nulová",J200,0)</f>
        <v>0</v>
      </c>
      <c r="BJ200" s="18" t="s">
        <v>88</v>
      </c>
      <c r="BK200" s="231">
        <f>ROUND(I200*H200,2)</f>
        <v>0</v>
      </c>
      <c r="BL200" s="18" t="s">
        <v>303</v>
      </c>
      <c r="BM200" s="230" t="s">
        <v>391</v>
      </c>
    </row>
    <row r="201" s="2" customFormat="1">
      <c r="A201" s="39"/>
      <c r="B201" s="40"/>
      <c r="C201" s="41"/>
      <c r="D201" s="232" t="s">
        <v>171</v>
      </c>
      <c r="E201" s="41"/>
      <c r="F201" s="233" t="s">
        <v>387</v>
      </c>
      <c r="G201" s="41"/>
      <c r="H201" s="41"/>
      <c r="I201" s="234"/>
      <c r="J201" s="41"/>
      <c r="K201" s="41"/>
      <c r="L201" s="45"/>
      <c r="M201" s="235"/>
      <c r="N201" s="236"/>
      <c r="O201" s="92"/>
      <c r="P201" s="92"/>
      <c r="Q201" s="92"/>
      <c r="R201" s="92"/>
      <c r="S201" s="92"/>
      <c r="T201" s="93"/>
      <c r="U201" s="39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T201" s="18" t="s">
        <v>171</v>
      </c>
      <c r="AU201" s="18" t="s">
        <v>90</v>
      </c>
    </row>
    <row r="202" s="2" customFormat="1" ht="24.15" customHeight="1">
      <c r="A202" s="39"/>
      <c r="B202" s="40"/>
      <c r="C202" s="219" t="s">
        <v>309</v>
      </c>
      <c r="D202" s="219" t="s">
        <v>164</v>
      </c>
      <c r="E202" s="220" t="s">
        <v>392</v>
      </c>
      <c r="F202" s="221" t="s">
        <v>393</v>
      </c>
      <c r="G202" s="222" t="s">
        <v>248</v>
      </c>
      <c r="H202" s="223">
        <v>21.036000000000001</v>
      </c>
      <c r="I202" s="224"/>
      <c r="J202" s="225">
        <f>ROUND(I202*H202,2)</f>
        <v>0</v>
      </c>
      <c r="K202" s="221" t="s">
        <v>168</v>
      </c>
      <c r="L202" s="45"/>
      <c r="M202" s="226" t="s">
        <v>1</v>
      </c>
      <c r="N202" s="227" t="s">
        <v>45</v>
      </c>
      <c r="O202" s="92"/>
      <c r="P202" s="228">
        <f>O202*H202</f>
        <v>0</v>
      </c>
      <c r="Q202" s="228">
        <v>0.00013999999999999999</v>
      </c>
      <c r="R202" s="228">
        <f>Q202*H202</f>
        <v>0.0029450399999999999</v>
      </c>
      <c r="S202" s="228">
        <v>0</v>
      </c>
      <c r="T202" s="229">
        <f>S202*H202</f>
        <v>0</v>
      </c>
      <c r="U202" s="39"/>
      <c r="V202" s="39"/>
      <c r="W202" s="39"/>
      <c r="X202" s="39"/>
      <c r="Y202" s="39"/>
      <c r="Z202" s="39"/>
      <c r="AA202" s="39"/>
      <c r="AB202" s="39"/>
      <c r="AC202" s="39"/>
      <c r="AD202" s="39"/>
      <c r="AE202" s="39"/>
      <c r="AR202" s="230" t="s">
        <v>303</v>
      </c>
      <c r="AT202" s="230" t="s">
        <v>164</v>
      </c>
      <c r="AU202" s="230" t="s">
        <v>90</v>
      </c>
      <c r="AY202" s="18" t="s">
        <v>161</v>
      </c>
      <c r="BE202" s="231">
        <f>IF(N202="základní",J202,0)</f>
        <v>0</v>
      </c>
      <c r="BF202" s="231">
        <f>IF(N202="snížená",J202,0)</f>
        <v>0</v>
      </c>
      <c r="BG202" s="231">
        <f>IF(N202="zákl. přenesená",J202,0)</f>
        <v>0</v>
      </c>
      <c r="BH202" s="231">
        <f>IF(N202="sníž. přenesená",J202,0)</f>
        <v>0</v>
      </c>
      <c r="BI202" s="231">
        <f>IF(N202="nulová",J202,0)</f>
        <v>0</v>
      </c>
      <c r="BJ202" s="18" t="s">
        <v>88</v>
      </c>
      <c r="BK202" s="231">
        <f>ROUND(I202*H202,2)</f>
        <v>0</v>
      </c>
      <c r="BL202" s="18" t="s">
        <v>303</v>
      </c>
      <c r="BM202" s="230" t="s">
        <v>394</v>
      </c>
    </row>
    <row r="203" s="13" customFormat="1">
      <c r="A203" s="13"/>
      <c r="B203" s="241"/>
      <c r="C203" s="242"/>
      <c r="D203" s="232" t="s">
        <v>250</v>
      </c>
      <c r="E203" s="243" t="s">
        <v>1</v>
      </c>
      <c r="F203" s="244" t="s">
        <v>375</v>
      </c>
      <c r="G203" s="242"/>
      <c r="H203" s="245">
        <v>3.7919999999999998</v>
      </c>
      <c r="I203" s="246"/>
      <c r="J203" s="242"/>
      <c r="K203" s="242"/>
      <c r="L203" s="247"/>
      <c r="M203" s="248"/>
      <c r="N203" s="249"/>
      <c r="O203" s="249"/>
      <c r="P203" s="249"/>
      <c r="Q203" s="249"/>
      <c r="R203" s="249"/>
      <c r="S203" s="249"/>
      <c r="T203" s="250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T203" s="251" t="s">
        <v>250</v>
      </c>
      <c r="AU203" s="251" t="s">
        <v>90</v>
      </c>
      <c r="AV203" s="13" t="s">
        <v>90</v>
      </c>
      <c r="AW203" s="13" t="s">
        <v>36</v>
      </c>
      <c r="AX203" s="13" t="s">
        <v>80</v>
      </c>
      <c r="AY203" s="251" t="s">
        <v>161</v>
      </c>
    </row>
    <row r="204" s="13" customFormat="1">
      <c r="A204" s="13"/>
      <c r="B204" s="241"/>
      <c r="C204" s="242"/>
      <c r="D204" s="232" t="s">
        <v>250</v>
      </c>
      <c r="E204" s="243" t="s">
        <v>1</v>
      </c>
      <c r="F204" s="244" t="s">
        <v>376</v>
      </c>
      <c r="G204" s="242"/>
      <c r="H204" s="245">
        <v>8.0640000000000001</v>
      </c>
      <c r="I204" s="246"/>
      <c r="J204" s="242"/>
      <c r="K204" s="242"/>
      <c r="L204" s="247"/>
      <c r="M204" s="248"/>
      <c r="N204" s="249"/>
      <c r="O204" s="249"/>
      <c r="P204" s="249"/>
      <c r="Q204" s="249"/>
      <c r="R204" s="249"/>
      <c r="S204" s="249"/>
      <c r="T204" s="250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T204" s="251" t="s">
        <v>250</v>
      </c>
      <c r="AU204" s="251" t="s">
        <v>90</v>
      </c>
      <c r="AV204" s="13" t="s">
        <v>90</v>
      </c>
      <c r="AW204" s="13" t="s">
        <v>36</v>
      </c>
      <c r="AX204" s="13" t="s">
        <v>80</v>
      </c>
      <c r="AY204" s="251" t="s">
        <v>161</v>
      </c>
    </row>
    <row r="205" s="13" customFormat="1">
      <c r="A205" s="13"/>
      <c r="B205" s="241"/>
      <c r="C205" s="242"/>
      <c r="D205" s="232" t="s">
        <v>250</v>
      </c>
      <c r="E205" s="243" t="s">
        <v>1</v>
      </c>
      <c r="F205" s="244" t="s">
        <v>377</v>
      </c>
      <c r="G205" s="242"/>
      <c r="H205" s="245">
        <v>1.008</v>
      </c>
      <c r="I205" s="246"/>
      <c r="J205" s="242"/>
      <c r="K205" s="242"/>
      <c r="L205" s="247"/>
      <c r="M205" s="248"/>
      <c r="N205" s="249"/>
      <c r="O205" s="249"/>
      <c r="P205" s="249"/>
      <c r="Q205" s="249"/>
      <c r="R205" s="249"/>
      <c r="S205" s="249"/>
      <c r="T205" s="250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T205" s="251" t="s">
        <v>250</v>
      </c>
      <c r="AU205" s="251" t="s">
        <v>90</v>
      </c>
      <c r="AV205" s="13" t="s">
        <v>90</v>
      </c>
      <c r="AW205" s="13" t="s">
        <v>36</v>
      </c>
      <c r="AX205" s="13" t="s">
        <v>80</v>
      </c>
      <c r="AY205" s="251" t="s">
        <v>161</v>
      </c>
    </row>
    <row r="206" s="13" customFormat="1">
      <c r="A206" s="13"/>
      <c r="B206" s="241"/>
      <c r="C206" s="242"/>
      <c r="D206" s="232" t="s">
        <v>250</v>
      </c>
      <c r="E206" s="243" t="s">
        <v>1</v>
      </c>
      <c r="F206" s="244" t="s">
        <v>378</v>
      </c>
      <c r="G206" s="242"/>
      <c r="H206" s="245">
        <v>8.1720000000000006</v>
      </c>
      <c r="I206" s="246"/>
      <c r="J206" s="242"/>
      <c r="K206" s="242"/>
      <c r="L206" s="247"/>
      <c r="M206" s="248"/>
      <c r="N206" s="249"/>
      <c r="O206" s="249"/>
      <c r="P206" s="249"/>
      <c r="Q206" s="249"/>
      <c r="R206" s="249"/>
      <c r="S206" s="249"/>
      <c r="T206" s="250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T206" s="251" t="s">
        <v>250</v>
      </c>
      <c r="AU206" s="251" t="s">
        <v>90</v>
      </c>
      <c r="AV206" s="13" t="s">
        <v>90</v>
      </c>
      <c r="AW206" s="13" t="s">
        <v>36</v>
      </c>
      <c r="AX206" s="13" t="s">
        <v>80</v>
      </c>
      <c r="AY206" s="251" t="s">
        <v>161</v>
      </c>
    </row>
    <row r="207" s="14" customFormat="1">
      <c r="A207" s="14"/>
      <c r="B207" s="252"/>
      <c r="C207" s="253"/>
      <c r="D207" s="232" t="s">
        <v>250</v>
      </c>
      <c r="E207" s="254" t="s">
        <v>1</v>
      </c>
      <c r="F207" s="255" t="s">
        <v>253</v>
      </c>
      <c r="G207" s="253"/>
      <c r="H207" s="256">
        <v>21.036000000000001</v>
      </c>
      <c r="I207" s="257"/>
      <c r="J207" s="253"/>
      <c r="K207" s="253"/>
      <c r="L207" s="258"/>
      <c r="M207" s="259"/>
      <c r="N207" s="260"/>
      <c r="O207" s="260"/>
      <c r="P207" s="260"/>
      <c r="Q207" s="260"/>
      <c r="R207" s="260"/>
      <c r="S207" s="260"/>
      <c r="T207" s="261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T207" s="262" t="s">
        <v>250</v>
      </c>
      <c r="AU207" s="262" t="s">
        <v>90</v>
      </c>
      <c r="AV207" s="14" t="s">
        <v>184</v>
      </c>
      <c r="AW207" s="14" t="s">
        <v>36</v>
      </c>
      <c r="AX207" s="14" t="s">
        <v>88</v>
      </c>
      <c r="AY207" s="262" t="s">
        <v>161</v>
      </c>
    </row>
    <row r="208" s="2" customFormat="1" ht="24.15" customHeight="1">
      <c r="A208" s="39"/>
      <c r="B208" s="40"/>
      <c r="C208" s="219" t="s">
        <v>395</v>
      </c>
      <c r="D208" s="219" t="s">
        <v>164</v>
      </c>
      <c r="E208" s="220" t="s">
        <v>396</v>
      </c>
      <c r="F208" s="221" t="s">
        <v>397</v>
      </c>
      <c r="G208" s="222" t="s">
        <v>248</v>
      </c>
      <c r="H208" s="223">
        <v>21.036000000000001</v>
      </c>
      <c r="I208" s="224"/>
      <c r="J208" s="225">
        <f>ROUND(I208*H208,2)</f>
        <v>0</v>
      </c>
      <c r="K208" s="221" t="s">
        <v>168</v>
      </c>
      <c r="L208" s="45"/>
      <c r="M208" s="226" t="s">
        <v>1</v>
      </c>
      <c r="N208" s="227" t="s">
        <v>45</v>
      </c>
      <c r="O208" s="92"/>
      <c r="P208" s="228">
        <f>O208*H208</f>
        <v>0</v>
      </c>
      <c r="Q208" s="228">
        <v>0.00023000000000000001</v>
      </c>
      <c r="R208" s="228">
        <f>Q208*H208</f>
        <v>0.0048382800000000004</v>
      </c>
      <c r="S208" s="228">
        <v>0</v>
      </c>
      <c r="T208" s="229">
        <f>S208*H208</f>
        <v>0</v>
      </c>
      <c r="U208" s="39"/>
      <c r="V208" s="39"/>
      <c r="W208" s="39"/>
      <c r="X208" s="39"/>
      <c r="Y208" s="39"/>
      <c r="Z208" s="39"/>
      <c r="AA208" s="39"/>
      <c r="AB208" s="39"/>
      <c r="AC208" s="39"/>
      <c r="AD208" s="39"/>
      <c r="AE208" s="39"/>
      <c r="AR208" s="230" t="s">
        <v>303</v>
      </c>
      <c r="AT208" s="230" t="s">
        <v>164</v>
      </c>
      <c r="AU208" s="230" t="s">
        <v>90</v>
      </c>
      <c r="AY208" s="18" t="s">
        <v>161</v>
      </c>
      <c r="BE208" s="231">
        <f>IF(N208="základní",J208,0)</f>
        <v>0</v>
      </c>
      <c r="BF208" s="231">
        <f>IF(N208="snížená",J208,0)</f>
        <v>0</v>
      </c>
      <c r="BG208" s="231">
        <f>IF(N208="zákl. přenesená",J208,0)</f>
        <v>0</v>
      </c>
      <c r="BH208" s="231">
        <f>IF(N208="sníž. přenesená",J208,0)</f>
        <v>0</v>
      </c>
      <c r="BI208" s="231">
        <f>IF(N208="nulová",J208,0)</f>
        <v>0</v>
      </c>
      <c r="BJ208" s="18" t="s">
        <v>88</v>
      </c>
      <c r="BK208" s="231">
        <f>ROUND(I208*H208,2)</f>
        <v>0</v>
      </c>
      <c r="BL208" s="18" t="s">
        <v>303</v>
      </c>
      <c r="BM208" s="230" t="s">
        <v>398</v>
      </c>
    </row>
    <row r="209" s="2" customFormat="1" ht="24.15" customHeight="1">
      <c r="A209" s="39"/>
      <c r="B209" s="40"/>
      <c r="C209" s="219" t="s">
        <v>399</v>
      </c>
      <c r="D209" s="219" t="s">
        <v>164</v>
      </c>
      <c r="E209" s="220" t="s">
        <v>400</v>
      </c>
      <c r="F209" s="221" t="s">
        <v>401</v>
      </c>
      <c r="G209" s="222" t="s">
        <v>248</v>
      </c>
      <c r="H209" s="223">
        <v>21.036000000000001</v>
      </c>
      <c r="I209" s="224"/>
      <c r="J209" s="225">
        <f>ROUND(I209*H209,2)</f>
        <v>0</v>
      </c>
      <c r="K209" s="221" t="s">
        <v>168</v>
      </c>
      <c r="L209" s="45"/>
      <c r="M209" s="226" t="s">
        <v>1</v>
      </c>
      <c r="N209" s="227" t="s">
        <v>45</v>
      </c>
      <c r="O209" s="92"/>
      <c r="P209" s="228">
        <f>O209*H209</f>
        <v>0</v>
      </c>
      <c r="Q209" s="228">
        <v>0.00023000000000000001</v>
      </c>
      <c r="R209" s="228">
        <f>Q209*H209</f>
        <v>0.0048382800000000004</v>
      </c>
      <c r="S209" s="228">
        <v>0</v>
      </c>
      <c r="T209" s="229">
        <f>S209*H209</f>
        <v>0</v>
      </c>
      <c r="U209" s="39"/>
      <c r="V209" s="39"/>
      <c r="W209" s="39"/>
      <c r="X209" s="39"/>
      <c r="Y209" s="39"/>
      <c r="Z209" s="39"/>
      <c r="AA209" s="39"/>
      <c r="AB209" s="39"/>
      <c r="AC209" s="39"/>
      <c r="AD209" s="39"/>
      <c r="AE209" s="39"/>
      <c r="AR209" s="230" t="s">
        <v>303</v>
      </c>
      <c r="AT209" s="230" t="s">
        <v>164</v>
      </c>
      <c r="AU209" s="230" t="s">
        <v>90</v>
      </c>
      <c r="AY209" s="18" t="s">
        <v>161</v>
      </c>
      <c r="BE209" s="231">
        <f>IF(N209="základní",J209,0)</f>
        <v>0</v>
      </c>
      <c r="BF209" s="231">
        <f>IF(N209="snížená",J209,0)</f>
        <v>0</v>
      </c>
      <c r="BG209" s="231">
        <f>IF(N209="zákl. přenesená",J209,0)</f>
        <v>0</v>
      </c>
      <c r="BH209" s="231">
        <f>IF(N209="sníž. přenesená",J209,0)</f>
        <v>0</v>
      </c>
      <c r="BI209" s="231">
        <f>IF(N209="nulová",J209,0)</f>
        <v>0</v>
      </c>
      <c r="BJ209" s="18" t="s">
        <v>88</v>
      </c>
      <c r="BK209" s="231">
        <f>ROUND(I209*H209,2)</f>
        <v>0</v>
      </c>
      <c r="BL209" s="18" t="s">
        <v>303</v>
      </c>
      <c r="BM209" s="230" t="s">
        <v>402</v>
      </c>
    </row>
    <row r="210" s="2" customFormat="1" ht="24.15" customHeight="1">
      <c r="A210" s="39"/>
      <c r="B210" s="40"/>
      <c r="C210" s="219" t="s">
        <v>403</v>
      </c>
      <c r="D210" s="219" t="s">
        <v>164</v>
      </c>
      <c r="E210" s="220" t="s">
        <v>404</v>
      </c>
      <c r="F210" s="221" t="s">
        <v>405</v>
      </c>
      <c r="G210" s="222" t="s">
        <v>406</v>
      </c>
      <c r="H210" s="223">
        <v>40</v>
      </c>
      <c r="I210" s="224"/>
      <c r="J210" s="225">
        <f>ROUND(I210*H210,2)</f>
        <v>0</v>
      </c>
      <c r="K210" s="221" t="s">
        <v>168</v>
      </c>
      <c r="L210" s="45"/>
      <c r="M210" s="226" t="s">
        <v>1</v>
      </c>
      <c r="N210" s="227" t="s">
        <v>45</v>
      </c>
      <c r="O210" s="92"/>
      <c r="P210" s="228">
        <f>O210*H210</f>
        <v>0</v>
      </c>
      <c r="Q210" s="228">
        <v>0</v>
      </c>
      <c r="R210" s="228">
        <f>Q210*H210</f>
        <v>0</v>
      </c>
      <c r="S210" s="228">
        <v>0</v>
      </c>
      <c r="T210" s="229">
        <f>S210*H210</f>
        <v>0</v>
      </c>
      <c r="U210" s="39"/>
      <c r="V210" s="39"/>
      <c r="W210" s="39"/>
      <c r="X210" s="39"/>
      <c r="Y210" s="39"/>
      <c r="Z210" s="39"/>
      <c r="AA210" s="39"/>
      <c r="AB210" s="39"/>
      <c r="AC210" s="39"/>
      <c r="AD210" s="39"/>
      <c r="AE210" s="39"/>
      <c r="AR210" s="230" t="s">
        <v>407</v>
      </c>
      <c r="AT210" s="230" t="s">
        <v>164</v>
      </c>
      <c r="AU210" s="230" t="s">
        <v>90</v>
      </c>
      <c r="AY210" s="18" t="s">
        <v>161</v>
      </c>
      <c r="BE210" s="231">
        <f>IF(N210="základní",J210,0)</f>
        <v>0</v>
      </c>
      <c r="BF210" s="231">
        <f>IF(N210="snížená",J210,0)</f>
        <v>0</v>
      </c>
      <c r="BG210" s="231">
        <f>IF(N210="zákl. přenesená",J210,0)</f>
        <v>0</v>
      </c>
      <c r="BH210" s="231">
        <f>IF(N210="sníž. přenesená",J210,0)</f>
        <v>0</v>
      </c>
      <c r="BI210" s="231">
        <f>IF(N210="nulová",J210,0)</f>
        <v>0</v>
      </c>
      <c r="BJ210" s="18" t="s">
        <v>88</v>
      </c>
      <c r="BK210" s="231">
        <f>ROUND(I210*H210,2)</f>
        <v>0</v>
      </c>
      <c r="BL210" s="18" t="s">
        <v>407</v>
      </c>
      <c r="BM210" s="230" t="s">
        <v>408</v>
      </c>
    </row>
    <row r="211" s="13" customFormat="1">
      <c r="A211" s="13"/>
      <c r="B211" s="241"/>
      <c r="C211" s="242"/>
      <c r="D211" s="232" t="s">
        <v>250</v>
      </c>
      <c r="E211" s="243" t="s">
        <v>1</v>
      </c>
      <c r="F211" s="244" t="s">
        <v>409</v>
      </c>
      <c r="G211" s="242"/>
      <c r="H211" s="245">
        <v>40</v>
      </c>
      <c r="I211" s="246"/>
      <c r="J211" s="242"/>
      <c r="K211" s="242"/>
      <c r="L211" s="247"/>
      <c r="M211" s="248"/>
      <c r="N211" s="249"/>
      <c r="O211" s="249"/>
      <c r="P211" s="249"/>
      <c r="Q211" s="249"/>
      <c r="R211" s="249"/>
      <c r="S211" s="249"/>
      <c r="T211" s="250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T211" s="251" t="s">
        <v>250</v>
      </c>
      <c r="AU211" s="251" t="s">
        <v>90</v>
      </c>
      <c r="AV211" s="13" t="s">
        <v>90</v>
      </c>
      <c r="AW211" s="13" t="s">
        <v>36</v>
      </c>
      <c r="AX211" s="13" t="s">
        <v>80</v>
      </c>
      <c r="AY211" s="251" t="s">
        <v>161</v>
      </c>
    </row>
    <row r="212" s="14" customFormat="1">
      <c r="A212" s="14"/>
      <c r="B212" s="252"/>
      <c r="C212" s="253"/>
      <c r="D212" s="232" t="s">
        <v>250</v>
      </c>
      <c r="E212" s="254" t="s">
        <v>1</v>
      </c>
      <c r="F212" s="255" t="s">
        <v>253</v>
      </c>
      <c r="G212" s="253"/>
      <c r="H212" s="256">
        <v>40</v>
      </c>
      <c r="I212" s="257"/>
      <c r="J212" s="253"/>
      <c r="K212" s="253"/>
      <c r="L212" s="258"/>
      <c r="M212" s="284"/>
      <c r="N212" s="285"/>
      <c r="O212" s="285"/>
      <c r="P212" s="285"/>
      <c r="Q212" s="285"/>
      <c r="R212" s="285"/>
      <c r="S212" s="285"/>
      <c r="T212" s="286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  <c r="AT212" s="262" t="s">
        <v>250</v>
      </c>
      <c r="AU212" s="262" t="s">
        <v>90</v>
      </c>
      <c r="AV212" s="14" t="s">
        <v>184</v>
      </c>
      <c r="AW212" s="14" t="s">
        <v>36</v>
      </c>
      <c r="AX212" s="14" t="s">
        <v>88</v>
      </c>
      <c r="AY212" s="262" t="s">
        <v>161</v>
      </c>
    </row>
    <row r="213" s="2" customFormat="1" ht="6.96" customHeight="1">
      <c r="A213" s="39"/>
      <c r="B213" s="67"/>
      <c r="C213" s="68"/>
      <c r="D213" s="68"/>
      <c r="E213" s="68"/>
      <c r="F213" s="68"/>
      <c r="G213" s="68"/>
      <c r="H213" s="68"/>
      <c r="I213" s="68"/>
      <c r="J213" s="68"/>
      <c r="K213" s="68"/>
      <c r="L213" s="45"/>
      <c r="M213" s="39"/>
      <c r="O213" s="39"/>
      <c r="P213" s="39"/>
      <c r="Q213" s="39"/>
      <c r="R213" s="39"/>
      <c r="S213" s="39"/>
      <c r="T213" s="39"/>
      <c r="U213" s="39"/>
      <c r="V213" s="39"/>
      <c r="W213" s="39"/>
      <c r="X213" s="39"/>
      <c r="Y213" s="39"/>
      <c r="Z213" s="39"/>
      <c r="AA213" s="39"/>
      <c r="AB213" s="39"/>
      <c r="AC213" s="39"/>
      <c r="AD213" s="39"/>
      <c r="AE213" s="39"/>
    </row>
  </sheetData>
  <sheetProtection sheet="1" autoFilter="0" formatColumns="0" formatRows="0" objects="1" scenarios="1" spinCount="100000" saltValue="eE54jeAiNO1iME1+zIl23yCbloEU7qzhrqmE1SUNo2wOy4S/5a9X9G8Ts376x1vESRkubykzmlLtNPz1zHlnhw==" hashValue="Yj23/nUYaVs5CVfq18vg4pzrHGweBgr9u9se92/pmq+LeLYuwbKPO7ALFgJAwQ4FXOa6+gkaj1Oq82HFUl6KWg==" algorithmName="SHA-512" password="CC35"/>
  <autoFilter ref="C122:K212"/>
  <mergeCells count="9">
    <mergeCell ref="E7:H7"/>
    <mergeCell ref="E9:H9"/>
    <mergeCell ref="E18:H18"/>
    <mergeCell ref="E27:H27"/>
    <mergeCell ref="E85:H85"/>
    <mergeCell ref="E87:H87"/>
    <mergeCell ref="E113:H113"/>
    <mergeCell ref="E115:H115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96</v>
      </c>
    </row>
    <row r="3" s="1" customFormat="1" ht="6.96" customHeight="1">
      <c r="B3" s="137"/>
      <c r="C3" s="138"/>
      <c r="D3" s="138"/>
      <c r="E3" s="138"/>
      <c r="F3" s="138"/>
      <c r="G3" s="138"/>
      <c r="H3" s="138"/>
      <c r="I3" s="138"/>
      <c r="J3" s="138"/>
      <c r="K3" s="138"/>
      <c r="L3" s="21"/>
      <c r="AT3" s="18" t="s">
        <v>90</v>
      </c>
    </row>
    <row r="4" s="1" customFormat="1" ht="24.96" customHeight="1">
      <c r="B4" s="21"/>
      <c r="D4" s="139" t="s">
        <v>130</v>
      </c>
      <c r="L4" s="21"/>
      <c r="M4" s="140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1" t="s">
        <v>16</v>
      </c>
      <c r="L6" s="21"/>
    </row>
    <row r="7" s="1" customFormat="1" ht="26.25" customHeight="1">
      <c r="B7" s="21"/>
      <c r="E7" s="142" t="str">
        <f>'Rekapitulace stavby'!K6</f>
        <v>Rekonstrukce Denního stacionáře psychiatrického oddělení, KZ, a.s. – Nemocnice Most, o.z.</v>
      </c>
      <c r="F7" s="141"/>
      <c r="G7" s="141"/>
      <c r="H7" s="141"/>
      <c r="L7" s="21"/>
    </row>
    <row r="8" s="2" customFormat="1" ht="12" customHeight="1">
      <c r="A8" s="39"/>
      <c r="B8" s="45"/>
      <c r="C8" s="39"/>
      <c r="D8" s="141" t="s">
        <v>131</v>
      </c>
      <c r="E8" s="39"/>
      <c r="F8" s="39"/>
      <c r="G8" s="39"/>
      <c r="H8" s="39"/>
      <c r="I8" s="39"/>
      <c r="J8" s="39"/>
      <c r="K8" s="39"/>
      <c r="L8" s="64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43" t="s">
        <v>410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41" t="s">
        <v>18</v>
      </c>
      <c r="E11" s="39"/>
      <c r="F11" s="144" t="s">
        <v>1</v>
      </c>
      <c r="G11" s="39"/>
      <c r="H11" s="39"/>
      <c r="I11" s="141" t="s">
        <v>19</v>
      </c>
      <c r="J11" s="144" t="s">
        <v>1</v>
      </c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41" t="s">
        <v>20</v>
      </c>
      <c r="E12" s="39"/>
      <c r="F12" s="144" t="s">
        <v>21</v>
      </c>
      <c r="G12" s="39"/>
      <c r="H12" s="39"/>
      <c r="I12" s="141" t="s">
        <v>22</v>
      </c>
      <c r="J12" s="145" t="str">
        <f>'Rekapitulace stavby'!AN8</f>
        <v>2. 6. 2025</v>
      </c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1" t="s">
        <v>24</v>
      </c>
      <c r="E14" s="39"/>
      <c r="F14" s="39"/>
      <c r="G14" s="39"/>
      <c r="H14" s="39"/>
      <c r="I14" s="141" t="s">
        <v>25</v>
      </c>
      <c r="J14" s="144" t="s">
        <v>26</v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44" t="s">
        <v>27</v>
      </c>
      <c r="F15" s="39"/>
      <c r="G15" s="39"/>
      <c r="H15" s="39"/>
      <c r="I15" s="141" t="s">
        <v>28</v>
      </c>
      <c r="J15" s="144" t="s">
        <v>29</v>
      </c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41" t="s">
        <v>30</v>
      </c>
      <c r="E17" s="39"/>
      <c r="F17" s="39"/>
      <c r="G17" s="39"/>
      <c r="H17" s="39"/>
      <c r="I17" s="141" t="s">
        <v>25</v>
      </c>
      <c r="J17" s="34" t="str">
        <f>'Rekapitulace stavby'!AN13</f>
        <v>Vyplň údaj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44"/>
      <c r="G18" s="144"/>
      <c r="H18" s="144"/>
      <c r="I18" s="141" t="s">
        <v>28</v>
      </c>
      <c r="J18" s="34" t="str">
        <f>'Rekapitulace stavby'!AN14</f>
        <v>Vyplň údaj</v>
      </c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41" t="s">
        <v>32</v>
      </c>
      <c r="E20" s="39"/>
      <c r="F20" s="39"/>
      <c r="G20" s="39"/>
      <c r="H20" s="39"/>
      <c r="I20" s="141" t="s">
        <v>25</v>
      </c>
      <c r="J20" s="144" t="s">
        <v>33</v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44" t="s">
        <v>34</v>
      </c>
      <c r="F21" s="39"/>
      <c r="G21" s="39"/>
      <c r="H21" s="39"/>
      <c r="I21" s="141" t="s">
        <v>28</v>
      </c>
      <c r="J21" s="144" t="s">
        <v>35</v>
      </c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41" t="s">
        <v>37</v>
      </c>
      <c r="E23" s="39"/>
      <c r="F23" s="39"/>
      <c r="G23" s="39"/>
      <c r="H23" s="39"/>
      <c r="I23" s="141" t="s">
        <v>25</v>
      </c>
      <c r="J23" s="144" t="s">
        <v>1</v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44" t="s">
        <v>38</v>
      </c>
      <c r="F24" s="39"/>
      <c r="G24" s="39"/>
      <c r="H24" s="39"/>
      <c r="I24" s="141" t="s">
        <v>28</v>
      </c>
      <c r="J24" s="144" t="s">
        <v>1</v>
      </c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41" t="s">
        <v>39</v>
      </c>
      <c r="E26" s="39"/>
      <c r="F26" s="39"/>
      <c r="G26" s="39"/>
      <c r="H26" s="39"/>
      <c r="I26" s="39"/>
      <c r="J26" s="39"/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46"/>
      <c r="B27" s="147"/>
      <c r="C27" s="146"/>
      <c r="D27" s="146"/>
      <c r="E27" s="148" t="s">
        <v>1</v>
      </c>
      <c r="F27" s="148"/>
      <c r="G27" s="148"/>
      <c r="H27" s="148"/>
      <c r="I27" s="146"/>
      <c r="J27" s="146"/>
      <c r="K27" s="146"/>
      <c r="L27" s="149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146"/>
      <c r="AD27" s="146"/>
      <c r="AE27" s="146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50"/>
      <c r="E29" s="150"/>
      <c r="F29" s="150"/>
      <c r="G29" s="150"/>
      <c r="H29" s="150"/>
      <c r="I29" s="150"/>
      <c r="J29" s="150"/>
      <c r="K29" s="150"/>
      <c r="L29" s="64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51" t="s">
        <v>40</v>
      </c>
      <c r="E30" s="39"/>
      <c r="F30" s="39"/>
      <c r="G30" s="39"/>
      <c r="H30" s="39"/>
      <c r="I30" s="39"/>
      <c r="J30" s="152">
        <f>ROUND(J128, 2)</f>
        <v>0</v>
      </c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0"/>
      <c r="E31" s="150"/>
      <c r="F31" s="150"/>
      <c r="G31" s="150"/>
      <c r="H31" s="150"/>
      <c r="I31" s="150"/>
      <c r="J31" s="150"/>
      <c r="K31" s="150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53" t="s">
        <v>42</v>
      </c>
      <c r="G32" s="39"/>
      <c r="H32" s="39"/>
      <c r="I32" s="153" t="s">
        <v>41</v>
      </c>
      <c r="J32" s="153" t="s">
        <v>43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54" t="s">
        <v>44</v>
      </c>
      <c r="E33" s="141" t="s">
        <v>45</v>
      </c>
      <c r="F33" s="155">
        <f>ROUND((SUM(BE128:BE338)),  2)</f>
        <v>0</v>
      </c>
      <c r="G33" s="39"/>
      <c r="H33" s="39"/>
      <c r="I33" s="156">
        <v>0.20999999999999999</v>
      </c>
      <c r="J33" s="155">
        <f>ROUND(((SUM(BE128:BE338))*I33),  2)</f>
        <v>0</v>
      </c>
      <c r="K33" s="39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41" t="s">
        <v>46</v>
      </c>
      <c r="F34" s="155">
        <f>ROUND((SUM(BF128:BF338)),  2)</f>
        <v>0</v>
      </c>
      <c r="G34" s="39"/>
      <c r="H34" s="39"/>
      <c r="I34" s="156">
        <v>0.12</v>
      </c>
      <c r="J34" s="155">
        <f>ROUND(((SUM(BF128:BF338))*I34),  2)</f>
        <v>0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41" t="s">
        <v>47</v>
      </c>
      <c r="F35" s="155">
        <f>ROUND((SUM(BG128:BG338)),  2)</f>
        <v>0</v>
      </c>
      <c r="G35" s="39"/>
      <c r="H35" s="39"/>
      <c r="I35" s="156">
        <v>0.20999999999999999</v>
      </c>
      <c r="J35" s="155">
        <f>0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41" t="s">
        <v>48</v>
      </c>
      <c r="F36" s="155">
        <f>ROUND((SUM(BH128:BH338)),  2)</f>
        <v>0</v>
      </c>
      <c r="G36" s="39"/>
      <c r="H36" s="39"/>
      <c r="I36" s="156">
        <v>0.12</v>
      </c>
      <c r="J36" s="155">
        <f>0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1" t="s">
        <v>49</v>
      </c>
      <c r="F37" s="155">
        <f>ROUND((SUM(BI128:BI338)),  2)</f>
        <v>0</v>
      </c>
      <c r="G37" s="39"/>
      <c r="H37" s="39"/>
      <c r="I37" s="156">
        <v>0</v>
      </c>
      <c r="J37" s="155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7"/>
      <c r="D39" s="158" t="s">
        <v>50</v>
      </c>
      <c r="E39" s="159"/>
      <c r="F39" s="159"/>
      <c r="G39" s="160" t="s">
        <v>51</v>
      </c>
      <c r="H39" s="161" t="s">
        <v>52</v>
      </c>
      <c r="I39" s="159"/>
      <c r="J39" s="162">
        <f>SUM(J30:J37)</f>
        <v>0</v>
      </c>
      <c r="K39" s="163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64" t="s">
        <v>53</v>
      </c>
      <c r="E50" s="165"/>
      <c r="F50" s="165"/>
      <c r="G50" s="164" t="s">
        <v>54</v>
      </c>
      <c r="H50" s="165"/>
      <c r="I50" s="165"/>
      <c r="J50" s="165"/>
      <c r="K50" s="165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66" t="s">
        <v>55</v>
      </c>
      <c r="E61" s="167"/>
      <c r="F61" s="168" t="s">
        <v>56</v>
      </c>
      <c r="G61" s="166" t="s">
        <v>55</v>
      </c>
      <c r="H61" s="167"/>
      <c r="I61" s="167"/>
      <c r="J61" s="169" t="s">
        <v>56</v>
      </c>
      <c r="K61" s="167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64" t="s">
        <v>57</v>
      </c>
      <c r="E65" s="170"/>
      <c r="F65" s="170"/>
      <c r="G65" s="164" t="s">
        <v>58</v>
      </c>
      <c r="H65" s="170"/>
      <c r="I65" s="170"/>
      <c r="J65" s="170"/>
      <c r="K65" s="170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66" t="s">
        <v>55</v>
      </c>
      <c r="E76" s="167"/>
      <c r="F76" s="168" t="s">
        <v>56</v>
      </c>
      <c r="G76" s="166" t="s">
        <v>55</v>
      </c>
      <c r="H76" s="167"/>
      <c r="I76" s="167"/>
      <c r="J76" s="169" t="s">
        <v>56</v>
      </c>
      <c r="K76" s="167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71"/>
      <c r="C77" s="172"/>
      <c r="D77" s="172"/>
      <c r="E77" s="172"/>
      <c r="F77" s="172"/>
      <c r="G77" s="172"/>
      <c r="H77" s="172"/>
      <c r="I77" s="172"/>
      <c r="J77" s="172"/>
      <c r="K77" s="172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73"/>
      <c r="C81" s="174"/>
      <c r="D81" s="174"/>
      <c r="E81" s="174"/>
      <c r="F81" s="174"/>
      <c r="G81" s="174"/>
      <c r="H81" s="174"/>
      <c r="I81" s="174"/>
      <c r="J81" s="174"/>
      <c r="K81" s="174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133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26.25" customHeight="1">
      <c r="A85" s="39"/>
      <c r="B85" s="40"/>
      <c r="C85" s="41"/>
      <c r="D85" s="41"/>
      <c r="E85" s="175" t="str">
        <f>E7</f>
        <v>Rekonstrukce Denního stacionáře psychiatrického oddělení, KZ, a.s. – Nemocnice Most, o.z.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2" customHeight="1">
      <c r="A86" s="39"/>
      <c r="B86" s="40"/>
      <c r="C86" s="33" t="s">
        <v>131</v>
      </c>
      <c r="D86" s="41"/>
      <c r="E86" s="41"/>
      <c r="F86" s="41"/>
      <c r="G86" s="41"/>
      <c r="H86" s="41"/>
      <c r="I86" s="41"/>
      <c r="J86" s="41"/>
      <c r="K86" s="41"/>
      <c r="L86" s="64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6.5" customHeight="1">
      <c r="A87" s="39"/>
      <c r="B87" s="40"/>
      <c r="C87" s="41"/>
      <c r="D87" s="41"/>
      <c r="E87" s="77" t="str">
        <f>E9</f>
        <v>003 - ELEKTRO - SILNO + SLBP (celý stacionář)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2" customHeight="1">
      <c r="A89" s="39"/>
      <c r="B89" s="40"/>
      <c r="C89" s="33" t="s">
        <v>20</v>
      </c>
      <c r="D89" s="41"/>
      <c r="E89" s="41"/>
      <c r="F89" s="28" t="str">
        <f>F12</f>
        <v>J. E. Purkyně 270, 434 64 Most</v>
      </c>
      <c r="G89" s="41"/>
      <c r="H89" s="41"/>
      <c r="I89" s="33" t="s">
        <v>22</v>
      </c>
      <c r="J89" s="80" t="str">
        <f>IF(J12="","",J12)</f>
        <v>2. 6. 2025</v>
      </c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5.15" customHeight="1">
      <c r="A91" s="39"/>
      <c r="B91" s="40"/>
      <c r="C91" s="33" t="s">
        <v>24</v>
      </c>
      <c r="D91" s="41"/>
      <c r="E91" s="41"/>
      <c r="F91" s="28" t="str">
        <f>E15</f>
        <v>Krajská zdravotní, a.s.</v>
      </c>
      <c r="G91" s="41"/>
      <c r="H91" s="41"/>
      <c r="I91" s="33" t="s">
        <v>32</v>
      </c>
      <c r="J91" s="37" t="str">
        <f>E21</f>
        <v>MOSTIKA s.r.o.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25.65" customHeight="1">
      <c r="A92" s="39"/>
      <c r="B92" s="40"/>
      <c r="C92" s="33" t="s">
        <v>30</v>
      </c>
      <c r="D92" s="41"/>
      <c r="E92" s="41"/>
      <c r="F92" s="28" t="str">
        <f>IF(E18="","",E18)</f>
        <v>Vyplň údaj</v>
      </c>
      <c r="G92" s="41"/>
      <c r="H92" s="41"/>
      <c r="I92" s="33" t="s">
        <v>37</v>
      </c>
      <c r="J92" s="37" t="str">
        <f>E24</f>
        <v>Ing. arch. Luboš Polanský</v>
      </c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0.32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29.28" customHeight="1">
      <c r="A94" s="39"/>
      <c r="B94" s="40"/>
      <c r="C94" s="176" t="s">
        <v>134</v>
      </c>
      <c r="D94" s="177"/>
      <c r="E94" s="177"/>
      <c r="F94" s="177"/>
      <c r="G94" s="177"/>
      <c r="H94" s="177"/>
      <c r="I94" s="177"/>
      <c r="J94" s="178" t="s">
        <v>135</v>
      </c>
      <c r="K94" s="177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2.8" customHeight="1">
      <c r="A96" s="39"/>
      <c r="B96" s="40"/>
      <c r="C96" s="179" t="s">
        <v>136</v>
      </c>
      <c r="D96" s="41"/>
      <c r="E96" s="41"/>
      <c r="F96" s="41"/>
      <c r="G96" s="41"/>
      <c r="H96" s="41"/>
      <c r="I96" s="41"/>
      <c r="J96" s="111">
        <f>J128</f>
        <v>0</v>
      </c>
      <c r="K96" s="41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U96" s="18" t="s">
        <v>137</v>
      </c>
    </row>
    <row r="97" s="9" customFormat="1" ht="24.96" customHeight="1">
      <c r="A97" s="9"/>
      <c r="B97" s="180"/>
      <c r="C97" s="181"/>
      <c r="D97" s="182" t="s">
        <v>236</v>
      </c>
      <c r="E97" s="183"/>
      <c r="F97" s="183"/>
      <c r="G97" s="183"/>
      <c r="H97" s="183"/>
      <c r="I97" s="183"/>
      <c r="J97" s="184">
        <f>J129</f>
        <v>0</v>
      </c>
      <c r="K97" s="181"/>
      <c r="L97" s="185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6"/>
      <c r="C98" s="187"/>
      <c r="D98" s="188" t="s">
        <v>237</v>
      </c>
      <c r="E98" s="189"/>
      <c r="F98" s="189"/>
      <c r="G98" s="189"/>
      <c r="H98" s="189"/>
      <c r="I98" s="189"/>
      <c r="J98" s="190">
        <f>J130</f>
        <v>0</v>
      </c>
      <c r="K98" s="187"/>
      <c r="L98" s="191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6"/>
      <c r="C99" s="187"/>
      <c r="D99" s="188" t="s">
        <v>238</v>
      </c>
      <c r="E99" s="189"/>
      <c r="F99" s="189"/>
      <c r="G99" s="189"/>
      <c r="H99" s="189"/>
      <c r="I99" s="189"/>
      <c r="J99" s="190">
        <f>J139</f>
        <v>0</v>
      </c>
      <c r="K99" s="187"/>
      <c r="L99" s="191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6"/>
      <c r="C100" s="187"/>
      <c r="D100" s="188" t="s">
        <v>239</v>
      </c>
      <c r="E100" s="189"/>
      <c r="F100" s="189"/>
      <c r="G100" s="189"/>
      <c r="H100" s="189"/>
      <c r="I100" s="189"/>
      <c r="J100" s="190">
        <f>J153</f>
        <v>0</v>
      </c>
      <c r="K100" s="187"/>
      <c r="L100" s="191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6"/>
      <c r="C101" s="187"/>
      <c r="D101" s="188" t="s">
        <v>411</v>
      </c>
      <c r="E101" s="189"/>
      <c r="F101" s="189"/>
      <c r="G101" s="189"/>
      <c r="H101" s="189"/>
      <c r="I101" s="189"/>
      <c r="J101" s="190">
        <f>J161</f>
        <v>0</v>
      </c>
      <c r="K101" s="187"/>
      <c r="L101" s="191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9" customFormat="1" ht="24.96" customHeight="1">
      <c r="A102" s="9"/>
      <c r="B102" s="180"/>
      <c r="C102" s="181"/>
      <c r="D102" s="182" t="s">
        <v>240</v>
      </c>
      <c r="E102" s="183"/>
      <c r="F102" s="183"/>
      <c r="G102" s="183"/>
      <c r="H102" s="183"/>
      <c r="I102" s="183"/>
      <c r="J102" s="184">
        <f>J164</f>
        <v>0</v>
      </c>
      <c r="K102" s="181"/>
      <c r="L102" s="185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="10" customFormat="1" ht="19.92" customHeight="1">
      <c r="A103" s="10"/>
      <c r="B103" s="186"/>
      <c r="C103" s="187"/>
      <c r="D103" s="188" t="s">
        <v>412</v>
      </c>
      <c r="E103" s="189"/>
      <c r="F103" s="189"/>
      <c r="G103" s="189"/>
      <c r="H103" s="189"/>
      <c r="I103" s="189"/>
      <c r="J103" s="190">
        <f>J165</f>
        <v>0</v>
      </c>
      <c r="K103" s="187"/>
      <c r="L103" s="191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86"/>
      <c r="C104" s="187"/>
      <c r="D104" s="188" t="s">
        <v>413</v>
      </c>
      <c r="E104" s="189"/>
      <c r="F104" s="189"/>
      <c r="G104" s="189"/>
      <c r="H104" s="189"/>
      <c r="I104" s="189"/>
      <c r="J104" s="190">
        <f>J260</f>
        <v>0</v>
      </c>
      <c r="K104" s="187"/>
      <c r="L104" s="191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86"/>
      <c r="C105" s="187"/>
      <c r="D105" s="188" t="s">
        <v>414</v>
      </c>
      <c r="E105" s="189"/>
      <c r="F105" s="189"/>
      <c r="G105" s="189"/>
      <c r="H105" s="189"/>
      <c r="I105" s="189"/>
      <c r="J105" s="190">
        <f>J308</f>
        <v>0</v>
      </c>
      <c r="K105" s="187"/>
      <c r="L105" s="191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9" customFormat="1" ht="24.96" customHeight="1">
      <c r="A106" s="9"/>
      <c r="B106" s="180"/>
      <c r="C106" s="181"/>
      <c r="D106" s="182" t="s">
        <v>415</v>
      </c>
      <c r="E106" s="183"/>
      <c r="F106" s="183"/>
      <c r="G106" s="183"/>
      <c r="H106" s="183"/>
      <c r="I106" s="183"/>
      <c r="J106" s="184">
        <f>J314</f>
        <v>0</v>
      </c>
      <c r="K106" s="181"/>
      <c r="L106" s="185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</row>
    <row r="107" s="10" customFormat="1" ht="19.92" customHeight="1">
      <c r="A107" s="10"/>
      <c r="B107" s="186"/>
      <c r="C107" s="187"/>
      <c r="D107" s="188" t="s">
        <v>416</v>
      </c>
      <c r="E107" s="189"/>
      <c r="F107" s="189"/>
      <c r="G107" s="189"/>
      <c r="H107" s="189"/>
      <c r="I107" s="189"/>
      <c r="J107" s="190">
        <f>J325</f>
        <v>0</v>
      </c>
      <c r="K107" s="187"/>
      <c r="L107" s="191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9" customFormat="1" ht="24.96" customHeight="1">
      <c r="A108" s="9"/>
      <c r="B108" s="180"/>
      <c r="C108" s="181"/>
      <c r="D108" s="182" t="s">
        <v>417</v>
      </c>
      <c r="E108" s="183"/>
      <c r="F108" s="183"/>
      <c r="G108" s="183"/>
      <c r="H108" s="183"/>
      <c r="I108" s="183"/>
      <c r="J108" s="184">
        <f>J336</f>
        <v>0</v>
      </c>
      <c r="K108" s="181"/>
      <c r="L108" s="185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</row>
    <row r="109" s="2" customFormat="1" ht="21.84" customHeight="1">
      <c r="A109" s="39"/>
      <c r="B109" s="40"/>
      <c r="C109" s="41"/>
      <c r="D109" s="41"/>
      <c r="E109" s="41"/>
      <c r="F109" s="41"/>
      <c r="G109" s="41"/>
      <c r="H109" s="41"/>
      <c r="I109" s="41"/>
      <c r="J109" s="41"/>
      <c r="K109" s="41"/>
      <c r="L109" s="64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</row>
    <row r="110" s="2" customFormat="1" ht="6.96" customHeight="1">
      <c r="A110" s="39"/>
      <c r="B110" s="67"/>
      <c r="C110" s="68"/>
      <c r="D110" s="68"/>
      <c r="E110" s="68"/>
      <c r="F110" s="68"/>
      <c r="G110" s="68"/>
      <c r="H110" s="68"/>
      <c r="I110" s="68"/>
      <c r="J110" s="68"/>
      <c r="K110" s="68"/>
      <c r="L110" s="64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</row>
    <row r="114" s="2" customFormat="1" ht="6.96" customHeight="1">
      <c r="A114" s="39"/>
      <c r="B114" s="69"/>
      <c r="C114" s="70"/>
      <c r="D114" s="70"/>
      <c r="E114" s="70"/>
      <c r="F114" s="70"/>
      <c r="G114" s="70"/>
      <c r="H114" s="70"/>
      <c r="I114" s="70"/>
      <c r="J114" s="70"/>
      <c r="K114" s="70"/>
      <c r="L114" s="64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2" customFormat="1" ht="24.96" customHeight="1">
      <c r="A115" s="39"/>
      <c r="B115" s="40"/>
      <c r="C115" s="24" t="s">
        <v>145</v>
      </c>
      <c r="D115" s="41"/>
      <c r="E115" s="41"/>
      <c r="F115" s="41"/>
      <c r="G115" s="41"/>
      <c r="H115" s="41"/>
      <c r="I115" s="41"/>
      <c r="J115" s="41"/>
      <c r="K115" s="41"/>
      <c r="L115" s="64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2" customFormat="1" ht="6.96" customHeight="1">
      <c r="A116" s="39"/>
      <c r="B116" s="40"/>
      <c r="C116" s="41"/>
      <c r="D116" s="41"/>
      <c r="E116" s="41"/>
      <c r="F116" s="41"/>
      <c r="G116" s="41"/>
      <c r="H116" s="41"/>
      <c r="I116" s="41"/>
      <c r="J116" s="41"/>
      <c r="K116" s="41"/>
      <c r="L116" s="64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12" customHeight="1">
      <c r="A117" s="39"/>
      <c r="B117" s="40"/>
      <c r="C117" s="33" t="s">
        <v>16</v>
      </c>
      <c r="D117" s="41"/>
      <c r="E117" s="41"/>
      <c r="F117" s="41"/>
      <c r="G117" s="41"/>
      <c r="H117" s="41"/>
      <c r="I117" s="41"/>
      <c r="J117" s="41"/>
      <c r="K117" s="41"/>
      <c r="L117" s="64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2" customFormat="1" ht="26.25" customHeight="1">
      <c r="A118" s="39"/>
      <c r="B118" s="40"/>
      <c r="C118" s="41"/>
      <c r="D118" s="41"/>
      <c r="E118" s="175" t="str">
        <f>E7</f>
        <v>Rekonstrukce Denního stacionáře psychiatrického oddělení, KZ, a.s. – Nemocnice Most, o.z.</v>
      </c>
      <c r="F118" s="33"/>
      <c r="G118" s="33"/>
      <c r="H118" s="33"/>
      <c r="I118" s="41"/>
      <c r="J118" s="41"/>
      <c r="K118" s="41"/>
      <c r="L118" s="64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2" customFormat="1" ht="12" customHeight="1">
      <c r="A119" s="39"/>
      <c r="B119" s="40"/>
      <c r="C119" s="33" t="s">
        <v>131</v>
      </c>
      <c r="D119" s="41"/>
      <c r="E119" s="41"/>
      <c r="F119" s="41"/>
      <c r="G119" s="41"/>
      <c r="H119" s="41"/>
      <c r="I119" s="41"/>
      <c r="J119" s="41"/>
      <c r="K119" s="41"/>
      <c r="L119" s="64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2" customFormat="1" ht="16.5" customHeight="1">
      <c r="A120" s="39"/>
      <c r="B120" s="40"/>
      <c r="C120" s="41"/>
      <c r="D120" s="41"/>
      <c r="E120" s="77" t="str">
        <f>E9</f>
        <v>003 - ELEKTRO - SILNO + SLBP (celý stacionář)</v>
      </c>
      <c r="F120" s="41"/>
      <c r="G120" s="41"/>
      <c r="H120" s="41"/>
      <c r="I120" s="41"/>
      <c r="J120" s="41"/>
      <c r="K120" s="41"/>
      <c r="L120" s="64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s="2" customFormat="1" ht="6.96" customHeight="1">
      <c r="A121" s="39"/>
      <c r="B121" s="40"/>
      <c r="C121" s="41"/>
      <c r="D121" s="41"/>
      <c r="E121" s="41"/>
      <c r="F121" s="41"/>
      <c r="G121" s="41"/>
      <c r="H121" s="41"/>
      <c r="I121" s="41"/>
      <c r="J121" s="41"/>
      <c r="K121" s="41"/>
      <c r="L121" s="64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</row>
    <row r="122" s="2" customFormat="1" ht="12" customHeight="1">
      <c r="A122" s="39"/>
      <c r="B122" s="40"/>
      <c r="C122" s="33" t="s">
        <v>20</v>
      </c>
      <c r="D122" s="41"/>
      <c r="E122" s="41"/>
      <c r="F122" s="28" t="str">
        <f>F12</f>
        <v>J. E. Purkyně 270, 434 64 Most</v>
      </c>
      <c r="G122" s="41"/>
      <c r="H122" s="41"/>
      <c r="I122" s="33" t="s">
        <v>22</v>
      </c>
      <c r="J122" s="80" t="str">
        <f>IF(J12="","",J12)</f>
        <v>2. 6. 2025</v>
      </c>
      <c r="K122" s="41"/>
      <c r="L122" s="64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</row>
    <row r="123" s="2" customFormat="1" ht="6.96" customHeight="1">
      <c r="A123" s="39"/>
      <c r="B123" s="40"/>
      <c r="C123" s="41"/>
      <c r="D123" s="41"/>
      <c r="E123" s="41"/>
      <c r="F123" s="41"/>
      <c r="G123" s="41"/>
      <c r="H123" s="41"/>
      <c r="I123" s="41"/>
      <c r="J123" s="41"/>
      <c r="K123" s="41"/>
      <c r="L123" s="64"/>
      <c r="S123" s="39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</row>
    <row r="124" s="2" customFormat="1" ht="15.15" customHeight="1">
      <c r="A124" s="39"/>
      <c r="B124" s="40"/>
      <c r="C124" s="33" t="s">
        <v>24</v>
      </c>
      <c r="D124" s="41"/>
      <c r="E124" s="41"/>
      <c r="F124" s="28" t="str">
        <f>E15</f>
        <v>Krajská zdravotní, a.s.</v>
      </c>
      <c r="G124" s="41"/>
      <c r="H124" s="41"/>
      <c r="I124" s="33" t="s">
        <v>32</v>
      </c>
      <c r="J124" s="37" t="str">
        <f>E21</f>
        <v>MOSTIKA s.r.o.</v>
      </c>
      <c r="K124" s="41"/>
      <c r="L124" s="64"/>
      <c r="S124" s="39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</row>
    <row r="125" s="2" customFormat="1" ht="25.65" customHeight="1">
      <c r="A125" s="39"/>
      <c r="B125" s="40"/>
      <c r="C125" s="33" t="s">
        <v>30</v>
      </c>
      <c r="D125" s="41"/>
      <c r="E125" s="41"/>
      <c r="F125" s="28" t="str">
        <f>IF(E18="","",E18)</f>
        <v>Vyplň údaj</v>
      </c>
      <c r="G125" s="41"/>
      <c r="H125" s="41"/>
      <c r="I125" s="33" t="s">
        <v>37</v>
      </c>
      <c r="J125" s="37" t="str">
        <f>E24</f>
        <v>Ing. arch. Luboš Polanský</v>
      </c>
      <c r="K125" s="41"/>
      <c r="L125" s="64"/>
      <c r="S125" s="39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</row>
    <row r="126" s="2" customFormat="1" ht="10.32" customHeight="1">
      <c r="A126" s="39"/>
      <c r="B126" s="40"/>
      <c r="C126" s="41"/>
      <c r="D126" s="41"/>
      <c r="E126" s="41"/>
      <c r="F126" s="41"/>
      <c r="G126" s="41"/>
      <c r="H126" s="41"/>
      <c r="I126" s="41"/>
      <c r="J126" s="41"/>
      <c r="K126" s="41"/>
      <c r="L126" s="64"/>
      <c r="S126" s="39"/>
      <c r="T126" s="39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</row>
    <row r="127" s="11" customFormat="1" ht="29.28" customHeight="1">
      <c r="A127" s="192"/>
      <c r="B127" s="193"/>
      <c r="C127" s="194" t="s">
        <v>146</v>
      </c>
      <c r="D127" s="195" t="s">
        <v>65</v>
      </c>
      <c r="E127" s="195" t="s">
        <v>61</v>
      </c>
      <c r="F127" s="195" t="s">
        <v>62</v>
      </c>
      <c r="G127" s="195" t="s">
        <v>147</v>
      </c>
      <c r="H127" s="195" t="s">
        <v>148</v>
      </c>
      <c r="I127" s="195" t="s">
        <v>149</v>
      </c>
      <c r="J127" s="195" t="s">
        <v>135</v>
      </c>
      <c r="K127" s="196" t="s">
        <v>150</v>
      </c>
      <c r="L127" s="197"/>
      <c r="M127" s="101" t="s">
        <v>1</v>
      </c>
      <c r="N127" s="102" t="s">
        <v>44</v>
      </c>
      <c r="O127" s="102" t="s">
        <v>151</v>
      </c>
      <c r="P127" s="102" t="s">
        <v>152</v>
      </c>
      <c r="Q127" s="102" t="s">
        <v>153</v>
      </c>
      <c r="R127" s="102" t="s">
        <v>154</v>
      </c>
      <c r="S127" s="102" t="s">
        <v>155</v>
      </c>
      <c r="T127" s="103" t="s">
        <v>156</v>
      </c>
      <c r="U127" s="192"/>
      <c r="V127" s="192"/>
      <c r="W127" s="192"/>
      <c r="X127" s="192"/>
      <c r="Y127" s="192"/>
      <c r="Z127" s="192"/>
      <c r="AA127" s="192"/>
      <c r="AB127" s="192"/>
      <c r="AC127" s="192"/>
      <c r="AD127" s="192"/>
      <c r="AE127" s="192"/>
    </row>
    <row r="128" s="2" customFormat="1" ht="22.8" customHeight="1">
      <c r="A128" s="39"/>
      <c r="B128" s="40"/>
      <c r="C128" s="108" t="s">
        <v>157</v>
      </c>
      <c r="D128" s="41"/>
      <c r="E128" s="41"/>
      <c r="F128" s="41"/>
      <c r="G128" s="41"/>
      <c r="H128" s="41"/>
      <c r="I128" s="41"/>
      <c r="J128" s="198">
        <f>BK128</f>
        <v>0</v>
      </c>
      <c r="K128" s="41"/>
      <c r="L128" s="45"/>
      <c r="M128" s="104"/>
      <c r="N128" s="199"/>
      <c r="O128" s="105"/>
      <c r="P128" s="200">
        <f>P129+P164+P314+P336</f>
        <v>0</v>
      </c>
      <c r="Q128" s="105"/>
      <c r="R128" s="200">
        <f>R129+R164+R314+R336</f>
        <v>7.1224641100000001</v>
      </c>
      <c r="S128" s="105"/>
      <c r="T128" s="201">
        <f>T129+T164+T314+T336</f>
        <v>1.50264</v>
      </c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T128" s="18" t="s">
        <v>79</v>
      </c>
      <c r="AU128" s="18" t="s">
        <v>137</v>
      </c>
      <c r="BK128" s="202">
        <f>BK129+BK164+BK314+BK336</f>
        <v>0</v>
      </c>
    </row>
    <row r="129" s="12" customFormat="1" ht="25.92" customHeight="1">
      <c r="A129" s="12"/>
      <c r="B129" s="203"/>
      <c r="C129" s="204"/>
      <c r="D129" s="205" t="s">
        <v>79</v>
      </c>
      <c r="E129" s="206" t="s">
        <v>243</v>
      </c>
      <c r="F129" s="206" t="s">
        <v>244</v>
      </c>
      <c r="G129" s="204"/>
      <c r="H129" s="204"/>
      <c r="I129" s="207"/>
      <c r="J129" s="208">
        <f>BK129</f>
        <v>0</v>
      </c>
      <c r="K129" s="204"/>
      <c r="L129" s="209"/>
      <c r="M129" s="210"/>
      <c r="N129" s="211"/>
      <c r="O129" s="211"/>
      <c r="P129" s="212">
        <f>P130+P139+P153+P161</f>
        <v>0</v>
      </c>
      <c r="Q129" s="211"/>
      <c r="R129" s="212">
        <f>R130+R139+R153+R161</f>
        <v>6.4632100000000001</v>
      </c>
      <c r="S129" s="211"/>
      <c r="T129" s="213">
        <f>T130+T139+T153+T161</f>
        <v>1.4988999999999999</v>
      </c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R129" s="214" t="s">
        <v>88</v>
      </c>
      <c r="AT129" s="215" t="s">
        <v>79</v>
      </c>
      <c r="AU129" s="215" t="s">
        <v>80</v>
      </c>
      <c r="AY129" s="214" t="s">
        <v>161</v>
      </c>
      <c r="BK129" s="216">
        <f>BK130+BK139+BK153+BK161</f>
        <v>0</v>
      </c>
    </row>
    <row r="130" s="12" customFormat="1" ht="22.8" customHeight="1">
      <c r="A130" s="12"/>
      <c r="B130" s="203"/>
      <c r="C130" s="204"/>
      <c r="D130" s="205" t="s">
        <v>79</v>
      </c>
      <c r="E130" s="217" t="s">
        <v>193</v>
      </c>
      <c r="F130" s="217" t="s">
        <v>245</v>
      </c>
      <c r="G130" s="204"/>
      <c r="H130" s="204"/>
      <c r="I130" s="207"/>
      <c r="J130" s="218">
        <f>BK130</f>
        <v>0</v>
      </c>
      <c r="K130" s="204"/>
      <c r="L130" s="209"/>
      <c r="M130" s="210"/>
      <c r="N130" s="211"/>
      <c r="O130" s="211"/>
      <c r="P130" s="212">
        <f>SUM(P131:P138)</f>
        <v>0</v>
      </c>
      <c r="Q130" s="211"/>
      <c r="R130" s="212">
        <f>SUM(R131:R138)</f>
        <v>6.422606</v>
      </c>
      <c r="S130" s="211"/>
      <c r="T130" s="213">
        <f>SUM(T131:T138)</f>
        <v>0</v>
      </c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R130" s="214" t="s">
        <v>88</v>
      </c>
      <c r="AT130" s="215" t="s">
        <v>79</v>
      </c>
      <c r="AU130" s="215" t="s">
        <v>88</v>
      </c>
      <c r="AY130" s="214" t="s">
        <v>161</v>
      </c>
      <c r="BK130" s="216">
        <f>SUM(BK131:BK138)</f>
        <v>0</v>
      </c>
    </row>
    <row r="131" s="2" customFormat="1" ht="21.75" customHeight="1">
      <c r="A131" s="39"/>
      <c r="B131" s="40"/>
      <c r="C131" s="219" t="s">
        <v>88</v>
      </c>
      <c r="D131" s="219" t="s">
        <v>164</v>
      </c>
      <c r="E131" s="220" t="s">
        <v>418</v>
      </c>
      <c r="F131" s="221" t="s">
        <v>419</v>
      </c>
      <c r="G131" s="222" t="s">
        <v>248</v>
      </c>
      <c r="H131" s="223">
        <v>14.5</v>
      </c>
      <c r="I131" s="224"/>
      <c r="J131" s="225">
        <f>ROUND(I131*H131,2)</f>
        <v>0</v>
      </c>
      <c r="K131" s="221" t="s">
        <v>168</v>
      </c>
      <c r="L131" s="45"/>
      <c r="M131" s="226" t="s">
        <v>1</v>
      </c>
      <c r="N131" s="227" t="s">
        <v>45</v>
      </c>
      <c r="O131" s="92"/>
      <c r="P131" s="228">
        <f>O131*H131</f>
        <v>0</v>
      </c>
      <c r="Q131" s="228">
        <v>0.056000000000000001</v>
      </c>
      <c r="R131" s="228">
        <f>Q131*H131</f>
        <v>0.81200000000000006</v>
      </c>
      <c r="S131" s="228">
        <v>0</v>
      </c>
      <c r="T131" s="229">
        <f>S131*H131</f>
        <v>0</v>
      </c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R131" s="230" t="s">
        <v>184</v>
      </c>
      <c r="AT131" s="230" t="s">
        <v>164</v>
      </c>
      <c r="AU131" s="230" t="s">
        <v>90</v>
      </c>
      <c r="AY131" s="18" t="s">
        <v>161</v>
      </c>
      <c r="BE131" s="231">
        <f>IF(N131="základní",J131,0)</f>
        <v>0</v>
      </c>
      <c r="BF131" s="231">
        <f>IF(N131="snížená",J131,0)</f>
        <v>0</v>
      </c>
      <c r="BG131" s="231">
        <f>IF(N131="zákl. přenesená",J131,0)</f>
        <v>0</v>
      </c>
      <c r="BH131" s="231">
        <f>IF(N131="sníž. přenesená",J131,0)</f>
        <v>0</v>
      </c>
      <c r="BI131" s="231">
        <f>IF(N131="nulová",J131,0)</f>
        <v>0</v>
      </c>
      <c r="BJ131" s="18" t="s">
        <v>88</v>
      </c>
      <c r="BK131" s="231">
        <f>ROUND(I131*H131,2)</f>
        <v>0</v>
      </c>
      <c r="BL131" s="18" t="s">
        <v>184</v>
      </c>
      <c r="BM131" s="230" t="s">
        <v>420</v>
      </c>
    </row>
    <row r="132" s="2" customFormat="1" ht="24.15" customHeight="1">
      <c r="A132" s="39"/>
      <c r="B132" s="40"/>
      <c r="C132" s="219" t="s">
        <v>90</v>
      </c>
      <c r="D132" s="219" t="s">
        <v>164</v>
      </c>
      <c r="E132" s="220" t="s">
        <v>421</v>
      </c>
      <c r="F132" s="221" t="s">
        <v>422</v>
      </c>
      <c r="G132" s="222" t="s">
        <v>248</v>
      </c>
      <c r="H132" s="223">
        <v>14.550000000000001</v>
      </c>
      <c r="I132" s="224"/>
      <c r="J132" s="225">
        <f>ROUND(I132*H132,2)</f>
        <v>0</v>
      </c>
      <c r="K132" s="221" t="s">
        <v>168</v>
      </c>
      <c r="L132" s="45"/>
      <c r="M132" s="226" t="s">
        <v>1</v>
      </c>
      <c r="N132" s="227" t="s">
        <v>45</v>
      </c>
      <c r="O132" s="92"/>
      <c r="P132" s="228">
        <f>O132*H132</f>
        <v>0</v>
      </c>
      <c r="Q132" s="228">
        <v>0.041200000000000001</v>
      </c>
      <c r="R132" s="228">
        <f>Q132*H132</f>
        <v>0.59945999999999999</v>
      </c>
      <c r="S132" s="228">
        <v>0</v>
      </c>
      <c r="T132" s="229">
        <f>S132*H132</f>
        <v>0</v>
      </c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R132" s="230" t="s">
        <v>184</v>
      </c>
      <c r="AT132" s="230" t="s">
        <v>164</v>
      </c>
      <c r="AU132" s="230" t="s">
        <v>90</v>
      </c>
      <c r="AY132" s="18" t="s">
        <v>161</v>
      </c>
      <c r="BE132" s="231">
        <f>IF(N132="základní",J132,0)</f>
        <v>0</v>
      </c>
      <c r="BF132" s="231">
        <f>IF(N132="snížená",J132,0)</f>
        <v>0</v>
      </c>
      <c r="BG132" s="231">
        <f>IF(N132="zákl. přenesená",J132,0)</f>
        <v>0</v>
      </c>
      <c r="BH132" s="231">
        <f>IF(N132="sníž. přenesená",J132,0)</f>
        <v>0</v>
      </c>
      <c r="BI132" s="231">
        <f>IF(N132="nulová",J132,0)</f>
        <v>0</v>
      </c>
      <c r="BJ132" s="18" t="s">
        <v>88</v>
      </c>
      <c r="BK132" s="231">
        <f>ROUND(I132*H132,2)</f>
        <v>0</v>
      </c>
      <c r="BL132" s="18" t="s">
        <v>184</v>
      </c>
      <c r="BM132" s="230" t="s">
        <v>423</v>
      </c>
    </row>
    <row r="133" s="13" customFormat="1">
      <c r="A133" s="13"/>
      <c r="B133" s="241"/>
      <c r="C133" s="242"/>
      <c r="D133" s="232" t="s">
        <v>250</v>
      </c>
      <c r="E133" s="243" t="s">
        <v>1</v>
      </c>
      <c r="F133" s="244" t="s">
        <v>424</v>
      </c>
      <c r="G133" s="242"/>
      <c r="H133" s="245">
        <v>14.550000000000001</v>
      </c>
      <c r="I133" s="246"/>
      <c r="J133" s="242"/>
      <c r="K133" s="242"/>
      <c r="L133" s="247"/>
      <c r="M133" s="248"/>
      <c r="N133" s="249"/>
      <c r="O133" s="249"/>
      <c r="P133" s="249"/>
      <c r="Q133" s="249"/>
      <c r="R133" s="249"/>
      <c r="S133" s="249"/>
      <c r="T133" s="250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51" t="s">
        <v>250</v>
      </c>
      <c r="AU133" s="251" t="s">
        <v>90</v>
      </c>
      <c r="AV133" s="13" t="s">
        <v>90</v>
      </c>
      <c r="AW133" s="13" t="s">
        <v>36</v>
      </c>
      <c r="AX133" s="13" t="s">
        <v>80</v>
      </c>
      <c r="AY133" s="251" t="s">
        <v>161</v>
      </c>
    </row>
    <row r="134" s="14" customFormat="1">
      <c r="A134" s="14"/>
      <c r="B134" s="252"/>
      <c r="C134" s="253"/>
      <c r="D134" s="232" t="s">
        <v>250</v>
      </c>
      <c r="E134" s="254" t="s">
        <v>1</v>
      </c>
      <c r="F134" s="255" t="s">
        <v>253</v>
      </c>
      <c r="G134" s="253"/>
      <c r="H134" s="256">
        <v>14.550000000000001</v>
      </c>
      <c r="I134" s="257"/>
      <c r="J134" s="253"/>
      <c r="K134" s="253"/>
      <c r="L134" s="258"/>
      <c r="M134" s="259"/>
      <c r="N134" s="260"/>
      <c r="O134" s="260"/>
      <c r="P134" s="260"/>
      <c r="Q134" s="260"/>
      <c r="R134" s="260"/>
      <c r="S134" s="260"/>
      <c r="T134" s="261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T134" s="262" t="s">
        <v>250</v>
      </c>
      <c r="AU134" s="262" t="s">
        <v>90</v>
      </c>
      <c r="AV134" s="14" t="s">
        <v>184</v>
      </c>
      <c r="AW134" s="14" t="s">
        <v>36</v>
      </c>
      <c r="AX134" s="14" t="s">
        <v>88</v>
      </c>
      <c r="AY134" s="262" t="s">
        <v>161</v>
      </c>
    </row>
    <row r="135" s="2" customFormat="1" ht="21.75" customHeight="1">
      <c r="A135" s="39"/>
      <c r="B135" s="40"/>
      <c r="C135" s="219" t="s">
        <v>177</v>
      </c>
      <c r="D135" s="219" t="s">
        <v>164</v>
      </c>
      <c r="E135" s="220" t="s">
        <v>425</v>
      </c>
      <c r="F135" s="221" t="s">
        <v>426</v>
      </c>
      <c r="G135" s="222" t="s">
        <v>248</v>
      </c>
      <c r="H135" s="223">
        <v>51.555</v>
      </c>
      <c r="I135" s="224"/>
      <c r="J135" s="225">
        <f>ROUND(I135*H135,2)</f>
        <v>0</v>
      </c>
      <c r="K135" s="221" t="s">
        <v>168</v>
      </c>
      <c r="L135" s="45"/>
      <c r="M135" s="226" t="s">
        <v>1</v>
      </c>
      <c r="N135" s="227" t="s">
        <v>45</v>
      </c>
      <c r="O135" s="92"/>
      <c r="P135" s="228">
        <f>O135*H135</f>
        <v>0</v>
      </c>
      <c r="Q135" s="228">
        <v>0.056000000000000001</v>
      </c>
      <c r="R135" s="228">
        <f>Q135*H135</f>
        <v>2.8870800000000001</v>
      </c>
      <c r="S135" s="228">
        <v>0</v>
      </c>
      <c r="T135" s="229">
        <f>S135*H135</f>
        <v>0</v>
      </c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R135" s="230" t="s">
        <v>184</v>
      </c>
      <c r="AT135" s="230" t="s">
        <v>164</v>
      </c>
      <c r="AU135" s="230" t="s">
        <v>90</v>
      </c>
      <c r="AY135" s="18" t="s">
        <v>161</v>
      </c>
      <c r="BE135" s="231">
        <f>IF(N135="základní",J135,0)</f>
        <v>0</v>
      </c>
      <c r="BF135" s="231">
        <f>IF(N135="snížená",J135,0)</f>
        <v>0</v>
      </c>
      <c r="BG135" s="231">
        <f>IF(N135="zákl. přenesená",J135,0)</f>
        <v>0</v>
      </c>
      <c r="BH135" s="231">
        <f>IF(N135="sníž. přenesená",J135,0)</f>
        <v>0</v>
      </c>
      <c r="BI135" s="231">
        <f>IF(N135="nulová",J135,0)</f>
        <v>0</v>
      </c>
      <c r="BJ135" s="18" t="s">
        <v>88</v>
      </c>
      <c r="BK135" s="231">
        <f>ROUND(I135*H135,2)</f>
        <v>0</v>
      </c>
      <c r="BL135" s="18" t="s">
        <v>184</v>
      </c>
      <c r="BM135" s="230" t="s">
        <v>427</v>
      </c>
    </row>
    <row r="136" s="2" customFormat="1" ht="24.15" customHeight="1">
      <c r="A136" s="39"/>
      <c r="B136" s="40"/>
      <c r="C136" s="219" t="s">
        <v>184</v>
      </c>
      <c r="D136" s="219" t="s">
        <v>164</v>
      </c>
      <c r="E136" s="220" t="s">
        <v>428</v>
      </c>
      <c r="F136" s="221" t="s">
        <v>429</v>
      </c>
      <c r="G136" s="222" t="s">
        <v>248</v>
      </c>
      <c r="H136" s="223">
        <v>51.555</v>
      </c>
      <c r="I136" s="224"/>
      <c r="J136" s="225">
        <f>ROUND(I136*H136,2)</f>
        <v>0</v>
      </c>
      <c r="K136" s="221" t="s">
        <v>168</v>
      </c>
      <c r="L136" s="45"/>
      <c r="M136" s="226" t="s">
        <v>1</v>
      </c>
      <c r="N136" s="227" t="s">
        <v>45</v>
      </c>
      <c r="O136" s="92"/>
      <c r="P136" s="228">
        <f>O136*H136</f>
        <v>0</v>
      </c>
      <c r="Q136" s="228">
        <v>0.041200000000000001</v>
      </c>
      <c r="R136" s="228">
        <f>Q136*H136</f>
        <v>2.124066</v>
      </c>
      <c r="S136" s="228">
        <v>0</v>
      </c>
      <c r="T136" s="229">
        <f>S136*H136</f>
        <v>0</v>
      </c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R136" s="230" t="s">
        <v>184</v>
      </c>
      <c r="AT136" s="230" t="s">
        <v>164</v>
      </c>
      <c r="AU136" s="230" t="s">
        <v>90</v>
      </c>
      <c r="AY136" s="18" t="s">
        <v>161</v>
      </c>
      <c r="BE136" s="231">
        <f>IF(N136="základní",J136,0)</f>
        <v>0</v>
      </c>
      <c r="BF136" s="231">
        <f>IF(N136="snížená",J136,0)</f>
        <v>0</v>
      </c>
      <c r="BG136" s="231">
        <f>IF(N136="zákl. přenesená",J136,0)</f>
        <v>0</v>
      </c>
      <c r="BH136" s="231">
        <f>IF(N136="sníž. přenesená",J136,0)</f>
        <v>0</v>
      </c>
      <c r="BI136" s="231">
        <f>IF(N136="nulová",J136,0)</f>
        <v>0</v>
      </c>
      <c r="BJ136" s="18" t="s">
        <v>88</v>
      </c>
      <c r="BK136" s="231">
        <f>ROUND(I136*H136,2)</f>
        <v>0</v>
      </c>
      <c r="BL136" s="18" t="s">
        <v>184</v>
      </c>
      <c r="BM136" s="230" t="s">
        <v>430</v>
      </c>
    </row>
    <row r="137" s="13" customFormat="1">
      <c r="A137" s="13"/>
      <c r="B137" s="241"/>
      <c r="C137" s="242"/>
      <c r="D137" s="232" t="s">
        <v>250</v>
      </c>
      <c r="E137" s="243" t="s">
        <v>1</v>
      </c>
      <c r="F137" s="244" t="s">
        <v>431</v>
      </c>
      <c r="G137" s="242"/>
      <c r="H137" s="245">
        <v>51.555</v>
      </c>
      <c r="I137" s="246"/>
      <c r="J137" s="242"/>
      <c r="K137" s="242"/>
      <c r="L137" s="247"/>
      <c r="M137" s="248"/>
      <c r="N137" s="249"/>
      <c r="O137" s="249"/>
      <c r="P137" s="249"/>
      <c r="Q137" s="249"/>
      <c r="R137" s="249"/>
      <c r="S137" s="249"/>
      <c r="T137" s="250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51" t="s">
        <v>250</v>
      </c>
      <c r="AU137" s="251" t="s">
        <v>90</v>
      </c>
      <c r="AV137" s="13" t="s">
        <v>90</v>
      </c>
      <c r="AW137" s="13" t="s">
        <v>36</v>
      </c>
      <c r="AX137" s="13" t="s">
        <v>80</v>
      </c>
      <c r="AY137" s="251" t="s">
        <v>161</v>
      </c>
    </row>
    <row r="138" s="14" customFormat="1">
      <c r="A138" s="14"/>
      <c r="B138" s="252"/>
      <c r="C138" s="253"/>
      <c r="D138" s="232" t="s">
        <v>250</v>
      </c>
      <c r="E138" s="254" t="s">
        <v>1</v>
      </c>
      <c r="F138" s="255" t="s">
        <v>253</v>
      </c>
      <c r="G138" s="253"/>
      <c r="H138" s="256">
        <v>51.555</v>
      </c>
      <c r="I138" s="257"/>
      <c r="J138" s="253"/>
      <c r="K138" s="253"/>
      <c r="L138" s="258"/>
      <c r="M138" s="259"/>
      <c r="N138" s="260"/>
      <c r="O138" s="260"/>
      <c r="P138" s="260"/>
      <c r="Q138" s="260"/>
      <c r="R138" s="260"/>
      <c r="S138" s="260"/>
      <c r="T138" s="261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T138" s="262" t="s">
        <v>250</v>
      </c>
      <c r="AU138" s="262" t="s">
        <v>90</v>
      </c>
      <c r="AV138" s="14" t="s">
        <v>184</v>
      </c>
      <c r="AW138" s="14" t="s">
        <v>36</v>
      </c>
      <c r="AX138" s="14" t="s">
        <v>88</v>
      </c>
      <c r="AY138" s="262" t="s">
        <v>161</v>
      </c>
    </row>
    <row r="139" s="12" customFormat="1" ht="22.8" customHeight="1">
      <c r="A139" s="12"/>
      <c r="B139" s="203"/>
      <c r="C139" s="204"/>
      <c r="D139" s="205" t="s">
        <v>79</v>
      </c>
      <c r="E139" s="217" t="s">
        <v>208</v>
      </c>
      <c r="F139" s="217" t="s">
        <v>269</v>
      </c>
      <c r="G139" s="204"/>
      <c r="H139" s="204"/>
      <c r="I139" s="207"/>
      <c r="J139" s="218">
        <f>BK139</f>
        <v>0</v>
      </c>
      <c r="K139" s="204"/>
      <c r="L139" s="209"/>
      <c r="M139" s="210"/>
      <c r="N139" s="211"/>
      <c r="O139" s="211"/>
      <c r="P139" s="212">
        <f>SUM(P140:P152)</f>
        <v>0</v>
      </c>
      <c r="Q139" s="211"/>
      <c r="R139" s="212">
        <f>SUM(R140:R152)</f>
        <v>0.040604000000000001</v>
      </c>
      <c r="S139" s="211"/>
      <c r="T139" s="213">
        <f>SUM(T140:T152)</f>
        <v>1.4988999999999999</v>
      </c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R139" s="214" t="s">
        <v>88</v>
      </c>
      <c r="AT139" s="215" t="s">
        <v>79</v>
      </c>
      <c r="AU139" s="215" t="s">
        <v>88</v>
      </c>
      <c r="AY139" s="214" t="s">
        <v>161</v>
      </c>
      <c r="BK139" s="216">
        <f>SUM(BK140:BK152)</f>
        <v>0</v>
      </c>
    </row>
    <row r="140" s="2" customFormat="1" ht="24.15" customHeight="1">
      <c r="A140" s="39"/>
      <c r="B140" s="40"/>
      <c r="C140" s="219" t="s">
        <v>160</v>
      </c>
      <c r="D140" s="219" t="s">
        <v>164</v>
      </c>
      <c r="E140" s="220" t="s">
        <v>432</v>
      </c>
      <c r="F140" s="221" t="s">
        <v>433</v>
      </c>
      <c r="G140" s="222" t="s">
        <v>191</v>
      </c>
      <c r="H140" s="223">
        <v>38</v>
      </c>
      <c r="I140" s="224"/>
      <c r="J140" s="225">
        <f>ROUND(I140*H140,2)</f>
        <v>0</v>
      </c>
      <c r="K140" s="221" t="s">
        <v>308</v>
      </c>
      <c r="L140" s="45"/>
      <c r="M140" s="226" t="s">
        <v>1</v>
      </c>
      <c r="N140" s="227" t="s">
        <v>45</v>
      </c>
      <c r="O140" s="92"/>
      <c r="P140" s="228">
        <f>O140*H140</f>
        <v>0</v>
      </c>
      <c r="Q140" s="228">
        <v>0.00076000000000000004</v>
      </c>
      <c r="R140" s="228">
        <f>Q140*H140</f>
        <v>0.028880000000000003</v>
      </c>
      <c r="S140" s="228">
        <v>0.0020999999999999999</v>
      </c>
      <c r="T140" s="229">
        <f>S140*H140</f>
        <v>0.079799999999999996</v>
      </c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R140" s="230" t="s">
        <v>184</v>
      </c>
      <c r="AT140" s="230" t="s">
        <v>164</v>
      </c>
      <c r="AU140" s="230" t="s">
        <v>90</v>
      </c>
      <c r="AY140" s="18" t="s">
        <v>161</v>
      </c>
      <c r="BE140" s="231">
        <f>IF(N140="základní",J140,0)</f>
        <v>0</v>
      </c>
      <c r="BF140" s="231">
        <f>IF(N140="snížená",J140,0)</f>
        <v>0</v>
      </c>
      <c r="BG140" s="231">
        <f>IF(N140="zákl. přenesená",J140,0)</f>
        <v>0</v>
      </c>
      <c r="BH140" s="231">
        <f>IF(N140="sníž. přenesená",J140,0)</f>
        <v>0</v>
      </c>
      <c r="BI140" s="231">
        <f>IF(N140="nulová",J140,0)</f>
        <v>0</v>
      </c>
      <c r="BJ140" s="18" t="s">
        <v>88</v>
      </c>
      <c r="BK140" s="231">
        <f>ROUND(I140*H140,2)</f>
        <v>0</v>
      </c>
      <c r="BL140" s="18" t="s">
        <v>184</v>
      </c>
      <c r="BM140" s="230" t="s">
        <v>434</v>
      </c>
    </row>
    <row r="141" s="15" customFormat="1">
      <c r="A141" s="15"/>
      <c r="B141" s="273"/>
      <c r="C141" s="274"/>
      <c r="D141" s="232" t="s">
        <v>250</v>
      </c>
      <c r="E141" s="275" t="s">
        <v>1</v>
      </c>
      <c r="F141" s="276" t="s">
        <v>435</v>
      </c>
      <c r="G141" s="274"/>
      <c r="H141" s="275" t="s">
        <v>1</v>
      </c>
      <c r="I141" s="277"/>
      <c r="J141" s="274"/>
      <c r="K141" s="274"/>
      <c r="L141" s="278"/>
      <c r="M141" s="279"/>
      <c r="N141" s="280"/>
      <c r="O141" s="280"/>
      <c r="P141" s="280"/>
      <c r="Q141" s="280"/>
      <c r="R141" s="280"/>
      <c r="S141" s="280"/>
      <c r="T141" s="281"/>
      <c r="U141" s="15"/>
      <c r="V141" s="15"/>
      <c r="W141" s="15"/>
      <c r="X141" s="15"/>
      <c r="Y141" s="15"/>
      <c r="Z141" s="15"/>
      <c r="AA141" s="15"/>
      <c r="AB141" s="15"/>
      <c r="AC141" s="15"/>
      <c r="AD141" s="15"/>
      <c r="AE141" s="15"/>
      <c r="AT141" s="282" t="s">
        <v>250</v>
      </c>
      <c r="AU141" s="282" t="s">
        <v>90</v>
      </c>
      <c r="AV141" s="15" t="s">
        <v>88</v>
      </c>
      <c r="AW141" s="15" t="s">
        <v>36</v>
      </c>
      <c r="AX141" s="15" t="s">
        <v>80</v>
      </c>
      <c r="AY141" s="282" t="s">
        <v>161</v>
      </c>
    </row>
    <row r="142" s="13" customFormat="1">
      <c r="A142" s="13"/>
      <c r="B142" s="241"/>
      <c r="C142" s="242"/>
      <c r="D142" s="232" t="s">
        <v>250</v>
      </c>
      <c r="E142" s="243" t="s">
        <v>1</v>
      </c>
      <c r="F142" s="244" t="s">
        <v>436</v>
      </c>
      <c r="G142" s="242"/>
      <c r="H142" s="245">
        <v>22</v>
      </c>
      <c r="I142" s="246"/>
      <c r="J142" s="242"/>
      <c r="K142" s="242"/>
      <c r="L142" s="247"/>
      <c r="M142" s="248"/>
      <c r="N142" s="249"/>
      <c r="O142" s="249"/>
      <c r="P142" s="249"/>
      <c r="Q142" s="249"/>
      <c r="R142" s="249"/>
      <c r="S142" s="249"/>
      <c r="T142" s="250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51" t="s">
        <v>250</v>
      </c>
      <c r="AU142" s="251" t="s">
        <v>90</v>
      </c>
      <c r="AV142" s="13" t="s">
        <v>90</v>
      </c>
      <c r="AW142" s="13" t="s">
        <v>36</v>
      </c>
      <c r="AX142" s="13" t="s">
        <v>80</v>
      </c>
      <c r="AY142" s="251" t="s">
        <v>161</v>
      </c>
    </row>
    <row r="143" s="15" customFormat="1">
      <c r="A143" s="15"/>
      <c r="B143" s="273"/>
      <c r="C143" s="274"/>
      <c r="D143" s="232" t="s">
        <v>250</v>
      </c>
      <c r="E143" s="275" t="s">
        <v>1</v>
      </c>
      <c r="F143" s="276" t="s">
        <v>437</v>
      </c>
      <c r="G143" s="274"/>
      <c r="H143" s="275" t="s">
        <v>1</v>
      </c>
      <c r="I143" s="277"/>
      <c r="J143" s="274"/>
      <c r="K143" s="274"/>
      <c r="L143" s="278"/>
      <c r="M143" s="279"/>
      <c r="N143" s="280"/>
      <c r="O143" s="280"/>
      <c r="P143" s="280"/>
      <c r="Q143" s="280"/>
      <c r="R143" s="280"/>
      <c r="S143" s="280"/>
      <c r="T143" s="281"/>
      <c r="U143" s="15"/>
      <c r="V143" s="15"/>
      <c r="W143" s="15"/>
      <c r="X143" s="15"/>
      <c r="Y143" s="15"/>
      <c r="Z143" s="15"/>
      <c r="AA143" s="15"/>
      <c r="AB143" s="15"/>
      <c r="AC143" s="15"/>
      <c r="AD143" s="15"/>
      <c r="AE143" s="15"/>
      <c r="AT143" s="282" t="s">
        <v>250</v>
      </c>
      <c r="AU143" s="282" t="s">
        <v>90</v>
      </c>
      <c r="AV143" s="15" t="s">
        <v>88</v>
      </c>
      <c r="AW143" s="15" t="s">
        <v>36</v>
      </c>
      <c r="AX143" s="15" t="s">
        <v>80</v>
      </c>
      <c r="AY143" s="282" t="s">
        <v>161</v>
      </c>
    </row>
    <row r="144" s="13" customFormat="1">
      <c r="A144" s="13"/>
      <c r="B144" s="241"/>
      <c r="C144" s="242"/>
      <c r="D144" s="232" t="s">
        <v>250</v>
      </c>
      <c r="E144" s="243" t="s">
        <v>1</v>
      </c>
      <c r="F144" s="244" t="s">
        <v>438</v>
      </c>
      <c r="G144" s="242"/>
      <c r="H144" s="245">
        <v>16</v>
      </c>
      <c r="I144" s="246"/>
      <c r="J144" s="242"/>
      <c r="K144" s="242"/>
      <c r="L144" s="247"/>
      <c r="M144" s="248"/>
      <c r="N144" s="249"/>
      <c r="O144" s="249"/>
      <c r="P144" s="249"/>
      <c r="Q144" s="249"/>
      <c r="R144" s="249"/>
      <c r="S144" s="249"/>
      <c r="T144" s="250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51" t="s">
        <v>250</v>
      </c>
      <c r="AU144" s="251" t="s">
        <v>90</v>
      </c>
      <c r="AV144" s="13" t="s">
        <v>90</v>
      </c>
      <c r="AW144" s="13" t="s">
        <v>36</v>
      </c>
      <c r="AX144" s="13" t="s">
        <v>80</v>
      </c>
      <c r="AY144" s="251" t="s">
        <v>161</v>
      </c>
    </row>
    <row r="145" s="14" customFormat="1">
      <c r="A145" s="14"/>
      <c r="B145" s="252"/>
      <c r="C145" s="253"/>
      <c r="D145" s="232" t="s">
        <v>250</v>
      </c>
      <c r="E145" s="254" t="s">
        <v>1</v>
      </c>
      <c r="F145" s="255" t="s">
        <v>253</v>
      </c>
      <c r="G145" s="253"/>
      <c r="H145" s="256">
        <v>38</v>
      </c>
      <c r="I145" s="257"/>
      <c r="J145" s="253"/>
      <c r="K145" s="253"/>
      <c r="L145" s="258"/>
      <c r="M145" s="259"/>
      <c r="N145" s="260"/>
      <c r="O145" s="260"/>
      <c r="P145" s="260"/>
      <c r="Q145" s="260"/>
      <c r="R145" s="260"/>
      <c r="S145" s="260"/>
      <c r="T145" s="261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T145" s="262" t="s">
        <v>250</v>
      </c>
      <c r="AU145" s="262" t="s">
        <v>90</v>
      </c>
      <c r="AV145" s="14" t="s">
        <v>184</v>
      </c>
      <c r="AW145" s="14" t="s">
        <v>36</v>
      </c>
      <c r="AX145" s="14" t="s">
        <v>88</v>
      </c>
      <c r="AY145" s="262" t="s">
        <v>161</v>
      </c>
    </row>
    <row r="146" s="2" customFormat="1" ht="24.15" customHeight="1">
      <c r="A146" s="39"/>
      <c r="B146" s="40"/>
      <c r="C146" s="219" t="s">
        <v>193</v>
      </c>
      <c r="D146" s="219" t="s">
        <v>164</v>
      </c>
      <c r="E146" s="220" t="s">
        <v>439</v>
      </c>
      <c r="F146" s="221" t="s">
        <v>440</v>
      </c>
      <c r="G146" s="222" t="s">
        <v>441</v>
      </c>
      <c r="H146" s="223">
        <v>343.69999999999999</v>
      </c>
      <c r="I146" s="224"/>
      <c r="J146" s="225">
        <f>ROUND(I146*H146,2)</f>
        <v>0</v>
      </c>
      <c r="K146" s="221" t="s">
        <v>168</v>
      </c>
      <c r="L146" s="45"/>
      <c r="M146" s="226" t="s">
        <v>1</v>
      </c>
      <c r="N146" s="227" t="s">
        <v>45</v>
      </c>
      <c r="O146" s="92"/>
      <c r="P146" s="228">
        <f>O146*H146</f>
        <v>0</v>
      </c>
      <c r="Q146" s="228">
        <v>2.0000000000000002E-05</v>
      </c>
      <c r="R146" s="228">
        <f>Q146*H146</f>
        <v>0.0068739999999999999</v>
      </c>
      <c r="S146" s="228">
        <v>0.0030000000000000001</v>
      </c>
      <c r="T146" s="229">
        <f>S146*H146</f>
        <v>1.0310999999999999</v>
      </c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R146" s="230" t="s">
        <v>184</v>
      </c>
      <c r="AT146" s="230" t="s">
        <v>164</v>
      </c>
      <c r="AU146" s="230" t="s">
        <v>90</v>
      </c>
      <c r="AY146" s="18" t="s">
        <v>161</v>
      </c>
      <c r="BE146" s="231">
        <f>IF(N146="základní",J146,0)</f>
        <v>0</v>
      </c>
      <c r="BF146" s="231">
        <f>IF(N146="snížená",J146,0)</f>
        <v>0</v>
      </c>
      <c r="BG146" s="231">
        <f>IF(N146="zákl. přenesená",J146,0)</f>
        <v>0</v>
      </c>
      <c r="BH146" s="231">
        <f>IF(N146="sníž. přenesená",J146,0)</f>
        <v>0</v>
      </c>
      <c r="BI146" s="231">
        <f>IF(N146="nulová",J146,0)</f>
        <v>0</v>
      </c>
      <c r="BJ146" s="18" t="s">
        <v>88</v>
      </c>
      <c r="BK146" s="231">
        <f>ROUND(I146*H146,2)</f>
        <v>0</v>
      </c>
      <c r="BL146" s="18" t="s">
        <v>184</v>
      </c>
      <c r="BM146" s="230" t="s">
        <v>442</v>
      </c>
    </row>
    <row r="147" s="13" customFormat="1">
      <c r="A147" s="13"/>
      <c r="B147" s="241"/>
      <c r="C147" s="242"/>
      <c r="D147" s="232" t="s">
        <v>250</v>
      </c>
      <c r="E147" s="243" t="s">
        <v>1</v>
      </c>
      <c r="F147" s="244" t="s">
        <v>443</v>
      </c>
      <c r="G147" s="242"/>
      <c r="H147" s="245">
        <v>301.69999999999999</v>
      </c>
      <c r="I147" s="246"/>
      <c r="J147" s="242"/>
      <c r="K147" s="242"/>
      <c r="L147" s="247"/>
      <c r="M147" s="248"/>
      <c r="N147" s="249"/>
      <c r="O147" s="249"/>
      <c r="P147" s="249"/>
      <c r="Q147" s="249"/>
      <c r="R147" s="249"/>
      <c r="S147" s="249"/>
      <c r="T147" s="250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51" t="s">
        <v>250</v>
      </c>
      <c r="AU147" s="251" t="s">
        <v>90</v>
      </c>
      <c r="AV147" s="13" t="s">
        <v>90</v>
      </c>
      <c r="AW147" s="13" t="s">
        <v>36</v>
      </c>
      <c r="AX147" s="13" t="s">
        <v>80</v>
      </c>
      <c r="AY147" s="251" t="s">
        <v>161</v>
      </c>
    </row>
    <row r="148" s="13" customFormat="1">
      <c r="A148" s="13"/>
      <c r="B148" s="241"/>
      <c r="C148" s="242"/>
      <c r="D148" s="232" t="s">
        <v>250</v>
      </c>
      <c r="E148" s="243" t="s">
        <v>1</v>
      </c>
      <c r="F148" s="244" t="s">
        <v>444</v>
      </c>
      <c r="G148" s="242"/>
      <c r="H148" s="245">
        <v>42</v>
      </c>
      <c r="I148" s="246"/>
      <c r="J148" s="242"/>
      <c r="K148" s="242"/>
      <c r="L148" s="247"/>
      <c r="M148" s="248"/>
      <c r="N148" s="249"/>
      <c r="O148" s="249"/>
      <c r="P148" s="249"/>
      <c r="Q148" s="249"/>
      <c r="R148" s="249"/>
      <c r="S148" s="249"/>
      <c r="T148" s="250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51" t="s">
        <v>250</v>
      </c>
      <c r="AU148" s="251" t="s">
        <v>90</v>
      </c>
      <c r="AV148" s="13" t="s">
        <v>90</v>
      </c>
      <c r="AW148" s="13" t="s">
        <v>36</v>
      </c>
      <c r="AX148" s="13" t="s">
        <v>80</v>
      </c>
      <c r="AY148" s="251" t="s">
        <v>161</v>
      </c>
    </row>
    <row r="149" s="14" customFormat="1">
      <c r="A149" s="14"/>
      <c r="B149" s="252"/>
      <c r="C149" s="253"/>
      <c r="D149" s="232" t="s">
        <v>250</v>
      </c>
      <c r="E149" s="254" t="s">
        <v>1</v>
      </c>
      <c r="F149" s="255" t="s">
        <v>253</v>
      </c>
      <c r="G149" s="253"/>
      <c r="H149" s="256">
        <v>343.69999999999999</v>
      </c>
      <c r="I149" s="257"/>
      <c r="J149" s="253"/>
      <c r="K149" s="253"/>
      <c r="L149" s="258"/>
      <c r="M149" s="259"/>
      <c r="N149" s="260"/>
      <c r="O149" s="260"/>
      <c r="P149" s="260"/>
      <c r="Q149" s="260"/>
      <c r="R149" s="260"/>
      <c r="S149" s="260"/>
      <c r="T149" s="261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T149" s="262" t="s">
        <v>250</v>
      </c>
      <c r="AU149" s="262" t="s">
        <v>90</v>
      </c>
      <c r="AV149" s="14" t="s">
        <v>184</v>
      </c>
      <c r="AW149" s="14" t="s">
        <v>36</v>
      </c>
      <c r="AX149" s="14" t="s">
        <v>88</v>
      </c>
      <c r="AY149" s="262" t="s">
        <v>161</v>
      </c>
    </row>
    <row r="150" s="2" customFormat="1" ht="24.15" customHeight="1">
      <c r="A150" s="39"/>
      <c r="B150" s="40"/>
      <c r="C150" s="219" t="s">
        <v>197</v>
      </c>
      <c r="D150" s="219" t="s">
        <v>164</v>
      </c>
      <c r="E150" s="220" t="s">
        <v>445</v>
      </c>
      <c r="F150" s="221" t="s">
        <v>446</v>
      </c>
      <c r="G150" s="222" t="s">
        <v>441</v>
      </c>
      <c r="H150" s="223">
        <v>97</v>
      </c>
      <c r="I150" s="224"/>
      <c r="J150" s="225">
        <f>ROUND(I150*H150,2)</f>
        <v>0</v>
      </c>
      <c r="K150" s="221" t="s">
        <v>168</v>
      </c>
      <c r="L150" s="45"/>
      <c r="M150" s="226" t="s">
        <v>1</v>
      </c>
      <c r="N150" s="227" t="s">
        <v>45</v>
      </c>
      <c r="O150" s="92"/>
      <c r="P150" s="228">
        <f>O150*H150</f>
        <v>0</v>
      </c>
      <c r="Q150" s="228">
        <v>5.0000000000000002E-05</v>
      </c>
      <c r="R150" s="228">
        <f>Q150*H150</f>
        <v>0.0048500000000000001</v>
      </c>
      <c r="S150" s="228">
        <v>0.0040000000000000001</v>
      </c>
      <c r="T150" s="229">
        <f>S150*H150</f>
        <v>0.38800000000000001</v>
      </c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R150" s="230" t="s">
        <v>184</v>
      </c>
      <c r="AT150" s="230" t="s">
        <v>164</v>
      </c>
      <c r="AU150" s="230" t="s">
        <v>90</v>
      </c>
      <c r="AY150" s="18" t="s">
        <v>161</v>
      </c>
      <c r="BE150" s="231">
        <f>IF(N150="základní",J150,0)</f>
        <v>0</v>
      </c>
      <c r="BF150" s="231">
        <f>IF(N150="snížená",J150,0)</f>
        <v>0</v>
      </c>
      <c r="BG150" s="231">
        <f>IF(N150="zákl. přenesená",J150,0)</f>
        <v>0</v>
      </c>
      <c r="BH150" s="231">
        <f>IF(N150="sníž. přenesená",J150,0)</f>
        <v>0</v>
      </c>
      <c r="BI150" s="231">
        <f>IF(N150="nulová",J150,0)</f>
        <v>0</v>
      </c>
      <c r="BJ150" s="18" t="s">
        <v>88</v>
      </c>
      <c r="BK150" s="231">
        <f>ROUND(I150*H150,2)</f>
        <v>0</v>
      </c>
      <c r="BL150" s="18" t="s">
        <v>184</v>
      </c>
      <c r="BM150" s="230" t="s">
        <v>447</v>
      </c>
    </row>
    <row r="151" s="13" customFormat="1">
      <c r="A151" s="13"/>
      <c r="B151" s="241"/>
      <c r="C151" s="242"/>
      <c r="D151" s="232" t="s">
        <v>250</v>
      </c>
      <c r="E151" s="243" t="s">
        <v>1</v>
      </c>
      <c r="F151" s="244" t="s">
        <v>448</v>
      </c>
      <c r="G151" s="242"/>
      <c r="H151" s="245">
        <v>97</v>
      </c>
      <c r="I151" s="246"/>
      <c r="J151" s="242"/>
      <c r="K151" s="242"/>
      <c r="L151" s="247"/>
      <c r="M151" s="248"/>
      <c r="N151" s="249"/>
      <c r="O151" s="249"/>
      <c r="P151" s="249"/>
      <c r="Q151" s="249"/>
      <c r="R151" s="249"/>
      <c r="S151" s="249"/>
      <c r="T151" s="250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51" t="s">
        <v>250</v>
      </c>
      <c r="AU151" s="251" t="s">
        <v>90</v>
      </c>
      <c r="AV151" s="13" t="s">
        <v>90</v>
      </c>
      <c r="AW151" s="13" t="s">
        <v>36</v>
      </c>
      <c r="AX151" s="13" t="s">
        <v>80</v>
      </c>
      <c r="AY151" s="251" t="s">
        <v>161</v>
      </c>
    </row>
    <row r="152" s="14" customFormat="1">
      <c r="A152" s="14"/>
      <c r="B152" s="252"/>
      <c r="C152" s="253"/>
      <c r="D152" s="232" t="s">
        <v>250</v>
      </c>
      <c r="E152" s="254" t="s">
        <v>1</v>
      </c>
      <c r="F152" s="255" t="s">
        <v>253</v>
      </c>
      <c r="G152" s="253"/>
      <c r="H152" s="256">
        <v>97</v>
      </c>
      <c r="I152" s="257"/>
      <c r="J152" s="253"/>
      <c r="K152" s="253"/>
      <c r="L152" s="258"/>
      <c r="M152" s="259"/>
      <c r="N152" s="260"/>
      <c r="O152" s="260"/>
      <c r="P152" s="260"/>
      <c r="Q152" s="260"/>
      <c r="R152" s="260"/>
      <c r="S152" s="260"/>
      <c r="T152" s="261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T152" s="262" t="s">
        <v>250</v>
      </c>
      <c r="AU152" s="262" t="s">
        <v>90</v>
      </c>
      <c r="AV152" s="14" t="s">
        <v>184</v>
      </c>
      <c r="AW152" s="14" t="s">
        <v>36</v>
      </c>
      <c r="AX152" s="14" t="s">
        <v>88</v>
      </c>
      <c r="AY152" s="262" t="s">
        <v>161</v>
      </c>
    </row>
    <row r="153" s="12" customFormat="1" ht="22.8" customHeight="1">
      <c r="A153" s="12"/>
      <c r="B153" s="203"/>
      <c r="C153" s="204"/>
      <c r="D153" s="205" t="s">
        <v>79</v>
      </c>
      <c r="E153" s="217" t="s">
        <v>277</v>
      </c>
      <c r="F153" s="217" t="s">
        <v>278</v>
      </c>
      <c r="G153" s="204"/>
      <c r="H153" s="204"/>
      <c r="I153" s="207"/>
      <c r="J153" s="218">
        <f>BK153</f>
        <v>0</v>
      </c>
      <c r="K153" s="204"/>
      <c r="L153" s="209"/>
      <c r="M153" s="210"/>
      <c r="N153" s="211"/>
      <c r="O153" s="211"/>
      <c r="P153" s="212">
        <f>SUM(P154:P160)</f>
        <v>0</v>
      </c>
      <c r="Q153" s="211"/>
      <c r="R153" s="212">
        <f>SUM(R154:R160)</f>
        <v>0</v>
      </c>
      <c r="S153" s="211"/>
      <c r="T153" s="213">
        <f>SUM(T154:T160)</f>
        <v>0</v>
      </c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R153" s="214" t="s">
        <v>88</v>
      </c>
      <c r="AT153" s="215" t="s">
        <v>79</v>
      </c>
      <c r="AU153" s="215" t="s">
        <v>88</v>
      </c>
      <c r="AY153" s="214" t="s">
        <v>161</v>
      </c>
      <c r="BK153" s="216">
        <f>SUM(BK154:BK160)</f>
        <v>0</v>
      </c>
    </row>
    <row r="154" s="2" customFormat="1" ht="24.15" customHeight="1">
      <c r="A154" s="39"/>
      <c r="B154" s="40"/>
      <c r="C154" s="219" t="s">
        <v>203</v>
      </c>
      <c r="D154" s="219" t="s">
        <v>164</v>
      </c>
      <c r="E154" s="220" t="s">
        <v>279</v>
      </c>
      <c r="F154" s="221" t="s">
        <v>280</v>
      </c>
      <c r="G154" s="222" t="s">
        <v>281</v>
      </c>
      <c r="H154" s="223">
        <v>1.5029999999999999</v>
      </c>
      <c r="I154" s="224"/>
      <c r="J154" s="225">
        <f>ROUND(I154*H154,2)</f>
        <v>0</v>
      </c>
      <c r="K154" s="221" t="s">
        <v>168</v>
      </c>
      <c r="L154" s="45"/>
      <c r="M154" s="226" t="s">
        <v>1</v>
      </c>
      <c r="N154" s="227" t="s">
        <v>45</v>
      </c>
      <c r="O154" s="92"/>
      <c r="P154" s="228">
        <f>O154*H154</f>
        <v>0</v>
      </c>
      <c r="Q154" s="228">
        <v>0</v>
      </c>
      <c r="R154" s="228">
        <f>Q154*H154</f>
        <v>0</v>
      </c>
      <c r="S154" s="228">
        <v>0</v>
      </c>
      <c r="T154" s="229">
        <f>S154*H154</f>
        <v>0</v>
      </c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R154" s="230" t="s">
        <v>184</v>
      </c>
      <c r="AT154" s="230" t="s">
        <v>164</v>
      </c>
      <c r="AU154" s="230" t="s">
        <v>90</v>
      </c>
      <c r="AY154" s="18" t="s">
        <v>161</v>
      </c>
      <c r="BE154" s="231">
        <f>IF(N154="základní",J154,0)</f>
        <v>0</v>
      </c>
      <c r="BF154" s="231">
        <f>IF(N154="snížená",J154,0)</f>
        <v>0</v>
      </c>
      <c r="BG154" s="231">
        <f>IF(N154="zákl. přenesená",J154,0)</f>
        <v>0</v>
      </c>
      <c r="BH154" s="231">
        <f>IF(N154="sníž. přenesená",J154,0)</f>
        <v>0</v>
      </c>
      <c r="BI154" s="231">
        <f>IF(N154="nulová",J154,0)</f>
        <v>0</v>
      </c>
      <c r="BJ154" s="18" t="s">
        <v>88</v>
      </c>
      <c r="BK154" s="231">
        <f>ROUND(I154*H154,2)</f>
        <v>0</v>
      </c>
      <c r="BL154" s="18" t="s">
        <v>184</v>
      </c>
      <c r="BM154" s="230" t="s">
        <v>449</v>
      </c>
    </row>
    <row r="155" s="2" customFormat="1" ht="33" customHeight="1">
      <c r="A155" s="39"/>
      <c r="B155" s="40"/>
      <c r="C155" s="219" t="s">
        <v>208</v>
      </c>
      <c r="D155" s="219" t="s">
        <v>164</v>
      </c>
      <c r="E155" s="220" t="s">
        <v>283</v>
      </c>
      <c r="F155" s="221" t="s">
        <v>284</v>
      </c>
      <c r="G155" s="222" t="s">
        <v>281</v>
      </c>
      <c r="H155" s="223">
        <v>15.029999999999999</v>
      </c>
      <c r="I155" s="224"/>
      <c r="J155" s="225">
        <f>ROUND(I155*H155,2)</f>
        <v>0</v>
      </c>
      <c r="K155" s="221" t="s">
        <v>168</v>
      </c>
      <c r="L155" s="45"/>
      <c r="M155" s="226" t="s">
        <v>1</v>
      </c>
      <c r="N155" s="227" t="s">
        <v>45</v>
      </c>
      <c r="O155" s="92"/>
      <c r="P155" s="228">
        <f>O155*H155</f>
        <v>0</v>
      </c>
      <c r="Q155" s="228">
        <v>0</v>
      </c>
      <c r="R155" s="228">
        <f>Q155*H155</f>
        <v>0</v>
      </c>
      <c r="S155" s="228">
        <v>0</v>
      </c>
      <c r="T155" s="229">
        <f>S155*H155</f>
        <v>0</v>
      </c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R155" s="230" t="s">
        <v>184</v>
      </c>
      <c r="AT155" s="230" t="s">
        <v>164</v>
      </c>
      <c r="AU155" s="230" t="s">
        <v>90</v>
      </c>
      <c r="AY155" s="18" t="s">
        <v>161</v>
      </c>
      <c r="BE155" s="231">
        <f>IF(N155="základní",J155,0)</f>
        <v>0</v>
      </c>
      <c r="BF155" s="231">
        <f>IF(N155="snížená",J155,0)</f>
        <v>0</v>
      </c>
      <c r="BG155" s="231">
        <f>IF(N155="zákl. přenesená",J155,0)</f>
        <v>0</v>
      </c>
      <c r="BH155" s="231">
        <f>IF(N155="sníž. přenesená",J155,0)</f>
        <v>0</v>
      </c>
      <c r="BI155" s="231">
        <f>IF(N155="nulová",J155,0)</f>
        <v>0</v>
      </c>
      <c r="BJ155" s="18" t="s">
        <v>88</v>
      </c>
      <c r="BK155" s="231">
        <f>ROUND(I155*H155,2)</f>
        <v>0</v>
      </c>
      <c r="BL155" s="18" t="s">
        <v>184</v>
      </c>
      <c r="BM155" s="230" t="s">
        <v>450</v>
      </c>
    </row>
    <row r="156" s="13" customFormat="1">
      <c r="A156" s="13"/>
      <c r="B156" s="241"/>
      <c r="C156" s="242"/>
      <c r="D156" s="232" t="s">
        <v>250</v>
      </c>
      <c r="E156" s="242"/>
      <c r="F156" s="244" t="s">
        <v>451</v>
      </c>
      <c r="G156" s="242"/>
      <c r="H156" s="245">
        <v>15.029999999999999</v>
      </c>
      <c r="I156" s="246"/>
      <c r="J156" s="242"/>
      <c r="K156" s="242"/>
      <c r="L156" s="247"/>
      <c r="M156" s="248"/>
      <c r="N156" s="249"/>
      <c r="O156" s="249"/>
      <c r="P156" s="249"/>
      <c r="Q156" s="249"/>
      <c r="R156" s="249"/>
      <c r="S156" s="249"/>
      <c r="T156" s="250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51" t="s">
        <v>250</v>
      </c>
      <c r="AU156" s="251" t="s">
        <v>90</v>
      </c>
      <c r="AV156" s="13" t="s">
        <v>90</v>
      </c>
      <c r="AW156" s="13" t="s">
        <v>4</v>
      </c>
      <c r="AX156" s="13" t="s">
        <v>88</v>
      </c>
      <c r="AY156" s="251" t="s">
        <v>161</v>
      </c>
    </row>
    <row r="157" s="2" customFormat="1" ht="24.15" customHeight="1">
      <c r="A157" s="39"/>
      <c r="B157" s="40"/>
      <c r="C157" s="219" t="s">
        <v>215</v>
      </c>
      <c r="D157" s="219" t="s">
        <v>164</v>
      </c>
      <c r="E157" s="220" t="s">
        <v>287</v>
      </c>
      <c r="F157" s="221" t="s">
        <v>288</v>
      </c>
      <c r="G157" s="222" t="s">
        <v>281</v>
      </c>
      <c r="H157" s="223">
        <v>1.5029999999999999</v>
      </c>
      <c r="I157" s="224"/>
      <c r="J157" s="225">
        <f>ROUND(I157*H157,2)</f>
        <v>0</v>
      </c>
      <c r="K157" s="221" t="s">
        <v>168</v>
      </c>
      <c r="L157" s="45"/>
      <c r="M157" s="226" t="s">
        <v>1</v>
      </c>
      <c r="N157" s="227" t="s">
        <v>45</v>
      </c>
      <c r="O157" s="92"/>
      <c r="P157" s="228">
        <f>O157*H157</f>
        <v>0</v>
      </c>
      <c r="Q157" s="228">
        <v>0</v>
      </c>
      <c r="R157" s="228">
        <f>Q157*H157</f>
        <v>0</v>
      </c>
      <c r="S157" s="228">
        <v>0</v>
      </c>
      <c r="T157" s="229">
        <f>S157*H157</f>
        <v>0</v>
      </c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R157" s="230" t="s">
        <v>184</v>
      </c>
      <c r="AT157" s="230" t="s">
        <v>164</v>
      </c>
      <c r="AU157" s="230" t="s">
        <v>90</v>
      </c>
      <c r="AY157" s="18" t="s">
        <v>161</v>
      </c>
      <c r="BE157" s="231">
        <f>IF(N157="základní",J157,0)</f>
        <v>0</v>
      </c>
      <c r="BF157" s="231">
        <f>IF(N157="snížená",J157,0)</f>
        <v>0</v>
      </c>
      <c r="BG157" s="231">
        <f>IF(N157="zákl. přenesená",J157,0)</f>
        <v>0</v>
      </c>
      <c r="BH157" s="231">
        <f>IF(N157="sníž. přenesená",J157,0)</f>
        <v>0</v>
      </c>
      <c r="BI157" s="231">
        <f>IF(N157="nulová",J157,0)</f>
        <v>0</v>
      </c>
      <c r="BJ157" s="18" t="s">
        <v>88</v>
      </c>
      <c r="BK157" s="231">
        <f>ROUND(I157*H157,2)</f>
        <v>0</v>
      </c>
      <c r="BL157" s="18" t="s">
        <v>184</v>
      </c>
      <c r="BM157" s="230" t="s">
        <v>452</v>
      </c>
    </row>
    <row r="158" s="2" customFormat="1" ht="24.15" customHeight="1">
      <c r="A158" s="39"/>
      <c r="B158" s="40"/>
      <c r="C158" s="219" t="s">
        <v>219</v>
      </c>
      <c r="D158" s="219" t="s">
        <v>164</v>
      </c>
      <c r="E158" s="220" t="s">
        <v>290</v>
      </c>
      <c r="F158" s="221" t="s">
        <v>291</v>
      </c>
      <c r="G158" s="222" t="s">
        <v>281</v>
      </c>
      <c r="H158" s="223">
        <v>12.023999999999999</v>
      </c>
      <c r="I158" s="224"/>
      <c r="J158" s="225">
        <f>ROUND(I158*H158,2)</f>
        <v>0</v>
      </c>
      <c r="K158" s="221" t="s">
        <v>168</v>
      </c>
      <c r="L158" s="45"/>
      <c r="M158" s="226" t="s">
        <v>1</v>
      </c>
      <c r="N158" s="227" t="s">
        <v>45</v>
      </c>
      <c r="O158" s="92"/>
      <c r="P158" s="228">
        <f>O158*H158</f>
        <v>0</v>
      </c>
      <c r="Q158" s="228">
        <v>0</v>
      </c>
      <c r="R158" s="228">
        <f>Q158*H158</f>
        <v>0</v>
      </c>
      <c r="S158" s="228">
        <v>0</v>
      </c>
      <c r="T158" s="229">
        <f>S158*H158</f>
        <v>0</v>
      </c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R158" s="230" t="s">
        <v>184</v>
      </c>
      <c r="AT158" s="230" t="s">
        <v>164</v>
      </c>
      <c r="AU158" s="230" t="s">
        <v>90</v>
      </c>
      <c r="AY158" s="18" t="s">
        <v>161</v>
      </c>
      <c r="BE158" s="231">
        <f>IF(N158="základní",J158,0)</f>
        <v>0</v>
      </c>
      <c r="BF158" s="231">
        <f>IF(N158="snížená",J158,0)</f>
        <v>0</v>
      </c>
      <c r="BG158" s="231">
        <f>IF(N158="zákl. přenesená",J158,0)</f>
        <v>0</v>
      </c>
      <c r="BH158" s="231">
        <f>IF(N158="sníž. přenesená",J158,0)</f>
        <v>0</v>
      </c>
      <c r="BI158" s="231">
        <f>IF(N158="nulová",J158,0)</f>
        <v>0</v>
      </c>
      <c r="BJ158" s="18" t="s">
        <v>88</v>
      </c>
      <c r="BK158" s="231">
        <f>ROUND(I158*H158,2)</f>
        <v>0</v>
      </c>
      <c r="BL158" s="18" t="s">
        <v>184</v>
      </c>
      <c r="BM158" s="230" t="s">
        <v>453</v>
      </c>
    </row>
    <row r="159" s="13" customFormat="1">
      <c r="A159" s="13"/>
      <c r="B159" s="241"/>
      <c r="C159" s="242"/>
      <c r="D159" s="232" t="s">
        <v>250</v>
      </c>
      <c r="E159" s="242"/>
      <c r="F159" s="244" t="s">
        <v>454</v>
      </c>
      <c r="G159" s="242"/>
      <c r="H159" s="245">
        <v>12.023999999999999</v>
      </c>
      <c r="I159" s="246"/>
      <c r="J159" s="242"/>
      <c r="K159" s="242"/>
      <c r="L159" s="247"/>
      <c r="M159" s="248"/>
      <c r="N159" s="249"/>
      <c r="O159" s="249"/>
      <c r="P159" s="249"/>
      <c r="Q159" s="249"/>
      <c r="R159" s="249"/>
      <c r="S159" s="249"/>
      <c r="T159" s="250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51" t="s">
        <v>250</v>
      </c>
      <c r="AU159" s="251" t="s">
        <v>90</v>
      </c>
      <c r="AV159" s="13" t="s">
        <v>90</v>
      </c>
      <c r="AW159" s="13" t="s">
        <v>4</v>
      </c>
      <c r="AX159" s="13" t="s">
        <v>88</v>
      </c>
      <c r="AY159" s="251" t="s">
        <v>161</v>
      </c>
    </row>
    <row r="160" s="2" customFormat="1" ht="33" customHeight="1">
      <c r="A160" s="39"/>
      <c r="B160" s="40"/>
      <c r="C160" s="219" t="s">
        <v>8</v>
      </c>
      <c r="D160" s="219" t="s">
        <v>164</v>
      </c>
      <c r="E160" s="220" t="s">
        <v>294</v>
      </c>
      <c r="F160" s="221" t="s">
        <v>295</v>
      </c>
      <c r="G160" s="222" t="s">
        <v>281</v>
      </c>
      <c r="H160" s="223">
        <v>1.5029999999999999</v>
      </c>
      <c r="I160" s="224"/>
      <c r="J160" s="225">
        <f>ROUND(I160*H160,2)</f>
        <v>0</v>
      </c>
      <c r="K160" s="221" t="s">
        <v>168</v>
      </c>
      <c r="L160" s="45"/>
      <c r="M160" s="226" t="s">
        <v>1</v>
      </c>
      <c r="N160" s="227" t="s">
        <v>45</v>
      </c>
      <c r="O160" s="92"/>
      <c r="P160" s="228">
        <f>O160*H160</f>
        <v>0</v>
      </c>
      <c r="Q160" s="228">
        <v>0</v>
      </c>
      <c r="R160" s="228">
        <f>Q160*H160</f>
        <v>0</v>
      </c>
      <c r="S160" s="228">
        <v>0</v>
      </c>
      <c r="T160" s="229">
        <f>S160*H160</f>
        <v>0</v>
      </c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R160" s="230" t="s">
        <v>184</v>
      </c>
      <c r="AT160" s="230" t="s">
        <v>164</v>
      </c>
      <c r="AU160" s="230" t="s">
        <v>90</v>
      </c>
      <c r="AY160" s="18" t="s">
        <v>161</v>
      </c>
      <c r="BE160" s="231">
        <f>IF(N160="základní",J160,0)</f>
        <v>0</v>
      </c>
      <c r="BF160" s="231">
        <f>IF(N160="snížená",J160,0)</f>
        <v>0</v>
      </c>
      <c r="BG160" s="231">
        <f>IF(N160="zákl. přenesená",J160,0)</f>
        <v>0</v>
      </c>
      <c r="BH160" s="231">
        <f>IF(N160="sníž. přenesená",J160,0)</f>
        <v>0</v>
      </c>
      <c r="BI160" s="231">
        <f>IF(N160="nulová",J160,0)</f>
        <v>0</v>
      </c>
      <c r="BJ160" s="18" t="s">
        <v>88</v>
      </c>
      <c r="BK160" s="231">
        <f>ROUND(I160*H160,2)</f>
        <v>0</v>
      </c>
      <c r="BL160" s="18" t="s">
        <v>184</v>
      </c>
      <c r="BM160" s="230" t="s">
        <v>455</v>
      </c>
    </row>
    <row r="161" s="12" customFormat="1" ht="22.8" customHeight="1">
      <c r="A161" s="12"/>
      <c r="B161" s="203"/>
      <c r="C161" s="204"/>
      <c r="D161" s="205" t="s">
        <v>79</v>
      </c>
      <c r="E161" s="217" t="s">
        <v>456</v>
      </c>
      <c r="F161" s="217" t="s">
        <v>457</v>
      </c>
      <c r="G161" s="204"/>
      <c r="H161" s="204"/>
      <c r="I161" s="207"/>
      <c r="J161" s="218">
        <f>BK161</f>
        <v>0</v>
      </c>
      <c r="K161" s="204"/>
      <c r="L161" s="209"/>
      <c r="M161" s="210"/>
      <c r="N161" s="211"/>
      <c r="O161" s="211"/>
      <c r="P161" s="212">
        <f>SUM(P162:P163)</f>
        <v>0</v>
      </c>
      <c r="Q161" s="211"/>
      <c r="R161" s="212">
        <f>SUM(R162:R163)</f>
        <v>0</v>
      </c>
      <c r="S161" s="211"/>
      <c r="T161" s="213">
        <f>SUM(T162:T163)</f>
        <v>0</v>
      </c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  <c r="AR161" s="214" t="s">
        <v>88</v>
      </c>
      <c r="AT161" s="215" t="s">
        <v>79</v>
      </c>
      <c r="AU161" s="215" t="s">
        <v>88</v>
      </c>
      <c r="AY161" s="214" t="s">
        <v>161</v>
      </c>
      <c r="BK161" s="216">
        <f>SUM(BK162:BK163)</f>
        <v>0</v>
      </c>
    </row>
    <row r="162" s="2" customFormat="1" ht="24.15" customHeight="1">
      <c r="A162" s="39"/>
      <c r="B162" s="40"/>
      <c r="C162" s="219" t="s">
        <v>230</v>
      </c>
      <c r="D162" s="219" t="s">
        <v>164</v>
      </c>
      <c r="E162" s="220" t="s">
        <v>458</v>
      </c>
      <c r="F162" s="221" t="s">
        <v>459</v>
      </c>
      <c r="G162" s="222" t="s">
        <v>281</v>
      </c>
      <c r="H162" s="223">
        <v>6.4630000000000001</v>
      </c>
      <c r="I162" s="224"/>
      <c r="J162" s="225">
        <f>ROUND(I162*H162,2)</f>
        <v>0</v>
      </c>
      <c r="K162" s="221" t="s">
        <v>168</v>
      </c>
      <c r="L162" s="45"/>
      <c r="M162" s="226" t="s">
        <v>1</v>
      </c>
      <c r="N162" s="227" t="s">
        <v>45</v>
      </c>
      <c r="O162" s="92"/>
      <c r="P162" s="228">
        <f>O162*H162</f>
        <v>0</v>
      </c>
      <c r="Q162" s="228">
        <v>0</v>
      </c>
      <c r="R162" s="228">
        <f>Q162*H162</f>
        <v>0</v>
      </c>
      <c r="S162" s="228">
        <v>0</v>
      </c>
      <c r="T162" s="229">
        <f>S162*H162</f>
        <v>0</v>
      </c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R162" s="230" t="s">
        <v>184</v>
      </c>
      <c r="AT162" s="230" t="s">
        <v>164</v>
      </c>
      <c r="AU162" s="230" t="s">
        <v>90</v>
      </c>
      <c r="AY162" s="18" t="s">
        <v>161</v>
      </c>
      <c r="BE162" s="231">
        <f>IF(N162="základní",J162,0)</f>
        <v>0</v>
      </c>
      <c r="BF162" s="231">
        <f>IF(N162="snížená",J162,0)</f>
        <v>0</v>
      </c>
      <c r="BG162" s="231">
        <f>IF(N162="zákl. přenesená",J162,0)</f>
        <v>0</v>
      </c>
      <c r="BH162" s="231">
        <f>IF(N162="sníž. přenesená",J162,0)</f>
        <v>0</v>
      </c>
      <c r="BI162" s="231">
        <f>IF(N162="nulová",J162,0)</f>
        <v>0</v>
      </c>
      <c r="BJ162" s="18" t="s">
        <v>88</v>
      </c>
      <c r="BK162" s="231">
        <f>ROUND(I162*H162,2)</f>
        <v>0</v>
      </c>
      <c r="BL162" s="18" t="s">
        <v>184</v>
      </c>
      <c r="BM162" s="230" t="s">
        <v>460</v>
      </c>
    </row>
    <row r="163" s="2" customFormat="1" ht="24.15" customHeight="1">
      <c r="A163" s="39"/>
      <c r="B163" s="40"/>
      <c r="C163" s="219" t="s">
        <v>305</v>
      </c>
      <c r="D163" s="219" t="s">
        <v>164</v>
      </c>
      <c r="E163" s="220" t="s">
        <v>461</v>
      </c>
      <c r="F163" s="221" t="s">
        <v>462</v>
      </c>
      <c r="G163" s="222" t="s">
        <v>281</v>
      </c>
      <c r="H163" s="223">
        <v>6.4630000000000001</v>
      </c>
      <c r="I163" s="224"/>
      <c r="J163" s="225">
        <f>ROUND(I163*H163,2)</f>
        <v>0</v>
      </c>
      <c r="K163" s="221" t="s">
        <v>168</v>
      </c>
      <c r="L163" s="45"/>
      <c r="M163" s="226" t="s">
        <v>1</v>
      </c>
      <c r="N163" s="227" t="s">
        <v>45</v>
      </c>
      <c r="O163" s="92"/>
      <c r="P163" s="228">
        <f>O163*H163</f>
        <v>0</v>
      </c>
      <c r="Q163" s="228">
        <v>0</v>
      </c>
      <c r="R163" s="228">
        <f>Q163*H163</f>
        <v>0</v>
      </c>
      <c r="S163" s="228">
        <v>0</v>
      </c>
      <c r="T163" s="229">
        <f>S163*H163</f>
        <v>0</v>
      </c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R163" s="230" t="s">
        <v>184</v>
      </c>
      <c r="AT163" s="230" t="s">
        <v>164</v>
      </c>
      <c r="AU163" s="230" t="s">
        <v>90</v>
      </c>
      <c r="AY163" s="18" t="s">
        <v>161</v>
      </c>
      <c r="BE163" s="231">
        <f>IF(N163="základní",J163,0)</f>
        <v>0</v>
      </c>
      <c r="BF163" s="231">
        <f>IF(N163="snížená",J163,0)</f>
        <v>0</v>
      </c>
      <c r="BG163" s="231">
        <f>IF(N163="zákl. přenesená",J163,0)</f>
        <v>0</v>
      </c>
      <c r="BH163" s="231">
        <f>IF(N163="sníž. přenesená",J163,0)</f>
        <v>0</v>
      </c>
      <c r="BI163" s="231">
        <f>IF(N163="nulová",J163,0)</f>
        <v>0</v>
      </c>
      <c r="BJ163" s="18" t="s">
        <v>88</v>
      </c>
      <c r="BK163" s="231">
        <f>ROUND(I163*H163,2)</f>
        <v>0</v>
      </c>
      <c r="BL163" s="18" t="s">
        <v>184</v>
      </c>
      <c r="BM163" s="230" t="s">
        <v>463</v>
      </c>
    </row>
    <row r="164" s="12" customFormat="1" ht="25.92" customHeight="1">
      <c r="A164" s="12"/>
      <c r="B164" s="203"/>
      <c r="C164" s="204"/>
      <c r="D164" s="205" t="s">
        <v>79</v>
      </c>
      <c r="E164" s="206" t="s">
        <v>297</v>
      </c>
      <c r="F164" s="206" t="s">
        <v>298</v>
      </c>
      <c r="G164" s="204"/>
      <c r="H164" s="204"/>
      <c r="I164" s="207"/>
      <c r="J164" s="208">
        <f>BK164</f>
        <v>0</v>
      </c>
      <c r="K164" s="204"/>
      <c r="L164" s="209"/>
      <c r="M164" s="210"/>
      <c r="N164" s="211"/>
      <c r="O164" s="211"/>
      <c r="P164" s="212">
        <f>P165+P260+P308</f>
        <v>0</v>
      </c>
      <c r="Q164" s="211"/>
      <c r="R164" s="212">
        <f>R165+R260+R308</f>
        <v>0.64869410999999999</v>
      </c>
      <c r="S164" s="211"/>
      <c r="T164" s="213">
        <f>T165+T260+T308</f>
        <v>0.0037400000000000003</v>
      </c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  <c r="AE164" s="12"/>
      <c r="AR164" s="214" t="s">
        <v>90</v>
      </c>
      <c r="AT164" s="215" t="s">
        <v>79</v>
      </c>
      <c r="AU164" s="215" t="s">
        <v>80</v>
      </c>
      <c r="AY164" s="214" t="s">
        <v>161</v>
      </c>
      <c r="BK164" s="216">
        <f>BK165+BK260+BK308</f>
        <v>0</v>
      </c>
    </row>
    <row r="165" s="12" customFormat="1" ht="22.8" customHeight="1">
      <c r="A165" s="12"/>
      <c r="B165" s="203"/>
      <c r="C165" s="204"/>
      <c r="D165" s="205" t="s">
        <v>79</v>
      </c>
      <c r="E165" s="217" t="s">
        <v>464</v>
      </c>
      <c r="F165" s="217" t="s">
        <v>465</v>
      </c>
      <c r="G165" s="204"/>
      <c r="H165" s="204"/>
      <c r="I165" s="207"/>
      <c r="J165" s="218">
        <f>BK165</f>
        <v>0</v>
      </c>
      <c r="K165" s="204"/>
      <c r="L165" s="209"/>
      <c r="M165" s="210"/>
      <c r="N165" s="211"/>
      <c r="O165" s="211"/>
      <c r="P165" s="212">
        <f>SUM(P166:P259)</f>
        <v>0</v>
      </c>
      <c r="Q165" s="211"/>
      <c r="R165" s="212">
        <f>SUM(R166:R259)</f>
        <v>0.36489611</v>
      </c>
      <c r="S165" s="211"/>
      <c r="T165" s="213">
        <f>SUM(T166:T259)</f>
        <v>0.0035000000000000001</v>
      </c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  <c r="AE165" s="12"/>
      <c r="AR165" s="214" t="s">
        <v>90</v>
      </c>
      <c r="AT165" s="215" t="s">
        <v>79</v>
      </c>
      <c r="AU165" s="215" t="s">
        <v>88</v>
      </c>
      <c r="AY165" s="214" t="s">
        <v>161</v>
      </c>
      <c r="BK165" s="216">
        <f>SUM(BK166:BK259)</f>
        <v>0</v>
      </c>
    </row>
    <row r="166" s="2" customFormat="1" ht="24.15" customHeight="1">
      <c r="A166" s="39"/>
      <c r="B166" s="40"/>
      <c r="C166" s="219" t="s">
        <v>312</v>
      </c>
      <c r="D166" s="219" t="s">
        <v>164</v>
      </c>
      <c r="E166" s="220" t="s">
        <v>466</v>
      </c>
      <c r="F166" s="221" t="s">
        <v>467</v>
      </c>
      <c r="G166" s="222" t="s">
        <v>441</v>
      </c>
      <c r="H166" s="223">
        <v>339</v>
      </c>
      <c r="I166" s="224"/>
      <c r="J166" s="225">
        <f>ROUND(I166*H166,2)</f>
        <v>0</v>
      </c>
      <c r="K166" s="221" t="s">
        <v>168</v>
      </c>
      <c r="L166" s="45"/>
      <c r="M166" s="226" t="s">
        <v>1</v>
      </c>
      <c r="N166" s="227" t="s">
        <v>45</v>
      </c>
      <c r="O166" s="92"/>
      <c r="P166" s="228">
        <f>O166*H166</f>
        <v>0</v>
      </c>
      <c r="Q166" s="228">
        <v>0</v>
      </c>
      <c r="R166" s="228">
        <f>Q166*H166</f>
        <v>0</v>
      </c>
      <c r="S166" s="228">
        <v>0</v>
      </c>
      <c r="T166" s="229">
        <f>S166*H166</f>
        <v>0</v>
      </c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R166" s="230" t="s">
        <v>303</v>
      </c>
      <c r="AT166" s="230" t="s">
        <v>164</v>
      </c>
      <c r="AU166" s="230" t="s">
        <v>90</v>
      </c>
      <c r="AY166" s="18" t="s">
        <v>161</v>
      </c>
      <c r="BE166" s="231">
        <f>IF(N166="základní",J166,0)</f>
        <v>0</v>
      </c>
      <c r="BF166" s="231">
        <f>IF(N166="snížená",J166,0)</f>
        <v>0</v>
      </c>
      <c r="BG166" s="231">
        <f>IF(N166="zákl. přenesená",J166,0)</f>
        <v>0</v>
      </c>
      <c r="BH166" s="231">
        <f>IF(N166="sníž. přenesená",J166,0)</f>
        <v>0</v>
      </c>
      <c r="BI166" s="231">
        <f>IF(N166="nulová",J166,0)</f>
        <v>0</v>
      </c>
      <c r="BJ166" s="18" t="s">
        <v>88</v>
      </c>
      <c r="BK166" s="231">
        <f>ROUND(I166*H166,2)</f>
        <v>0</v>
      </c>
      <c r="BL166" s="18" t="s">
        <v>303</v>
      </c>
      <c r="BM166" s="230" t="s">
        <v>468</v>
      </c>
    </row>
    <row r="167" s="2" customFormat="1">
      <c r="A167" s="39"/>
      <c r="B167" s="40"/>
      <c r="C167" s="41"/>
      <c r="D167" s="232" t="s">
        <v>171</v>
      </c>
      <c r="E167" s="41"/>
      <c r="F167" s="233" t="s">
        <v>469</v>
      </c>
      <c r="G167" s="41"/>
      <c r="H167" s="41"/>
      <c r="I167" s="234"/>
      <c r="J167" s="41"/>
      <c r="K167" s="41"/>
      <c r="L167" s="45"/>
      <c r="M167" s="235"/>
      <c r="N167" s="236"/>
      <c r="O167" s="92"/>
      <c r="P167" s="92"/>
      <c r="Q167" s="92"/>
      <c r="R167" s="92"/>
      <c r="S167" s="92"/>
      <c r="T167" s="93"/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T167" s="18" t="s">
        <v>171</v>
      </c>
      <c r="AU167" s="18" t="s">
        <v>90</v>
      </c>
    </row>
    <row r="168" s="13" customFormat="1">
      <c r="A168" s="13"/>
      <c r="B168" s="241"/>
      <c r="C168" s="242"/>
      <c r="D168" s="232" t="s">
        <v>250</v>
      </c>
      <c r="E168" s="243" t="s">
        <v>1</v>
      </c>
      <c r="F168" s="244" t="s">
        <v>470</v>
      </c>
      <c r="G168" s="242"/>
      <c r="H168" s="245">
        <v>339</v>
      </c>
      <c r="I168" s="246"/>
      <c r="J168" s="242"/>
      <c r="K168" s="242"/>
      <c r="L168" s="247"/>
      <c r="M168" s="248"/>
      <c r="N168" s="249"/>
      <c r="O168" s="249"/>
      <c r="P168" s="249"/>
      <c r="Q168" s="249"/>
      <c r="R168" s="249"/>
      <c r="S168" s="249"/>
      <c r="T168" s="250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51" t="s">
        <v>250</v>
      </c>
      <c r="AU168" s="251" t="s">
        <v>90</v>
      </c>
      <c r="AV168" s="13" t="s">
        <v>90</v>
      </c>
      <c r="AW168" s="13" t="s">
        <v>36</v>
      </c>
      <c r="AX168" s="13" t="s">
        <v>88</v>
      </c>
      <c r="AY168" s="251" t="s">
        <v>161</v>
      </c>
    </row>
    <row r="169" s="2" customFormat="1" ht="24.15" customHeight="1">
      <c r="A169" s="39"/>
      <c r="B169" s="40"/>
      <c r="C169" s="219" t="s">
        <v>303</v>
      </c>
      <c r="D169" s="219" t="s">
        <v>164</v>
      </c>
      <c r="E169" s="220" t="s">
        <v>471</v>
      </c>
      <c r="F169" s="221" t="s">
        <v>472</v>
      </c>
      <c r="G169" s="222" t="s">
        <v>441</v>
      </c>
      <c r="H169" s="223">
        <v>206</v>
      </c>
      <c r="I169" s="224"/>
      <c r="J169" s="225">
        <f>ROUND(I169*H169,2)</f>
        <v>0</v>
      </c>
      <c r="K169" s="221" t="s">
        <v>168</v>
      </c>
      <c r="L169" s="45"/>
      <c r="M169" s="226" t="s">
        <v>1</v>
      </c>
      <c r="N169" s="227" t="s">
        <v>45</v>
      </c>
      <c r="O169" s="92"/>
      <c r="P169" s="228">
        <f>O169*H169</f>
        <v>0</v>
      </c>
      <c r="Q169" s="228">
        <v>0</v>
      </c>
      <c r="R169" s="228">
        <f>Q169*H169</f>
        <v>0</v>
      </c>
      <c r="S169" s="228">
        <v>0</v>
      </c>
      <c r="T169" s="229">
        <f>S169*H169</f>
        <v>0</v>
      </c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R169" s="230" t="s">
        <v>303</v>
      </c>
      <c r="AT169" s="230" t="s">
        <v>164</v>
      </c>
      <c r="AU169" s="230" t="s">
        <v>90</v>
      </c>
      <c r="AY169" s="18" t="s">
        <v>161</v>
      </c>
      <c r="BE169" s="231">
        <f>IF(N169="základní",J169,0)</f>
        <v>0</v>
      </c>
      <c r="BF169" s="231">
        <f>IF(N169="snížená",J169,0)</f>
        <v>0</v>
      </c>
      <c r="BG169" s="231">
        <f>IF(N169="zákl. přenesená",J169,0)</f>
        <v>0</v>
      </c>
      <c r="BH169" s="231">
        <f>IF(N169="sníž. přenesená",J169,0)</f>
        <v>0</v>
      </c>
      <c r="BI169" s="231">
        <f>IF(N169="nulová",J169,0)</f>
        <v>0</v>
      </c>
      <c r="BJ169" s="18" t="s">
        <v>88</v>
      </c>
      <c r="BK169" s="231">
        <f>ROUND(I169*H169,2)</f>
        <v>0</v>
      </c>
      <c r="BL169" s="18" t="s">
        <v>303</v>
      </c>
      <c r="BM169" s="230" t="s">
        <v>473</v>
      </c>
    </row>
    <row r="170" s="2" customFormat="1">
      <c r="A170" s="39"/>
      <c r="B170" s="40"/>
      <c r="C170" s="41"/>
      <c r="D170" s="232" t="s">
        <v>171</v>
      </c>
      <c r="E170" s="41"/>
      <c r="F170" s="233" t="s">
        <v>474</v>
      </c>
      <c r="G170" s="41"/>
      <c r="H170" s="41"/>
      <c r="I170" s="234"/>
      <c r="J170" s="41"/>
      <c r="K170" s="41"/>
      <c r="L170" s="45"/>
      <c r="M170" s="235"/>
      <c r="N170" s="236"/>
      <c r="O170" s="92"/>
      <c r="P170" s="92"/>
      <c r="Q170" s="92"/>
      <c r="R170" s="92"/>
      <c r="S170" s="92"/>
      <c r="T170" s="93"/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T170" s="18" t="s">
        <v>171</v>
      </c>
      <c r="AU170" s="18" t="s">
        <v>90</v>
      </c>
    </row>
    <row r="171" s="15" customFormat="1">
      <c r="A171" s="15"/>
      <c r="B171" s="273"/>
      <c r="C171" s="274"/>
      <c r="D171" s="232" t="s">
        <v>250</v>
      </c>
      <c r="E171" s="275" t="s">
        <v>1</v>
      </c>
      <c r="F171" s="276" t="s">
        <v>475</v>
      </c>
      <c r="G171" s="274"/>
      <c r="H171" s="275" t="s">
        <v>1</v>
      </c>
      <c r="I171" s="277"/>
      <c r="J171" s="274"/>
      <c r="K171" s="274"/>
      <c r="L171" s="278"/>
      <c r="M171" s="279"/>
      <c r="N171" s="280"/>
      <c r="O171" s="280"/>
      <c r="P171" s="280"/>
      <c r="Q171" s="280"/>
      <c r="R171" s="280"/>
      <c r="S171" s="280"/>
      <c r="T171" s="281"/>
      <c r="U171" s="15"/>
      <c r="V171" s="15"/>
      <c r="W171" s="15"/>
      <c r="X171" s="15"/>
      <c r="Y171" s="15"/>
      <c r="Z171" s="15"/>
      <c r="AA171" s="15"/>
      <c r="AB171" s="15"/>
      <c r="AC171" s="15"/>
      <c r="AD171" s="15"/>
      <c r="AE171" s="15"/>
      <c r="AT171" s="282" t="s">
        <v>250</v>
      </c>
      <c r="AU171" s="282" t="s">
        <v>90</v>
      </c>
      <c r="AV171" s="15" t="s">
        <v>88</v>
      </c>
      <c r="AW171" s="15" t="s">
        <v>36</v>
      </c>
      <c r="AX171" s="15" t="s">
        <v>80</v>
      </c>
      <c r="AY171" s="282" t="s">
        <v>161</v>
      </c>
    </row>
    <row r="172" s="13" customFormat="1">
      <c r="A172" s="13"/>
      <c r="B172" s="241"/>
      <c r="C172" s="242"/>
      <c r="D172" s="232" t="s">
        <v>250</v>
      </c>
      <c r="E172" s="243" t="s">
        <v>1</v>
      </c>
      <c r="F172" s="244" t="s">
        <v>476</v>
      </c>
      <c r="G172" s="242"/>
      <c r="H172" s="245">
        <v>30</v>
      </c>
      <c r="I172" s="246"/>
      <c r="J172" s="242"/>
      <c r="K172" s="242"/>
      <c r="L172" s="247"/>
      <c r="M172" s="248"/>
      <c r="N172" s="249"/>
      <c r="O172" s="249"/>
      <c r="P172" s="249"/>
      <c r="Q172" s="249"/>
      <c r="R172" s="249"/>
      <c r="S172" s="249"/>
      <c r="T172" s="250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251" t="s">
        <v>250</v>
      </c>
      <c r="AU172" s="251" t="s">
        <v>90</v>
      </c>
      <c r="AV172" s="13" t="s">
        <v>90</v>
      </c>
      <c r="AW172" s="13" t="s">
        <v>36</v>
      </c>
      <c r="AX172" s="13" t="s">
        <v>80</v>
      </c>
      <c r="AY172" s="251" t="s">
        <v>161</v>
      </c>
    </row>
    <row r="173" s="13" customFormat="1">
      <c r="A173" s="13"/>
      <c r="B173" s="241"/>
      <c r="C173" s="242"/>
      <c r="D173" s="232" t="s">
        <v>250</v>
      </c>
      <c r="E173" s="243" t="s">
        <v>1</v>
      </c>
      <c r="F173" s="244" t="s">
        <v>477</v>
      </c>
      <c r="G173" s="242"/>
      <c r="H173" s="245">
        <v>30</v>
      </c>
      <c r="I173" s="246"/>
      <c r="J173" s="242"/>
      <c r="K173" s="242"/>
      <c r="L173" s="247"/>
      <c r="M173" s="248"/>
      <c r="N173" s="249"/>
      <c r="O173" s="249"/>
      <c r="P173" s="249"/>
      <c r="Q173" s="249"/>
      <c r="R173" s="249"/>
      <c r="S173" s="249"/>
      <c r="T173" s="250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51" t="s">
        <v>250</v>
      </c>
      <c r="AU173" s="251" t="s">
        <v>90</v>
      </c>
      <c r="AV173" s="13" t="s">
        <v>90</v>
      </c>
      <c r="AW173" s="13" t="s">
        <v>36</v>
      </c>
      <c r="AX173" s="13" t="s">
        <v>80</v>
      </c>
      <c r="AY173" s="251" t="s">
        <v>161</v>
      </c>
    </row>
    <row r="174" s="13" customFormat="1">
      <c r="A174" s="13"/>
      <c r="B174" s="241"/>
      <c r="C174" s="242"/>
      <c r="D174" s="232" t="s">
        <v>250</v>
      </c>
      <c r="E174" s="243" t="s">
        <v>1</v>
      </c>
      <c r="F174" s="244" t="s">
        <v>478</v>
      </c>
      <c r="G174" s="242"/>
      <c r="H174" s="245">
        <v>30</v>
      </c>
      <c r="I174" s="246"/>
      <c r="J174" s="242"/>
      <c r="K174" s="242"/>
      <c r="L174" s="247"/>
      <c r="M174" s="248"/>
      <c r="N174" s="249"/>
      <c r="O174" s="249"/>
      <c r="P174" s="249"/>
      <c r="Q174" s="249"/>
      <c r="R174" s="249"/>
      <c r="S174" s="249"/>
      <c r="T174" s="250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251" t="s">
        <v>250</v>
      </c>
      <c r="AU174" s="251" t="s">
        <v>90</v>
      </c>
      <c r="AV174" s="13" t="s">
        <v>90</v>
      </c>
      <c r="AW174" s="13" t="s">
        <v>36</v>
      </c>
      <c r="AX174" s="13" t="s">
        <v>80</v>
      </c>
      <c r="AY174" s="251" t="s">
        <v>161</v>
      </c>
    </row>
    <row r="175" s="13" customFormat="1">
      <c r="A175" s="13"/>
      <c r="B175" s="241"/>
      <c r="C175" s="242"/>
      <c r="D175" s="232" t="s">
        <v>250</v>
      </c>
      <c r="E175" s="243" t="s">
        <v>1</v>
      </c>
      <c r="F175" s="244" t="s">
        <v>479</v>
      </c>
      <c r="G175" s="242"/>
      <c r="H175" s="245">
        <v>16</v>
      </c>
      <c r="I175" s="246"/>
      <c r="J175" s="242"/>
      <c r="K175" s="242"/>
      <c r="L175" s="247"/>
      <c r="M175" s="248"/>
      <c r="N175" s="249"/>
      <c r="O175" s="249"/>
      <c r="P175" s="249"/>
      <c r="Q175" s="249"/>
      <c r="R175" s="249"/>
      <c r="S175" s="249"/>
      <c r="T175" s="250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51" t="s">
        <v>250</v>
      </c>
      <c r="AU175" s="251" t="s">
        <v>90</v>
      </c>
      <c r="AV175" s="13" t="s">
        <v>90</v>
      </c>
      <c r="AW175" s="13" t="s">
        <v>36</v>
      </c>
      <c r="AX175" s="13" t="s">
        <v>80</v>
      </c>
      <c r="AY175" s="251" t="s">
        <v>161</v>
      </c>
    </row>
    <row r="176" s="13" customFormat="1">
      <c r="A176" s="13"/>
      <c r="B176" s="241"/>
      <c r="C176" s="242"/>
      <c r="D176" s="232" t="s">
        <v>250</v>
      </c>
      <c r="E176" s="243" t="s">
        <v>1</v>
      </c>
      <c r="F176" s="244" t="s">
        <v>480</v>
      </c>
      <c r="G176" s="242"/>
      <c r="H176" s="245">
        <v>19</v>
      </c>
      <c r="I176" s="246"/>
      <c r="J176" s="242"/>
      <c r="K176" s="242"/>
      <c r="L176" s="247"/>
      <c r="M176" s="248"/>
      <c r="N176" s="249"/>
      <c r="O176" s="249"/>
      <c r="P176" s="249"/>
      <c r="Q176" s="249"/>
      <c r="R176" s="249"/>
      <c r="S176" s="249"/>
      <c r="T176" s="250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251" t="s">
        <v>250</v>
      </c>
      <c r="AU176" s="251" t="s">
        <v>90</v>
      </c>
      <c r="AV176" s="13" t="s">
        <v>90</v>
      </c>
      <c r="AW176" s="13" t="s">
        <v>36</v>
      </c>
      <c r="AX176" s="13" t="s">
        <v>80</v>
      </c>
      <c r="AY176" s="251" t="s">
        <v>161</v>
      </c>
    </row>
    <row r="177" s="13" customFormat="1">
      <c r="A177" s="13"/>
      <c r="B177" s="241"/>
      <c r="C177" s="242"/>
      <c r="D177" s="232" t="s">
        <v>250</v>
      </c>
      <c r="E177" s="243" t="s">
        <v>1</v>
      </c>
      <c r="F177" s="244" t="s">
        <v>481</v>
      </c>
      <c r="G177" s="242"/>
      <c r="H177" s="245">
        <v>17</v>
      </c>
      <c r="I177" s="246"/>
      <c r="J177" s="242"/>
      <c r="K177" s="242"/>
      <c r="L177" s="247"/>
      <c r="M177" s="248"/>
      <c r="N177" s="249"/>
      <c r="O177" s="249"/>
      <c r="P177" s="249"/>
      <c r="Q177" s="249"/>
      <c r="R177" s="249"/>
      <c r="S177" s="249"/>
      <c r="T177" s="250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251" t="s">
        <v>250</v>
      </c>
      <c r="AU177" s="251" t="s">
        <v>90</v>
      </c>
      <c r="AV177" s="13" t="s">
        <v>90</v>
      </c>
      <c r="AW177" s="13" t="s">
        <v>36</v>
      </c>
      <c r="AX177" s="13" t="s">
        <v>80</v>
      </c>
      <c r="AY177" s="251" t="s">
        <v>161</v>
      </c>
    </row>
    <row r="178" s="13" customFormat="1">
      <c r="A178" s="13"/>
      <c r="B178" s="241"/>
      <c r="C178" s="242"/>
      <c r="D178" s="232" t="s">
        <v>250</v>
      </c>
      <c r="E178" s="243" t="s">
        <v>1</v>
      </c>
      <c r="F178" s="244" t="s">
        <v>482</v>
      </c>
      <c r="G178" s="242"/>
      <c r="H178" s="245">
        <v>24</v>
      </c>
      <c r="I178" s="246"/>
      <c r="J178" s="242"/>
      <c r="K178" s="242"/>
      <c r="L178" s="247"/>
      <c r="M178" s="248"/>
      <c r="N178" s="249"/>
      <c r="O178" s="249"/>
      <c r="P178" s="249"/>
      <c r="Q178" s="249"/>
      <c r="R178" s="249"/>
      <c r="S178" s="249"/>
      <c r="T178" s="250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251" t="s">
        <v>250</v>
      </c>
      <c r="AU178" s="251" t="s">
        <v>90</v>
      </c>
      <c r="AV178" s="13" t="s">
        <v>90</v>
      </c>
      <c r="AW178" s="13" t="s">
        <v>36</v>
      </c>
      <c r="AX178" s="13" t="s">
        <v>80</v>
      </c>
      <c r="AY178" s="251" t="s">
        <v>161</v>
      </c>
    </row>
    <row r="179" s="13" customFormat="1">
      <c r="A179" s="13"/>
      <c r="B179" s="241"/>
      <c r="C179" s="242"/>
      <c r="D179" s="232" t="s">
        <v>250</v>
      </c>
      <c r="E179" s="243" t="s">
        <v>1</v>
      </c>
      <c r="F179" s="244" t="s">
        <v>483</v>
      </c>
      <c r="G179" s="242"/>
      <c r="H179" s="245">
        <v>20</v>
      </c>
      <c r="I179" s="246"/>
      <c r="J179" s="242"/>
      <c r="K179" s="242"/>
      <c r="L179" s="247"/>
      <c r="M179" s="248"/>
      <c r="N179" s="249"/>
      <c r="O179" s="249"/>
      <c r="P179" s="249"/>
      <c r="Q179" s="249"/>
      <c r="R179" s="249"/>
      <c r="S179" s="249"/>
      <c r="T179" s="250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51" t="s">
        <v>250</v>
      </c>
      <c r="AU179" s="251" t="s">
        <v>90</v>
      </c>
      <c r="AV179" s="13" t="s">
        <v>90</v>
      </c>
      <c r="AW179" s="13" t="s">
        <v>36</v>
      </c>
      <c r="AX179" s="13" t="s">
        <v>80</v>
      </c>
      <c r="AY179" s="251" t="s">
        <v>161</v>
      </c>
    </row>
    <row r="180" s="13" customFormat="1">
      <c r="A180" s="13"/>
      <c r="B180" s="241"/>
      <c r="C180" s="242"/>
      <c r="D180" s="232" t="s">
        <v>250</v>
      </c>
      <c r="E180" s="243" t="s">
        <v>1</v>
      </c>
      <c r="F180" s="244" t="s">
        <v>484</v>
      </c>
      <c r="G180" s="242"/>
      <c r="H180" s="245">
        <v>20</v>
      </c>
      <c r="I180" s="246"/>
      <c r="J180" s="242"/>
      <c r="K180" s="242"/>
      <c r="L180" s="247"/>
      <c r="M180" s="248"/>
      <c r="N180" s="249"/>
      <c r="O180" s="249"/>
      <c r="P180" s="249"/>
      <c r="Q180" s="249"/>
      <c r="R180" s="249"/>
      <c r="S180" s="249"/>
      <c r="T180" s="250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251" t="s">
        <v>250</v>
      </c>
      <c r="AU180" s="251" t="s">
        <v>90</v>
      </c>
      <c r="AV180" s="13" t="s">
        <v>90</v>
      </c>
      <c r="AW180" s="13" t="s">
        <v>36</v>
      </c>
      <c r="AX180" s="13" t="s">
        <v>80</v>
      </c>
      <c r="AY180" s="251" t="s">
        <v>161</v>
      </c>
    </row>
    <row r="181" s="16" customFormat="1">
      <c r="A181" s="16"/>
      <c r="B181" s="287"/>
      <c r="C181" s="288"/>
      <c r="D181" s="232" t="s">
        <v>250</v>
      </c>
      <c r="E181" s="289" t="s">
        <v>1</v>
      </c>
      <c r="F181" s="290" t="s">
        <v>485</v>
      </c>
      <c r="G181" s="288"/>
      <c r="H181" s="291">
        <v>206</v>
      </c>
      <c r="I181" s="292"/>
      <c r="J181" s="288"/>
      <c r="K181" s="288"/>
      <c r="L181" s="293"/>
      <c r="M181" s="294"/>
      <c r="N181" s="295"/>
      <c r="O181" s="295"/>
      <c r="P181" s="295"/>
      <c r="Q181" s="295"/>
      <c r="R181" s="295"/>
      <c r="S181" s="295"/>
      <c r="T181" s="29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T181" s="297" t="s">
        <v>250</v>
      </c>
      <c r="AU181" s="297" t="s">
        <v>90</v>
      </c>
      <c r="AV181" s="16" t="s">
        <v>177</v>
      </c>
      <c r="AW181" s="16" t="s">
        <v>36</v>
      </c>
      <c r="AX181" s="16" t="s">
        <v>80</v>
      </c>
      <c r="AY181" s="297" t="s">
        <v>161</v>
      </c>
    </row>
    <row r="182" s="14" customFormat="1">
      <c r="A182" s="14"/>
      <c r="B182" s="252"/>
      <c r="C182" s="253"/>
      <c r="D182" s="232" t="s">
        <v>250</v>
      </c>
      <c r="E182" s="254" t="s">
        <v>1</v>
      </c>
      <c r="F182" s="255" t="s">
        <v>253</v>
      </c>
      <c r="G182" s="253"/>
      <c r="H182" s="256">
        <v>206</v>
      </c>
      <c r="I182" s="257"/>
      <c r="J182" s="253"/>
      <c r="K182" s="253"/>
      <c r="L182" s="258"/>
      <c r="M182" s="259"/>
      <c r="N182" s="260"/>
      <c r="O182" s="260"/>
      <c r="P182" s="260"/>
      <c r="Q182" s="260"/>
      <c r="R182" s="260"/>
      <c r="S182" s="260"/>
      <c r="T182" s="261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T182" s="262" t="s">
        <v>250</v>
      </c>
      <c r="AU182" s="262" t="s">
        <v>90</v>
      </c>
      <c r="AV182" s="14" t="s">
        <v>184</v>
      </c>
      <c r="AW182" s="14" t="s">
        <v>36</v>
      </c>
      <c r="AX182" s="14" t="s">
        <v>88</v>
      </c>
      <c r="AY182" s="262" t="s">
        <v>161</v>
      </c>
    </row>
    <row r="183" s="2" customFormat="1" ht="21.75" customHeight="1">
      <c r="A183" s="39"/>
      <c r="B183" s="40"/>
      <c r="C183" s="263" t="s">
        <v>319</v>
      </c>
      <c r="D183" s="263" t="s">
        <v>261</v>
      </c>
      <c r="E183" s="264" t="s">
        <v>486</v>
      </c>
      <c r="F183" s="265" t="s">
        <v>487</v>
      </c>
      <c r="G183" s="266" t="s">
        <v>441</v>
      </c>
      <c r="H183" s="267">
        <v>572.25</v>
      </c>
      <c r="I183" s="268"/>
      <c r="J183" s="269">
        <f>ROUND(I183*H183,2)</f>
        <v>0</v>
      </c>
      <c r="K183" s="265" t="s">
        <v>168</v>
      </c>
      <c r="L183" s="270"/>
      <c r="M183" s="271" t="s">
        <v>1</v>
      </c>
      <c r="N183" s="272" t="s">
        <v>45</v>
      </c>
      <c r="O183" s="92"/>
      <c r="P183" s="228">
        <f>O183*H183</f>
        <v>0</v>
      </c>
      <c r="Q183" s="228">
        <v>0.00010000000000000001</v>
      </c>
      <c r="R183" s="228">
        <f>Q183*H183</f>
        <v>0.057225000000000005</v>
      </c>
      <c r="S183" s="228">
        <v>0</v>
      </c>
      <c r="T183" s="229">
        <f>S183*H183</f>
        <v>0</v>
      </c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R183" s="230" t="s">
        <v>309</v>
      </c>
      <c r="AT183" s="230" t="s">
        <v>261</v>
      </c>
      <c r="AU183" s="230" t="s">
        <v>90</v>
      </c>
      <c r="AY183" s="18" t="s">
        <v>161</v>
      </c>
      <c r="BE183" s="231">
        <f>IF(N183="základní",J183,0)</f>
        <v>0</v>
      </c>
      <c r="BF183" s="231">
        <f>IF(N183="snížená",J183,0)</f>
        <v>0</v>
      </c>
      <c r="BG183" s="231">
        <f>IF(N183="zákl. přenesená",J183,0)</f>
        <v>0</v>
      </c>
      <c r="BH183" s="231">
        <f>IF(N183="sníž. přenesená",J183,0)</f>
        <v>0</v>
      </c>
      <c r="BI183" s="231">
        <f>IF(N183="nulová",J183,0)</f>
        <v>0</v>
      </c>
      <c r="BJ183" s="18" t="s">
        <v>88</v>
      </c>
      <c r="BK183" s="231">
        <f>ROUND(I183*H183,2)</f>
        <v>0</v>
      </c>
      <c r="BL183" s="18" t="s">
        <v>303</v>
      </c>
      <c r="BM183" s="230" t="s">
        <v>488</v>
      </c>
    </row>
    <row r="184" s="13" customFormat="1">
      <c r="A184" s="13"/>
      <c r="B184" s="241"/>
      <c r="C184" s="242"/>
      <c r="D184" s="232" t="s">
        <v>250</v>
      </c>
      <c r="E184" s="242"/>
      <c r="F184" s="244" t="s">
        <v>489</v>
      </c>
      <c r="G184" s="242"/>
      <c r="H184" s="245">
        <v>572.25</v>
      </c>
      <c r="I184" s="246"/>
      <c r="J184" s="242"/>
      <c r="K184" s="242"/>
      <c r="L184" s="247"/>
      <c r="M184" s="248"/>
      <c r="N184" s="249"/>
      <c r="O184" s="249"/>
      <c r="P184" s="249"/>
      <c r="Q184" s="249"/>
      <c r="R184" s="249"/>
      <c r="S184" s="249"/>
      <c r="T184" s="250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251" t="s">
        <v>250</v>
      </c>
      <c r="AU184" s="251" t="s">
        <v>90</v>
      </c>
      <c r="AV184" s="13" t="s">
        <v>90</v>
      </c>
      <c r="AW184" s="13" t="s">
        <v>4</v>
      </c>
      <c r="AX184" s="13" t="s">
        <v>88</v>
      </c>
      <c r="AY184" s="251" t="s">
        <v>161</v>
      </c>
    </row>
    <row r="185" s="2" customFormat="1" ht="16.5" customHeight="1">
      <c r="A185" s="39"/>
      <c r="B185" s="40"/>
      <c r="C185" s="219" t="s">
        <v>323</v>
      </c>
      <c r="D185" s="219" t="s">
        <v>164</v>
      </c>
      <c r="E185" s="220" t="s">
        <v>490</v>
      </c>
      <c r="F185" s="221" t="s">
        <v>491</v>
      </c>
      <c r="G185" s="222" t="s">
        <v>256</v>
      </c>
      <c r="H185" s="223">
        <v>6</v>
      </c>
      <c r="I185" s="224"/>
      <c r="J185" s="225">
        <f>ROUND(I185*H185,2)</f>
        <v>0</v>
      </c>
      <c r="K185" s="221" t="s">
        <v>168</v>
      </c>
      <c r="L185" s="45"/>
      <c r="M185" s="226" t="s">
        <v>1</v>
      </c>
      <c r="N185" s="227" t="s">
        <v>45</v>
      </c>
      <c r="O185" s="92"/>
      <c r="P185" s="228">
        <f>O185*H185</f>
        <v>0</v>
      </c>
      <c r="Q185" s="228">
        <v>0</v>
      </c>
      <c r="R185" s="228">
        <f>Q185*H185</f>
        <v>0</v>
      </c>
      <c r="S185" s="228">
        <v>0</v>
      </c>
      <c r="T185" s="229">
        <f>S185*H185</f>
        <v>0</v>
      </c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R185" s="230" t="s">
        <v>303</v>
      </c>
      <c r="AT185" s="230" t="s">
        <v>164</v>
      </c>
      <c r="AU185" s="230" t="s">
        <v>90</v>
      </c>
      <c r="AY185" s="18" t="s">
        <v>161</v>
      </c>
      <c r="BE185" s="231">
        <f>IF(N185="základní",J185,0)</f>
        <v>0</v>
      </c>
      <c r="BF185" s="231">
        <f>IF(N185="snížená",J185,0)</f>
        <v>0</v>
      </c>
      <c r="BG185" s="231">
        <f>IF(N185="zákl. přenesená",J185,0)</f>
        <v>0</v>
      </c>
      <c r="BH185" s="231">
        <f>IF(N185="sníž. přenesená",J185,0)</f>
        <v>0</v>
      </c>
      <c r="BI185" s="231">
        <f>IF(N185="nulová",J185,0)</f>
        <v>0</v>
      </c>
      <c r="BJ185" s="18" t="s">
        <v>88</v>
      </c>
      <c r="BK185" s="231">
        <f>ROUND(I185*H185,2)</f>
        <v>0</v>
      </c>
      <c r="BL185" s="18" t="s">
        <v>303</v>
      </c>
      <c r="BM185" s="230" t="s">
        <v>492</v>
      </c>
    </row>
    <row r="186" s="15" customFormat="1">
      <c r="A186" s="15"/>
      <c r="B186" s="273"/>
      <c r="C186" s="274"/>
      <c r="D186" s="232" t="s">
        <v>250</v>
      </c>
      <c r="E186" s="275" t="s">
        <v>1</v>
      </c>
      <c r="F186" s="276" t="s">
        <v>493</v>
      </c>
      <c r="G186" s="274"/>
      <c r="H186" s="275" t="s">
        <v>1</v>
      </c>
      <c r="I186" s="277"/>
      <c r="J186" s="274"/>
      <c r="K186" s="274"/>
      <c r="L186" s="278"/>
      <c r="M186" s="279"/>
      <c r="N186" s="280"/>
      <c r="O186" s="280"/>
      <c r="P186" s="280"/>
      <c r="Q186" s="280"/>
      <c r="R186" s="280"/>
      <c r="S186" s="280"/>
      <c r="T186" s="281"/>
      <c r="U186" s="15"/>
      <c r="V186" s="15"/>
      <c r="W186" s="15"/>
      <c r="X186" s="15"/>
      <c r="Y186" s="15"/>
      <c r="Z186" s="15"/>
      <c r="AA186" s="15"/>
      <c r="AB186" s="15"/>
      <c r="AC186" s="15"/>
      <c r="AD186" s="15"/>
      <c r="AE186" s="15"/>
      <c r="AT186" s="282" t="s">
        <v>250</v>
      </c>
      <c r="AU186" s="282" t="s">
        <v>90</v>
      </c>
      <c r="AV186" s="15" t="s">
        <v>88</v>
      </c>
      <c r="AW186" s="15" t="s">
        <v>36</v>
      </c>
      <c r="AX186" s="15" t="s">
        <v>80</v>
      </c>
      <c r="AY186" s="282" t="s">
        <v>161</v>
      </c>
    </row>
    <row r="187" s="13" customFormat="1">
      <c r="A187" s="13"/>
      <c r="B187" s="241"/>
      <c r="C187" s="242"/>
      <c r="D187" s="232" t="s">
        <v>250</v>
      </c>
      <c r="E187" s="243" t="s">
        <v>1</v>
      </c>
      <c r="F187" s="244" t="s">
        <v>494</v>
      </c>
      <c r="G187" s="242"/>
      <c r="H187" s="245">
        <v>6</v>
      </c>
      <c r="I187" s="246"/>
      <c r="J187" s="242"/>
      <c r="K187" s="242"/>
      <c r="L187" s="247"/>
      <c r="M187" s="248"/>
      <c r="N187" s="249"/>
      <c r="O187" s="249"/>
      <c r="P187" s="249"/>
      <c r="Q187" s="249"/>
      <c r="R187" s="249"/>
      <c r="S187" s="249"/>
      <c r="T187" s="250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51" t="s">
        <v>250</v>
      </c>
      <c r="AU187" s="251" t="s">
        <v>90</v>
      </c>
      <c r="AV187" s="13" t="s">
        <v>90</v>
      </c>
      <c r="AW187" s="13" t="s">
        <v>36</v>
      </c>
      <c r="AX187" s="13" t="s">
        <v>88</v>
      </c>
      <c r="AY187" s="251" t="s">
        <v>161</v>
      </c>
    </row>
    <row r="188" s="2" customFormat="1" ht="24.15" customHeight="1">
      <c r="A188" s="39"/>
      <c r="B188" s="40"/>
      <c r="C188" s="263" t="s">
        <v>327</v>
      </c>
      <c r="D188" s="263" t="s">
        <v>261</v>
      </c>
      <c r="E188" s="264" t="s">
        <v>495</v>
      </c>
      <c r="F188" s="265" t="s">
        <v>496</v>
      </c>
      <c r="G188" s="266" t="s">
        <v>256</v>
      </c>
      <c r="H188" s="267">
        <v>6</v>
      </c>
      <c r="I188" s="268"/>
      <c r="J188" s="269">
        <f>ROUND(I188*H188,2)</f>
        <v>0</v>
      </c>
      <c r="K188" s="265" t="s">
        <v>168</v>
      </c>
      <c r="L188" s="270"/>
      <c r="M188" s="271" t="s">
        <v>1</v>
      </c>
      <c r="N188" s="272" t="s">
        <v>45</v>
      </c>
      <c r="O188" s="92"/>
      <c r="P188" s="228">
        <f>O188*H188</f>
        <v>0</v>
      </c>
      <c r="Q188" s="228">
        <v>9.0000000000000006E-05</v>
      </c>
      <c r="R188" s="228">
        <f>Q188*H188</f>
        <v>0.00054000000000000001</v>
      </c>
      <c r="S188" s="228">
        <v>0</v>
      </c>
      <c r="T188" s="229">
        <f>S188*H188</f>
        <v>0</v>
      </c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R188" s="230" t="s">
        <v>309</v>
      </c>
      <c r="AT188" s="230" t="s">
        <v>261</v>
      </c>
      <c r="AU188" s="230" t="s">
        <v>90</v>
      </c>
      <c r="AY188" s="18" t="s">
        <v>161</v>
      </c>
      <c r="BE188" s="231">
        <f>IF(N188="základní",J188,0)</f>
        <v>0</v>
      </c>
      <c r="BF188" s="231">
        <f>IF(N188="snížená",J188,0)</f>
        <v>0</v>
      </c>
      <c r="BG188" s="231">
        <f>IF(N188="zákl. přenesená",J188,0)</f>
        <v>0</v>
      </c>
      <c r="BH188" s="231">
        <f>IF(N188="sníž. přenesená",J188,0)</f>
        <v>0</v>
      </c>
      <c r="BI188" s="231">
        <f>IF(N188="nulová",J188,0)</f>
        <v>0</v>
      </c>
      <c r="BJ188" s="18" t="s">
        <v>88</v>
      </c>
      <c r="BK188" s="231">
        <f>ROUND(I188*H188,2)</f>
        <v>0</v>
      </c>
      <c r="BL188" s="18" t="s">
        <v>303</v>
      </c>
      <c r="BM188" s="230" t="s">
        <v>497</v>
      </c>
    </row>
    <row r="189" s="2" customFormat="1" ht="16.5" customHeight="1">
      <c r="A189" s="39"/>
      <c r="B189" s="40"/>
      <c r="C189" s="219" t="s">
        <v>330</v>
      </c>
      <c r="D189" s="219" t="s">
        <v>164</v>
      </c>
      <c r="E189" s="220" t="s">
        <v>498</v>
      </c>
      <c r="F189" s="221" t="s">
        <v>499</v>
      </c>
      <c r="G189" s="222" t="s">
        <v>256</v>
      </c>
      <c r="H189" s="223">
        <v>14</v>
      </c>
      <c r="I189" s="224"/>
      <c r="J189" s="225">
        <f>ROUND(I189*H189,2)</f>
        <v>0</v>
      </c>
      <c r="K189" s="221" t="s">
        <v>168</v>
      </c>
      <c r="L189" s="45"/>
      <c r="M189" s="226" t="s">
        <v>1</v>
      </c>
      <c r="N189" s="227" t="s">
        <v>45</v>
      </c>
      <c r="O189" s="92"/>
      <c r="P189" s="228">
        <f>O189*H189</f>
        <v>0</v>
      </c>
      <c r="Q189" s="228">
        <v>0</v>
      </c>
      <c r="R189" s="228">
        <f>Q189*H189</f>
        <v>0</v>
      </c>
      <c r="S189" s="228">
        <v>0</v>
      </c>
      <c r="T189" s="229">
        <f>S189*H189</f>
        <v>0</v>
      </c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R189" s="230" t="s">
        <v>303</v>
      </c>
      <c r="AT189" s="230" t="s">
        <v>164</v>
      </c>
      <c r="AU189" s="230" t="s">
        <v>90</v>
      </c>
      <c r="AY189" s="18" t="s">
        <v>161</v>
      </c>
      <c r="BE189" s="231">
        <f>IF(N189="základní",J189,0)</f>
        <v>0</v>
      </c>
      <c r="BF189" s="231">
        <f>IF(N189="snížená",J189,0)</f>
        <v>0</v>
      </c>
      <c r="BG189" s="231">
        <f>IF(N189="zákl. přenesená",J189,0)</f>
        <v>0</v>
      </c>
      <c r="BH189" s="231">
        <f>IF(N189="sníž. přenesená",J189,0)</f>
        <v>0</v>
      </c>
      <c r="BI189" s="231">
        <f>IF(N189="nulová",J189,0)</f>
        <v>0</v>
      </c>
      <c r="BJ189" s="18" t="s">
        <v>88</v>
      </c>
      <c r="BK189" s="231">
        <f>ROUND(I189*H189,2)</f>
        <v>0</v>
      </c>
      <c r="BL189" s="18" t="s">
        <v>303</v>
      </c>
      <c r="BM189" s="230" t="s">
        <v>500</v>
      </c>
    </row>
    <row r="190" s="2" customFormat="1" ht="24.15" customHeight="1">
      <c r="A190" s="39"/>
      <c r="B190" s="40"/>
      <c r="C190" s="263" t="s">
        <v>7</v>
      </c>
      <c r="D190" s="263" t="s">
        <v>261</v>
      </c>
      <c r="E190" s="264" t="s">
        <v>501</v>
      </c>
      <c r="F190" s="265" t="s">
        <v>502</v>
      </c>
      <c r="G190" s="266" t="s">
        <v>256</v>
      </c>
      <c r="H190" s="267">
        <v>14</v>
      </c>
      <c r="I190" s="268"/>
      <c r="J190" s="269">
        <f>ROUND(I190*H190,2)</f>
        <v>0</v>
      </c>
      <c r="K190" s="265" t="s">
        <v>168</v>
      </c>
      <c r="L190" s="270"/>
      <c r="M190" s="271" t="s">
        <v>1</v>
      </c>
      <c r="N190" s="272" t="s">
        <v>45</v>
      </c>
      <c r="O190" s="92"/>
      <c r="P190" s="228">
        <f>O190*H190</f>
        <v>0</v>
      </c>
      <c r="Q190" s="228">
        <v>9.0000000000000006E-05</v>
      </c>
      <c r="R190" s="228">
        <f>Q190*H190</f>
        <v>0.0012600000000000001</v>
      </c>
      <c r="S190" s="228">
        <v>0</v>
      </c>
      <c r="T190" s="229">
        <f>S190*H190</f>
        <v>0</v>
      </c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R190" s="230" t="s">
        <v>309</v>
      </c>
      <c r="AT190" s="230" t="s">
        <v>261</v>
      </c>
      <c r="AU190" s="230" t="s">
        <v>90</v>
      </c>
      <c r="AY190" s="18" t="s">
        <v>161</v>
      </c>
      <c r="BE190" s="231">
        <f>IF(N190="základní",J190,0)</f>
        <v>0</v>
      </c>
      <c r="BF190" s="231">
        <f>IF(N190="snížená",J190,0)</f>
        <v>0</v>
      </c>
      <c r="BG190" s="231">
        <f>IF(N190="zákl. přenesená",J190,0)</f>
        <v>0</v>
      </c>
      <c r="BH190" s="231">
        <f>IF(N190="sníž. přenesená",J190,0)</f>
        <v>0</v>
      </c>
      <c r="BI190" s="231">
        <f>IF(N190="nulová",J190,0)</f>
        <v>0</v>
      </c>
      <c r="BJ190" s="18" t="s">
        <v>88</v>
      </c>
      <c r="BK190" s="231">
        <f>ROUND(I190*H190,2)</f>
        <v>0</v>
      </c>
      <c r="BL190" s="18" t="s">
        <v>303</v>
      </c>
      <c r="BM190" s="230" t="s">
        <v>503</v>
      </c>
    </row>
    <row r="191" s="2" customFormat="1" ht="33" customHeight="1">
      <c r="A191" s="39"/>
      <c r="B191" s="40"/>
      <c r="C191" s="219" t="s">
        <v>336</v>
      </c>
      <c r="D191" s="219" t="s">
        <v>164</v>
      </c>
      <c r="E191" s="220" t="s">
        <v>504</v>
      </c>
      <c r="F191" s="221" t="s">
        <v>505</v>
      </c>
      <c r="G191" s="222" t="s">
        <v>441</v>
      </c>
      <c r="H191" s="223">
        <v>579</v>
      </c>
      <c r="I191" s="224"/>
      <c r="J191" s="225">
        <f>ROUND(I191*H191,2)</f>
        <v>0</v>
      </c>
      <c r="K191" s="221" t="s">
        <v>168</v>
      </c>
      <c r="L191" s="45"/>
      <c r="M191" s="226" t="s">
        <v>1</v>
      </c>
      <c r="N191" s="227" t="s">
        <v>45</v>
      </c>
      <c r="O191" s="92"/>
      <c r="P191" s="228">
        <f>O191*H191</f>
        <v>0</v>
      </c>
      <c r="Q191" s="228">
        <v>0</v>
      </c>
      <c r="R191" s="228">
        <f>Q191*H191</f>
        <v>0</v>
      </c>
      <c r="S191" s="228">
        <v>0</v>
      </c>
      <c r="T191" s="229">
        <f>S191*H191</f>
        <v>0</v>
      </c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R191" s="230" t="s">
        <v>303</v>
      </c>
      <c r="AT191" s="230" t="s">
        <v>164</v>
      </c>
      <c r="AU191" s="230" t="s">
        <v>90</v>
      </c>
      <c r="AY191" s="18" t="s">
        <v>161</v>
      </c>
      <c r="BE191" s="231">
        <f>IF(N191="základní",J191,0)</f>
        <v>0</v>
      </c>
      <c r="BF191" s="231">
        <f>IF(N191="snížená",J191,0)</f>
        <v>0</v>
      </c>
      <c r="BG191" s="231">
        <f>IF(N191="zákl. přenesená",J191,0)</f>
        <v>0</v>
      </c>
      <c r="BH191" s="231">
        <f>IF(N191="sníž. přenesená",J191,0)</f>
        <v>0</v>
      </c>
      <c r="BI191" s="231">
        <f>IF(N191="nulová",J191,0)</f>
        <v>0</v>
      </c>
      <c r="BJ191" s="18" t="s">
        <v>88</v>
      </c>
      <c r="BK191" s="231">
        <f>ROUND(I191*H191,2)</f>
        <v>0</v>
      </c>
      <c r="BL191" s="18" t="s">
        <v>303</v>
      </c>
      <c r="BM191" s="230" t="s">
        <v>506</v>
      </c>
    </row>
    <row r="192" s="15" customFormat="1">
      <c r="A192" s="15"/>
      <c r="B192" s="273"/>
      <c r="C192" s="274"/>
      <c r="D192" s="232" t="s">
        <v>250</v>
      </c>
      <c r="E192" s="275" t="s">
        <v>1</v>
      </c>
      <c r="F192" s="276" t="s">
        <v>507</v>
      </c>
      <c r="G192" s="274"/>
      <c r="H192" s="275" t="s">
        <v>1</v>
      </c>
      <c r="I192" s="277"/>
      <c r="J192" s="274"/>
      <c r="K192" s="274"/>
      <c r="L192" s="278"/>
      <c r="M192" s="279"/>
      <c r="N192" s="280"/>
      <c r="O192" s="280"/>
      <c r="P192" s="280"/>
      <c r="Q192" s="280"/>
      <c r="R192" s="280"/>
      <c r="S192" s="280"/>
      <c r="T192" s="281"/>
      <c r="U192" s="15"/>
      <c r="V192" s="15"/>
      <c r="W192" s="15"/>
      <c r="X192" s="15"/>
      <c r="Y192" s="15"/>
      <c r="Z192" s="15"/>
      <c r="AA192" s="15"/>
      <c r="AB192" s="15"/>
      <c r="AC192" s="15"/>
      <c r="AD192" s="15"/>
      <c r="AE192" s="15"/>
      <c r="AT192" s="282" t="s">
        <v>250</v>
      </c>
      <c r="AU192" s="282" t="s">
        <v>90</v>
      </c>
      <c r="AV192" s="15" t="s">
        <v>88</v>
      </c>
      <c r="AW192" s="15" t="s">
        <v>36</v>
      </c>
      <c r="AX192" s="15" t="s">
        <v>80</v>
      </c>
      <c r="AY192" s="282" t="s">
        <v>161</v>
      </c>
    </row>
    <row r="193" s="13" customFormat="1">
      <c r="A193" s="13"/>
      <c r="B193" s="241"/>
      <c r="C193" s="242"/>
      <c r="D193" s="232" t="s">
        <v>250</v>
      </c>
      <c r="E193" s="243" t="s">
        <v>1</v>
      </c>
      <c r="F193" s="244" t="s">
        <v>508</v>
      </c>
      <c r="G193" s="242"/>
      <c r="H193" s="245">
        <v>545</v>
      </c>
      <c r="I193" s="246"/>
      <c r="J193" s="242"/>
      <c r="K193" s="242"/>
      <c r="L193" s="247"/>
      <c r="M193" s="248"/>
      <c r="N193" s="249"/>
      <c r="O193" s="249"/>
      <c r="P193" s="249"/>
      <c r="Q193" s="249"/>
      <c r="R193" s="249"/>
      <c r="S193" s="249"/>
      <c r="T193" s="250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T193" s="251" t="s">
        <v>250</v>
      </c>
      <c r="AU193" s="251" t="s">
        <v>90</v>
      </c>
      <c r="AV193" s="13" t="s">
        <v>90</v>
      </c>
      <c r="AW193" s="13" t="s">
        <v>36</v>
      </c>
      <c r="AX193" s="13" t="s">
        <v>80</v>
      </c>
      <c r="AY193" s="251" t="s">
        <v>161</v>
      </c>
    </row>
    <row r="194" s="15" customFormat="1">
      <c r="A194" s="15"/>
      <c r="B194" s="273"/>
      <c r="C194" s="274"/>
      <c r="D194" s="232" t="s">
        <v>250</v>
      </c>
      <c r="E194" s="275" t="s">
        <v>1</v>
      </c>
      <c r="F194" s="276" t="s">
        <v>509</v>
      </c>
      <c r="G194" s="274"/>
      <c r="H194" s="275" t="s">
        <v>1</v>
      </c>
      <c r="I194" s="277"/>
      <c r="J194" s="274"/>
      <c r="K194" s="274"/>
      <c r="L194" s="278"/>
      <c r="M194" s="279"/>
      <c r="N194" s="280"/>
      <c r="O194" s="280"/>
      <c r="P194" s="280"/>
      <c r="Q194" s="280"/>
      <c r="R194" s="280"/>
      <c r="S194" s="280"/>
      <c r="T194" s="281"/>
      <c r="U194" s="15"/>
      <c r="V194" s="15"/>
      <c r="W194" s="15"/>
      <c r="X194" s="15"/>
      <c r="Y194" s="15"/>
      <c r="Z194" s="15"/>
      <c r="AA194" s="15"/>
      <c r="AB194" s="15"/>
      <c r="AC194" s="15"/>
      <c r="AD194" s="15"/>
      <c r="AE194" s="15"/>
      <c r="AT194" s="282" t="s">
        <v>250</v>
      </c>
      <c r="AU194" s="282" t="s">
        <v>90</v>
      </c>
      <c r="AV194" s="15" t="s">
        <v>88</v>
      </c>
      <c r="AW194" s="15" t="s">
        <v>36</v>
      </c>
      <c r="AX194" s="15" t="s">
        <v>80</v>
      </c>
      <c r="AY194" s="282" t="s">
        <v>161</v>
      </c>
    </row>
    <row r="195" s="13" customFormat="1">
      <c r="A195" s="13"/>
      <c r="B195" s="241"/>
      <c r="C195" s="242"/>
      <c r="D195" s="232" t="s">
        <v>250</v>
      </c>
      <c r="E195" s="243" t="s">
        <v>1</v>
      </c>
      <c r="F195" s="244" t="s">
        <v>510</v>
      </c>
      <c r="G195" s="242"/>
      <c r="H195" s="245">
        <v>34</v>
      </c>
      <c r="I195" s="246"/>
      <c r="J195" s="242"/>
      <c r="K195" s="242"/>
      <c r="L195" s="247"/>
      <c r="M195" s="248"/>
      <c r="N195" s="249"/>
      <c r="O195" s="249"/>
      <c r="P195" s="249"/>
      <c r="Q195" s="249"/>
      <c r="R195" s="249"/>
      <c r="S195" s="249"/>
      <c r="T195" s="250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251" t="s">
        <v>250</v>
      </c>
      <c r="AU195" s="251" t="s">
        <v>90</v>
      </c>
      <c r="AV195" s="13" t="s">
        <v>90</v>
      </c>
      <c r="AW195" s="13" t="s">
        <v>36</v>
      </c>
      <c r="AX195" s="13" t="s">
        <v>80</v>
      </c>
      <c r="AY195" s="251" t="s">
        <v>161</v>
      </c>
    </row>
    <row r="196" s="14" customFormat="1">
      <c r="A196" s="14"/>
      <c r="B196" s="252"/>
      <c r="C196" s="253"/>
      <c r="D196" s="232" t="s">
        <v>250</v>
      </c>
      <c r="E196" s="254" t="s">
        <v>1</v>
      </c>
      <c r="F196" s="255" t="s">
        <v>253</v>
      </c>
      <c r="G196" s="253"/>
      <c r="H196" s="256">
        <v>579</v>
      </c>
      <c r="I196" s="257"/>
      <c r="J196" s="253"/>
      <c r="K196" s="253"/>
      <c r="L196" s="258"/>
      <c r="M196" s="259"/>
      <c r="N196" s="260"/>
      <c r="O196" s="260"/>
      <c r="P196" s="260"/>
      <c r="Q196" s="260"/>
      <c r="R196" s="260"/>
      <c r="S196" s="260"/>
      <c r="T196" s="261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T196" s="262" t="s">
        <v>250</v>
      </c>
      <c r="AU196" s="262" t="s">
        <v>90</v>
      </c>
      <c r="AV196" s="14" t="s">
        <v>184</v>
      </c>
      <c r="AW196" s="14" t="s">
        <v>36</v>
      </c>
      <c r="AX196" s="14" t="s">
        <v>88</v>
      </c>
      <c r="AY196" s="262" t="s">
        <v>161</v>
      </c>
    </row>
    <row r="197" s="2" customFormat="1" ht="37.8" customHeight="1">
      <c r="A197" s="39"/>
      <c r="B197" s="40"/>
      <c r="C197" s="263" t="s">
        <v>341</v>
      </c>
      <c r="D197" s="263" t="s">
        <v>261</v>
      </c>
      <c r="E197" s="264" t="s">
        <v>511</v>
      </c>
      <c r="F197" s="265" t="s">
        <v>512</v>
      </c>
      <c r="G197" s="266" t="s">
        <v>441</v>
      </c>
      <c r="H197" s="267">
        <v>626.75</v>
      </c>
      <c r="I197" s="268"/>
      <c r="J197" s="269">
        <f>ROUND(I197*H197,2)</f>
        <v>0</v>
      </c>
      <c r="K197" s="265" t="s">
        <v>168</v>
      </c>
      <c r="L197" s="270"/>
      <c r="M197" s="271" t="s">
        <v>1</v>
      </c>
      <c r="N197" s="272" t="s">
        <v>45</v>
      </c>
      <c r="O197" s="92"/>
      <c r="P197" s="228">
        <f>O197*H197</f>
        <v>0</v>
      </c>
      <c r="Q197" s="228">
        <v>0.00016000000000000001</v>
      </c>
      <c r="R197" s="228">
        <f>Q197*H197</f>
        <v>0.10028000000000001</v>
      </c>
      <c r="S197" s="228">
        <v>0</v>
      </c>
      <c r="T197" s="229">
        <f>S197*H197</f>
        <v>0</v>
      </c>
      <c r="U197" s="39"/>
      <c r="V197" s="39"/>
      <c r="W197" s="39"/>
      <c r="X197" s="39"/>
      <c r="Y197" s="39"/>
      <c r="Z197" s="39"/>
      <c r="AA197" s="39"/>
      <c r="AB197" s="39"/>
      <c r="AC197" s="39"/>
      <c r="AD197" s="39"/>
      <c r="AE197" s="39"/>
      <c r="AR197" s="230" t="s">
        <v>309</v>
      </c>
      <c r="AT197" s="230" t="s">
        <v>261</v>
      </c>
      <c r="AU197" s="230" t="s">
        <v>90</v>
      </c>
      <c r="AY197" s="18" t="s">
        <v>161</v>
      </c>
      <c r="BE197" s="231">
        <f>IF(N197="základní",J197,0)</f>
        <v>0</v>
      </c>
      <c r="BF197" s="231">
        <f>IF(N197="snížená",J197,0)</f>
        <v>0</v>
      </c>
      <c r="BG197" s="231">
        <f>IF(N197="zákl. přenesená",J197,0)</f>
        <v>0</v>
      </c>
      <c r="BH197" s="231">
        <f>IF(N197="sníž. přenesená",J197,0)</f>
        <v>0</v>
      </c>
      <c r="BI197" s="231">
        <f>IF(N197="nulová",J197,0)</f>
        <v>0</v>
      </c>
      <c r="BJ197" s="18" t="s">
        <v>88</v>
      </c>
      <c r="BK197" s="231">
        <f>ROUND(I197*H197,2)</f>
        <v>0</v>
      </c>
      <c r="BL197" s="18" t="s">
        <v>303</v>
      </c>
      <c r="BM197" s="230" t="s">
        <v>513</v>
      </c>
    </row>
    <row r="198" s="2" customFormat="1">
      <c r="A198" s="39"/>
      <c r="B198" s="40"/>
      <c r="C198" s="41"/>
      <c r="D198" s="232" t="s">
        <v>171</v>
      </c>
      <c r="E198" s="41"/>
      <c r="F198" s="233" t="s">
        <v>514</v>
      </c>
      <c r="G198" s="41"/>
      <c r="H198" s="41"/>
      <c r="I198" s="234"/>
      <c r="J198" s="41"/>
      <c r="K198" s="41"/>
      <c r="L198" s="45"/>
      <c r="M198" s="235"/>
      <c r="N198" s="236"/>
      <c r="O198" s="92"/>
      <c r="P198" s="92"/>
      <c r="Q198" s="92"/>
      <c r="R198" s="92"/>
      <c r="S198" s="92"/>
      <c r="T198" s="93"/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T198" s="18" t="s">
        <v>171</v>
      </c>
      <c r="AU198" s="18" t="s">
        <v>90</v>
      </c>
    </row>
    <row r="199" s="13" customFormat="1">
      <c r="A199" s="13"/>
      <c r="B199" s="241"/>
      <c r="C199" s="242"/>
      <c r="D199" s="232" t="s">
        <v>250</v>
      </c>
      <c r="E199" s="242"/>
      <c r="F199" s="244" t="s">
        <v>515</v>
      </c>
      <c r="G199" s="242"/>
      <c r="H199" s="245">
        <v>626.75</v>
      </c>
      <c r="I199" s="246"/>
      <c r="J199" s="242"/>
      <c r="K199" s="242"/>
      <c r="L199" s="247"/>
      <c r="M199" s="248"/>
      <c r="N199" s="249"/>
      <c r="O199" s="249"/>
      <c r="P199" s="249"/>
      <c r="Q199" s="249"/>
      <c r="R199" s="249"/>
      <c r="S199" s="249"/>
      <c r="T199" s="250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T199" s="251" t="s">
        <v>250</v>
      </c>
      <c r="AU199" s="251" t="s">
        <v>90</v>
      </c>
      <c r="AV199" s="13" t="s">
        <v>90</v>
      </c>
      <c r="AW199" s="13" t="s">
        <v>4</v>
      </c>
      <c r="AX199" s="13" t="s">
        <v>88</v>
      </c>
      <c r="AY199" s="251" t="s">
        <v>161</v>
      </c>
    </row>
    <row r="200" s="2" customFormat="1" ht="37.8" customHeight="1">
      <c r="A200" s="39"/>
      <c r="B200" s="40"/>
      <c r="C200" s="263" t="s">
        <v>345</v>
      </c>
      <c r="D200" s="263" t="s">
        <v>261</v>
      </c>
      <c r="E200" s="264" t="s">
        <v>516</v>
      </c>
      <c r="F200" s="265" t="s">
        <v>517</v>
      </c>
      <c r="G200" s="266" t="s">
        <v>441</v>
      </c>
      <c r="H200" s="267">
        <v>39.100000000000001</v>
      </c>
      <c r="I200" s="268"/>
      <c r="J200" s="269">
        <f>ROUND(I200*H200,2)</f>
        <v>0</v>
      </c>
      <c r="K200" s="265" t="s">
        <v>518</v>
      </c>
      <c r="L200" s="270"/>
      <c r="M200" s="271" t="s">
        <v>1</v>
      </c>
      <c r="N200" s="272" t="s">
        <v>45</v>
      </c>
      <c r="O200" s="92"/>
      <c r="P200" s="228">
        <f>O200*H200</f>
        <v>0</v>
      </c>
      <c r="Q200" s="228">
        <v>0.00022000000000000001</v>
      </c>
      <c r="R200" s="228">
        <f>Q200*H200</f>
        <v>0.0086020000000000003</v>
      </c>
      <c r="S200" s="228">
        <v>0</v>
      </c>
      <c r="T200" s="229">
        <f>S200*H200</f>
        <v>0</v>
      </c>
      <c r="U200" s="39"/>
      <c r="V200" s="39"/>
      <c r="W200" s="39"/>
      <c r="X200" s="39"/>
      <c r="Y200" s="39"/>
      <c r="Z200" s="39"/>
      <c r="AA200" s="39"/>
      <c r="AB200" s="39"/>
      <c r="AC200" s="39"/>
      <c r="AD200" s="39"/>
      <c r="AE200" s="39"/>
      <c r="AR200" s="230" t="s">
        <v>309</v>
      </c>
      <c r="AT200" s="230" t="s">
        <v>261</v>
      </c>
      <c r="AU200" s="230" t="s">
        <v>90</v>
      </c>
      <c r="AY200" s="18" t="s">
        <v>161</v>
      </c>
      <c r="BE200" s="231">
        <f>IF(N200="základní",J200,0)</f>
        <v>0</v>
      </c>
      <c r="BF200" s="231">
        <f>IF(N200="snížená",J200,0)</f>
        <v>0</v>
      </c>
      <c r="BG200" s="231">
        <f>IF(N200="zákl. přenesená",J200,0)</f>
        <v>0</v>
      </c>
      <c r="BH200" s="231">
        <f>IF(N200="sníž. přenesená",J200,0)</f>
        <v>0</v>
      </c>
      <c r="BI200" s="231">
        <f>IF(N200="nulová",J200,0)</f>
        <v>0</v>
      </c>
      <c r="BJ200" s="18" t="s">
        <v>88</v>
      </c>
      <c r="BK200" s="231">
        <f>ROUND(I200*H200,2)</f>
        <v>0</v>
      </c>
      <c r="BL200" s="18" t="s">
        <v>303</v>
      </c>
      <c r="BM200" s="230" t="s">
        <v>519</v>
      </c>
    </row>
    <row r="201" s="2" customFormat="1">
      <c r="A201" s="39"/>
      <c r="B201" s="40"/>
      <c r="C201" s="41"/>
      <c r="D201" s="232" t="s">
        <v>171</v>
      </c>
      <c r="E201" s="41"/>
      <c r="F201" s="233" t="s">
        <v>520</v>
      </c>
      <c r="G201" s="41"/>
      <c r="H201" s="41"/>
      <c r="I201" s="234"/>
      <c r="J201" s="41"/>
      <c r="K201" s="41"/>
      <c r="L201" s="45"/>
      <c r="M201" s="235"/>
      <c r="N201" s="236"/>
      <c r="O201" s="92"/>
      <c r="P201" s="92"/>
      <c r="Q201" s="92"/>
      <c r="R201" s="92"/>
      <c r="S201" s="92"/>
      <c r="T201" s="93"/>
      <c r="U201" s="39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T201" s="18" t="s">
        <v>171</v>
      </c>
      <c r="AU201" s="18" t="s">
        <v>90</v>
      </c>
    </row>
    <row r="202" s="13" customFormat="1">
      <c r="A202" s="13"/>
      <c r="B202" s="241"/>
      <c r="C202" s="242"/>
      <c r="D202" s="232" t="s">
        <v>250</v>
      </c>
      <c r="E202" s="242"/>
      <c r="F202" s="244" t="s">
        <v>521</v>
      </c>
      <c r="G202" s="242"/>
      <c r="H202" s="245">
        <v>39.100000000000001</v>
      </c>
      <c r="I202" s="246"/>
      <c r="J202" s="242"/>
      <c r="K202" s="242"/>
      <c r="L202" s="247"/>
      <c r="M202" s="248"/>
      <c r="N202" s="249"/>
      <c r="O202" s="249"/>
      <c r="P202" s="249"/>
      <c r="Q202" s="249"/>
      <c r="R202" s="249"/>
      <c r="S202" s="249"/>
      <c r="T202" s="250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251" t="s">
        <v>250</v>
      </c>
      <c r="AU202" s="251" t="s">
        <v>90</v>
      </c>
      <c r="AV202" s="13" t="s">
        <v>90</v>
      </c>
      <c r="AW202" s="13" t="s">
        <v>4</v>
      </c>
      <c r="AX202" s="13" t="s">
        <v>88</v>
      </c>
      <c r="AY202" s="251" t="s">
        <v>161</v>
      </c>
    </row>
    <row r="203" s="2" customFormat="1" ht="37.8" customHeight="1">
      <c r="A203" s="39"/>
      <c r="B203" s="40"/>
      <c r="C203" s="219" t="s">
        <v>352</v>
      </c>
      <c r="D203" s="219" t="s">
        <v>164</v>
      </c>
      <c r="E203" s="220" t="s">
        <v>522</v>
      </c>
      <c r="F203" s="221" t="s">
        <v>523</v>
      </c>
      <c r="G203" s="222" t="s">
        <v>167</v>
      </c>
      <c r="H203" s="223">
        <v>1</v>
      </c>
      <c r="I203" s="224"/>
      <c r="J203" s="225">
        <f>ROUND(I203*H203,2)</f>
        <v>0</v>
      </c>
      <c r="K203" s="221" t="s">
        <v>308</v>
      </c>
      <c r="L203" s="45"/>
      <c r="M203" s="226" t="s">
        <v>1</v>
      </c>
      <c r="N203" s="227" t="s">
        <v>45</v>
      </c>
      <c r="O203" s="92"/>
      <c r="P203" s="228">
        <f>O203*H203</f>
        <v>0</v>
      </c>
      <c r="Q203" s="228">
        <v>0</v>
      </c>
      <c r="R203" s="228">
        <f>Q203*H203</f>
        <v>0</v>
      </c>
      <c r="S203" s="228">
        <v>0.00215</v>
      </c>
      <c r="T203" s="229">
        <f>S203*H203</f>
        <v>0.00215</v>
      </c>
      <c r="U203" s="39"/>
      <c r="V203" s="39"/>
      <c r="W203" s="39"/>
      <c r="X203" s="39"/>
      <c r="Y203" s="39"/>
      <c r="Z203" s="39"/>
      <c r="AA203" s="39"/>
      <c r="AB203" s="39"/>
      <c r="AC203" s="39"/>
      <c r="AD203" s="39"/>
      <c r="AE203" s="39"/>
      <c r="AR203" s="230" t="s">
        <v>303</v>
      </c>
      <c r="AT203" s="230" t="s">
        <v>164</v>
      </c>
      <c r="AU203" s="230" t="s">
        <v>90</v>
      </c>
      <c r="AY203" s="18" t="s">
        <v>161</v>
      </c>
      <c r="BE203" s="231">
        <f>IF(N203="základní",J203,0)</f>
        <v>0</v>
      </c>
      <c r="BF203" s="231">
        <f>IF(N203="snížená",J203,0)</f>
        <v>0</v>
      </c>
      <c r="BG203" s="231">
        <f>IF(N203="zákl. přenesená",J203,0)</f>
        <v>0</v>
      </c>
      <c r="BH203" s="231">
        <f>IF(N203="sníž. přenesená",J203,0)</f>
        <v>0</v>
      </c>
      <c r="BI203" s="231">
        <f>IF(N203="nulová",J203,0)</f>
        <v>0</v>
      </c>
      <c r="BJ203" s="18" t="s">
        <v>88</v>
      </c>
      <c r="BK203" s="231">
        <f>ROUND(I203*H203,2)</f>
        <v>0</v>
      </c>
      <c r="BL203" s="18" t="s">
        <v>303</v>
      </c>
      <c r="BM203" s="230" t="s">
        <v>524</v>
      </c>
    </row>
    <row r="204" s="2" customFormat="1">
      <c r="A204" s="39"/>
      <c r="B204" s="40"/>
      <c r="C204" s="41"/>
      <c r="D204" s="232" t="s">
        <v>171</v>
      </c>
      <c r="E204" s="41"/>
      <c r="F204" s="233" t="s">
        <v>525</v>
      </c>
      <c r="G204" s="41"/>
      <c r="H204" s="41"/>
      <c r="I204" s="234"/>
      <c r="J204" s="41"/>
      <c r="K204" s="41"/>
      <c r="L204" s="45"/>
      <c r="M204" s="235"/>
      <c r="N204" s="236"/>
      <c r="O204" s="92"/>
      <c r="P204" s="92"/>
      <c r="Q204" s="92"/>
      <c r="R204" s="92"/>
      <c r="S204" s="92"/>
      <c r="T204" s="93"/>
      <c r="U204" s="39"/>
      <c r="V204" s="39"/>
      <c r="W204" s="39"/>
      <c r="X204" s="39"/>
      <c r="Y204" s="39"/>
      <c r="Z204" s="39"/>
      <c r="AA204" s="39"/>
      <c r="AB204" s="39"/>
      <c r="AC204" s="39"/>
      <c r="AD204" s="39"/>
      <c r="AE204" s="39"/>
      <c r="AT204" s="18" t="s">
        <v>171</v>
      </c>
      <c r="AU204" s="18" t="s">
        <v>90</v>
      </c>
    </row>
    <row r="205" s="2" customFormat="1" ht="37.8" customHeight="1">
      <c r="A205" s="39"/>
      <c r="B205" s="40"/>
      <c r="C205" s="219" t="s">
        <v>359</v>
      </c>
      <c r="D205" s="219" t="s">
        <v>164</v>
      </c>
      <c r="E205" s="220" t="s">
        <v>526</v>
      </c>
      <c r="F205" s="221" t="s">
        <v>527</v>
      </c>
      <c r="G205" s="222" t="s">
        <v>167</v>
      </c>
      <c r="H205" s="223">
        <v>1</v>
      </c>
      <c r="I205" s="224"/>
      <c r="J205" s="225">
        <f>ROUND(I205*H205,2)</f>
        <v>0</v>
      </c>
      <c r="K205" s="221" t="s">
        <v>308</v>
      </c>
      <c r="L205" s="45"/>
      <c r="M205" s="226" t="s">
        <v>1</v>
      </c>
      <c r="N205" s="227" t="s">
        <v>45</v>
      </c>
      <c r="O205" s="92"/>
      <c r="P205" s="228">
        <f>O205*H205</f>
        <v>0</v>
      </c>
      <c r="Q205" s="228">
        <v>0</v>
      </c>
      <c r="R205" s="228">
        <f>Q205*H205</f>
        <v>0</v>
      </c>
      <c r="S205" s="228">
        <v>5.0000000000000002E-05</v>
      </c>
      <c r="T205" s="229">
        <f>S205*H205</f>
        <v>5.0000000000000002E-05</v>
      </c>
      <c r="U205" s="39"/>
      <c r="V205" s="39"/>
      <c r="W205" s="39"/>
      <c r="X205" s="39"/>
      <c r="Y205" s="39"/>
      <c r="Z205" s="39"/>
      <c r="AA205" s="39"/>
      <c r="AB205" s="39"/>
      <c r="AC205" s="39"/>
      <c r="AD205" s="39"/>
      <c r="AE205" s="39"/>
      <c r="AR205" s="230" t="s">
        <v>303</v>
      </c>
      <c r="AT205" s="230" t="s">
        <v>164</v>
      </c>
      <c r="AU205" s="230" t="s">
        <v>90</v>
      </c>
      <c r="AY205" s="18" t="s">
        <v>161</v>
      </c>
      <c r="BE205" s="231">
        <f>IF(N205="základní",J205,0)</f>
        <v>0</v>
      </c>
      <c r="BF205" s="231">
        <f>IF(N205="snížená",J205,0)</f>
        <v>0</v>
      </c>
      <c r="BG205" s="231">
        <f>IF(N205="zákl. přenesená",J205,0)</f>
        <v>0</v>
      </c>
      <c r="BH205" s="231">
        <f>IF(N205="sníž. přenesená",J205,0)</f>
        <v>0</v>
      </c>
      <c r="BI205" s="231">
        <f>IF(N205="nulová",J205,0)</f>
        <v>0</v>
      </c>
      <c r="BJ205" s="18" t="s">
        <v>88</v>
      </c>
      <c r="BK205" s="231">
        <f>ROUND(I205*H205,2)</f>
        <v>0</v>
      </c>
      <c r="BL205" s="18" t="s">
        <v>303</v>
      </c>
      <c r="BM205" s="230" t="s">
        <v>528</v>
      </c>
    </row>
    <row r="206" s="2" customFormat="1">
      <c r="A206" s="39"/>
      <c r="B206" s="40"/>
      <c r="C206" s="41"/>
      <c r="D206" s="232" t="s">
        <v>171</v>
      </c>
      <c r="E206" s="41"/>
      <c r="F206" s="233" t="s">
        <v>529</v>
      </c>
      <c r="G206" s="41"/>
      <c r="H206" s="41"/>
      <c r="I206" s="234"/>
      <c r="J206" s="41"/>
      <c r="K206" s="41"/>
      <c r="L206" s="45"/>
      <c r="M206" s="235"/>
      <c r="N206" s="236"/>
      <c r="O206" s="92"/>
      <c r="P206" s="92"/>
      <c r="Q206" s="92"/>
      <c r="R206" s="92"/>
      <c r="S206" s="92"/>
      <c r="T206" s="93"/>
      <c r="U206" s="39"/>
      <c r="V206" s="39"/>
      <c r="W206" s="39"/>
      <c r="X206" s="39"/>
      <c r="Y206" s="39"/>
      <c r="Z206" s="39"/>
      <c r="AA206" s="39"/>
      <c r="AB206" s="39"/>
      <c r="AC206" s="39"/>
      <c r="AD206" s="39"/>
      <c r="AE206" s="39"/>
      <c r="AT206" s="18" t="s">
        <v>171</v>
      </c>
      <c r="AU206" s="18" t="s">
        <v>90</v>
      </c>
    </row>
    <row r="207" s="2" customFormat="1" ht="33" customHeight="1">
      <c r="A207" s="39"/>
      <c r="B207" s="40"/>
      <c r="C207" s="219" t="s">
        <v>364</v>
      </c>
      <c r="D207" s="219" t="s">
        <v>164</v>
      </c>
      <c r="E207" s="220" t="s">
        <v>530</v>
      </c>
      <c r="F207" s="221" t="s">
        <v>531</v>
      </c>
      <c r="G207" s="222" t="s">
        <v>167</v>
      </c>
      <c r="H207" s="223">
        <v>1</v>
      </c>
      <c r="I207" s="224"/>
      <c r="J207" s="225">
        <f>ROUND(I207*H207,2)</f>
        <v>0</v>
      </c>
      <c r="K207" s="221" t="s">
        <v>308</v>
      </c>
      <c r="L207" s="45"/>
      <c r="M207" s="226" t="s">
        <v>1</v>
      </c>
      <c r="N207" s="227" t="s">
        <v>45</v>
      </c>
      <c r="O207" s="92"/>
      <c r="P207" s="228">
        <f>O207*H207</f>
        <v>0</v>
      </c>
      <c r="Q207" s="228">
        <v>0</v>
      </c>
      <c r="R207" s="228">
        <f>Q207*H207</f>
        <v>0</v>
      </c>
      <c r="S207" s="228">
        <v>0.0012999999999999999</v>
      </c>
      <c r="T207" s="229">
        <f>S207*H207</f>
        <v>0.0012999999999999999</v>
      </c>
      <c r="U207" s="39"/>
      <c r="V207" s="39"/>
      <c r="W207" s="39"/>
      <c r="X207" s="39"/>
      <c r="Y207" s="39"/>
      <c r="Z207" s="39"/>
      <c r="AA207" s="39"/>
      <c r="AB207" s="39"/>
      <c r="AC207" s="39"/>
      <c r="AD207" s="39"/>
      <c r="AE207" s="39"/>
      <c r="AR207" s="230" t="s">
        <v>303</v>
      </c>
      <c r="AT207" s="230" t="s">
        <v>164</v>
      </c>
      <c r="AU207" s="230" t="s">
        <v>90</v>
      </c>
      <c r="AY207" s="18" t="s">
        <v>161</v>
      </c>
      <c r="BE207" s="231">
        <f>IF(N207="základní",J207,0)</f>
        <v>0</v>
      </c>
      <c r="BF207" s="231">
        <f>IF(N207="snížená",J207,0)</f>
        <v>0</v>
      </c>
      <c r="BG207" s="231">
        <f>IF(N207="zákl. přenesená",J207,0)</f>
        <v>0</v>
      </c>
      <c r="BH207" s="231">
        <f>IF(N207="sníž. přenesená",J207,0)</f>
        <v>0</v>
      </c>
      <c r="BI207" s="231">
        <f>IF(N207="nulová",J207,0)</f>
        <v>0</v>
      </c>
      <c r="BJ207" s="18" t="s">
        <v>88</v>
      </c>
      <c r="BK207" s="231">
        <f>ROUND(I207*H207,2)</f>
        <v>0</v>
      </c>
      <c r="BL207" s="18" t="s">
        <v>303</v>
      </c>
      <c r="BM207" s="230" t="s">
        <v>532</v>
      </c>
    </row>
    <row r="208" s="2" customFormat="1">
      <c r="A208" s="39"/>
      <c r="B208" s="40"/>
      <c r="C208" s="41"/>
      <c r="D208" s="232" t="s">
        <v>171</v>
      </c>
      <c r="E208" s="41"/>
      <c r="F208" s="233" t="s">
        <v>533</v>
      </c>
      <c r="G208" s="41"/>
      <c r="H208" s="41"/>
      <c r="I208" s="234"/>
      <c r="J208" s="41"/>
      <c r="K208" s="41"/>
      <c r="L208" s="45"/>
      <c r="M208" s="235"/>
      <c r="N208" s="236"/>
      <c r="O208" s="92"/>
      <c r="P208" s="92"/>
      <c r="Q208" s="92"/>
      <c r="R208" s="92"/>
      <c r="S208" s="92"/>
      <c r="T208" s="93"/>
      <c r="U208" s="39"/>
      <c r="V208" s="39"/>
      <c r="W208" s="39"/>
      <c r="X208" s="39"/>
      <c r="Y208" s="39"/>
      <c r="Z208" s="39"/>
      <c r="AA208" s="39"/>
      <c r="AB208" s="39"/>
      <c r="AC208" s="39"/>
      <c r="AD208" s="39"/>
      <c r="AE208" s="39"/>
      <c r="AT208" s="18" t="s">
        <v>171</v>
      </c>
      <c r="AU208" s="18" t="s">
        <v>90</v>
      </c>
    </row>
    <row r="209" s="2" customFormat="1" ht="24.15" customHeight="1">
      <c r="A209" s="39"/>
      <c r="B209" s="40"/>
      <c r="C209" s="219" t="s">
        <v>371</v>
      </c>
      <c r="D209" s="219" t="s">
        <v>164</v>
      </c>
      <c r="E209" s="220" t="s">
        <v>534</v>
      </c>
      <c r="F209" s="221" t="s">
        <v>535</v>
      </c>
      <c r="G209" s="222" t="s">
        <v>256</v>
      </c>
      <c r="H209" s="223">
        <v>1</v>
      </c>
      <c r="I209" s="224"/>
      <c r="J209" s="225">
        <f>ROUND(I209*H209,2)</f>
        <v>0</v>
      </c>
      <c r="K209" s="221" t="s">
        <v>168</v>
      </c>
      <c r="L209" s="45"/>
      <c r="M209" s="226" t="s">
        <v>1</v>
      </c>
      <c r="N209" s="227" t="s">
        <v>45</v>
      </c>
      <c r="O209" s="92"/>
      <c r="P209" s="228">
        <f>O209*H209</f>
        <v>0</v>
      </c>
      <c r="Q209" s="228">
        <v>0</v>
      </c>
      <c r="R209" s="228">
        <f>Q209*H209</f>
        <v>0</v>
      </c>
      <c r="S209" s="228">
        <v>0</v>
      </c>
      <c r="T209" s="229">
        <f>S209*H209</f>
        <v>0</v>
      </c>
      <c r="U209" s="39"/>
      <c r="V209" s="39"/>
      <c r="W209" s="39"/>
      <c r="X209" s="39"/>
      <c r="Y209" s="39"/>
      <c r="Z209" s="39"/>
      <c r="AA209" s="39"/>
      <c r="AB209" s="39"/>
      <c r="AC209" s="39"/>
      <c r="AD209" s="39"/>
      <c r="AE209" s="39"/>
      <c r="AR209" s="230" t="s">
        <v>303</v>
      </c>
      <c r="AT209" s="230" t="s">
        <v>164</v>
      </c>
      <c r="AU209" s="230" t="s">
        <v>90</v>
      </c>
      <c r="AY209" s="18" t="s">
        <v>161</v>
      </c>
      <c r="BE209" s="231">
        <f>IF(N209="základní",J209,0)</f>
        <v>0</v>
      </c>
      <c r="BF209" s="231">
        <f>IF(N209="snížená",J209,0)</f>
        <v>0</v>
      </c>
      <c r="BG209" s="231">
        <f>IF(N209="zákl. přenesená",J209,0)</f>
        <v>0</v>
      </c>
      <c r="BH209" s="231">
        <f>IF(N209="sníž. přenesená",J209,0)</f>
        <v>0</v>
      </c>
      <c r="BI209" s="231">
        <f>IF(N209="nulová",J209,0)</f>
        <v>0</v>
      </c>
      <c r="BJ209" s="18" t="s">
        <v>88</v>
      </c>
      <c r="BK209" s="231">
        <f>ROUND(I209*H209,2)</f>
        <v>0</v>
      </c>
      <c r="BL209" s="18" t="s">
        <v>303</v>
      </c>
      <c r="BM209" s="230" t="s">
        <v>536</v>
      </c>
    </row>
    <row r="210" s="2" customFormat="1" ht="16.5" customHeight="1">
      <c r="A210" s="39"/>
      <c r="B210" s="40"/>
      <c r="C210" s="263" t="s">
        <v>379</v>
      </c>
      <c r="D210" s="263" t="s">
        <v>261</v>
      </c>
      <c r="E210" s="264" t="s">
        <v>537</v>
      </c>
      <c r="F210" s="265" t="s">
        <v>538</v>
      </c>
      <c r="G210" s="266" t="s">
        <v>256</v>
      </c>
      <c r="H210" s="267">
        <v>1</v>
      </c>
      <c r="I210" s="268"/>
      <c r="J210" s="269">
        <f>ROUND(I210*H210,2)</f>
        <v>0</v>
      </c>
      <c r="K210" s="265" t="s">
        <v>539</v>
      </c>
      <c r="L210" s="270"/>
      <c r="M210" s="271" t="s">
        <v>1</v>
      </c>
      <c r="N210" s="272" t="s">
        <v>45</v>
      </c>
      <c r="O210" s="92"/>
      <c r="P210" s="228">
        <f>O210*H210</f>
        <v>0</v>
      </c>
      <c r="Q210" s="228">
        <v>0.01</v>
      </c>
      <c r="R210" s="228">
        <f>Q210*H210</f>
        <v>0.01</v>
      </c>
      <c r="S210" s="228">
        <v>0</v>
      </c>
      <c r="T210" s="229">
        <f>S210*H210</f>
        <v>0</v>
      </c>
      <c r="U210" s="39"/>
      <c r="V210" s="39"/>
      <c r="W210" s="39"/>
      <c r="X210" s="39"/>
      <c r="Y210" s="39"/>
      <c r="Z210" s="39"/>
      <c r="AA210" s="39"/>
      <c r="AB210" s="39"/>
      <c r="AC210" s="39"/>
      <c r="AD210" s="39"/>
      <c r="AE210" s="39"/>
      <c r="AR210" s="230" t="s">
        <v>309</v>
      </c>
      <c r="AT210" s="230" t="s">
        <v>261</v>
      </c>
      <c r="AU210" s="230" t="s">
        <v>90</v>
      </c>
      <c r="AY210" s="18" t="s">
        <v>161</v>
      </c>
      <c r="BE210" s="231">
        <f>IF(N210="základní",J210,0)</f>
        <v>0</v>
      </c>
      <c r="BF210" s="231">
        <f>IF(N210="snížená",J210,0)</f>
        <v>0</v>
      </c>
      <c r="BG210" s="231">
        <f>IF(N210="zákl. přenesená",J210,0)</f>
        <v>0</v>
      </c>
      <c r="BH210" s="231">
        <f>IF(N210="sníž. přenesená",J210,0)</f>
        <v>0</v>
      </c>
      <c r="BI210" s="231">
        <f>IF(N210="nulová",J210,0)</f>
        <v>0</v>
      </c>
      <c r="BJ210" s="18" t="s">
        <v>88</v>
      </c>
      <c r="BK210" s="231">
        <f>ROUND(I210*H210,2)</f>
        <v>0</v>
      </c>
      <c r="BL210" s="18" t="s">
        <v>303</v>
      </c>
      <c r="BM210" s="230" t="s">
        <v>540</v>
      </c>
    </row>
    <row r="211" s="2" customFormat="1" ht="24.15" customHeight="1">
      <c r="A211" s="39"/>
      <c r="B211" s="40"/>
      <c r="C211" s="219" t="s">
        <v>383</v>
      </c>
      <c r="D211" s="219" t="s">
        <v>164</v>
      </c>
      <c r="E211" s="220" t="s">
        <v>541</v>
      </c>
      <c r="F211" s="221" t="s">
        <v>542</v>
      </c>
      <c r="G211" s="222" t="s">
        <v>256</v>
      </c>
      <c r="H211" s="223">
        <v>52</v>
      </c>
      <c r="I211" s="224"/>
      <c r="J211" s="225">
        <f>ROUND(I211*H211,2)</f>
        <v>0</v>
      </c>
      <c r="K211" s="221" t="s">
        <v>168</v>
      </c>
      <c r="L211" s="45"/>
      <c r="M211" s="226" t="s">
        <v>1</v>
      </c>
      <c r="N211" s="227" t="s">
        <v>45</v>
      </c>
      <c r="O211" s="92"/>
      <c r="P211" s="228">
        <f>O211*H211</f>
        <v>0</v>
      </c>
      <c r="Q211" s="228">
        <v>0</v>
      </c>
      <c r="R211" s="228">
        <f>Q211*H211</f>
        <v>0</v>
      </c>
      <c r="S211" s="228">
        <v>0</v>
      </c>
      <c r="T211" s="229">
        <f>S211*H211</f>
        <v>0</v>
      </c>
      <c r="U211" s="39"/>
      <c r="V211" s="39"/>
      <c r="W211" s="39"/>
      <c r="X211" s="39"/>
      <c r="Y211" s="39"/>
      <c r="Z211" s="39"/>
      <c r="AA211" s="39"/>
      <c r="AB211" s="39"/>
      <c r="AC211" s="39"/>
      <c r="AD211" s="39"/>
      <c r="AE211" s="39"/>
      <c r="AR211" s="230" t="s">
        <v>303</v>
      </c>
      <c r="AT211" s="230" t="s">
        <v>164</v>
      </c>
      <c r="AU211" s="230" t="s">
        <v>90</v>
      </c>
      <c r="AY211" s="18" t="s">
        <v>161</v>
      </c>
      <c r="BE211" s="231">
        <f>IF(N211="základní",J211,0)</f>
        <v>0</v>
      </c>
      <c r="BF211" s="231">
        <f>IF(N211="snížená",J211,0)</f>
        <v>0</v>
      </c>
      <c r="BG211" s="231">
        <f>IF(N211="zákl. přenesená",J211,0)</f>
        <v>0</v>
      </c>
      <c r="BH211" s="231">
        <f>IF(N211="sníž. přenesená",J211,0)</f>
        <v>0</v>
      </c>
      <c r="BI211" s="231">
        <f>IF(N211="nulová",J211,0)</f>
        <v>0</v>
      </c>
      <c r="BJ211" s="18" t="s">
        <v>88</v>
      </c>
      <c r="BK211" s="231">
        <f>ROUND(I211*H211,2)</f>
        <v>0</v>
      </c>
      <c r="BL211" s="18" t="s">
        <v>303</v>
      </c>
      <c r="BM211" s="230" t="s">
        <v>543</v>
      </c>
    </row>
    <row r="212" s="2" customFormat="1" ht="24.15" customHeight="1">
      <c r="A212" s="39"/>
      <c r="B212" s="40"/>
      <c r="C212" s="219" t="s">
        <v>388</v>
      </c>
      <c r="D212" s="219" t="s">
        <v>164</v>
      </c>
      <c r="E212" s="220" t="s">
        <v>544</v>
      </c>
      <c r="F212" s="221" t="s">
        <v>545</v>
      </c>
      <c r="G212" s="222" t="s">
        <v>256</v>
      </c>
      <c r="H212" s="223">
        <v>52</v>
      </c>
      <c r="I212" s="224"/>
      <c r="J212" s="225">
        <f>ROUND(I212*H212,2)</f>
        <v>0</v>
      </c>
      <c r="K212" s="221" t="s">
        <v>168</v>
      </c>
      <c r="L212" s="45"/>
      <c r="M212" s="226" t="s">
        <v>1</v>
      </c>
      <c r="N212" s="227" t="s">
        <v>45</v>
      </c>
      <c r="O212" s="92"/>
      <c r="P212" s="228">
        <f>O212*H212</f>
        <v>0</v>
      </c>
      <c r="Q212" s="228">
        <v>0</v>
      </c>
      <c r="R212" s="228">
        <f>Q212*H212</f>
        <v>0</v>
      </c>
      <c r="S212" s="228">
        <v>0</v>
      </c>
      <c r="T212" s="229">
        <f>S212*H212</f>
        <v>0</v>
      </c>
      <c r="U212" s="39"/>
      <c r="V212" s="39"/>
      <c r="W212" s="39"/>
      <c r="X212" s="39"/>
      <c r="Y212" s="39"/>
      <c r="Z212" s="39"/>
      <c r="AA212" s="39"/>
      <c r="AB212" s="39"/>
      <c r="AC212" s="39"/>
      <c r="AD212" s="39"/>
      <c r="AE212" s="39"/>
      <c r="AR212" s="230" t="s">
        <v>303</v>
      </c>
      <c r="AT212" s="230" t="s">
        <v>164</v>
      </c>
      <c r="AU212" s="230" t="s">
        <v>90</v>
      </c>
      <c r="AY212" s="18" t="s">
        <v>161</v>
      </c>
      <c r="BE212" s="231">
        <f>IF(N212="základní",J212,0)</f>
        <v>0</v>
      </c>
      <c r="BF212" s="231">
        <f>IF(N212="snížená",J212,0)</f>
        <v>0</v>
      </c>
      <c r="BG212" s="231">
        <f>IF(N212="zákl. přenesená",J212,0)</f>
        <v>0</v>
      </c>
      <c r="BH212" s="231">
        <f>IF(N212="sníž. přenesená",J212,0)</f>
        <v>0</v>
      </c>
      <c r="BI212" s="231">
        <f>IF(N212="nulová",J212,0)</f>
        <v>0</v>
      </c>
      <c r="BJ212" s="18" t="s">
        <v>88</v>
      </c>
      <c r="BK212" s="231">
        <f>ROUND(I212*H212,2)</f>
        <v>0</v>
      </c>
      <c r="BL212" s="18" t="s">
        <v>303</v>
      </c>
      <c r="BM212" s="230" t="s">
        <v>546</v>
      </c>
    </row>
    <row r="213" s="2" customFormat="1">
      <c r="A213" s="39"/>
      <c r="B213" s="40"/>
      <c r="C213" s="41"/>
      <c r="D213" s="232" t="s">
        <v>171</v>
      </c>
      <c r="E213" s="41"/>
      <c r="F213" s="233" t="s">
        <v>547</v>
      </c>
      <c r="G213" s="41"/>
      <c r="H213" s="41"/>
      <c r="I213" s="234"/>
      <c r="J213" s="41"/>
      <c r="K213" s="41"/>
      <c r="L213" s="45"/>
      <c r="M213" s="235"/>
      <c r="N213" s="236"/>
      <c r="O213" s="92"/>
      <c r="P213" s="92"/>
      <c r="Q213" s="92"/>
      <c r="R213" s="92"/>
      <c r="S213" s="92"/>
      <c r="T213" s="93"/>
      <c r="U213" s="39"/>
      <c r="V213" s="39"/>
      <c r="W213" s="39"/>
      <c r="X213" s="39"/>
      <c r="Y213" s="39"/>
      <c r="Z213" s="39"/>
      <c r="AA213" s="39"/>
      <c r="AB213" s="39"/>
      <c r="AC213" s="39"/>
      <c r="AD213" s="39"/>
      <c r="AE213" s="39"/>
      <c r="AT213" s="18" t="s">
        <v>171</v>
      </c>
      <c r="AU213" s="18" t="s">
        <v>90</v>
      </c>
    </row>
    <row r="214" s="13" customFormat="1">
      <c r="A214" s="13"/>
      <c r="B214" s="241"/>
      <c r="C214" s="242"/>
      <c r="D214" s="232" t="s">
        <v>250</v>
      </c>
      <c r="E214" s="243" t="s">
        <v>1</v>
      </c>
      <c r="F214" s="244" t="s">
        <v>548</v>
      </c>
      <c r="G214" s="242"/>
      <c r="H214" s="245">
        <v>52</v>
      </c>
      <c r="I214" s="246"/>
      <c r="J214" s="242"/>
      <c r="K214" s="242"/>
      <c r="L214" s="247"/>
      <c r="M214" s="248"/>
      <c r="N214" s="249"/>
      <c r="O214" s="249"/>
      <c r="P214" s="249"/>
      <c r="Q214" s="249"/>
      <c r="R214" s="249"/>
      <c r="S214" s="249"/>
      <c r="T214" s="250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T214" s="251" t="s">
        <v>250</v>
      </c>
      <c r="AU214" s="251" t="s">
        <v>90</v>
      </c>
      <c r="AV214" s="13" t="s">
        <v>90</v>
      </c>
      <c r="AW214" s="13" t="s">
        <v>36</v>
      </c>
      <c r="AX214" s="13" t="s">
        <v>80</v>
      </c>
      <c r="AY214" s="251" t="s">
        <v>161</v>
      </c>
    </row>
    <row r="215" s="14" customFormat="1">
      <c r="A215" s="14"/>
      <c r="B215" s="252"/>
      <c r="C215" s="253"/>
      <c r="D215" s="232" t="s">
        <v>250</v>
      </c>
      <c r="E215" s="254" t="s">
        <v>1</v>
      </c>
      <c r="F215" s="255" t="s">
        <v>253</v>
      </c>
      <c r="G215" s="253"/>
      <c r="H215" s="256">
        <v>52</v>
      </c>
      <c r="I215" s="257"/>
      <c r="J215" s="253"/>
      <c r="K215" s="253"/>
      <c r="L215" s="258"/>
      <c r="M215" s="259"/>
      <c r="N215" s="260"/>
      <c r="O215" s="260"/>
      <c r="P215" s="260"/>
      <c r="Q215" s="260"/>
      <c r="R215" s="260"/>
      <c r="S215" s="260"/>
      <c r="T215" s="261"/>
      <c r="U215" s="14"/>
      <c r="V215" s="14"/>
      <c r="W215" s="14"/>
      <c r="X215" s="14"/>
      <c r="Y215" s="14"/>
      <c r="Z215" s="14"/>
      <c r="AA215" s="14"/>
      <c r="AB215" s="14"/>
      <c r="AC215" s="14"/>
      <c r="AD215" s="14"/>
      <c r="AE215" s="14"/>
      <c r="AT215" s="262" t="s">
        <v>250</v>
      </c>
      <c r="AU215" s="262" t="s">
        <v>90</v>
      </c>
      <c r="AV215" s="14" t="s">
        <v>184</v>
      </c>
      <c r="AW215" s="14" t="s">
        <v>36</v>
      </c>
      <c r="AX215" s="14" t="s">
        <v>88</v>
      </c>
      <c r="AY215" s="262" t="s">
        <v>161</v>
      </c>
    </row>
    <row r="216" s="2" customFormat="1" ht="24.15" customHeight="1">
      <c r="A216" s="39"/>
      <c r="B216" s="40"/>
      <c r="C216" s="219" t="s">
        <v>309</v>
      </c>
      <c r="D216" s="219" t="s">
        <v>164</v>
      </c>
      <c r="E216" s="220" t="s">
        <v>549</v>
      </c>
      <c r="F216" s="221" t="s">
        <v>550</v>
      </c>
      <c r="G216" s="222" t="s">
        <v>256</v>
      </c>
      <c r="H216" s="223">
        <v>26</v>
      </c>
      <c r="I216" s="224"/>
      <c r="J216" s="225">
        <f>ROUND(I216*H216,2)</f>
        <v>0</v>
      </c>
      <c r="K216" s="221" t="s">
        <v>168</v>
      </c>
      <c r="L216" s="45"/>
      <c r="M216" s="226" t="s">
        <v>1</v>
      </c>
      <c r="N216" s="227" t="s">
        <v>45</v>
      </c>
      <c r="O216" s="92"/>
      <c r="P216" s="228">
        <f>O216*H216</f>
        <v>0</v>
      </c>
      <c r="Q216" s="228">
        <v>0</v>
      </c>
      <c r="R216" s="228">
        <f>Q216*H216</f>
        <v>0</v>
      </c>
      <c r="S216" s="228">
        <v>0</v>
      </c>
      <c r="T216" s="229">
        <f>S216*H216</f>
        <v>0</v>
      </c>
      <c r="U216" s="39"/>
      <c r="V216" s="39"/>
      <c r="W216" s="39"/>
      <c r="X216" s="39"/>
      <c r="Y216" s="39"/>
      <c r="Z216" s="39"/>
      <c r="AA216" s="39"/>
      <c r="AB216" s="39"/>
      <c r="AC216" s="39"/>
      <c r="AD216" s="39"/>
      <c r="AE216" s="39"/>
      <c r="AR216" s="230" t="s">
        <v>303</v>
      </c>
      <c r="AT216" s="230" t="s">
        <v>164</v>
      </c>
      <c r="AU216" s="230" t="s">
        <v>90</v>
      </c>
      <c r="AY216" s="18" t="s">
        <v>161</v>
      </c>
      <c r="BE216" s="231">
        <f>IF(N216="základní",J216,0)</f>
        <v>0</v>
      </c>
      <c r="BF216" s="231">
        <f>IF(N216="snížená",J216,0)</f>
        <v>0</v>
      </c>
      <c r="BG216" s="231">
        <f>IF(N216="zákl. přenesená",J216,0)</f>
        <v>0</v>
      </c>
      <c r="BH216" s="231">
        <f>IF(N216="sníž. přenesená",J216,0)</f>
        <v>0</v>
      </c>
      <c r="BI216" s="231">
        <f>IF(N216="nulová",J216,0)</f>
        <v>0</v>
      </c>
      <c r="BJ216" s="18" t="s">
        <v>88</v>
      </c>
      <c r="BK216" s="231">
        <f>ROUND(I216*H216,2)</f>
        <v>0</v>
      </c>
      <c r="BL216" s="18" t="s">
        <v>303</v>
      </c>
      <c r="BM216" s="230" t="s">
        <v>551</v>
      </c>
    </row>
    <row r="217" s="2" customFormat="1" ht="24.15" customHeight="1">
      <c r="A217" s="39"/>
      <c r="B217" s="40"/>
      <c r="C217" s="263" t="s">
        <v>395</v>
      </c>
      <c r="D217" s="263" t="s">
        <v>261</v>
      </c>
      <c r="E217" s="264" t="s">
        <v>552</v>
      </c>
      <c r="F217" s="265" t="s">
        <v>553</v>
      </c>
      <c r="G217" s="266" t="s">
        <v>256</v>
      </c>
      <c r="H217" s="267">
        <v>26</v>
      </c>
      <c r="I217" s="268"/>
      <c r="J217" s="269">
        <f>ROUND(I217*H217,2)</f>
        <v>0</v>
      </c>
      <c r="K217" s="265" t="s">
        <v>168</v>
      </c>
      <c r="L217" s="270"/>
      <c r="M217" s="271" t="s">
        <v>1</v>
      </c>
      <c r="N217" s="272" t="s">
        <v>45</v>
      </c>
      <c r="O217" s="92"/>
      <c r="P217" s="228">
        <f>O217*H217</f>
        <v>0</v>
      </c>
      <c r="Q217" s="228">
        <v>0.0010499999999999999</v>
      </c>
      <c r="R217" s="228">
        <f>Q217*H217</f>
        <v>0.027299999999999998</v>
      </c>
      <c r="S217" s="228">
        <v>0</v>
      </c>
      <c r="T217" s="229">
        <f>S217*H217</f>
        <v>0</v>
      </c>
      <c r="U217" s="39"/>
      <c r="V217" s="39"/>
      <c r="W217" s="39"/>
      <c r="X217" s="39"/>
      <c r="Y217" s="39"/>
      <c r="Z217" s="39"/>
      <c r="AA217" s="39"/>
      <c r="AB217" s="39"/>
      <c r="AC217" s="39"/>
      <c r="AD217" s="39"/>
      <c r="AE217" s="39"/>
      <c r="AR217" s="230" t="s">
        <v>309</v>
      </c>
      <c r="AT217" s="230" t="s">
        <v>261</v>
      </c>
      <c r="AU217" s="230" t="s">
        <v>90</v>
      </c>
      <c r="AY217" s="18" t="s">
        <v>161</v>
      </c>
      <c r="BE217" s="231">
        <f>IF(N217="základní",J217,0)</f>
        <v>0</v>
      </c>
      <c r="BF217" s="231">
        <f>IF(N217="snížená",J217,0)</f>
        <v>0</v>
      </c>
      <c r="BG217" s="231">
        <f>IF(N217="zákl. přenesená",J217,0)</f>
        <v>0</v>
      </c>
      <c r="BH217" s="231">
        <f>IF(N217="sníž. přenesená",J217,0)</f>
        <v>0</v>
      </c>
      <c r="BI217" s="231">
        <f>IF(N217="nulová",J217,0)</f>
        <v>0</v>
      </c>
      <c r="BJ217" s="18" t="s">
        <v>88</v>
      </c>
      <c r="BK217" s="231">
        <f>ROUND(I217*H217,2)</f>
        <v>0</v>
      </c>
      <c r="BL217" s="18" t="s">
        <v>303</v>
      </c>
      <c r="BM217" s="230" t="s">
        <v>554</v>
      </c>
    </row>
    <row r="218" s="2" customFormat="1" ht="24.15" customHeight="1">
      <c r="A218" s="39"/>
      <c r="B218" s="40"/>
      <c r="C218" s="219" t="s">
        <v>399</v>
      </c>
      <c r="D218" s="219" t="s">
        <v>164</v>
      </c>
      <c r="E218" s="220" t="s">
        <v>555</v>
      </c>
      <c r="F218" s="221" t="s">
        <v>556</v>
      </c>
      <c r="G218" s="222" t="s">
        <v>256</v>
      </c>
      <c r="H218" s="223">
        <v>1</v>
      </c>
      <c r="I218" s="224"/>
      <c r="J218" s="225">
        <f>ROUND(I218*H218,2)</f>
        <v>0</v>
      </c>
      <c r="K218" s="221" t="s">
        <v>168</v>
      </c>
      <c r="L218" s="45"/>
      <c r="M218" s="226" t="s">
        <v>1</v>
      </c>
      <c r="N218" s="227" t="s">
        <v>45</v>
      </c>
      <c r="O218" s="92"/>
      <c r="P218" s="228">
        <f>O218*H218</f>
        <v>0</v>
      </c>
      <c r="Q218" s="228">
        <v>0</v>
      </c>
      <c r="R218" s="228">
        <f>Q218*H218</f>
        <v>0</v>
      </c>
      <c r="S218" s="228">
        <v>0</v>
      </c>
      <c r="T218" s="229">
        <f>S218*H218</f>
        <v>0</v>
      </c>
      <c r="U218" s="39"/>
      <c r="V218" s="39"/>
      <c r="W218" s="39"/>
      <c r="X218" s="39"/>
      <c r="Y218" s="39"/>
      <c r="Z218" s="39"/>
      <c r="AA218" s="39"/>
      <c r="AB218" s="39"/>
      <c r="AC218" s="39"/>
      <c r="AD218" s="39"/>
      <c r="AE218" s="39"/>
      <c r="AR218" s="230" t="s">
        <v>303</v>
      </c>
      <c r="AT218" s="230" t="s">
        <v>164</v>
      </c>
      <c r="AU218" s="230" t="s">
        <v>90</v>
      </c>
      <c r="AY218" s="18" t="s">
        <v>161</v>
      </c>
      <c r="BE218" s="231">
        <f>IF(N218="základní",J218,0)</f>
        <v>0</v>
      </c>
      <c r="BF218" s="231">
        <f>IF(N218="snížená",J218,0)</f>
        <v>0</v>
      </c>
      <c r="BG218" s="231">
        <f>IF(N218="zákl. přenesená",J218,0)</f>
        <v>0</v>
      </c>
      <c r="BH218" s="231">
        <f>IF(N218="sníž. přenesená",J218,0)</f>
        <v>0</v>
      </c>
      <c r="BI218" s="231">
        <f>IF(N218="nulová",J218,0)</f>
        <v>0</v>
      </c>
      <c r="BJ218" s="18" t="s">
        <v>88</v>
      </c>
      <c r="BK218" s="231">
        <f>ROUND(I218*H218,2)</f>
        <v>0</v>
      </c>
      <c r="BL218" s="18" t="s">
        <v>303</v>
      </c>
      <c r="BM218" s="230" t="s">
        <v>557</v>
      </c>
    </row>
    <row r="219" s="2" customFormat="1" ht="24.15" customHeight="1">
      <c r="A219" s="39"/>
      <c r="B219" s="40"/>
      <c r="C219" s="263" t="s">
        <v>403</v>
      </c>
      <c r="D219" s="263" t="s">
        <v>261</v>
      </c>
      <c r="E219" s="264" t="s">
        <v>558</v>
      </c>
      <c r="F219" s="265" t="s">
        <v>559</v>
      </c>
      <c r="G219" s="266" t="s">
        <v>256</v>
      </c>
      <c r="H219" s="267">
        <v>1</v>
      </c>
      <c r="I219" s="268"/>
      <c r="J219" s="269">
        <f>ROUND(I219*H219,2)</f>
        <v>0</v>
      </c>
      <c r="K219" s="265" t="s">
        <v>168</v>
      </c>
      <c r="L219" s="270"/>
      <c r="M219" s="271" t="s">
        <v>1</v>
      </c>
      <c r="N219" s="272" t="s">
        <v>45</v>
      </c>
      <c r="O219" s="92"/>
      <c r="P219" s="228">
        <f>O219*H219</f>
        <v>0</v>
      </c>
      <c r="Q219" s="228">
        <v>0.0010499999999999999</v>
      </c>
      <c r="R219" s="228">
        <f>Q219*H219</f>
        <v>0.0010499999999999999</v>
      </c>
      <c r="S219" s="228">
        <v>0</v>
      </c>
      <c r="T219" s="229">
        <f>S219*H219</f>
        <v>0</v>
      </c>
      <c r="U219" s="39"/>
      <c r="V219" s="39"/>
      <c r="W219" s="39"/>
      <c r="X219" s="39"/>
      <c r="Y219" s="39"/>
      <c r="Z219" s="39"/>
      <c r="AA219" s="39"/>
      <c r="AB219" s="39"/>
      <c r="AC219" s="39"/>
      <c r="AD219" s="39"/>
      <c r="AE219" s="39"/>
      <c r="AR219" s="230" t="s">
        <v>309</v>
      </c>
      <c r="AT219" s="230" t="s">
        <v>261</v>
      </c>
      <c r="AU219" s="230" t="s">
        <v>90</v>
      </c>
      <c r="AY219" s="18" t="s">
        <v>161</v>
      </c>
      <c r="BE219" s="231">
        <f>IF(N219="základní",J219,0)</f>
        <v>0</v>
      </c>
      <c r="BF219" s="231">
        <f>IF(N219="snížená",J219,0)</f>
        <v>0</v>
      </c>
      <c r="BG219" s="231">
        <f>IF(N219="zákl. přenesená",J219,0)</f>
        <v>0</v>
      </c>
      <c r="BH219" s="231">
        <f>IF(N219="sníž. přenesená",J219,0)</f>
        <v>0</v>
      </c>
      <c r="BI219" s="231">
        <f>IF(N219="nulová",J219,0)</f>
        <v>0</v>
      </c>
      <c r="BJ219" s="18" t="s">
        <v>88</v>
      </c>
      <c r="BK219" s="231">
        <f>ROUND(I219*H219,2)</f>
        <v>0</v>
      </c>
      <c r="BL219" s="18" t="s">
        <v>303</v>
      </c>
      <c r="BM219" s="230" t="s">
        <v>560</v>
      </c>
    </row>
    <row r="220" s="2" customFormat="1" ht="16.5" customHeight="1">
      <c r="A220" s="39"/>
      <c r="B220" s="40"/>
      <c r="C220" s="219" t="s">
        <v>561</v>
      </c>
      <c r="D220" s="219" t="s">
        <v>164</v>
      </c>
      <c r="E220" s="220" t="s">
        <v>562</v>
      </c>
      <c r="F220" s="221" t="s">
        <v>563</v>
      </c>
      <c r="G220" s="222" t="s">
        <v>406</v>
      </c>
      <c r="H220" s="223">
        <v>32</v>
      </c>
      <c r="I220" s="224"/>
      <c r="J220" s="225">
        <f>ROUND(I220*H220,2)</f>
        <v>0</v>
      </c>
      <c r="K220" s="221" t="s">
        <v>168</v>
      </c>
      <c r="L220" s="45"/>
      <c r="M220" s="226" t="s">
        <v>1</v>
      </c>
      <c r="N220" s="227" t="s">
        <v>45</v>
      </c>
      <c r="O220" s="92"/>
      <c r="P220" s="228">
        <f>O220*H220</f>
        <v>0</v>
      </c>
      <c r="Q220" s="228">
        <v>0</v>
      </c>
      <c r="R220" s="228">
        <f>Q220*H220</f>
        <v>0</v>
      </c>
      <c r="S220" s="228">
        <v>0</v>
      </c>
      <c r="T220" s="229">
        <f>S220*H220</f>
        <v>0</v>
      </c>
      <c r="U220" s="39"/>
      <c r="V220" s="39"/>
      <c r="W220" s="39"/>
      <c r="X220" s="39"/>
      <c r="Y220" s="39"/>
      <c r="Z220" s="39"/>
      <c r="AA220" s="39"/>
      <c r="AB220" s="39"/>
      <c r="AC220" s="39"/>
      <c r="AD220" s="39"/>
      <c r="AE220" s="39"/>
      <c r="AR220" s="230" t="s">
        <v>303</v>
      </c>
      <c r="AT220" s="230" t="s">
        <v>164</v>
      </c>
      <c r="AU220" s="230" t="s">
        <v>90</v>
      </c>
      <c r="AY220" s="18" t="s">
        <v>161</v>
      </c>
      <c r="BE220" s="231">
        <f>IF(N220="základní",J220,0)</f>
        <v>0</v>
      </c>
      <c r="BF220" s="231">
        <f>IF(N220="snížená",J220,0)</f>
        <v>0</v>
      </c>
      <c r="BG220" s="231">
        <f>IF(N220="zákl. přenesená",J220,0)</f>
        <v>0</v>
      </c>
      <c r="BH220" s="231">
        <f>IF(N220="sníž. přenesená",J220,0)</f>
        <v>0</v>
      </c>
      <c r="BI220" s="231">
        <f>IF(N220="nulová",J220,0)</f>
        <v>0</v>
      </c>
      <c r="BJ220" s="18" t="s">
        <v>88</v>
      </c>
      <c r="BK220" s="231">
        <f>ROUND(I220*H220,2)</f>
        <v>0</v>
      </c>
      <c r="BL220" s="18" t="s">
        <v>303</v>
      </c>
      <c r="BM220" s="230" t="s">
        <v>564</v>
      </c>
    </row>
    <row r="221" s="2" customFormat="1">
      <c r="A221" s="39"/>
      <c r="B221" s="40"/>
      <c r="C221" s="41"/>
      <c r="D221" s="232" t="s">
        <v>171</v>
      </c>
      <c r="E221" s="41"/>
      <c r="F221" s="233" t="s">
        <v>565</v>
      </c>
      <c r="G221" s="41"/>
      <c r="H221" s="41"/>
      <c r="I221" s="234"/>
      <c r="J221" s="41"/>
      <c r="K221" s="41"/>
      <c r="L221" s="45"/>
      <c r="M221" s="235"/>
      <c r="N221" s="236"/>
      <c r="O221" s="92"/>
      <c r="P221" s="92"/>
      <c r="Q221" s="92"/>
      <c r="R221" s="92"/>
      <c r="S221" s="92"/>
      <c r="T221" s="93"/>
      <c r="U221" s="39"/>
      <c r="V221" s="39"/>
      <c r="W221" s="39"/>
      <c r="X221" s="39"/>
      <c r="Y221" s="39"/>
      <c r="Z221" s="39"/>
      <c r="AA221" s="39"/>
      <c r="AB221" s="39"/>
      <c r="AC221" s="39"/>
      <c r="AD221" s="39"/>
      <c r="AE221" s="39"/>
      <c r="AT221" s="18" t="s">
        <v>171</v>
      </c>
      <c r="AU221" s="18" t="s">
        <v>90</v>
      </c>
    </row>
    <row r="222" s="2" customFormat="1" ht="24.15" customHeight="1">
      <c r="A222" s="39"/>
      <c r="B222" s="40"/>
      <c r="C222" s="219" t="s">
        <v>566</v>
      </c>
      <c r="D222" s="219" t="s">
        <v>164</v>
      </c>
      <c r="E222" s="220" t="s">
        <v>567</v>
      </c>
      <c r="F222" s="221" t="s">
        <v>568</v>
      </c>
      <c r="G222" s="222" t="s">
        <v>441</v>
      </c>
      <c r="H222" s="223">
        <v>31.5</v>
      </c>
      <c r="I222" s="224"/>
      <c r="J222" s="225">
        <f>ROUND(I222*H222,2)</f>
        <v>0</v>
      </c>
      <c r="K222" s="221" t="s">
        <v>168</v>
      </c>
      <c r="L222" s="45"/>
      <c r="M222" s="226" t="s">
        <v>1</v>
      </c>
      <c r="N222" s="227" t="s">
        <v>45</v>
      </c>
      <c r="O222" s="92"/>
      <c r="P222" s="228">
        <f>O222*H222</f>
        <v>0</v>
      </c>
      <c r="Q222" s="228">
        <v>0</v>
      </c>
      <c r="R222" s="228">
        <f>Q222*H222</f>
        <v>0</v>
      </c>
      <c r="S222" s="228">
        <v>0</v>
      </c>
      <c r="T222" s="229">
        <f>S222*H222</f>
        <v>0</v>
      </c>
      <c r="U222" s="39"/>
      <c r="V222" s="39"/>
      <c r="W222" s="39"/>
      <c r="X222" s="39"/>
      <c r="Y222" s="39"/>
      <c r="Z222" s="39"/>
      <c r="AA222" s="39"/>
      <c r="AB222" s="39"/>
      <c r="AC222" s="39"/>
      <c r="AD222" s="39"/>
      <c r="AE222" s="39"/>
      <c r="AR222" s="230" t="s">
        <v>303</v>
      </c>
      <c r="AT222" s="230" t="s">
        <v>164</v>
      </c>
      <c r="AU222" s="230" t="s">
        <v>90</v>
      </c>
      <c r="AY222" s="18" t="s">
        <v>161</v>
      </c>
      <c r="BE222" s="231">
        <f>IF(N222="základní",J222,0)</f>
        <v>0</v>
      </c>
      <c r="BF222" s="231">
        <f>IF(N222="snížená",J222,0)</f>
        <v>0</v>
      </c>
      <c r="BG222" s="231">
        <f>IF(N222="zákl. přenesená",J222,0)</f>
        <v>0</v>
      </c>
      <c r="BH222" s="231">
        <f>IF(N222="sníž. přenesená",J222,0)</f>
        <v>0</v>
      </c>
      <c r="BI222" s="231">
        <f>IF(N222="nulová",J222,0)</f>
        <v>0</v>
      </c>
      <c r="BJ222" s="18" t="s">
        <v>88</v>
      </c>
      <c r="BK222" s="231">
        <f>ROUND(I222*H222,2)</f>
        <v>0</v>
      </c>
      <c r="BL222" s="18" t="s">
        <v>303</v>
      </c>
      <c r="BM222" s="230" t="s">
        <v>569</v>
      </c>
    </row>
    <row r="223" s="15" customFormat="1">
      <c r="A223" s="15"/>
      <c r="B223" s="273"/>
      <c r="C223" s="274"/>
      <c r="D223" s="232" t="s">
        <v>250</v>
      </c>
      <c r="E223" s="275" t="s">
        <v>1</v>
      </c>
      <c r="F223" s="276" t="s">
        <v>570</v>
      </c>
      <c r="G223" s="274"/>
      <c r="H223" s="275" t="s">
        <v>1</v>
      </c>
      <c r="I223" s="277"/>
      <c r="J223" s="274"/>
      <c r="K223" s="274"/>
      <c r="L223" s="278"/>
      <c r="M223" s="279"/>
      <c r="N223" s="280"/>
      <c r="O223" s="280"/>
      <c r="P223" s="280"/>
      <c r="Q223" s="280"/>
      <c r="R223" s="280"/>
      <c r="S223" s="280"/>
      <c r="T223" s="281"/>
      <c r="U223" s="15"/>
      <c r="V223" s="15"/>
      <c r="W223" s="15"/>
      <c r="X223" s="15"/>
      <c r="Y223" s="15"/>
      <c r="Z223" s="15"/>
      <c r="AA223" s="15"/>
      <c r="AB223" s="15"/>
      <c r="AC223" s="15"/>
      <c r="AD223" s="15"/>
      <c r="AE223" s="15"/>
      <c r="AT223" s="282" t="s">
        <v>250</v>
      </c>
      <c r="AU223" s="282" t="s">
        <v>90</v>
      </c>
      <c r="AV223" s="15" t="s">
        <v>88</v>
      </c>
      <c r="AW223" s="15" t="s">
        <v>36</v>
      </c>
      <c r="AX223" s="15" t="s">
        <v>80</v>
      </c>
      <c r="AY223" s="282" t="s">
        <v>161</v>
      </c>
    </row>
    <row r="224" s="13" customFormat="1">
      <c r="A224" s="13"/>
      <c r="B224" s="241"/>
      <c r="C224" s="242"/>
      <c r="D224" s="232" t="s">
        <v>250</v>
      </c>
      <c r="E224" s="243" t="s">
        <v>1</v>
      </c>
      <c r="F224" s="244" t="s">
        <v>571</v>
      </c>
      <c r="G224" s="242"/>
      <c r="H224" s="245">
        <v>31.5</v>
      </c>
      <c r="I224" s="246"/>
      <c r="J224" s="242"/>
      <c r="K224" s="242"/>
      <c r="L224" s="247"/>
      <c r="M224" s="248"/>
      <c r="N224" s="249"/>
      <c r="O224" s="249"/>
      <c r="P224" s="249"/>
      <c r="Q224" s="249"/>
      <c r="R224" s="249"/>
      <c r="S224" s="249"/>
      <c r="T224" s="250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T224" s="251" t="s">
        <v>250</v>
      </c>
      <c r="AU224" s="251" t="s">
        <v>90</v>
      </c>
      <c r="AV224" s="13" t="s">
        <v>90</v>
      </c>
      <c r="AW224" s="13" t="s">
        <v>36</v>
      </c>
      <c r="AX224" s="13" t="s">
        <v>80</v>
      </c>
      <c r="AY224" s="251" t="s">
        <v>161</v>
      </c>
    </row>
    <row r="225" s="14" customFormat="1">
      <c r="A225" s="14"/>
      <c r="B225" s="252"/>
      <c r="C225" s="253"/>
      <c r="D225" s="232" t="s">
        <v>250</v>
      </c>
      <c r="E225" s="254" t="s">
        <v>1</v>
      </c>
      <c r="F225" s="255" t="s">
        <v>253</v>
      </c>
      <c r="G225" s="253"/>
      <c r="H225" s="256">
        <v>31.5</v>
      </c>
      <c r="I225" s="257"/>
      <c r="J225" s="253"/>
      <c r="K225" s="253"/>
      <c r="L225" s="258"/>
      <c r="M225" s="259"/>
      <c r="N225" s="260"/>
      <c r="O225" s="260"/>
      <c r="P225" s="260"/>
      <c r="Q225" s="260"/>
      <c r="R225" s="260"/>
      <c r="S225" s="260"/>
      <c r="T225" s="261"/>
      <c r="U225" s="14"/>
      <c r="V225" s="14"/>
      <c r="W225" s="14"/>
      <c r="X225" s="14"/>
      <c r="Y225" s="14"/>
      <c r="Z225" s="14"/>
      <c r="AA225" s="14"/>
      <c r="AB225" s="14"/>
      <c r="AC225" s="14"/>
      <c r="AD225" s="14"/>
      <c r="AE225" s="14"/>
      <c r="AT225" s="262" t="s">
        <v>250</v>
      </c>
      <c r="AU225" s="262" t="s">
        <v>90</v>
      </c>
      <c r="AV225" s="14" t="s">
        <v>184</v>
      </c>
      <c r="AW225" s="14" t="s">
        <v>36</v>
      </c>
      <c r="AX225" s="14" t="s">
        <v>88</v>
      </c>
      <c r="AY225" s="262" t="s">
        <v>161</v>
      </c>
    </row>
    <row r="226" s="2" customFormat="1" ht="16.5" customHeight="1">
      <c r="A226" s="39"/>
      <c r="B226" s="40"/>
      <c r="C226" s="263" t="s">
        <v>572</v>
      </c>
      <c r="D226" s="263" t="s">
        <v>261</v>
      </c>
      <c r="E226" s="264" t="s">
        <v>573</v>
      </c>
      <c r="F226" s="265" t="s">
        <v>574</v>
      </c>
      <c r="G226" s="266" t="s">
        <v>441</v>
      </c>
      <c r="H226" s="267">
        <v>33.075000000000003</v>
      </c>
      <c r="I226" s="268"/>
      <c r="J226" s="269">
        <f>ROUND(I226*H226,2)</f>
        <v>0</v>
      </c>
      <c r="K226" s="265" t="s">
        <v>168</v>
      </c>
      <c r="L226" s="270"/>
      <c r="M226" s="271" t="s">
        <v>1</v>
      </c>
      <c r="N226" s="272" t="s">
        <v>45</v>
      </c>
      <c r="O226" s="92"/>
      <c r="P226" s="228">
        <f>O226*H226</f>
        <v>0</v>
      </c>
      <c r="Q226" s="228">
        <v>0.00088999999999999995</v>
      </c>
      <c r="R226" s="228">
        <f>Q226*H226</f>
        <v>0.029436750000000001</v>
      </c>
      <c r="S226" s="228">
        <v>0</v>
      </c>
      <c r="T226" s="229">
        <f>S226*H226</f>
        <v>0</v>
      </c>
      <c r="U226" s="39"/>
      <c r="V226" s="39"/>
      <c r="W226" s="39"/>
      <c r="X226" s="39"/>
      <c r="Y226" s="39"/>
      <c r="Z226" s="39"/>
      <c r="AA226" s="39"/>
      <c r="AB226" s="39"/>
      <c r="AC226" s="39"/>
      <c r="AD226" s="39"/>
      <c r="AE226" s="39"/>
      <c r="AR226" s="230" t="s">
        <v>309</v>
      </c>
      <c r="AT226" s="230" t="s">
        <v>261</v>
      </c>
      <c r="AU226" s="230" t="s">
        <v>90</v>
      </c>
      <c r="AY226" s="18" t="s">
        <v>161</v>
      </c>
      <c r="BE226" s="231">
        <f>IF(N226="základní",J226,0)</f>
        <v>0</v>
      </c>
      <c r="BF226" s="231">
        <f>IF(N226="snížená",J226,0)</f>
        <v>0</v>
      </c>
      <c r="BG226" s="231">
        <f>IF(N226="zákl. přenesená",J226,0)</f>
        <v>0</v>
      </c>
      <c r="BH226" s="231">
        <f>IF(N226="sníž. přenesená",J226,0)</f>
        <v>0</v>
      </c>
      <c r="BI226" s="231">
        <f>IF(N226="nulová",J226,0)</f>
        <v>0</v>
      </c>
      <c r="BJ226" s="18" t="s">
        <v>88</v>
      </c>
      <c r="BK226" s="231">
        <f>ROUND(I226*H226,2)</f>
        <v>0</v>
      </c>
      <c r="BL226" s="18" t="s">
        <v>303</v>
      </c>
      <c r="BM226" s="230" t="s">
        <v>575</v>
      </c>
    </row>
    <row r="227" s="13" customFormat="1">
      <c r="A227" s="13"/>
      <c r="B227" s="241"/>
      <c r="C227" s="242"/>
      <c r="D227" s="232" t="s">
        <v>250</v>
      </c>
      <c r="E227" s="242"/>
      <c r="F227" s="244" t="s">
        <v>576</v>
      </c>
      <c r="G227" s="242"/>
      <c r="H227" s="245">
        <v>33.075000000000003</v>
      </c>
      <c r="I227" s="246"/>
      <c r="J227" s="242"/>
      <c r="K227" s="242"/>
      <c r="L227" s="247"/>
      <c r="M227" s="248"/>
      <c r="N227" s="249"/>
      <c r="O227" s="249"/>
      <c r="P227" s="249"/>
      <c r="Q227" s="249"/>
      <c r="R227" s="249"/>
      <c r="S227" s="249"/>
      <c r="T227" s="250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T227" s="251" t="s">
        <v>250</v>
      </c>
      <c r="AU227" s="251" t="s">
        <v>90</v>
      </c>
      <c r="AV227" s="13" t="s">
        <v>90</v>
      </c>
      <c r="AW227" s="13" t="s">
        <v>4</v>
      </c>
      <c r="AX227" s="13" t="s">
        <v>88</v>
      </c>
      <c r="AY227" s="251" t="s">
        <v>161</v>
      </c>
    </row>
    <row r="228" s="2" customFormat="1" ht="24.15" customHeight="1">
      <c r="A228" s="39"/>
      <c r="B228" s="40"/>
      <c r="C228" s="219" t="s">
        <v>577</v>
      </c>
      <c r="D228" s="219" t="s">
        <v>164</v>
      </c>
      <c r="E228" s="220" t="s">
        <v>578</v>
      </c>
      <c r="F228" s="221" t="s">
        <v>579</v>
      </c>
      <c r="G228" s="222" t="s">
        <v>441</v>
      </c>
      <c r="H228" s="223">
        <v>31.5</v>
      </c>
      <c r="I228" s="224"/>
      <c r="J228" s="225">
        <f>ROUND(I228*H228,2)</f>
        <v>0</v>
      </c>
      <c r="K228" s="221" t="s">
        <v>168</v>
      </c>
      <c r="L228" s="45"/>
      <c r="M228" s="226" t="s">
        <v>1</v>
      </c>
      <c r="N228" s="227" t="s">
        <v>45</v>
      </c>
      <c r="O228" s="92"/>
      <c r="P228" s="228">
        <f>O228*H228</f>
        <v>0</v>
      </c>
      <c r="Q228" s="228">
        <v>0</v>
      </c>
      <c r="R228" s="228">
        <f>Q228*H228</f>
        <v>0</v>
      </c>
      <c r="S228" s="228">
        <v>0</v>
      </c>
      <c r="T228" s="229">
        <f>S228*H228</f>
        <v>0</v>
      </c>
      <c r="U228" s="39"/>
      <c r="V228" s="39"/>
      <c r="W228" s="39"/>
      <c r="X228" s="39"/>
      <c r="Y228" s="39"/>
      <c r="Z228" s="39"/>
      <c r="AA228" s="39"/>
      <c r="AB228" s="39"/>
      <c r="AC228" s="39"/>
      <c r="AD228" s="39"/>
      <c r="AE228" s="39"/>
      <c r="AR228" s="230" t="s">
        <v>303</v>
      </c>
      <c r="AT228" s="230" t="s">
        <v>164</v>
      </c>
      <c r="AU228" s="230" t="s">
        <v>90</v>
      </c>
      <c r="AY228" s="18" t="s">
        <v>161</v>
      </c>
      <c r="BE228" s="231">
        <f>IF(N228="základní",J228,0)</f>
        <v>0</v>
      </c>
      <c r="BF228" s="231">
        <f>IF(N228="snížená",J228,0)</f>
        <v>0</v>
      </c>
      <c r="BG228" s="231">
        <f>IF(N228="zákl. přenesená",J228,0)</f>
        <v>0</v>
      </c>
      <c r="BH228" s="231">
        <f>IF(N228="sníž. přenesená",J228,0)</f>
        <v>0</v>
      </c>
      <c r="BI228" s="231">
        <f>IF(N228="nulová",J228,0)</f>
        <v>0</v>
      </c>
      <c r="BJ228" s="18" t="s">
        <v>88</v>
      </c>
      <c r="BK228" s="231">
        <f>ROUND(I228*H228,2)</f>
        <v>0</v>
      </c>
      <c r="BL228" s="18" t="s">
        <v>303</v>
      </c>
      <c r="BM228" s="230" t="s">
        <v>580</v>
      </c>
    </row>
    <row r="229" s="2" customFormat="1" ht="16.5" customHeight="1">
      <c r="A229" s="39"/>
      <c r="B229" s="40"/>
      <c r="C229" s="263" t="s">
        <v>581</v>
      </c>
      <c r="D229" s="263" t="s">
        <v>261</v>
      </c>
      <c r="E229" s="264" t="s">
        <v>582</v>
      </c>
      <c r="F229" s="265" t="s">
        <v>583</v>
      </c>
      <c r="G229" s="266" t="s">
        <v>441</v>
      </c>
      <c r="H229" s="267">
        <v>33.075000000000003</v>
      </c>
      <c r="I229" s="268"/>
      <c r="J229" s="269">
        <f>ROUND(I229*H229,2)</f>
        <v>0</v>
      </c>
      <c r="K229" s="265" t="s">
        <v>168</v>
      </c>
      <c r="L229" s="270"/>
      <c r="M229" s="271" t="s">
        <v>1</v>
      </c>
      <c r="N229" s="272" t="s">
        <v>45</v>
      </c>
      <c r="O229" s="92"/>
      <c r="P229" s="228">
        <f>O229*H229</f>
        <v>0</v>
      </c>
      <c r="Q229" s="228">
        <v>0.00064000000000000005</v>
      </c>
      <c r="R229" s="228">
        <f>Q229*H229</f>
        <v>0.021168000000000003</v>
      </c>
      <c r="S229" s="228">
        <v>0</v>
      </c>
      <c r="T229" s="229">
        <f>S229*H229</f>
        <v>0</v>
      </c>
      <c r="U229" s="39"/>
      <c r="V229" s="39"/>
      <c r="W229" s="39"/>
      <c r="X229" s="39"/>
      <c r="Y229" s="39"/>
      <c r="Z229" s="39"/>
      <c r="AA229" s="39"/>
      <c r="AB229" s="39"/>
      <c r="AC229" s="39"/>
      <c r="AD229" s="39"/>
      <c r="AE229" s="39"/>
      <c r="AR229" s="230" t="s">
        <v>309</v>
      </c>
      <c r="AT229" s="230" t="s">
        <v>261</v>
      </c>
      <c r="AU229" s="230" t="s">
        <v>90</v>
      </c>
      <c r="AY229" s="18" t="s">
        <v>161</v>
      </c>
      <c r="BE229" s="231">
        <f>IF(N229="základní",J229,0)</f>
        <v>0</v>
      </c>
      <c r="BF229" s="231">
        <f>IF(N229="snížená",J229,0)</f>
        <v>0</v>
      </c>
      <c r="BG229" s="231">
        <f>IF(N229="zákl. přenesená",J229,0)</f>
        <v>0</v>
      </c>
      <c r="BH229" s="231">
        <f>IF(N229="sníž. přenesená",J229,0)</f>
        <v>0</v>
      </c>
      <c r="BI229" s="231">
        <f>IF(N229="nulová",J229,0)</f>
        <v>0</v>
      </c>
      <c r="BJ229" s="18" t="s">
        <v>88</v>
      </c>
      <c r="BK229" s="231">
        <f>ROUND(I229*H229,2)</f>
        <v>0</v>
      </c>
      <c r="BL229" s="18" t="s">
        <v>303</v>
      </c>
      <c r="BM229" s="230" t="s">
        <v>584</v>
      </c>
    </row>
    <row r="230" s="13" customFormat="1">
      <c r="A230" s="13"/>
      <c r="B230" s="241"/>
      <c r="C230" s="242"/>
      <c r="D230" s="232" t="s">
        <v>250</v>
      </c>
      <c r="E230" s="242"/>
      <c r="F230" s="244" t="s">
        <v>576</v>
      </c>
      <c r="G230" s="242"/>
      <c r="H230" s="245">
        <v>33.075000000000003</v>
      </c>
      <c r="I230" s="246"/>
      <c r="J230" s="242"/>
      <c r="K230" s="242"/>
      <c r="L230" s="247"/>
      <c r="M230" s="248"/>
      <c r="N230" s="249"/>
      <c r="O230" s="249"/>
      <c r="P230" s="249"/>
      <c r="Q230" s="249"/>
      <c r="R230" s="249"/>
      <c r="S230" s="249"/>
      <c r="T230" s="250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T230" s="251" t="s">
        <v>250</v>
      </c>
      <c r="AU230" s="251" t="s">
        <v>90</v>
      </c>
      <c r="AV230" s="13" t="s">
        <v>90</v>
      </c>
      <c r="AW230" s="13" t="s">
        <v>4</v>
      </c>
      <c r="AX230" s="13" t="s">
        <v>88</v>
      </c>
      <c r="AY230" s="251" t="s">
        <v>161</v>
      </c>
    </row>
    <row r="231" s="2" customFormat="1" ht="24.15" customHeight="1">
      <c r="A231" s="39"/>
      <c r="B231" s="40"/>
      <c r="C231" s="219" t="s">
        <v>585</v>
      </c>
      <c r="D231" s="219" t="s">
        <v>164</v>
      </c>
      <c r="E231" s="220" t="s">
        <v>586</v>
      </c>
      <c r="F231" s="221" t="s">
        <v>587</v>
      </c>
      <c r="G231" s="222" t="s">
        <v>441</v>
      </c>
      <c r="H231" s="223">
        <v>63</v>
      </c>
      <c r="I231" s="224"/>
      <c r="J231" s="225">
        <f>ROUND(I231*H231,2)</f>
        <v>0</v>
      </c>
      <c r="K231" s="221" t="s">
        <v>168</v>
      </c>
      <c r="L231" s="45"/>
      <c r="M231" s="226" t="s">
        <v>1</v>
      </c>
      <c r="N231" s="227" t="s">
        <v>45</v>
      </c>
      <c r="O231" s="92"/>
      <c r="P231" s="228">
        <f>O231*H231</f>
        <v>0</v>
      </c>
      <c r="Q231" s="228">
        <v>0</v>
      </c>
      <c r="R231" s="228">
        <f>Q231*H231</f>
        <v>0</v>
      </c>
      <c r="S231" s="228">
        <v>0</v>
      </c>
      <c r="T231" s="229">
        <f>S231*H231</f>
        <v>0</v>
      </c>
      <c r="U231" s="39"/>
      <c r="V231" s="39"/>
      <c r="W231" s="39"/>
      <c r="X231" s="39"/>
      <c r="Y231" s="39"/>
      <c r="Z231" s="39"/>
      <c r="AA231" s="39"/>
      <c r="AB231" s="39"/>
      <c r="AC231" s="39"/>
      <c r="AD231" s="39"/>
      <c r="AE231" s="39"/>
      <c r="AR231" s="230" t="s">
        <v>303</v>
      </c>
      <c r="AT231" s="230" t="s">
        <v>164</v>
      </c>
      <c r="AU231" s="230" t="s">
        <v>90</v>
      </c>
      <c r="AY231" s="18" t="s">
        <v>161</v>
      </c>
      <c r="BE231" s="231">
        <f>IF(N231="základní",J231,0)</f>
        <v>0</v>
      </c>
      <c r="BF231" s="231">
        <f>IF(N231="snížená",J231,0)</f>
        <v>0</v>
      </c>
      <c r="BG231" s="231">
        <f>IF(N231="zákl. přenesená",J231,0)</f>
        <v>0</v>
      </c>
      <c r="BH231" s="231">
        <f>IF(N231="sníž. přenesená",J231,0)</f>
        <v>0</v>
      </c>
      <c r="BI231" s="231">
        <f>IF(N231="nulová",J231,0)</f>
        <v>0</v>
      </c>
      <c r="BJ231" s="18" t="s">
        <v>88</v>
      </c>
      <c r="BK231" s="231">
        <f>ROUND(I231*H231,2)</f>
        <v>0</v>
      </c>
      <c r="BL231" s="18" t="s">
        <v>303</v>
      </c>
      <c r="BM231" s="230" t="s">
        <v>588</v>
      </c>
    </row>
    <row r="232" s="13" customFormat="1">
      <c r="A232" s="13"/>
      <c r="B232" s="241"/>
      <c r="C232" s="242"/>
      <c r="D232" s="232" t="s">
        <v>250</v>
      </c>
      <c r="E232" s="243" t="s">
        <v>1</v>
      </c>
      <c r="F232" s="244" t="s">
        <v>589</v>
      </c>
      <c r="G232" s="242"/>
      <c r="H232" s="245">
        <v>63</v>
      </c>
      <c r="I232" s="246"/>
      <c r="J232" s="242"/>
      <c r="K232" s="242"/>
      <c r="L232" s="247"/>
      <c r="M232" s="248"/>
      <c r="N232" s="249"/>
      <c r="O232" s="249"/>
      <c r="P232" s="249"/>
      <c r="Q232" s="249"/>
      <c r="R232" s="249"/>
      <c r="S232" s="249"/>
      <c r="T232" s="250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T232" s="251" t="s">
        <v>250</v>
      </c>
      <c r="AU232" s="251" t="s">
        <v>90</v>
      </c>
      <c r="AV232" s="13" t="s">
        <v>90</v>
      </c>
      <c r="AW232" s="13" t="s">
        <v>36</v>
      </c>
      <c r="AX232" s="13" t="s">
        <v>80</v>
      </c>
      <c r="AY232" s="251" t="s">
        <v>161</v>
      </c>
    </row>
    <row r="233" s="14" customFormat="1">
      <c r="A233" s="14"/>
      <c r="B233" s="252"/>
      <c r="C233" s="253"/>
      <c r="D233" s="232" t="s">
        <v>250</v>
      </c>
      <c r="E233" s="254" t="s">
        <v>1</v>
      </c>
      <c r="F233" s="255" t="s">
        <v>253</v>
      </c>
      <c r="G233" s="253"/>
      <c r="H233" s="256">
        <v>63</v>
      </c>
      <c r="I233" s="257"/>
      <c r="J233" s="253"/>
      <c r="K233" s="253"/>
      <c r="L233" s="258"/>
      <c r="M233" s="259"/>
      <c r="N233" s="260"/>
      <c r="O233" s="260"/>
      <c r="P233" s="260"/>
      <c r="Q233" s="260"/>
      <c r="R233" s="260"/>
      <c r="S233" s="260"/>
      <c r="T233" s="261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T233" s="262" t="s">
        <v>250</v>
      </c>
      <c r="AU233" s="262" t="s">
        <v>90</v>
      </c>
      <c r="AV233" s="14" t="s">
        <v>184</v>
      </c>
      <c r="AW233" s="14" t="s">
        <v>36</v>
      </c>
      <c r="AX233" s="14" t="s">
        <v>88</v>
      </c>
      <c r="AY233" s="262" t="s">
        <v>161</v>
      </c>
    </row>
    <row r="234" s="2" customFormat="1" ht="16.5" customHeight="1">
      <c r="A234" s="39"/>
      <c r="B234" s="40"/>
      <c r="C234" s="263" t="s">
        <v>590</v>
      </c>
      <c r="D234" s="263" t="s">
        <v>261</v>
      </c>
      <c r="E234" s="264" t="s">
        <v>591</v>
      </c>
      <c r="F234" s="265" t="s">
        <v>592</v>
      </c>
      <c r="G234" s="266" t="s">
        <v>593</v>
      </c>
      <c r="H234" s="267">
        <v>24.948</v>
      </c>
      <c r="I234" s="268"/>
      <c r="J234" s="269">
        <f>ROUND(I234*H234,2)</f>
        <v>0</v>
      </c>
      <c r="K234" s="265" t="s">
        <v>168</v>
      </c>
      <c r="L234" s="270"/>
      <c r="M234" s="271" t="s">
        <v>1</v>
      </c>
      <c r="N234" s="272" t="s">
        <v>45</v>
      </c>
      <c r="O234" s="92"/>
      <c r="P234" s="228">
        <f>O234*H234</f>
        <v>0</v>
      </c>
      <c r="Q234" s="228">
        <v>0.00107</v>
      </c>
      <c r="R234" s="228">
        <f>Q234*H234</f>
        <v>0.02669436</v>
      </c>
      <c r="S234" s="228">
        <v>0</v>
      </c>
      <c r="T234" s="229">
        <f>S234*H234</f>
        <v>0</v>
      </c>
      <c r="U234" s="39"/>
      <c r="V234" s="39"/>
      <c r="W234" s="39"/>
      <c r="X234" s="39"/>
      <c r="Y234" s="39"/>
      <c r="Z234" s="39"/>
      <c r="AA234" s="39"/>
      <c r="AB234" s="39"/>
      <c r="AC234" s="39"/>
      <c r="AD234" s="39"/>
      <c r="AE234" s="39"/>
      <c r="AR234" s="230" t="s">
        <v>309</v>
      </c>
      <c r="AT234" s="230" t="s">
        <v>261</v>
      </c>
      <c r="AU234" s="230" t="s">
        <v>90</v>
      </c>
      <c r="AY234" s="18" t="s">
        <v>161</v>
      </c>
      <c r="BE234" s="231">
        <f>IF(N234="základní",J234,0)</f>
        <v>0</v>
      </c>
      <c r="BF234" s="231">
        <f>IF(N234="snížená",J234,0)</f>
        <v>0</v>
      </c>
      <c r="BG234" s="231">
        <f>IF(N234="zákl. přenesená",J234,0)</f>
        <v>0</v>
      </c>
      <c r="BH234" s="231">
        <f>IF(N234="sníž. přenesená",J234,0)</f>
        <v>0</v>
      </c>
      <c r="BI234" s="231">
        <f>IF(N234="nulová",J234,0)</f>
        <v>0</v>
      </c>
      <c r="BJ234" s="18" t="s">
        <v>88</v>
      </c>
      <c r="BK234" s="231">
        <f>ROUND(I234*H234,2)</f>
        <v>0</v>
      </c>
      <c r="BL234" s="18" t="s">
        <v>303</v>
      </c>
      <c r="BM234" s="230" t="s">
        <v>594</v>
      </c>
    </row>
    <row r="235" s="13" customFormat="1">
      <c r="A235" s="13"/>
      <c r="B235" s="241"/>
      <c r="C235" s="242"/>
      <c r="D235" s="232" t="s">
        <v>250</v>
      </c>
      <c r="E235" s="242"/>
      <c r="F235" s="244" t="s">
        <v>595</v>
      </c>
      <c r="G235" s="242"/>
      <c r="H235" s="245">
        <v>24.948</v>
      </c>
      <c r="I235" s="246"/>
      <c r="J235" s="242"/>
      <c r="K235" s="242"/>
      <c r="L235" s="247"/>
      <c r="M235" s="248"/>
      <c r="N235" s="249"/>
      <c r="O235" s="249"/>
      <c r="P235" s="249"/>
      <c r="Q235" s="249"/>
      <c r="R235" s="249"/>
      <c r="S235" s="249"/>
      <c r="T235" s="250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T235" s="251" t="s">
        <v>250</v>
      </c>
      <c r="AU235" s="251" t="s">
        <v>90</v>
      </c>
      <c r="AV235" s="13" t="s">
        <v>90</v>
      </c>
      <c r="AW235" s="13" t="s">
        <v>4</v>
      </c>
      <c r="AX235" s="13" t="s">
        <v>88</v>
      </c>
      <c r="AY235" s="251" t="s">
        <v>161</v>
      </c>
    </row>
    <row r="236" s="2" customFormat="1" ht="16.5" customHeight="1">
      <c r="A236" s="39"/>
      <c r="B236" s="40"/>
      <c r="C236" s="219" t="s">
        <v>596</v>
      </c>
      <c r="D236" s="219" t="s">
        <v>164</v>
      </c>
      <c r="E236" s="220" t="s">
        <v>597</v>
      </c>
      <c r="F236" s="221" t="s">
        <v>598</v>
      </c>
      <c r="G236" s="222" t="s">
        <v>256</v>
      </c>
      <c r="H236" s="223">
        <v>73</v>
      </c>
      <c r="I236" s="224"/>
      <c r="J236" s="225">
        <f>ROUND(I236*H236,2)</f>
        <v>0</v>
      </c>
      <c r="K236" s="221" t="s">
        <v>168</v>
      </c>
      <c r="L236" s="45"/>
      <c r="M236" s="226" t="s">
        <v>1</v>
      </c>
      <c r="N236" s="227" t="s">
        <v>45</v>
      </c>
      <c r="O236" s="92"/>
      <c r="P236" s="228">
        <f>O236*H236</f>
        <v>0</v>
      </c>
      <c r="Q236" s="228">
        <v>0</v>
      </c>
      <c r="R236" s="228">
        <f>Q236*H236</f>
        <v>0</v>
      </c>
      <c r="S236" s="228">
        <v>0</v>
      </c>
      <c r="T236" s="229">
        <f>S236*H236</f>
        <v>0</v>
      </c>
      <c r="U236" s="39"/>
      <c r="V236" s="39"/>
      <c r="W236" s="39"/>
      <c r="X236" s="39"/>
      <c r="Y236" s="39"/>
      <c r="Z236" s="39"/>
      <c r="AA236" s="39"/>
      <c r="AB236" s="39"/>
      <c r="AC236" s="39"/>
      <c r="AD236" s="39"/>
      <c r="AE236" s="39"/>
      <c r="AR236" s="230" t="s">
        <v>303</v>
      </c>
      <c r="AT236" s="230" t="s">
        <v>164</v>
      </c>
      <c r="AU236" s="230" t="s">
        <v>90</v>
      </c>
      <c r="AY236" s="18" t="s">
        <v>161</v>
      </c>
      <c r="BE236" s="231">
        <f>IF(N236="základní",J236,0)</f>
        <v>0</v>
      </c>
      <c r="BF236" s="231">
        <f>IF(N236="snížená",J236,0)</f>
        <v>0</v>
      </c>
      <c r="BG236" s="231">
        <f>IF(N236="zákl. přenesená",J236,0)</f>
        <v>0</v>
      </c>
      <c r="BH236" s="231">
        <f>IF(N236="sníž. přenesená",J236,0)</f>
        <v>0</v>
      </c>
      <c r="BI236" s="231">
        <f>IF(N236="nulová",J236,0)</f>
        <v>0</v>
      </c>
      <c r="BJ236" s="18" t="s">
        <v>88</v>
      </c>
      <c r="BK236" s="231">
        <f>ROUND(I236*H236,2)</f>
        <v>0</v>
      </c>
      <c r="BL236" s="18" t="s">
        <v>303</v>
      </c>
      <c r="BM236" s="230" t="s">
        <v>599</v>
      </c>
    </row>
    <row r="237" s="15" customFormat="1">
      <c r="A237" s="15"/>
      <c r="B237" s="273"/>
      <c r="C237" s="274"/>
      <c r="D237" s="232" t="s">
        <v>250</v>
      </c>
      <c r="E237" s="275" t="s">
        <v>1</v>
      </c>
      <c r="F237" s="276" t="s">
        <v>600</v>
      </c>
      <c r="G237" s="274"/>
      <c r="H237" s="275" t="s">
        <v>1</v>
      </c>
      <c r="I237" s="277"/>
      <c r="J237" s="274"/>
      <c r="K237" s="274"/>
      <c r="L237" s="278"/>
      <c r="M237" s="279"/>
      <c r="N237" s="280"/>
      <c r="O237" s="280"/>
      <c r="P237" s="280"/>
      <c r="Q237" s="280"/>
      <c r="R237" s="280"/>
      <c r="S237" s="280"/>
      <c r="T237" s="281"/>
      <c r="U237" s="15"/>
      <c r="V237" s="15"/>
      <c r="W237" s="15"/>
      <c r="X237" s="15"/>
      <c r="Y237" s="15"/>
      <c r="Z237" s="15"/>
      <c r="AA237" s="15"/>
      <c r="AB237" s="15"/>
      <c r="AC237" s="15"/>
      <c r="AD237" s="15"/>
      <c r="AE237" s="15"/>
      <c r="AT237" s="282" t="s">
        <v>250</v>
      </c>
      <c r="AU237" s="282" t="s">
        <v>90</v>
      </c>
      <c r="AV237" s="15" t="s">
        <v>88</v>
      </c>
      <c r="AW237" s="15" t="s">
        <v>36</v>
      </c>
      <c r="AX237" s="15" t="s">
        <v>80</v>
      </c>
      <c r="AY237" s="282" t="s">
        <v>161</v>
      </c>
    </row>
    <row r="238" s="13" customFormat="1">
      <c r="A238" s="13"/>
      <c r="B238" s="241"/>
      <c r="C238" s="242"/>
      <c r="D238" s="232" t="s">
        <v>250</v>
      </c>
      <c r="E238" s="243" t="s">
        <v>1</v>
      </c>
      <c r="F238" s="244" t="s">
        <v>601</v>
      </c>
      <c r="G238" s="242"/>
      <c r="H238" s="245">
        <v>73</v>
      </c>
      <c r="I238" s="246"/>
      <c r="J238" s="242"/>
      <c r="K238" s="242"/>
      <c r="L238" s="247"/>
      <c r="M238" s="248"/>
      <c r="N238" s="249"/>
      <c r="O238" s="249"/>
      <c r="P238" s="249"/>
      <c r="Q238" s="249"/>
      <c r="R238" s="249"/>
      <c r="S238" s="249"/>
      <c r="T238" s="250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T238" s="251" t="s">
        <v>250</v>
      </c>
      <c r="AU238" s="251" t="s">
        <v>90</v>
      </c>
      <c r="AV238" s="13" t="s">
        <v>90</v>
      </c>
      <c r="AW238" s="13" t="s">
        <v>36</v>
      </c>
      <c r="AX238" s="13" t="s">
        <v>80</v>
      </c>
      <c r="AY238" s="251" t="s">
        <v>161</v>
      </c>
    </row>
    <row r="239" s="16" customFormat="1">
      <c r="A239" s="16"/>
      <c r="B239" s="287"/>
      <c r="C239" s="288"/>
      <c r="D239" s="232" t="s">
        <v>250</v>
      </c>
      <c r="E239" s="289" t="s">
        <v>1</v>
      </c>
      <c r="F239" s="290" t="s">
        <v>485</v>
      </c>
      <c r="G239" s="288"/>
      <c r="H239" s="291">
        <v>73</v>
      </c>
      <c r="I239" s="292"/>
      <c r="J239" s="288"/>
      <c r="K239" s="288"/>
      <c r="L239" s="293"/>
      <c r="M239" s="294"/>
      <c r="N239" s="295"/>
      <c r="O239" s="295"/>
      <c r="P239" s="295"/>
      <c r="Q239" s="295"/>
      <c r="R239" s="295"/>
      <c r="S239" s="295"/>
      <c r="T239" s="296"/>
      <c r="U239" s="16"/>
      <c r="V239" s="16"/>
      <c r="W239" s="16"/>
      <c r="X239" s="16"/>
      <c r="Y239" s="16"/>
      <c r="Z239" s="16"/>
      <c r="AA239" s="16"/>
      <c r="AB239" s="16"/>
      <c r="AC239" s="16"/>
      <c r="AD239" s="16"/>
      <c r="AE239" s="16"/>
      <c r="AT239" s="297" t="s">
        <v>250</v>
      </c>
      <c r="AU239" s="297" t="s">
        <v>90</v>
      </c>
      <c r="AV239" s="16" t="s">
        <v>177</v>
      </c>
      <c r="AW239" s="16" t="s">
        <v>36</v>
      </c>
      <c r="AX239" s="16" t="s">
        <v>80</v>
      </c>
      <c r="AY239" s="297" t="s">
        <v>161</v>
      </c>
    </row>
    <row r="240" s="14" customFormat="1">
      <c r="A240" s="14"/>
      <c r="B240" s="252"/>
      <c r="C240" s="253"/>
      <c r="D240" s="232" t="s">
        <v>250</v>
      </c>
      <c r="E240" s="254" t="s">
        <v>1</v>
      </c>
      <c r="F240" s="255" t="s">
        <v>253</v>
      </c>
      <c r="G240" s="253"/>
      <c r="H240" s="256">
        <v>73</v>
      </c>
      <c r="I240" s="257"/>
      <c r="J240" s="253"/>
      <c r="K240" s="253"/>
      <c r="L240" s="258"/>
      <c r="M240" s="259"/>
      <c r="N240" s="260"/>
      <c r="O240" s="260"/>
      <c r="P240" s="260"/>
      <c r="Q240" s="260"/>
      <c r="R240" s="260"/>
      <c r="S240" s="260"/>
      <c r="T240" s="261"/>
      <c r="U240" s="14"/>
      <c r="V240" s="14"/>
      <c r="W240" s="14"/>
      <c r="X240" s="14"/>
      <c r="Y240" s="14"/>
      <c r="Z240" s="14"/>
      <c r="AA240" s="14"/>
      <c r="AB240" s="14"/>
      <c r="AC240" s="14"/>
      <c r="AD240" s="14"/>
      <c r="AE240" s="14"/>
      <c r="AT240" s="262" t="s">
        <v>250</v>
      </c>
      <c r="AU240" s="262" t="s">
        <v>90</v>
      </c>
      <c r="AV240" s="14" t="s">
        <v>184</v>
      </c>
      <c r="AW240" s="14" t="s">
        <v>36</v>
      </c>
      <c r="AX240" s="14" t="s">
        <v>88</v>
      </c>
      <c r="AY240" s="262" t="s">
        <v>161</v>
      </c>
    </row>
    <row r="241" s="2" customFormat="1" ht="24.15" customHeight="1">
      <c r="A241" s="39"/>
      <c r="B241" s="40"/>
      <c r="C241" s="263" t="s">
        <v>602</v>
      </c>
      <c r="D241" s="263" t="s">
        <v>261</v>
      </c>
      <c r="E241" s="264" t="s">
        <v>603</v>
      </c>
      <c r="F241" s="265" t="s">
        <v>604</v>
      </c>
      <c r="G241" s="266" t="s">
        <v>256</v>
      </c>
      <c r="H241" s="267">
        <v>73</v>
      </c>
      <c r="I241" s="268"/>
      <c r="J241" s="269">
        <f>ROUND(I241*H241,2)</f>
        <v>0</v>
      </c>
      <c r="K241" s="265" t="s">
        <v>168</v>
      </c>
      <c r="L241" s="270"/>
      <c r="M241" s="271" t="s">
        <v>1</v>
      </c>
      <c r="N241" s="272" t="s">
        <v>45</v>
      </c>
      <c r="O241" s="92"/>
      <c r="P241" s="228">
        <f>O241*H241</f>
        <v>0</v>
      </c>
      <c r="Q241" s="228">
        <v>9.0000000000000006E-05</v>
      </c>
      <c r="R241" s="228">
        <f>Q241*H241</f>
        <v>0.0065700000000000003</v>
      </c>
      <c r="S241" s="228">
        <v>0</v>
      </c>
      <c r="T241" s="229">
        <f>S241*H241</f>
        <v>0</v>
      </c>
      <c r="U241" s="39"/>
      <c r="V241" s="39"/>
      <c r="W241" s="39"/>
      <c r="X241" s="39"/>
      <c r="Y241" s="39"/>
      <c r="Z241" s="39"/>
      <c r="AA241" s="39"/>
      <c r="AB241" s="39"/>
      <c r="AC241" s="39"/>
      <c r="AD241" s="39"/>
      <c r="AE241" s="39"/>
      <c r="AR241" s="230" t="s">
        <v>309</v>
      </c>
      <c r="AT241" s="230" t="s">
        <v>261</v>
      </c>
      <c r="AU241" s="230" t="s">
        <v>90</v>
      </c>
      <c r="AY241" s="18" t="s">
        <v>161</v>
      </c>
      <c r="BE241" s="231">
        <f>IF(N241="základní",J241,0)</f>
        <v>0</v>
      </c>
      <c r="BF241" s="231">
        <f>IF(N241="snížená",J241,0)</f>
        <v>0</v>
      </c>
      <c r="BG241" s="231">
        <f>IF(N241="zákl. přenesená",J241,0)</f>
        <v>0</v>
      </c>
      <c r="BH241" s="231">
        <f>IF(N241="sníž. přenesená",J241,0)</f>
        <v>0</v>
      </c>
      <c r="BI241" s="231">
        <f>IF(N241="nulová",J241,0)</f>
        <v>0</v>
      </c>
      <c r="BJ241" s="18" t="s">
        <v>88</v>
      </c>
      <c r="BK241" s="231">
        <f>ROUND(I241*H241,2)</f>
        <v>0</v>
      </c>
      <c r="BL241" s="18" t="s">
        <v>303</v>
      </c>
      <c r="BM241" s="230" t="s">
        <v>605</v>
      </c>
    </row>
    <row r="242" s="2" customFormat="1" ht="24.15" customHeight="1">
      <c r="A242" s="39"/>
      <c r="B242" s="40"/>
      <c r="C242" s="219" t="s">
        <v>606</v>
      </c>
      <c r="D242" s="219" t="s">
        <v>164</v>
      </c>
      <c r="E242" s="220" t="s">
        <v>607</v>
      </c>
      <c r="F242" s="221" t="s">
        <v>608</v>
      </c>
      <c r="G242" s="222" t="s">
        <v>256</v>
      </c>
      <c r="H242" s="223">
        <v>3</v>
      </c>
      <c r="I242" s="224"/>
      <c r="J242" s="225">
        <f>ROUND(I242*H242,2)</f>
        <v>0</v>
      </c>
      <c r="K242" s="221" t="s">
        <v>168</v>
      </c>
      <c r="L242" s="45"/>
      <c r="M242" s="226" t="s">
        <v>1</v>
      </c>
      <c r="N242" s="227" t="s">
        <v>45</v>
      </c>
      <c r="O242" s="92"/>
      <c r="P242" s="228">
        <f>O242*H242</f>
        <v>0</v>
      </c>
      <c r="Q242" s="228">
        <v>0</v>
      </c>
      <c r="R242" s="228">
        <f>Q242*H242</f>
        <v>0</v>
      </c>
      <c r="S242" s="228">
        <v>0</v>
      </c>
      <c r="T242" s="229">
        <f>S242*H242</f>
        <v>0</v>
      </c>
      <c r="U242" s="39"/>
      <c r="V242" s="39"/>
      <c r="W242" s="39"/>
      <c r="X242" s="39"/>
      <c r="Y242" s="39"/>
      <c r="Z242" s="39"/>
      <c r="AA242" s="39"/>
      <c r="AB242" s="39"/>
      <c r="AC242" s="39"/>
      <c r="AD242" s="39"/>
      <c r="AE242" s="39"/>
      <c r="AR242" s="230" t="s">
        <v>303</v>
      </c>
      <c r="AT242" s="230" t="s">
        <v>164</v>
      </c>
      <c r="AU242" s="230" t="s">
        <v>90</v>
      </c>
      <c r="AY242" s="18" t="s">
        <v>161</v>
      </c>
      <c r="BE242" s="231">
        <f>IF(N242="základní",J242,0)</f>
        <v>0</v>
      </c>
      <c r="BF242" s="231">
        <f>IF(N242="snížená",J242,0)</f>
        <v>0</v>
      </c>
      <c r="BG242" s="231">
        <f>IF(N242="zákl. přenesená",J242,0)</f>
        <v>0</v>
      </c>
      <c r="BH242" s="231">
        <f>IF(N242="sníž. přenesená",J242,0)</f>
        <v>0</v>
      </c>
      <c r="BI242" s="231">
        <f>IF(N242="nulová",J242,0)</f>
        <v>0</v>
      </c>
      <c r="BJ242" s="18" t="s">
        <v>88</v>
      </c>
      <c r="BK242" s="231">
        <f>ROUND(I242*H242,2)</f>
        <v>0</v>
      </c>
      <c r="BL242" s="18" t="s">
        <v>303</v>
      </c>
      <c r="BM242" s="230" t="s">
        <v>609</v>
      </c>
    </row>
    <row r="243" s="2" customFormat="1" ht="24.15" customHeight="1">
      <c r="A243" s="39"/>
      <c r="B243" s="40"/>
      <c r="C243" s="263" t="s">
        <v>610</v>
      </c>
      <c r="D243" s="263" t="s">
        <v>261</v>
      </c>
      <c r="E243" s="264" t="s">
        <v>611</v>
      </c>
      <c r="F243" s="265" t="s">
        <v>612</v>
      </c>
      <c r="G243" s="266" t="s">
        <v>256</v>
      </c>
      <c r="H243" s="267">
        <v>3</v>
      </c>
      <c r="I243" s="268"/>
      <c r="J243" s="269">
        <f>ROUND(I243*H243,2)</f>
        <v>0</v>
      </c>
      <c r="K243" s="265" t="s">
        <v>168</v>
      </c>
      <c r="L243" s="270"/>
      <c r="M243" s="271" t="s">
        <v>1</v>
      </c>
      <c r="N243" s="272" t="s">
        <v>45</v>
      </c>
      <c r="O243" s="92"/>
      <c r="P243" s="228">
        <f>O243*H243</f>
        <v>0</v>
      </c>
      <c r="Q243" s="228">
        <v>4.0000000000000003E-05</v>
      </c>
      <c r="R243" s="228">
        <f>Q243*H243</f>
        <v>0.00012000000000000002</v>
      </c>
      <c r="S243" s="228">
        <v>0</v>
      </c>
      <c r="T243" s="229">
        <f>S243*H243</f>
        <v>0</v>
      </c>
      <c r="U243" s="39"/>
      <c r="V243" s="39"/>
      <c r="W243" s="39"/>
      <c r="X243" s="39"/>
      <c r="Y243" s="39"/>
      <c r="Z243" s="39"/>
      <c r="AA243" s="39"/>
      <c r="AB243" s="39"/>
      <c r="AC243" s="39"/>
      <c r="AD243" s="39"/>
      <c r="AE243" s="39"/>
      <c r="AR243" s="230" t="s">
        <v>309</v>
      </c>
      <c r="AT243" s="230" t="s">
        <v>261</v>
      </c>
      <c r="AU243" s="230" t="s">
        <v>90</v>
      </c>
      <c r="AY243" s="18" t="s">
        <v>161</v>
      </c>
      <c r="BE243" s="231">
        <f>IF(N243="základní",J243,0)</f>
        <v>0</v>
      </c>
      <c r="BF243" s="231">
        <f>IF(N243="snížená",J243,0)</f>
        <v>0</v>
      </c>
      <c r="BG243" s="231">
        <f>IF(N243="zákl. přenesená",J243,0)</f>
        <v>0</v>
      </c>
      <c r="BH243" s="231">
        <f>IF(N243="sníž. přenesená",J243,0)</f>
        <v>0</v>
      </c>
      <c r="BI243" s="231">
        <f>IF(N243="nulová",J243,0)</f>
        <v>0</v>
      </c>
      <c r="BJ243" s="18" t="s">
        <v>88</v>
      </c>
      <c r="BK243" s="231">
        <f>ROUND(I243*H243,2)</f>
        <v>0</v>
      </c>
      <c r="BL243" s="18" t="s">
        <v>303</v>
      </c>
      <c r="BM243" s="230" t="s">
        <v>613</v>
      </c>
    </row>
    <row r="244" s="2" customFormat="1" ht="24.15" customHeight="1">
      <c r="A244" s="39"/>
      <c r="B244" s="40"/>
      <c r="C244" s="219" t="s">
        <v>614</v>
      </c>
      <c r="D244" s="219" t="s">
        <v>164</v>
      </c>
      <c r="E244" s="220" t="s">
        <v>615</v>
      </c>
      <c r="F244" s="221" t="s">
        <v>616</v>
      </c>
      <c r="G244" s="222" t="s">
        <v>256</v>
      </c>
      <c r="H244" s="223">
        <v>9</v>
      </c>
      <c r="I244" s="224"/>
      <c r="J244" s="225">
        <f>ROUND(I244*H244,2)</f>
        <v>0</v>
      </c>
      <c r="K244" s="221" t="s">
        <v>168</v>
      </c>
      <c r="L244" s="45"/>
      <c r="M244" s="226" t="s">
        <v>1</v>
      </c>
      <c r="N244" s="227" t="s">
        <v>45</v>
      </c>
      <c r="O244" s="92"/>
      <c r="P244" s="228">
        <f>O244*H244</f>
        <v>0</v>
      </c>
      <c r="Q244" s="228">
        <v>0</v>
      </c>
      <c r="R244" s="228">
        <f>Q244*H244</f>
        <v>0</v>
      </c>
      <c r="S244" s="228">
        <v>0</v>
      </c>
      <c r="T244" s="229">
        <f>S244*H244</f>
        <v>0</v>
      </c>
      <c r="U244" s="39"/>
      <c r="V244" s="39"/>
      <c r="W244" s="39"/>
      <c r="X244" s="39"/>
      <c r="Y244" s="39"/>
      <c r="Z244" s="39"/>
      <c r="AA244" s="39"/>
      <c r="AB244" s="39"/>
      <c r="AC244" s="39"/>
      <c r="AD244" s="39"/>
      <c r="AE244" s="39"/>
      <c r="AR244" s="230" t="s">
        <v>303</v>
      </c>
      <c r="AT244" s="230" t="s">
        <v>164</v>
      </c>
      <c r="AU244" s="230" t="s">
        <v>90</v>
      </c>
      <c r="AY244" s="18" t="s">
        <v>161</v>
      </c>
      <c r="BE244" s="231">
        <f>IF(N244="základní",J244,0)</f>
        <v>0</v>
      </c>
      <c r="BF244" s="231">
        <f>IF(N244="snížená",J244,0)</f>
        <v>0</v>
      </c>
      <c r="BG244" s="231">
        <f>IF(N244="zákl. přenesená",J244,0)</f>
        <v>0</v>
      </c>
      <c r="BH244" s="231">
        <f>IF(N244="sníž. přenesená",J244,0)</f>
        <v>0</v>
      </c>
      <c r="BI244" s="231">
        <f>IF(N244="nulová",J244,0)</f>
        <v>0</v>
      </c>
      <c r="BJ244" s="18" t="s">
        <v>88</v>
      </c>
      <c r="BK244" s="231">
        <f>ROUND(I244*H244,2)</f>
        <v>0</v>
      </c>
      <c r="BL244" s="18" t="s">
        <v>303</v>
      </c>
      <c r="BM244" s="230" t="s">
        <v>617</v>
      </c>
    </row>
    <row r="245" s="2" customFormat="1" ht="24.15" customHeight="1">
      <c r="A245" s="39"/>
      <c r="B245" s="40"/>
      <c r="C245" s="263" t="s">
        <v>618</v>
      </c>
      <c r="D245" s="263" t="s">
        <v>261</v>
      </c>
      <c r="E245" s="264" t="s">
        <v>619</v>
      </c>
      <c r="F245" s="265" t="s">
        <v>620</v>
      </c>
      <c r="G245" s="266" t="s">
        <v>256</v>
      </c>
      <c r="H245" s="267">
        <v>9</v>
      </c>
      <c r="I245" s="268"/>
      <c r="J245" s="269">
        <f>ROUND(I245*H245,2)</f>
        <v>0</v>
      </c>
      <c r="K245" s="265" t="s">
        <v>168</v>
      </c>
      <c r="L245" s="270"/>
      <c r="M245" s="271" t="s">
        <v>1</v>
      </c>
      <c r="N245" s="272" t="s">
        <v>45</v>
      </c>
      <c r="O245" s="92"/>
      <c r="P245" s="228">
        <f>O245*H245</f>
        <v>0</v>
      </c>
      <c r="Q245" s="228">
        <v>4.0000000000000003E-05</v>
      </c>
      <c r="R245" s="228">
        <f>Q245*H245</f>
        <v>0.00036000000000000002</v>
      </c>
      <c r="S245" s="228">
        <v>0</v>
      </c>
      <c r="T245" s="229">
        <f>S245*H245</f>
        <v>0</v>
      </c>
      <c r="U245" s="39"/>
      <c r="V245" s="39"/>
      <c r="W245" s="39"/>
      <c r="X245" s="39"/>
      <c r="Y245" s="39"/>
      <c r="Z245" s="39"/>
      <c r="AA245" s="39"/>
      <c r="AB245" s="39"/>
      <c r="AC245" s="39"/>
      <c r="AD245" s="39"/>
      <c r="AE245" s="39"/>
      <c r="AR245" s="230" t="s">
        <v>309</v>
      </c>
      <c r="AT245" s="230" t="s">
        <v>261</v>
      </c>
      <c r="AU245" s="230" t="s">
        <v>90</v>
      </c>
      <c r="AY245" s="18" t="s">
        <v>161</v>
      </c>
      <c r="BE245" s="231">
        <f>IF(N245="základní",J245,0)</f>
        <v>0</v>
      </c>
      <c r="BF245" s="231">
        <f>IF(N245="snížená",J245,0)</f>
        <v>0</v>
      </c>
      <c r="BG245" s="231">
        <f>IF(N245="zákl. přenesená",J245,0)</f>
        <v>0</v>
      </c>
      <c r="BH245" s="231">
        <f>IF(N245="sníž. přenesená",J245,0)</f>
        <v>0</v>
      </c>
      <c r="BI245" s="231">
        <f>IF(N245="nulová",J245,0)</f>
        <v>0</v>
      </c>
      <c r="BJ245" s="18" t="s">
        <v>88</v>
      </c>
      <c r="BK245" s="231">
        <f>ROUND(I245*H245,2)</f>
        <v>0</v>
      </c>
      <c r="BL245" s="18" t="s">
        <v>303</v>
      </c>
      <c r="BM245" s="230" t="s">
        <v>621</v>
      </c>
    </row>
    <row r="246" s="2" customFormat="1" ht="37.8" customHeight="1">
      <c r="A246" s="39"/>
      <c r="B246" s="40"/>
      <c r="C246" s="219" t="s">
        <v>622</v>
      </c>
      <c r="D246" s="219" t="s">
        <v>164</v>
      </c>
      <c r="E246" s="220" t="s">
        <v>623</v>
      </c>
      <c r="F246" s="221" t="s">
        <v>624</v>
      </c>
      <c r="G246" s="222" t="s">
        <v>256</v>
      </c>
      <c r="H246" s="223">
        <v>34</v>
      </c>
      <c r="I246" s="224"/>
      <c r="J246" s="225">
        <f>ROUND(I246*H246,2)</f>
        <v>0</v>
      </c>
      <c r="K246" s="221" t="s">
        <v>168</v>
      </c>
      <c r="L246" s="45"/>
      <c r="M246" s="226" t="s">
        <v>1</v>
      </c>
      <c r="N246" s="227" t="s">
        <v>45</v>
      </c>
      <c r="O246" s="92"/>
      <c r="P246" s="228">
        <f>O246*H246</f>
        <v>0</v>
      </c>
      <c r="Q246" s="228">
        <v>0</v>
      </c>
      <c r="R246" s="228">
        <f>Q246*H246</f>
        <v>0</v>
      </c>
      <c r="S246" s="228">
        <v>0</v>
      </c>
      <c r="T246" s="229">
        <f>S246*H246</f>
        <v>0</v>
      </c>
      <c r="U246" s="39"/>
      <c r="V246" s="39"/>
      <c r="W246" s="39"/>
      <c r="X246" s="39"/>
      <c r="Y246" s="39"/>
      <c r="Z246" s="39"/>
      <c r="AA246" s="39"/>
      <c r="AB246" s="39"/>
      <c r="AC246" s="39"/>
      <c r="AD246" s="39"/>
      <c r="AE246" s="39"/>
      <c r="AR246" s="230" t="s">
        <v>303</v>
      </c>
      <c r="AT246" s="230" t="s">
        <v>164</v>
      </c>
      <c r="AU246" s="230" t="s">
        <v>90</v>
      </c>
      <c r="AY246" s="18" t="s">
        <v>161</v>
      </c>
      <c r="BE246" s="231">
        <f>IF(N246="základní",J246,0)</f>
        <v>0</v>
      </c>
      <c r="BF246" s="231">
        <f>IF(N246="snížená",J246,0)</f>
        <v>0</v>
      </c>
      <c r="BG246" s="231">
        <f>IF(N246="zákl. přenesená",J246,0)</f>
        <v>0</v>
      </c>
      <c r="BH246" s="231">
        <f>IF(N246="sníž. přenesená",J246,0)</f>
        <v>0</v>
      </c>
      <c r="BI246" s="231">
        <f>IF(N246="nulová",J246,0)</f>
        <v>0</v>
      </c>
      <c r="BJ246" s="18" t="s">
        <v>88</v>
      </c>
      <c r="BK246" s="231">
        <f>ROUND(I246*H246,2)</f>
        <v>0</v>
      </c>
      <c r="BL246" s="18" t="s">
        <v>303</v>
      </c>
      <c r="BM246" s="230" t="s">
        <v>625</v>
      </c>
    </row>
    <row r="247" s="13" customFormat="1">
      <c r="A247" s="13"/>
      <c r="B247" s="241"/>
      <c r="C247" s="242"/>
      <c r="D247" s="232" t="s">
        <v>250</v>
      </c>
      <c r="E247" s="243" t="s">
        <v>1</v>
      </c>
      <c r="F247" s="244" t="s">
        <v>626</v>
      </c>
      <c r="G247" s="242"/>
      <c r="H247" s="245">
        <v>3</v>
      </c>
      <c r="I247" s="246"/>
      <c r="J247" s="242"/>
      <c r="K247" s="242"/>
      <c r="L247" s="247"/>
      <c r="M247" s="248"/>
      <c r="N247" s="249"/>
      <c r="O247" s="249"/>
      <c r="P247" s="249"/>
      <c r="Q247" s="249"/>
      <c r="R247" s="249"/>
      <c r="S247" s="249"/>
      <c r="T247" s="250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T247" s="251" t="s">
        <v>250</v>
      </c>
      <c r="AU247" s="251" t="s">
        <v>90</v>
      </c>
      <c r="AV247" s="13" t="s">
        <v>90</v>
      </c>
      <c r="AW247" s="13" t="s">
        <v>36</v>
      </c>
      <c r="AX247" s="13" t="s">
        <v>80</v>
      </c>
      <c r="AY247" s="251" t="s">
        <v>161</v>
      </c>
    </row>
    <row r="248" s="13" customFormat="1">
      <c r="A248" s="13"/>
      <c r="B248" s="241"/>
      <c r="C248" s="242"/>
      <c r="D248" s="232" t="s">
        <v>250</v>
      </c>
      <c r="E248" s="243" t="s">
        <v>1</v>
      </c>
      <c r="F248" s="244" t="s">
        <v>627</v>
      </c>
      <c r="G248" s="242"/>
      <c r="H248" s="245">
        <v>17</v>
      </c>
      <c r="I248" s="246"/>
      <c r="J248" s="242"/>
      <c r="K248" s="242"/>
      <c r="L248" s="247"/>
      <c r="M248" s="248"/>
      <c r="N248" s="249"/>
      <c r="O248" s="249"/>
      <c r="P248" s="249"/>
      <c r="Q248" s="249"/>
      <c r="R248" s="249"/>
      <c r="S248" s="249"/>
      <c r="T248" s="250"/>
      <c r="U248" s="13"/>
      <c r="V248" s="13"/>
      <c r="W248" s="13"/>
      <c r="X248" s="13"/>
      <c r="Y248" s="13"/>
      <c r="Z248" s="13"/>
      <c r="AA248" s="13"/>
      <c r="AB248" s="13"/>
      <c r="AC248" s="13"/>
      <c r="AD248" s="13"/>
      <c r="AE248" s="13"/>
      <c r="AT248" s="251" t="s">
        <v>250</v>
      </c>
      <c r="AU248" s="251" t="s">
        <v>90</v>
      </c>
      <c r="AV248" s="13" t="s">
        <v>90</v>
      </c>
      <c r="AW248" s="13" t="s">
        <v>36</v>
      </c>
      <c r="AX248" s="13" t="s">
        <v>80</v>
      </c>
      <c r="AY248" s="251" t="s">
        <v>161</v>
      </c>
    </row>
    <row r="249" s="13" customFormat="1">
      <c r="A249" s="13"/>
      <c r="B249" s="241"/>
      <c r="C249" s="242"/>
      <c r="D249" s="232" t="s">
        <v>250</v>
      </c>
      <c r="E249" s="243" t="s">
        <v>1</v>
      </c>
      <c r="F249" s="244" t="s">
        <v>628</v>
      </c>
      <c r="G249" s="242"/>
      <c r="H249" s="245">
        <v>14</v>
      </c>
      <c r="I249" s="246"/>
      <c r="J249" s="242"/>
      <c r="K249" s="242"/>
      <c r="L249" s="247"/>
      <c r="M249" s="248"/>
      <c r="N249" s="249"/>
      <c r="O249" s="249"/>
      <c r="P249" s="249"/>
      <c r="Q249" s="249"/>
      <c r="R249" s="249"/>
      <c r="S249" s="249"/>
      <c r="T249" s="250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T249" s="251" t="s">
        <v>250</v>
      </c>
      <c r="AU249" s="251" t="s">
        <v>90</v>
      </c>
      <c r="AV249" s="13" t="s">
        <v>90</v>
      </c>
      <c r="AW249" s="13" t="s">
        <v>36</v>
      </c>
      <c r="AX249" s="13" t="s">
        <v>80</v>
      </c>
      <c r="AY249" s="251" t="s">
        <v>161</v>
      </c>
    </row>
    <row r="250" s="14" customFormat="1">
      <c r="A250" s="14"/>
      <c r="B250" s="252"/>
      <c r="C250" s="253"/>
      <c r="D250" s="232" t="s">
        <v>250</v>
      </c>
      <c r="E250" s="254" t="s">
        <v>1</v>
      </c>
      <c r="F250" s="255" t="s">
        <v>253</v>
      </c>
      <c r="G250" s="253"/>
      <c r="H250" s="256">
        <v>34</v>
      </c>
      <c r="I250" s="257"/>
      <c r="J250" s="253"/>
      <c r="K250" s="253"/>
      <c r="L250" s="258"/>
      <c r="M250" s="259"/>
      <c r="N250" s="260"/>
      <c r="O250" s="260"/>
      <c r="P250" s="260"/>
      <c r="Q250" s="260"/>
      <c r="R250" s="260"/>
      <c r="S250" s="260"/>
      <c r="T250" s="261"/>
      <c r="U250" s="14"/>
      <c r="V250" s="14"/>
      <c r="W250" s="14"/>
      <c r="X250" s="14"/>
      <c r="Y250" s="14"/>
      <c r="Z250" s="14"/>
      <c r="AA250" s="14"/>
      <c r="AB250" s="14"/>
      <c r="AC250" s="14"/>
      <c r="AD250" s="14"/>
      <c r="AE250" s="14"/>
      <c r="AT250" s="262" t="s">
        <v>250</v>
      </c>
      <c r="AU250" s="262" t="s">
        <v>90</v>
      </c>
      <c r="AV250" s="14" t="s">
        <v>184</v>
      </c>
      <c r="AW250" s="14" t="s">
        <v>36</v>
      </c>
      <c r="AX250" s="14" t="s">
        <v>88</v>
      </c>
      <c r="AY250" s="262" t="s">
        <v>161</v>
      </c>
    </row>
    <row r="251" s="2" customFormat="1" ht="24.15" customHeight="1">
      <c r="A251" s="39"/>
      <c r="B251" s="40"/>
      <c r="C251" s="263" t="s">
        <v>629</v>
      </c>
      <c r="D251" s="263" t="s">
        <v>261</v>
      </c>
      <c r="E251" s="264" t="s">
        <v>619</v>
      </c>
      <c r="F251" s="265" t="s">
        <v>620</v>
      </c>
      <c r="G251" s="266" t="s">
        <v>256</v>
      </c>
      <c r="H251" s="267">
        <v>34</v>
      </c>
      <c r="I251" s="268"/>
      <c r="J251" s="269">
        <f>ROUND(I251*H251,2)</f>
        <v>0</v>
      </c>
      <c r="K251" s="265" t="s">
        <v>168</v>
      </c>
      <c r="L251" s="270"/>
      <c r="M251" s="271" t="s">
        <v>1</v>
      </c>
      <c r="N251" s="272" t="s">
        <v>45</v>
      </c>
      <c r="O251" s="92"/>
      <c r="P251" s="228">
        <f>O251*H251</f>
        <v>0</v>
      </c>
      <c r="Q251" s="228">
        <v>4.0000000000000003E-05</v>
      </c>
      <c r="R251" s="228">
        <f>Q251*H251</f>
        <v>0.0013600000000000001</v>
      </c>
      <c r="S251" s="228">
        <v>0</v>
      </c>
      <c r="T251" s="229">
        <f>S251*H251</f>
        <v>0</v>
      </c>
      <c r="U251" s="39"/>
      <c r="V251" s="39"/>
      <c r="W251" s="39"/>
      <c r="X251" s="39"/>
      <c r="Y251" s="39"/>
      <c r="Z251" s="39"/>
      <c r="AA251" s="39"/>
      <c r="AB251" s="39"/>
      <c r="AC251" s="39"/>
      <c r="AD251" s="39"/>
      <c r="AE251" s="39"/>
      <c r="AR251" s="230" t="s">
        <v>309</v>
      </c>
      <c r="AT251" s="230" t="s">
        <v>261</v>
      </c>
      <c r="AU251" s="230" t="s">
        <v>90</v>
      </c>
      <c r="AY251" s="18" t="s">
        <v>161</v>
      </c>
      <c r="BE251" s="231">
        <f>IF(N251="základní",J251,0)</f>
        <v>0</v>
      </c>
      <c r="BF251" s="231">
        <f>IF(N251="snížená",J251,0)</f>
        <v>0</v>
      </c>
      <c r="BG251" s="231">
        <f>IF(N251="zákl. přenesená",J251,0)</f>
        <v>0</v>
      </c>
      <c r="BH251" s="231">
        <f>IF(N251="sníž. přenesená",J251,0)</f>
        <v>0</v>
      </c>
      <c r="BI251" s="231">
        <f>IF(N251="nulová",J251,0)</f>
        <v>0</v>
      </c>
      <c r="BJ251" s="18" t="s">
        <v>88</v>
      </c>
      <c r="BK251" s="231">
        <f>ROUND(I251*H251,2)</f>
        <v>0</v>
      </c>
      <c r="BL251" s="18" t="s">
        <v>303</v>
      </c>
      <c r="BM251" s="230" t="s">
        <v>630</v>
      </c>
    </row>
    <row r="252" s="2" customFormat="1" ht="37.8" customHeight="1">
      <c r="A252" s="39"/>
      <c r="B252" s="40"/>
      <c r="C252" s="219" t="s">
        <v>631</v>
      </c>
      <c r="D252" s="219" t="s">
        <v>164</v>
      </c>
      <c r="E252" s="220" t="s">
        <v>632</v>
      </c>
      <c r="F252" s="221" t="s">
        <v>633</v>
      </c>
      <c r="G252" s="222" t="s">
        <v>256</v>
      </c>
      <c r="H252" s="223">
        <v>39</v>
      </c>
      <c r="I252" s="224"/>
      <c r="J252" s="225">
        <f>ROUND(I252*H252,2)</f>
        <v>0</v>
      </c>
      <c r="K252" s="221" t="s">
        <v>168</v>
      </c>
      <c r="L252" s="45"/>
      <c r="M252" s="226" t="s">
        <v>1</v>
      </c>
      <c r="N252" s="227" t="s">
        <v>45</v>
      </c>
      <c r="O252" s="92"/>
      <c r="P252" s="228">
        <f>O252*H252</f>
        <v>0</v>
      </c>
      <c r="Q252" s="228">
        <v>0</v>
      </c>
      <c r="R252" s="228">
        <f>Q252*H252</f>
        <v>0</v>
      </c>
      <c r="S252" s="228">
        <v>0</v>
      </c>
      <c r="T252" s="229">
        <f>S252*H252</f>
        <v>0</v>
      </c>
      <c r="U252" s="39"/>
      <c r="V252" s="39"/>
      <c r="W252" s="39"/>
      <c r="X252" s="39"/>
      <c r="Y252" s="39"/>
      <c r="Z252" s="39"/>
      <c r="AA252" s="39"/>
      <c r="AB252" s="39"/>
      <c r="AC252" s="39"/>
      <c r="AD252" s="39"/>
      <c r="AE252" s="39"/>
      <c r="AR252" s="230" t="s">
        <v>303</v>
      </c>
      <c r="AT252" s="230" t="s">
        <v>164</v>
      </c>
      <c r="AU252" s="230" t="s">
        <v>90</v>
      </c>
      <c r="AY252" s="18" t="s">
        <v>161</v>
      </c>
      <c r="BE252" s="231">
        <f>IF(N252="základní",J252,0)</f>
        <v>0</v>
      </c>
      <c r="BF252" s="231">
        <f>IF(N252="snížená",J252,0)</f>
        <v>0</v>
      </c>
      <c r="BG252" s="231">
        <f>IF(N252="zákl. přenesená",J252,0)</f>
        <v>0</v>
      </c>
      <c r="BH252" s="231">
        <f>IF(N252="sníž. přenesená",J252,0)</f>
        <v>0</v>
      </c>
      <c r="BI252" s="231">
        <f>IF(N252="nulová",J252,0)</f>
        <v>0</v>
      </c>
      <c r="BJ252" s="18" t="s">
        <v>88</v>
      </c>
      <c r="BK252" s="231">
        <f>ROUND(I252*H252,2)</f>
        <v>0</v>
      </c>
      <c r="BL252" s="18" t="s">
        <v>303</v>
      </c>
      <c r="BM252" s="230" t="s">
        <v>634</v>
      </c>
    </row>
    <row r="253" s="13" customFormat="1">
      <c r="A253" s="13"/>
      <c r="B253" s="241"/>
      <c r="C253" s="242"/>
      <c r="D253" s="232" t="s">
        <v>250</v>
      </c>
      <c r="E253" s="243" t="s">
        <v>1</v>
      </c>
      <c r="F253" s="244" t="s">
        <v>635</v>
      </c>
      <c r="G253" s="242"/>
      <c r="H253" s="245">
        <v>39</v>
      </c>
      <c r="I253" s="246"/>
      <c r="J253" s="242"/>
      <c r="K253" s="242"/>
      <c r="L253" s="247"/>
      <c r="M253" s="248"/>
      <c r="N253" s="249"/>
      <c r="O253" s="249"/>
      <c r="P253" s="249"/>
      <c r="Q253" s="249"/>
      <c r="R253" s="249"/>
      <c r="S253" s="249"/>
      <c r="T253" s="250"/>
      <c r="U253" s="13"/>
      <c r="V253" s="13"/>
      <c r="W253" s="13"/>
      <c r="X253" s="13"/>
      <c r="Y253" s="13"/>
      <c r="Z253" s="13"/>
      <c r="AA253" s="13"/>
      <c r="AB253" s="13"/>
      <c r="AC253" s="13"/>
      <c r="AD253" s="13"/>
      <c r="AE253" s="13"/>
      <c r="AT253" s="251" t="s">
        <v>250</v>
      </c>
      <c r="AU253" s="251" t="s">
        <v>90</v>
      </c>
      <c r="AV253" s="13" t="s">
        <v>90</v>
      </c>
      <c r="AW253" s="13" t="s">
        <v>36</v>
      </c>
      <c r="AX253" s="13" t="s">
        <v>80</v>
      </c>
      <c r="AY253" s="251" t="s">
        <v>161</v>
      </c>
    </row>
    <row r="254" s="14" customFormat="1">
      <c r="A254" s="14"/>
      <c r="B254" s="252"/>
      <c r="C254" s="253"/>
      <c r="D254" s="232" t="s">
        <v>250</v>
      </c>
      <c r="E254" s="254" t="s">
        <v>1</v>
      </c>
      <c r="F254" s="255" t="s">
        <v>253</v>
      </c>
      <c r="G254" s="253"/>
      <c r="H254" s="256">
        <v>39</v>
      </c>
      <c r="I254" s="257"/>
      <c r="J254" s="253"/>
      <c r="K254" s="253"/>
      <c r="L254" s="258"/>
      <c r="M254" s="259"/>
      <c r="N254" s="260"/>
      <c r="O254" s="260"/>
      <c r="P254" s="260"/>
      <c r="Q254" s="260"/>
      <c r="R254" s="260"/>
      <c r="S254" s="260"/>
      <c r="T254" s="261"/>
      <c r="U254" s="14"/>
      <c r="V254" s="14"/>
      <c r="W254" s="14"/>
      <c r="X254" s="14"/>
      <c r="Y254" s="14"/>
      <c r="Z254" s="14"/>
      <c r="AA254" s="14"/>
      <c r="AB254" s="14"/>
      <c r="AC254" s="14"/>
      <c r="AD254" s="14"/>
      <c r="AE254" s="14"/>
      <c r="AT254" s="262" t="s">
        <v>250</v>
      </c>
      <c r="AU254" s="262" t="s">
        <v>90</v>
      </c>
      <c r="AV254" s="14" t="s">
        <v>184</v>
      </c>
      <c r="AW254" s="14" t="s">
        <v>36</v>
      </c>
      <c r="AX254" s="14" t="s">
        <v>88</v>
      </c>
      <c r="AY254" s="262" t="s">
        <v>161</v>
      </c>
    </row>
    <row r="255" s="2" customFormat="1" ht="16.5" customHeight="1">
      <c r="A255" s="39"/>
      <c r="B255" s="40"/>
      <c r="C255" s="263" t="s">
        <v>636</v>
      </c>
      <c r="D255" s="263" t="s">
        <v>261</v>
      </c>
      <c r="E255" s="264" t="s">
        <v>637</v>
      </c>
      <c r="F255" s="265" t="s">
        <v>638</v>
      </c>
      <c r="G255" s="266" t="s">
        <v>256</v>
      </c>
      <c r="H255" s="267">
        <v>39</v>
      </c>
      <c r="I255" s="268"/>
      <c r="J255" s="269">
        <f>ROUND(I255*H255,2)</f>
        <v>0</v>
      </c>
      <c r="K255" s="265" t="s">
        <v>539</v>
      </c>
      <c r="L255" s="270"/>
      <c r="M255" s="271" t="s">
        <v>1</v>
      </c>
      <c r="N255" s="272" t="s">
        <v>45</v>
      </c>
      <c r="O255" s="92"/>
      <c r="P255" s="228">
        <f>O255*H255</f>
        <v>0</v>
      </c>
      <c r="Q255" s="228">
        <v>0.0018699999999999999</v>
      </c>
      <c r="R255" s="228">
        <f>Q255*H255</f>
        <v>0.072929999999999995</v>
      </c>
      <c r="S255" s="228">
        <v>0</v>
      </c>
      <c r="T255" s="229">
        <f>S255*H255</f>
        <v>0</v>
      </c>
      <c r="U255" s="39"/>
      <c r="V255" s="39"/>
      <c r="W255" s="39"/>
      <c r="X255" s="39"/>
      <c r="Y255" s="39"/>
      <c r="Z255" s="39"/>
      <c r="AA255" s="39"/>
      <c r="AB255" s="39"/>
      <c r="AC255" s="39"/>
      <c r="AD255" s="39"/>
      <c r="AE255" s="39"/>
      <c r="AR255" s="230" t="s">
        <v>309</v>
      </c>
      <c r="AT255" s="230" t="s">
        <v>261</v>
      </c>
      <c r="AU255" s="230" t="s">
        <v>90</v>
      </c>
      <c r="AY255" s="18" t="s">
        <v>161</v>
      </c>
      <c r="BE255" s="231">
        <f>IF(N255="základní",J255,0)</f>
        <v>0</v>
      </c>
      <c r="BF255" s="231">
        <f>IF(N255="snížená",J255,0)</f>
        <v>0</v>
      </c>
      <c r="BG255" s="231">
        <f>IF(N255="zákl. přenesená",J255,0)</f>
        <v>0</v>
      </c>
      <c r="BH255" s="231">
        <f>IF(N255="sníž. přenesená",J255,0)</f>
        <v>0</v>
      </c>
      <c r="BI255" s="231">
        <f>IF(N255="nulová",J255,0)</f>
        <v>0</v>
      </c>
      <c r="BJ255" s="18" t="s">
        <v>88</v>
      </c>
      <c r="BK255" s="231">
        <f>ROUND(I255*H255,2)</f>
        <v>0</v>
      </c>
      <c r="BL255" s="18" t="s">
        <v>303</v>
      </c>
      <c r="BM255" s="230" t="s">
        <v>639</v>
      </c>
    </row>
    <row r="256" s="2" customFormat="1" ht="24.15" customHeight="1">
      <c r="A256" s="39"/>
      <c r="B256" s="40"/>
      <c r="C256" s="219" t="s">
        <v>640</v>
      </c>
      <c r="D256" s="219" t="s">
        <v>164</v>
      </c>
      <c r="E256" s="220" t="s">
        <v>641</v>
      </c>
      <c r="F256" s="221" t="s">
        <v>642</v>
      </c>
      <c r="G256" s="222" t="s">
        <v>256</v>
      </c>
      <c r="H256" s="223">
        <v>1</v>
      </c>
      <c r="I256" s="224"/>
      <c r="J256" s="225">
        <f>ROUND(I256*H256,2)</f>
        <v>0</v>
      </c>
      <c r="K256" s="221" t="s">
        <v>168</v>
      </c>
      <c r="L256" s="45"/>
      <c r="M256" s="226" t="s">
        <v>1</v>
      </c>
      <c r="N256" s="227" t="s">
        <v>45</v>
      </c>
      <c r="O256" s="92"/>
      <c r="P256" s="228">
        <f>O256*H256</f>
        <v>0</v>
      </c>
      <c r="Q256" s="228">
        <v>0</v>
      </c>
      <c r="R256" s="228">
        <f>Q256*H256</f>
        <v>0</v>
      </c>
      <c r="S256" s="228">
        <v>0</v>
      </c>
      <c r="T256" s="229">
        <f>S256*H256</f>
        <v>0</v>
      </c>
      <c r="U256" s="39"/>
      <c r="V256" s="39"/>
      <c r="W256" s="39"/>
      <c r="X256" s="39"/>
      <c r="Y256" s="39"/>
      <c r="Z256" s="39"/>
      <c r="AA256" s="39"/>
      <c r="AB256" s="39"/>
      <c r="AC256" s="39"/>
      <c r="AD256" s="39"/>
      <c r="AE256" s="39"/>
      <c r="AR256" s="230" t="s">
        <v>303</v>
      </c>
      <c r="AT256" s="230" t="s">
        <v>164</v>
      </c>
      <c r="AU256" s="230" t="s">
        <v>90</v>
      </c>
      <c r="AY256" s="18" t="s">
        <v>161</v>
      </c>
      <c r="BE256" s="231">
        <f>IF(N256="základní",J256,0)</f>
        <v>0</v>
      </c>
      <c r="BF256" s="231">
        <f>IF(N256="snížená",J256,0)</f>
        <v>0</v>
      </c>
      <c r="BG256" s="231">
        <f>IF(N256="zákl. přenesená",J256,0)</f>
        <v>0</v>
      </c>
      <c r="BH256" s="231">
        <f>IF(N256="sníž. přenesená",J256,0)</f>
        <v>0</v>
      </c>
      <c r="BI256" s="231">
        <f>IF(N256="nulová",J256,0)</f>
        <v>0</v>
      </c>
      <c r="BJ256" s="18" t="s">
        <v>88</v>
      </c>
      <c r="BK256" s="231">
        <f>ROUND(I256*H256,2)</f>
        <v>0</v>
      </c>
      <c r="BL256" s="18" t="s">
        <v>303</v>
      </c>
      <c r="BM256" s="230" t="s">
        <v>643</v>
      </c>
    </row>
    <row r="257" s="2" customFormat="1" ht="24.15" customHeight="1">
      <c r="A257" s="39"/>
      <c r="B257" s="40"/>
      <c r="C257" s="219" t="s">
        <v>644</v>
      </c>
      <c r="D257" s="219" t="s">
        <v>164</v>
      </c>
      <c r="E257" s="220" t="s">
        <v>645</v>
      </c>
      <c r="F257" s="221" t="s">
        <v>646</v>
      </c>
      <c r="G257" s="222" t="s">
        <v>362</v>
      </c>
      <c r="H257" s="283"/>
      <c r="I257" s="224"/>
      <c r="J257" s="225">
        <f>ROUND(I257*H257,2)</f>
        <v>0</v>
      </c>
      <c r="K257" s="221" t="s">
        <v>168</v>
      </c>
      <c r="L257" s="45"/>
      <c r="M257" s="226" t="s">
        <v>1</v>
      </c>
      <c r="N257" s="227" t="s">
        <v>45</v>
      </c>
      <c r="O257" s="92"/>
      <c r="P257" s="228">
        <f>O257*H257</f>
        <v>0</v>
      </c>
      <c r="Q257" s="228">
        <v>0</v>
      </c>
      <c r="R257" s="228">
        <f>Q257*H257</f>
        <v>0</v>
      </c>
      <c r="S257" s="228">
        <v>0</v>
      </c>
      <c r="T257" s="229">
        <f>S257*H257</f>
        <v>0</v>
      </c>
      <c r="U257" s="39"/>
      <c r="V257" s="39"/>
      <c r="W257" s="39"/>
      <c r="X257" s="39"/>
      <c r="Y257" s="39"/>
      <c r="Z257" s="39"/>
      <c r="AA257" s="39"/>
      <c r="AB257" s="39"/>
      <c r="AC257" s="39"/>
      <c r="AD257" s="39"/>
      <c r="AE257" s="39"/>
      <c r="AR257" s="230" t="s">
        <v>303</v>
      </c>
      <c r="AT257" s="230" t="s">
        <v>164</v>
      </c>
      <c r="AU257" s="230" t="s">
        <v>90</v>
      </c>
      <c r="AY257" s="18" t="s">
        <v>161</v>
      </c>
      <c r="BE257" s="231">
        <f>IF(N257="základní",J257,0)</f>
        <v>0</v>
      </c>
      <c r="BF257" s="231">
        <f>IF(N257="snížená",J257,0)</f>
        <v>0</v>
      </c>
      <c r="BG257" s="231">
        <f>IF(N257="zákl. přenesená",J257,0)</f>
        <v>0</v>
      </c>
      <c r="BH257" s="231">
        <f>IF(N257="sníž. přenesená",J257,0)</f>
        <v>0</v>
      </c>
      <c r="BI257" s="231">
        <f>IF(N257="nulová",J257,0)</f>
        <v>0</v>
      </c>
      <c r="BJ257" s="18" t="s">
        <v>88</v>
      </c>
      <c r="BK257" s="231">
        <f>ROUND(I257*H257,2)</f>
        <v>0</v>
      </c>
      <c r="BL257" s="18" t="s">
        <v>303</v>
      </c>
      <c r="BM257" s="230" t="s">
        <v>647</v>
      </c>
    </row>
    <row r="258" s="2" customFormat="1" ht="24.15" customHeight="1">
      <c r="A258" s="39"/>
      <c r="B258" s="40"/>
      <c r="C258" s="219" t="s">
        <v>648</v>
      </c>
      <c r="D258" s="219" t="s">
        <v>164</v>
      </c>
      <c r="E258" s="220" t="s">
        <v>649</v>
      </c>
      <c r="F258" s="221" t="s">
        <v>650</v>
      </c>
      <c r="G258" s="222" t="s">
        <v>362</v>
      </c>
      <c r="H258" s="283"/>
      <c r="I258" s="224"/>
      <c r="J258" s="225">
        <f>ROUND(I258*H258,2)</f>
        <v>0</v>
      </c>
      <c r="K258" s="221" t="s">
        <v>168</v>
      </c>
      <c r="L258" s="45"/>
      <c r="M258" s="226" t="s">
        <v>1</v>
      </c>
      <c r="N258" s="227" t="s">
        <v>45</v>
      </c>
      <c r="O258" s="92"/>
      <c r="P258" s="228">
        <f>O258*H258</f>
        <v>0</v>
      </c>
      <c r="Q258" s="228">
        <v>0</v>
      </c>
      <c r="R258" s="228">
        <f>Q258*H258</f>
        <v>0</v>
      </c>
      <c r="S258" s="228">
        <v>0</v>
      </c>
      <c r="T258" s="229">
        <f>S258*H258</f>
        <v>0</v>
      </c>
      <c r="U258" s="39"/>
      <c r="V258" s="39"/>
      <c r="W258" s="39"/>
      <c r="X258" s="39"/>
      <c r="Y258" s="39"/>
      <c r="Z258" s="39"/>
      <c r="AA258" s="39"/>
      <c r="AB258" s="39"/>
      <c r="AC258" s="39"/>
      <c r="AD258" s="39"/>
      <c r="AE258" s="39"/>
      <c r="AR258" s="230" t="s">
        <v>303</v>
      </c>
      <c r="AT258" s="230" t="s">
        <v>164</v>
      </c>
      <c r="AU258" s="230" t="s">
        <v>90</v>
      </c>
      <c r="AY258" s="18" t="s">
        <v>161</v>
      </c>
      <c r="BE258" s="231">
        <f>IF(N258="základní",J258,0)</f>
        <v>0</v>
      </c>
      <c r="BF258" s="231">
        <f>IF(N258="snížená",J258,0)</f>
        <v>0</v>
      </c>
      <c r="BG258" s="231">
        <f>IF(N258="zákl. přenesená",J258,0)</f>
        <v>0</v>
      </c>
      <c r="BH258" s="231">
        <f>IF(N258="sníž. přenesená",J258,0)</f>
        <v>0</v>
      </c>
      <c r="BI258" s="231">
        <f>IF(N258="nulová",J258,0)</f>
        <v>0</v>
      </c>
      <c r="BJ258" s="18" t="s">
        <v>88</v>
      </c>
      <c r="BK258" s="231">
        <f>ROUND(I258*H258,2)</f>
        <v>0</v>
      </c>
      <c r="BL258" s="18" t="s">
        <v>303</v>
      </c>
      <c r="BM258" s="230" t="s">
        <v>651</v>
      </c>
    </row>
    <row r="259" s="13" customFormat="1">
      <c r="A259" s="13"/>
      <c r="B259" s="241"/>
      <c r="C259" s="242"/>
      <c r="D259" s="232" t="s">
        <v>250</v>
      </c>
      <c r="E259" s="242"/>
      <c r="F259" s="244" t="s">
        <v>652</v>
      </c>
      <c r="G259" s="242"/>
      <c r="H259" s="245">
        <v>8336.9099999999999</v>
      </c>
      <c r="I259" s="246"/>
      <c r="J259" s="242"/>
      <c r="K259" s="242"/>
      <c r="L259" s="247"/>
      <c r="M259" s="248"/>
      <c r="N259" s="249"/>
      <c r="O259" s="249"/>
      <c r="P259" s="249"/>
      <c r="Q259" s="249"/>
      <c r="R259" s="249"/>
      <c r="S259" s="249"/>
      <c r="T259" s="250"/>
      <c r="U259" s="13"/>
      <c r="V259" s="13"/>
      <c r="W259" s="13"/>
      <c r="X259" s="13"/>
      <c r="Y259" s="13"/>
      <c r="Z259" s="13"/>
      <c r="AA259" s="13"/>
      <c r="AB259" s="13"/>
      <c r="AC259" s="13"/>
      <c r="AD259" s="13"/>
      <c r="AE259" s="13"/>
      <c r="AT259" s="251" t="s">
        <v>250</v>
      </c>
      <c r="AU259" s="251" t="s">
        <v>90</v>
      </c>
      <c r="AV259" s="13" t="s">
        <v>90</v>
      </c>
      <c r="AW259" s="13" t="s">
        <v>4</v>
      </c>
      <c r="AX259" s="13" t="s">
        <v>88</v>
      </c>
      <c r="AY259" s="251" t="s">
        <v>161</v>
      </c>
    </row>
    <row r="260" s="12" customFormat="1" ht="22.8" customHeight="1">
      <c r="A260" s="12"/>
      <c r="B260" s="203"/>
      <c r="C260" s="204"/>
      <c r="D260" s="205" t="s">
        <v>79</v>
      </c>
      <c r="E260" s="217" t="s">
        <v>653</v>
      </c>
      <c r="F260" s="217" t="s">
        <v>654</v>
      </c>
      <c r="G260" s="204"/>
      <c r="H260" s="204"/>
      <c r="I260" s="207"/>
      <c r="J260" s="218">
        <f>BK260</f>
        <v>0</v>
      </c>
      <c r="K260" s="204"/>
      <c r="L260" s="209"/>
      <c r="M260" s="210"/>
      <c r="N260" s="211"/>
      <c r="O260" s="211"/>
      <c r="P260" s="212">
        <f>SUM(P261:P307)</f>
        <v>0</v>
      </c>
      <c r="Q260" s="211"/>
      <c r="R260" s="212">
        <f>SUM(R261:R307)</f>
        <v>0.191798</v>
      </c>
      <c r="S260" s="211"/>
      <c r="T260" s="213">
        <f>SUM(T261:T307)</f>
        <v>0.00024000000000000001</v>
      </c>
      <c r="U260" s="12"/>
      <c r="V260" s="12"/>
      <c r="W260" s="12"/>
      <c r="X260" s="12"/>
      <c r="Y260" s="12"/>
      <c r="Z260" s="12"/>
      <c r="AA260" s="12"/>
      <c r="AB260" s="12"/>
      <c r="AC260" s="12"/>
      <c r="AD260" s="12"/>
      <c r="AE260" s="12"/>
      <c r="AR260" s="214" t="s">
        <v>90</v>
      </c>
      <c r="AT260" s="215" t="s">
        <v>79</v>
      </c>
      <c r="AU260" s="215" t="s">
        <v>88</v>
      </c>
      <c r="AY260" s="214" t="s">
        <v>161</v>
      </c>
      <c r="BK260" s="216">
        <f>SUM(BK261:BK307)</f>
        <v>0</v>
      </c>
    </row>
    <row r="261" s="2" customFormat="1" ht="16.5" customHeight="1">
      <c r="A261" s="39"/>
      <c r="B261" s="40"/>
      <c r="C261" s="219" t="s">
        <v>655</v>
      </c>
      <c r="D261" s="219" t="s">
        <v>164</v>
      </c>
      <c r="E261" s="220" t="s">
        <v>656</v>
      </c>
      <c r="F261" s="221" t="s">
        <v>657</v>
      </c>
      <c r="G261" s="222" t="s">
        <v>167</v>
      </c>
      <c r="H261" s="223">
        <v>1</v>
      </c>
      <c r="I261" s="224"/>
      <c r="J261" s="225">
        <f>ROUND(I261*H261,2)</f>
        <v>0</v>
      </c>
      <c r="K261" s="221" t="s">
        <v>308</v>
      </c>
      <c r="L261" s="45"/>
      <c r="M261" s="226" t="s">
        <v>1</v>
      </c>
      <c r="N261" s="227" t="s">
        <v>45</v>
      </c>
      <c r="O261" s="92"/>
      <c r="P261" s="228">
        <f>O261*H261</f>
        <v>0</v>
      </c>
      <c r="Q261" s="228">
        <v>0</v>
      </c>
      <c r="R261" s="228">
        <f>Q261*H261</f>
        <v>0</v>
      </c>
      <c r="S261" s="228">
        <v>4.0000000000000003E-05</v>
      </c>
      <c r="T261" s="229">
        <f>S261*H261</f>
        <v>4.0000000000000003E-05</v>
      </c>
      <c r="U261" s="39"/>
      <c r="V261" s="39"/>
      <c r="W261" s="39"/>
      <c r="X261" s="39"/>
      <c r="Y261" s="39"/>
      <c r="Z261" s="39"/>
      <c r="AA261" s="39"/>
      <c r="AB261" s="39"/>
      <c r="AC261" s="39"/>
      <c r="AD261" s="39"/>
      <c r="AE261" s="39"/>
      <c r="AR261" s="230" t="s">
        <v>303</v>
      </c>
      <c r="AT261" s="230" t="s">
        <v>164</v>
      </c>
      <c r="AU261" s="230" t="s">
        <v>90</v>
      </c>
      <c r="AY261" s="18" t="s">
        <v>161</v>
      </c>
      <c r="BE261" s="231">
        <f>IF(N261="základní",J261,0)</f>
        <v>0</v>
      </c>
      <c r="BF261" s="231">
        <f>IF(N261="snížená",J261,0)</f>
        <v>0</v>
      </c>
      <c r="BG261" s="231">
        <f>IF(N261="zákl. přenesená",J261,0)</f>
        <v>0</v>
      </c>
      <c r="BH261" s="231">
        <f>IF(N261="sníž. přenesená",J261,0)</f>
        <v>0</v>
      </c>
      <c r="BI261" s="231">
        <f>IF(N261="nulová",J261,0)</f>
        <v>0</v>
      </c>
      <c r="BJ261" s="18" t="s">
        <v>88</v>
      </c>
      <c r="BK261" s="231">
        <f>ROUND(I261*H261,2)</f>
        <v>0</v>
      </c>
      <c r="BL261" s="18" t="s">
        <v>303</v>
      </c>
      <c r="BM261" s="230" t="s">
        <v>658</v>
      </c>
    </row>
    <row r="262" s="2" customFormat="1">
      <c r="A262" s="39"/>
      <c r="B262" s="40"/>
      <c r="C262" s="41"/>
      <c r="D262" s="232" t="s">
        <v>171</v>
      </c>
      <c r="E262" s="41"/>
      <c r="F262" s="233" t="s">
        <v>659</v>
      </c>
      <c r="G262" s="41"/>
      <c r="H262" s="41"/>
      <c r="I262" s="234"/>
      <c r="J262" s="41"/>
      <c r="K262" s="41"/>
      <c r="L262" s="45"/>
      <c r="M262" s="235"/>
      <c r="N262" s="236"/>
      <c r="O262" s="92"/>
      <c r="P262" s="92"/>
      <c r="Q262" s="92"/>
      <c r="R262" s="92"/>
      <c r="S262" s="92"/>
      <c r="T262" s="93"/>
      <c r="U262" s="39"/>
      <c r="V262" s="39"/>
      <c r="W262" s="39"/>
      <c r="X262" s="39"/>
      <c r="Y262" s="39"/>
      <c r="Z262" s="39"/>
      <c r="AA262" s="39"/>
      <c r="AB262" s="39"/>
      <c r="AC262" s="39"/>
      <c r="AD262" s="39"/>
      <c r="AE262" s="39"/>
      <c r="AT262" s="18" t="s">
        <v>171</v>
      </c>
      <c r="AU262" s="18" t="s">
        <v>90</v>
      </c>
    </row>
    <row r="263" s="2" customFormat="1" ht="24.15" customHeight="1">
      <c r="A263" s="39"/>
      <c r="B263" s="40"/>
      <c r="C263" s="219" t="s">
        <v>660</v>
      </c>
      <c r="D263" s="219" t="s">
        <v>164</v>
      </c>
      <c r="E263" s="220" t="s">
        <v>661</v>
      </c>
      <c r="F263" s="221" t="s">
        <v>662</v>
      </c>
      <c r="G263" s="222" t="s">
        <v>167</v>
      </c>
      <c r="H263" s="223">
        <v>1</v>
      </c>
      <c r="I263" s="224"/>
      <c r="J263" s="225">
        <f>ROUND(I263*H263,2)</f>
        <v>0</v>
      </c>
      <c r="K263" s="221" t="s">
        <v>308</v>
      </c>
      <c r="L263" s="45"/>
      <c r="M263" s="226" t="s">
        <v>1</v>
      </c>
      <c r="N263" s="227" t="s">
        <v>45</v>
      </c>
      <c r="O263" s="92"/>
      <c r="P263" s="228">
        <f>O263*H263</f>
        <v>0</v>
      </c>
      <c r="Q263" s="228">
        <v>0</v>
      </c>
      <c r="R263" s="228">
        <f>Q263*H263</f>
        <v>0</v>
      </c>
      <c r="S263" s="228">
        <v>0.00020000000000000001</v>
      </c>
      <c r="T263" s="229">
        <f>S263*H263</f>
        <v>0.00020000000000000001</v>
      </c>
      <c r="U263" s="39"/>
      <c r="V263" s="39"/>
      <c r="W263" s="39"/>
      <c r="X263" s="39"/>
      <c r="Y263" s="39"/>
      <c r="Z263" s="39"/>
      <c r="AA263" s="39"/>
      <c r="AB263" s="39"/>
      <c r="AC263" s="39"/>
      <c r="AD263" s="39"/>
      <c r="AE263" s="39"/>
      <c r="AR263" s="230" t="s">
        <v>303</v>
      </c>
      <c r="AT263" s="230" t="s">
        <v>164</v>
      </c>
      <c r="AU263" s="230" t="s">
        <v>90</v>
      </c>
      <c r="AY263" s="18" t="s">
        <v>161</v>
      </c>
      <c r="BE263" s="231">
        <f>IF(N263="základní",J263,0)</f>
        <v>0</v>
      </c>
      <c r="BF263" s="231">
        <f>IF(N263="snížená",J263,0)</f>
        <v>0</v>
      </c>
      <c r="BG263" s="231">
        <f>IF(N263="zákl. přenesená",J263,0)</f>
        <v>0</v>
      </c>
      <c r="BH263" s="231">
        <f>IF(N263="sníž. přenesená",J263,0)</f>
        <v>0</v>
      </c>
      <c r="BI263" s="231">
        <f>IF(N263="nulová",J263,0)</f>
        <v>0</v>
      </c>
      <c r="BJ263" s="18" t="s">
        <v>88</v>
      </c>
      <c r="BK263" s="231">
        <f>ROUND(I263*H263,2)</f>
        <v>0</v>
      </c>
      <c r="BL263" s="18" t="s">
        <v>303</v>
      </c>
      <c r="BM263" s="230" t="s">
        <v>663</v>
      </c>
    </row>
    <row r="264" s="2" customFormat="1">
      <c r="A264" s="39"/>
      <c r="B264" s="40"/>
      <c r="C264" s="41"/>
      <c r="D264" s="232" t="s">
        <v>171</v>
      </c>
      <c r="E264" s="41"/>
      <c r="F264" s="233" t="s">
        <v>659</v>
      </c>
      <c r="G264" s="41"/>
      <c r="H264" s="41"/>
      <c r="I264" s="234"/>
      <c r="J264" s="41"/>
      <c r="K264" s="41"/>
      <c r="L264" s="45"/>
      <c r="M264" s="235"/>
      <c r="N264" s="236"/>
      <c r="O264" s="92"/>
      <c r="P264" s="92"/>
      <c r="Q264" s="92"/>
      <c r="R264" s="92"/>
      <c r="S264" s="92"/>
      <c r="T264" s="93"/>
      <c r="U264" s="39"/>
      <c r="V264" s="39"/>
      <c r="W264" s="39"/>
      <c r="X264" s="39"/>
      <c r="Y264" s="39"/>
      <c r="Z264" s="39"/>
      <c r="AA264" s="39"/>
      <c r="AB264" s="39"/>
      <c r="AC264" s="39"/>
      <c r="AD264" s="39"/>
      <c r="AE264" s="39"/>
      <c r="AT264" s="18" t="s">
        <v>171</v>
      </c>
      <c r="AU264" s="18" t="s">
        <v>90</v>
      </c>
    </row>
    <row r="265" s="2" customFormat="1" ht="21.75" customHeight="1">
      <c r="A265" s="39"/>
      <c r="B265" s="40"/>
      <c r="C265" s="219" t="s">
        <v>664</v>
      </c>
      <c r="D265" s="219" t="s">
        <v>164</v>
      </c>
      <c r="E265" s="220" t="s">
        <v>665</v>
      </c>
      <c r="F265" s="221" t="s">
        <v>666</v>
      </c>
      <c r="G265" s="222" t="s">
        <v>256</v>
      </c>
      <c r="H265" s="223">
        <v>7</v>
      </c>
      <c r="I265" s="224"/>
      <c r="J265" s="225">
        <f>ROUND(I265*H265,2)</f>
        <v>0</v>
      </c>
      <c r="K265" s="221" t="s">
        <v>168</v>
      </c>
      <c r="L265" s="45"/>
      <c r="M265" s="226" t="s">
        <v>1</v>
      </c>
      <c r="N265" s="227" t="s">
        <v>45</v>
      </c>
      <c r="O265" s="92"/>
      <c r="P265" s="228">
        <f>O265*H265</f>
        <v>0</v>
      </c>
      <c r="Q265" s="228">
        <v>0</v>
      </c>
      <c r="R265" s="228">
        <f>Q265*H265</f>
        <v>0</v>
      </c>
      <c r="S265" s="228">
        <v>0</v>
      </c>
      <c r="T265" s="229">
        <f>S265*H265</f>
        <v>0</v>
      </c>
      <c r="U265" s="39"/>
      <c r="V265" s="39"/>
      <c r="W265" s="39"/>
      <c r="X265" s="39"/>
      <c r="Y265" s="39"/>
      <c r="Z265" s="39"/>
      <c r="AA265" s="39"/>
      <c r="AB265" s="39"/>
      <c r="AC265" s="39"/>
      <c r="AD265" s="39"/>
      <c r="AE265" s="39"/>
      <c r="AR265" s="230" t="s">
        <v>303</v>
      </c>
      <c r="AT265" s="230" t="s">
        <v>164</v>
      </c>
      <c r="AU265" s="230" t="s">
        <v>90</v>
      </c>
      <c r="AY265" s="18" t="s">
        <v>161</v>
      </c>
      <c r="BE265" s="231">
        <f>IF(N265="základní",J265,0)</f>
        <v>0</v>
      </c>
      <c r="BF265" s="231">
        <f>IF(N265="snížená",J265,0)</f>
        <v>0</v>
      </c>
      <c r="BG265" s="231">
        <f>IF(N265="zákl. přenesená",J265,0)</f>
        <v>0</v>
      </c>
      <c r="BH265" s="231">
        <f>IF(N265="sníž. přenesená",J265,0)</f>
        <v>0</v>
      </c>
      <c r="BI265" s="231">
        <f>IF(N265="nulová",J265,0)</f>
        <v>0</v>
      </c>
      <c r="BJ265" s="18" t="s">
        <v>88</v>
      </c>
      <c r="BK265" s="231">
        <f>ROUND(I265*H265,2)</f>
        <v>0</v>
      </c>
      <c r="BL265" s="18" t="s">
        <v>303</v>
      </c>
      <c r="BM265" s="230" t="s">
        <v>667</v>
      </c>
    </row>
    <row r="266" s="2" customFormat="1" ht="24.15" customHeight="1">
      <c r="A266" s="39"/>
      <c r="B266" s="40"/>
      <c r="C266" s="263" t="s">
        <v>668</v>
      </c>
      <c r="D266" s="263" t="s">
        <v>261</v>
      </c>
      <c r="E266" s="264" t="s">
        <v>669</v>
      </c>
      <c r="F266" s="265" t="s">
        <v>670</v>
      </c>
      <c r="G266" s="266" t="s">
        <v>256</v>
      </c>
      <c r="H266" s="267">
        <v>7</v>
      </c>
      <c r="I266" s="268"/>
      <c r="J266" s="269">
        <f>ROUND(I266*H266,2)</f>
        <v>0</v>
      </c>
      <c r="K266" s="265" t="s">
        <v>168</v>
      </c>
      <c r="L266" s="270"/>
      <c r="M266" s="271" t="s">
        <v>1</v>
      </c>
      <c r="N266" s="272" t="s">
        <v>45</v>
      </c>
      <c r="O266" s="92"/>
      <c r="P266" s="228">
        <f>O266*H266</f>
        <v>0</v>
      </c>
      <c r="Q266" s="228">
        <v>3.0000000000000001E-05</v>
      </c>
      <c r="R266" s="228">
        <f>Q266*H266</f>
        <v>0.00021000000000000001</v>
      </c>
      <c r="S266" s="228">
        <v>0</v>
      </c>
      <c r="T266" s="229">
        <f>S266*H266</f>
        <v>0</v>
      </c>
      <c r="U266" s="39"/>
      <c r="V266" s="39"/>
      <c r="W266" s="39"/>
      <c r="X266" s="39"/>
      <c r="Y266" s="39"/>
      <c r="Z266" s="39"/>
      <c r="AA266" s="39"/>
      <c r="AB266" s="39"/>
      <c r="AC266" s="39"/>
      <c r="AD266" s="39"/>
      <c r="AE266" s="39"/>
      <c r="AR266" s="230" t="s">
        <v>309</v>
      </c>
      <c r="AT266" s="230" t="s">
        <v>261</v>
      </c>
      <c r="AU266" s="230" t="s">
        <v>90</v>
      </c>
      <c r="AY266" s="18" t="s">
        <v>161</v>
      </c>
      <c r="BE266" s="231">
        <f>IF(N266="základní",J266,0)</f>
        <v>0</v>
      </c>
      <c r="BF266" s="231">
        <f>IF(N266="snížená",J266,0)</f>
        <v>0</v>
      </c>
      <c r="BG266" s="231">
        <f>IF(N266="zákl. přenesená",J266,0)</f>
        <v>0</v>
      </c>
      <c r="BH266" s="231">
        <f>IF(N266="sníž. přenesená",J266,0)</f>
        <v>0</v>
      </c>
      <c r="BI266" s="231">
        <f>IF(N266="nulová",J266,0)</f>
        <v>0</v>
      </c>
      <c r="BJ266" s="18" t="s">
        <v>88</v>
      </c>
      <c r="BK266" s="231">
        <f>ROUND(I266*H266,2)</f>
        <v>0</v>
      </c>
      <c r="BL266" s="18" t="s">
        <v>303</v>
      </c>
      <c r="BM266" s="230" t="s">
        <v>671</v>
      </c>
    </row>
    <row r="267" s="2" customFormat="1" ht="24.15" customHeight="1">
      <c r="A267" s="39"/>
      <c r="B267" s="40"/>
      <c r="C267" s="219" t="s">
        <v>672</v>
      </c>
      <c r="D267" s="219" t="s">
        <v>164</v>
      </c>
      <c r="E267" s="220" t="s">
        <v>673</v>
      </c>
      <c r="F267" s="221" t="s">
        <v>674</v>
      </c>
      <c r="G267" s="222" t="s">
        <v>441</v>
      </c>
      <c r="H267" s="223">
        <v>2915.8000000000002</v>
      </c>
      <c r="I267" s="224"/>
      <c r="J267" s="225">
        <f>ROUND(I267*H267,2)</f>
        <v>0</v>
      </c>
      <c r="K267" s="221" t="s">
        <v>168</v>
      </c>
      <c r="L267" s="45"/>
      <c r="M267" s="226" t="s">
        <v>1</v>
      </c>
      <c r="N267" s="227" t="s">
        <v>45</v>
      </c>
      <c r="O267" s="92"/>
      <c r="P267" s="228">
        <f>O267*H267</f>
        <v>0</v>
      </c>
      <c r="Q267" s="228">
        <v>0</v>
      </c>
      <c r="R267" s="228">
        <f>Q267*H267</f>
        <v>0</v>
      </c>
      <c r="S267" s="228">
        <v>0</v>
      </c>
      <c r="T267" s="229">
        <f>S267*H267</f>
        <v>0</v>
      </c>
      <c r="U267" s="39"/>
      <c r="V267" s="39"/>
      <c r="W267" s="39"/>
      <c r="X267" s="39"/>
      <c r="Y267" s="39"/>
      <c r="Z267" s="39"/>
      <c r="AA267" s="39"/>
      <c r="AB267" s="39"/>
      <c r="AC267" s="39"/>
      <c r="AD267" s="39"/>
      <c r="AE267" s="39"/>
      <c r="AR267" s="230" t="s">
        <v>303</v>
      </c>
      <c r="AT267" s="230" t="s">
        <v>164</v>
      </c>
      <c r="AU267" s="230" t="s">
        <v>90</v>
      </c>
      <c r="AY267" s="18" t="s">
        <v>161</v>
      </c>
      <c r="BE267" s="231">
        <f>IF(N267="základní",J267,0)</f>
        <v>0</v>
      </c>
      <c r="BF267" s="231">
        <f>IF(N267="snížená",J267,0)</f>
        <v>0</v>
      </c>
      <c r="BG267" s="231">
        <f>IF(N267="zákl. přenesená",J267,0)</f>
        <v>0</v>
      </c>
      <c r="BH267" s="231">
        <f>IF(N267="sníž. přenesená",J267,0)</f>
        <v>0</v>
      </c>
      <c r="BI267" s="231">
        <f>IF(N267="nulová",J267,0)</f>
        <v>0</v>
      </c>
      <c r="BJ267" s="18" t="s">
        <v>88</v>
      </c>
      <c r="BK267" s="231">
        <f>ROUND(I267*H267,2)</f>
        <v>0</v>
      </c>
      <c r="BL267" s="18" t="s">
        <v>303</v>
      </c>
      <c r="BM267" s="230" t="s">
        <v>675</v>
      </c>
    </row>
    <row r="268" s="13" customFormat="1">
      <c r="A268" s="13"/>
      <c r="B268" s="241"/>
      <c r="C268" s="242"/>
      <c r="D268" s="232" t="s">
        <v>250</v>
      </c>
      <c r="E268" s="243" t="s">
        <v>1</v>
      </c>
      <c r="F268" s="244" t="s">
        <v>676</v>
      </c>
      <c r="G268" s="242"/>
      <c r="H268" s="245">
        <v>144</v>
      </c>
      <c r="I268" s="246"/>
      <c r="J268" s="242"/>
      <c r="K268" s="242"/>
      <c r="L268" s="247"/>
      <c r="M268" s="248"/>
      <c r="N268" s="249"/>
      <c r="O268" s="249"/>
      <c r="P268" s="249"/>
      <c r="Q268" s="249"/>
      <c r="R268" s="249"/>
      <c r="S268" s="249"/>
      <c r="T268" s="250"/>
      <c r="U268" s="13"/>
      <c r="V268" s="13"/>
      <c r="W268" s="13"/>
      <c r="X268" s="13"/>
      <c r="Y268" s="13"/>
      <c r="Z268" s="13"/>
      <c r="AA268" s="13"/>
      <c r="AB268" s="13"/>
      <c r="AC268" s="13"/>
      <c r="AD268" s="13"/>
      <c r="AE268" s="13"/>
      <c r="AT268" s="251" t="s">
        <v>250</v>
      </c>
      <c r="AU268" s="251" t="s">
        <v>90</v>
      </c>
      <c r="AV268" s="13" t="s">
        <v>90</v>
      </c>
      <c r="AW268" s="13" t="s">
        <v>36</v>
      </c>
      <c r="AX268" s="13" t="s">
        <v>80</v>
      </c>
      <c r="AY268" s="251" t="s">
        <v>161</v>
      </c>
    </row>
    <row r="269" s="13" customFormat="1">
      <c r="A269" s="13"/>
      <c r="B269" s="241"/>
      <c r="C269" s="242"/>
      <c r="D269" s="232" t="s">
        <v>250</v>
      </c>
      <c r="E269" s="243" t="s">
        <v>1</v>
      </c>
      <c r="F269" s="244" t="s">
        <v>677</v>
      </c>
      <c r="G269" s="242"/>
      <c r="H269" s="245">
        <v>144</v>
      </c>
      <c r="I269" s="246"/>
      <c r="J269" s="242"/>
      <c r="K269" s="242"/>
      <c r="L269" s="247"/>
      <c r="M269" s="248"/>
      <c r="N269" s="249"/>
      <c r="O269" s="249"/>
      <c r="P269" s="249"/>
      <c r="Q269" s="249"/>
      <c r="R269" s="249"/>
      <c r="S269" s="249"/>
      <c r="T269" s="250"/>
      <c r="U269" s="13"/>
      <c r="V269" s="13"/>
      <c r="W269" s="13"/>
      <c r="X269" s="13"/>
      <c r="Y269" s="13"/>
      <c r="Z269" s="13"/>
      <c r="AA269" s="13"/>
      <c r="AB269" s="13"/>
      <c r="AC269" s="13"/>
      <c r="AD269" s="13"/>
      <c r="AE269" s="13"/>
      <c r="AT269" s="251" t="s">
        <v>250</v>
      </c>
      <c r="AU269" s="251" t="s">
        <v>90</v>
      </c>
      <c r="AV269" s="13" t="s">
        <v>90</v>
      </c>
      <c r="AW269" s="13" t="s">
        <v>36</v>
      </c>
      <c r="AX269" s="13" t="s">
        <v>80</v>
      </c>
      <c r="AY269" s="251" t="s">
        <v>161</v>
      </c>
    </row>
    <row r="270" s="13" customFormat="1">
      <c r="A270" s="13"/>
      <c r="B270" s="241"/>
      <c r="C270" s="242"/>
      <c r="D270" s="232" t="s">
        <v>250</v>
      </c>
      <c r="E270" s="243" t="s">
        <v>1</v>
      </c>
      <c r="F270" s="244" t="s">
        <v>678</v>
      </c>
      <c r="G270" s="242"/>
      <c r="H270" s="245">
        <v>72.400000000000006</v>
      </c>
      <c r="I270" s="246"/>
      <c r="J270" s="242"/>
      <c r="K270" s="242"/>
      <c r="L270" s="247"/>
      <c r="M270" s="248"/>
      <c r="N270" s="249"/>
      <c r="O270" s="249"/>
      <c r="P270" s="249"/>
      <c r="Q270" s="249"/>
      <c r="R270" s="249"/>
      <c r="S270" s="249"/>
      <c r="T270" s="250"/>
      <c r="U270" s="13"/>
      <c r="V270" s="13"/>
      <c r="W270" s="13"/>
      <c r="X270" s="13"/>
      <c r="Y270" s="13"/>
      <c r="Z270" s="13"/>
      <c r="AA270" s="13"/>
      <c r="AB270" s="13"/>
      <c r="AC270" s="13"/>
      <c r="AD270" s="13"/>
      <c r="AE270" s="13"/>
      <c r="AT270" s="251" t="s">
        <v>250</v>
      </c>
      <c r="AU270" s="251" t="s">
        <v>90</v>
      </c>
      <c r="AV270" s="13" t="s">
        <v>90</v>
      </c>
      <c r="AW270" s="13" t="s">
        <v>36</v>
      </c>
      <c r="AX270" s="13" t="s">
        <v>80</v>
      </c>
      <c r="AY270" s="251" t="s">
        <v>161</v>
      </c>
    </row>
    <row r="271" s="13" customFormat="1">
      <c r="A271" s="13"/>
      <c r="B271" s="241"/>
      <c r="C271" s="242"/>
      <c r="D271" s="232" t="s">
        <v>250</v>
      </c>
      <c r="E271" s="243" t="s">
        <v>1</v>
      </c>
      <c r="F271" s="244" t="s">
        <v>679</v>
      </c>
      <c r="G271" s="242"/>
      <c r="H271" s="245">
        <v>11</v>
      </c>
      <c r="I271" s="246"/>
      <c r="J271" s="242"/>
      <c r="K271" s="242"/>
      <c r="L271" s="247"/>
      <c r="M271" s="248"/>
      <c r="N271" s="249"/>
      <c r="O271" s="249"/>
      <c r="P271" s="249"/>
      <c r="Q271" s="249"/>
      <c r="R271" s="249"/>
      <c r="S271" s="249"/>
      <c r="T271" s="250"/>
      <c r="U271" s="13"/>
      <c r="V271" s="13"/>
      <c r="W271" s="13"/>
      <c r="X271" s="13"/>
      <c r="Y271" s="13"/>
      <c r="Z271" s="13"/>
      <c r="AA271" s="13"/>
      <c r="AB271" s="13"/>
      <c r="AC271" s="13"/>
      <c r="AD271" s="13"/>
      <c r="AE271" s="13"/>
      <c r="AT271" s="251" t="s">
        <v>250</v>
      </c>
      <c r="AU271" s="251" t="s">
        <v>90</v>
      </c>
      <c r="AV271" s="13" t="s">
        <v>90</v>
      </c>
      <c r="AW271" s="13" t="s">
        <v>36</v>
      </c>
      <c r="AX271" s="13" t="s">
        <v>80</v>
      </c>
      <c r="AY271" s="251" t="s">
        <v>161</v>
      </c>
    </row>
    <row r="272" s="13" customFormat="1">
      <c r="A272" s="13"/>
      <c r="B272" s="241"/>
      <c r="C272" s="242"/>
      <c r="D272" s="232" t="s">
        <v>250</v>
      </c>
      <c r="E272" s="243" t="s">
        <v>1</v>
      </c>
      <c r="F272" s="244" t="s">
        <v>680</v>
      </c>
      <c r="G272" s="242"/>
      <c r="H272" s="245">
        <v>24.800000000000001</v>
      </c>
      <c r="I272" s="246"/>
      <c r="J272" s="242"/>
      <c r="K272" s="242"/>
      <c r="L272" s="247"/>
      <c r="M272" s="248"/>
      <c r="N272" s="249"/>
      <c r="O272" s="249"/>
      <c r="P272" s="249"/>
      <c r="Q272" s="249"/>
      <c r="R272" s="249"/>
      <c r="S272" s="249"/>
      <c r="T272" s="250"/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  <c r="AE272" s="13"/>
      <c r="AT272" s="251" t="s">
        <v>250</v>
      </c>
      <c r="AU272" s="251" t="s">
        <v>90</v>
      </c>
      <c r="AV272" s="13" t="s">
        <v>90</v>
      </c>
      <c r="AW272" s="13" t="s">
        <v>36</v>
      </c>
      <c r="AX272" s="13" t="s">
        <v>80</v>
      </c>
      <c r="AY272" s="251" t="s">
        <v>161</v>
      </c>
    </row>
    <row r="273" s="13" customFormat="1">
      <c r="A273" s="13"/>
      <c r="B273" s="241"/>
      <c r="C273" s="242"/>
      <c r="D273" s="232" t="s">
        <v>250</v>
      </c>
      <c r="E273" s="243" t="s">
        <v>1</v>
      </c>
      <c r="F273" s="244" t="s">
        <v>681</v>
      </c>
      <c r="G273" s="242"/>
      <c r="H273" s="245">
        <v>32</v>
      </c>
      <c r="I273" s="246"/>
      <c r="J273" s="242"/>
      <c r="K273" s="242"/>
      <c r="L273" s="247"/>
      <c r="M273" s="248"/>
      <c r="N273" s="249"/>
      <c r="O273" s="249"/>
      <c r="P273" s="249"/>
      <c r="Q273" s="249"/>
      <c r="R273" s="249"/>
      <c r="S273" s="249"/>
      <c r="T273" s="250"/>
      <c r="U273" s="13"/>
      <c r="V273" s="13"/>
      <c r="W273" s="13"/>
      <c r="X273" s="13"/>
      <c r="Y273" s="13"/>
      <c r="Z273" s="13"/>
      <c r="AA273" s="13"/>
      <c r="AB273" s="13"/>
      <c r="AC273" s="13"/>
      <c r="AD273" s="13"/>
      <c r="AE273" s="13"/>
      <c r="AT273" s="251" t="s">
        <v>250</v>
      </c>
      <c r="AU273" s="251" t="s">
        <v>90</v>
      </c>
      <c r="AV273" s="13" t="s">
        <v>90</v>
      </c>
      <c r="AW273" s="13" t="s">
        <v>36</v>
      </c>
      <c r="AX273" s="13" t="s">
        <v>80</v>
      </c>
      <c r="AY273" s="251" t="s">
        <v>161</v>
      </c>
    </row>
    <row r="274" s="13" customFormat="1">
      <c r="A274" s="13"/>
      <c r="B274" s="241"/>
      <c r="C274" s="242"/>
      <c r="D274" s="232" t="s">
        <v>250</v>
      </c>
      <c r="E274" s="243" t="s">
        <v>1</v>
      </c>
      <c r="F274" s="244" t="s">
        <v>682</v>
      </c>
      <c r="G274" s="242"/>
      <c r="H274" s="245">
        <v>99</v>
      </c>
      <c r="I274" s="246"/>
      <c r="J274" s="242"/>
      <c r="K274" s="242"/>
      <c r="L274" s="247"/>
      <c r="M274" s="248"/>
      <c r="N274" s="249"/>
      <c r="O274" s="249"/>
      <c r="P274" s="249"/>
      <c r="Q274" s="249"/>
      <c r="R274" s="249"/>
      <c r="S274" s="249"/>
      <c r="T274" s="250"/>
      <c r="U274" s="13"/>
      <c r="V274" s="13"/>
      <c r="W274" s="13"/>
      <c r="X274" s="13"/>
      <c r="Y274" s="13"/>
      <c r="Z274" s="13"/>
      <c r="AA274" s="13"/>
      <c r="AB274" s="13"/>
      <c r="AC274" s="13"/>
      <c r="AD274" s="13"/>
      <c r="AE274" s="13"/>
      <c r="AT274" s="251" t="s">
        <v>250</v>
      </c>
      <c r="AU274" s="251" t="s">
        <v>90</v>
      </c>
      <c r="AV274" s="13" t="s">
        <v>90</v>
      </c>
      <c r="AW274" s="13" t="s">
        <v>36</v>
      </c>
      <c r="AX274" s="13" t="s">
        <v>80</v>
      </c>
      <c r="AY274" s="251" t="s">
        <v>161</v>
      </c>
    </row>
    <row r="275" s="13" customFormat="1">
      <c r="A275" s="13"/>
      <c r="B275" s="241"/>
      <c r="C275" s="242"/>
      <c r="D275" s="232" t="s">
        <v>250</v>
      </c>
      <c r="E275" s="243" t="s">
        <v>1</v>
      </c>
      <c r="F275" s="244" t="s">
        <v>683</v>
      </c>
      <c r="G275" s="242"/>
      <c r="H275" s="245">
        <v>345</v>
      </c>
      <c r="I275" s="246"/>
      <c r="J275" s="242"/>
      <c r="K275" s="242"/>
      <c r="L275" s="247"/>
      <c r="M275" s="248"/>
      <c r="N275" s="249"/>
      <c r="O275" s="249"/>
      <c r="P275" s="249"/>
      <c r="Q275" s="249"/>
      <c r="R275" s="249"/>
      <c r="S275" s="249"/>
      <c r="T275" s="250"/>
      <c r="U275" s="13"/>
      <c r="V275" s="13"/>
      <c r="W275" s="13"/>
      <c r="X275" s="13"/>
      <c r="Y275" s="13"/>
      <c r="Z275" s="13"/>
      <c r="AA275" s="13"/>
      <c r="AB275" s="13"/>
      <c r="AC275" s="13"/>
      <c r="AD275" s="13"/>
      <c r="AE275" s="13"/>
      <c r="AT275" s="251" t="s">
        <v>250</v>
      </c>
      <c r="AU275" s="251" t="s">
        <v>90</v>
      </c>
      <c r="AV275" s="13" t="s">
        <v>90</v>
      </c>
      <c r="AW275" s="13" t="s">
        <v>36</v>
      </c>
      <c r="AX275" s="13" t="s">
        <v>80</v>
      </c>
      <c r="AY275" s="251" t="s">
        <v>161</v>
      </c>
    </row>
    <row r="276" s="13" customFormat="1">
      <c r="A276" s="13"/>
      <c r="B276" s="241"/>
      <c r="C276" s="242"/>
      <c r="D276" s="232" t="s">
        <v>250</v>
      </c>
      <c r="E276" s="243" t="s">
        <v>1</v>
      </c>
      <c r="F276" s="244" t="s">
        <v>684</v>
      </c>
      <c r="G276" s="242"/>
      <c r="H276" s="245">
        <v>314.39999999999998</v>
      </c>
      <c r="I276" s="246"/>
      <c r="J276" s="242"/>
      <c r="K276" s="242"/>
      <c r="L276" s="247"/>
      <c r="M276" s="248"/>
      <c r="N276" s="249"/>
      <c r="O276" s="249"/>
      <c r="P276" s="249"/>
      <c r="Q276" s="249"/>
      <c r="R276" s="249"/>
      <c r="S276" s="249"/>
      <c r="T276" s="250"/>
      <c r="U276" s="13"/>
      <c r="V276" s="13"/>
      <c r="W276" s="13"/>
      <c r="X276" s="13"/>
      <c r="Y276" s="13"/>
      <c r="Z276" s="13"/>
      <c r="AA276" s="13"/>
      <c r="AB276" s="13"/>
      <c r="AC276" s="13"/>
      <c r="AD276" s="13"/>
      <c r="AE276" s="13"/>
      <c r="AT276" s="251" t="s">
        <v>250</v>
      </c>
      <c r="AU276" s="251" t="s">
        <v>90</v>
      </c>
      <c r="AV276" s="13" t="s">
        <v>90</v>
      </c>
      <c r="AW276" s="13" t="s">
        <v>36</v>
      </c>
      <c r="AX276" s="13" t="s">
        <v>80</v>
      </c>
      <c r="AY276" s="251" t="s">
        <v>161</v>
      </c>
    </row>
    <row r="277" s="13" customFormat="1">
      <c r="A277" s="13"/>
      <c r="B277" s="241"/>
      <c r="C277" s="242"/>
      <c r="D277" s="232" t="s">
        <v>250</v>
      </c>
      <c r="E277" s="243" t="s">
        <v>1</v>
      </c>
      <c r="F277" s="244" t="s">
        <v>685</v>
      </c>
      <c r="G277" s="242"/>
      <c r="H277" s="245">
        <v>187.19999999999999</v>
      </c>
      <c r="I277" s="246"/>
      <c r="J277" s="242"/>
      <c r="K277" s="242"/>
      <c r="L277" s="247"/>
      <c r="M277" s="248"/>
      <c r="N277" s="249"/>
      <c r="O277" s="249"/>
      <c r="P277" s="249"/>
      <c r="Q277" s="249"/>
      <c r="R277" s="249"/>
      <c r="S277" s="249"/>
      <c r="T277" s="250"/>
      <c r="U277" s="13"/>
      <c r="V277" s="13"/>
      <c r="W277" s="13"/>
      <c r="X277" s="13"/>
      <c r="Y277" s="13"/>
      <c r="Z277" s="13"/>
      <c r="AA277" s="13"/>
      <c r="AB277" s="13"/>
      <c r="AC277" s="13"/>
      <c r="AD277" s="13"/>
      <c r="AE277" s="13"/>
      <c r="AT277" s="251" t="s">
        <v>250</v>
      </c>
      <c r="AU277" s="251" t="s">
        <v>90</v>
      </c>
      <c r="AV277" s="13" t="s">
        <v>90</v>
      </c>
      <c r="AW277" s="13" t="s">
        <v>36</v>
      </c>
      <c r="AX277" s="13" t="s">
        <v>80</v>
      </c>
      <c r="AY277" s="251" t="s">
        <v>161</v>
      </c>
    </row>
    <row r="278" s="13" customFormat="1">
      <c r="A278" s="13"/>
      <c r="B278" s="241"/>
      <c r="C278" s="242"/>
      <c r="D278" s="232" t="s">
        <v>250</v>
      </c>
      <c r="E278" s="243" t="s">
        <v>1</v>
      </c>
      <c r="F278" s="244" t="s">
        <v>686</v>
      </c>
      <c r="G278" s="242"/>
      <c r="H278" s="245">
        <v>126</v>
      </c>
      <c r="I278" s="246"/>
      <c r="J278" s="242"/>
      <c r="K278" s="242"/>
      <c r="L278" s="247"/>
      <c r="M278" s="248"/>
      <c r="N278" s="249"/>
      <c r="O278" s="249"/>
      <c r="P278" s="249"/>
      <c r="Q278" s="249"/>
      <c r="R278" s="249"/>
      <c r="S278" s="249"/>
      <c r="T278" s="250"/>
      <c r="U278" s="13"/>
      <c r="V278" s="13"/>
      <c r="W278" s="13"/>
      <c r="X278" s="13"/>
      <c r="Y278" s="13"/>
      <c r="Z278" s="13"/>
      <c r="AA278" s="13"/>
      <c r="AB278" s="13"/>
      <c r="AC278" s="13"/>
      <c r="AD278" s="13"/>
      <c r="AE278" s="13"/>
      <c r="AT278" s="251" t="s">
        <v>250</v>
      </c>
      <c r="AU278" s="251" t="s">
        <v>90</v>
      </c>
      <c r="AV278" s="13" t="s">
        <v>90</v>
      </c>
      <c r="AW278" s="13" t="s">
        <v>36</v>
      </c>
      <c r="AX278" s="13" t="s">
        <v>80</v>
      </c>
      <c r="AY278" s="251" t="s">
        <v>161</v>
      </c>
    </row>
    <row r="279" s="13" customFormat="1">
      <c r="A279" s="13"/>
      <c r="B279" s="241"/>
      <c r="C279" s="242"/>
      <c r="D279" s="232" t="s">
        <v>250</v>
      </c>
      <c r="E279" s="243" t="s">
        <v>1</v>
      </c>
      <c r="F279" s="244" t="s">
        <v>687</v>
      </c>
      <c r="G279" s="242"/>
      <c r="H279" s="245">
        <v>240</v>
      </c>
      <c r="I279" s="246"/>
      <c r="J279" s="242"/>
      <c r="K279" s="242"/>
      <c r="L279" s="247"/>
      <c r="M279" s="248"/>
      <c r="N279" s="249"/>
      <c r="O279" s="249"/>
      <c r="P279" s="249"/>
      <c r="Q279" s="249"/>
      <c r="R279" s="249"/>
      <c r="S279" s="249"/>
      <c r="T279" s="250"/>
      <c r="U279" s="13"/>
      <c r="V279" s="13"/>
      <c r="W279" s="13"/>
      <c r="X279" s="13"/>
      <c r="Y279" s="13"/>
      <c r="Z279" s="13"/>
      <c r="AA279" s="13"/>
      <c r="AB279" s="13"/>
      <c r="AC279" s="13"/>
      <c r="AD279" s="13"/>
      <c r="AE279" s="13"/>
      <c r="AT279" s="251" t="s">
        <v>250</v>
      </c>
      <c r="AU279" s="251" t="s">
        <v>90</v>
      </c>
      <c r="AV279" s="13" t="s">
        <v>90</v>
      </c>
      <c r="AW279" s="13" t="s">
        <v>36</v>
      </c>
      <c r="AX279" s="13" t="s">
        <v>80</v>
      </c>
      <c r="AY279" s="251" t="s">
        <v>161</v>
      </c>
    </row>
    <row r="280" s="13" customFormat="1">
      <c r="A280" s="13"/>
      <c r="B280" s="241"/>
      <c r="C280" s="242"/>
      <c r="D280" s="232" t="s">
        <v>250</v>
      </c>
      <c r="E280" s="243" t="s">
        <v>1</v>
      </c>
      <c r="F280" s="244" t="s">
        <v>688</v>
      </c>
      <c r="G280" s="242"/>
      <c r="H280" s="245">
        <v>204</v>
      </c>
      <c r="I280" s="246"/>
      <c r="J280" s="242"/>
      <c r="K280" s="242"/>
      <c r="L280" s="247"/>
      <c r="M280" s="248"/>
      <c r="N280" s="249"/>
      <c r="O280" s="249"/>
      <c r="P280" s="249"/>
      <c r="Q280" s="249"/>
      <c r="R280" s="249"/>
      <c r="S280" s="249"/>
      <c r="T280" s="250"/>
      <c r="U280" s="13"/>
      <c r="V280" s="13"/>
      <c r="W280" s="13"/>
      <c r="X280" s="13"/>
      <c r="Y280" s="13"/>
      <c r="Z280" s="13"/>
      <c r="AA280" s="13"/>
      <c r="AB280" s="13"/>
      <c r="AC280" s="13"/>
      <c r="AD280" s="13"/>
      <c r="AE280" s="13"/>
      <c r="AT280" s="251" t="s">
        <v>250</v>
      </c>
      <c r="AU280" s="251" t="s">
        <v>90</v>
      </c>
      <c r="AV280" s="13" t="s">
        <v>90</v>
      </c>
      <c r="AW280" s="13" t="s">
        <v>36</v>
      </c>
      <c r="AX280" s="13" t="s">
        <v>80</v>
      </c>
      <c r="AY280" s="251" t="s">
        <v>161</v>
      </c>
    </row>
    <row r="281" s="13" customFormat="1">
      <c r="A281" s="13"/>
      <c r="B281" s="241"/>
      <c r="C281" s="242"/>
      <c r="D281" s="232" t="s">
        <v>250</v>
      </c>
      <c r="E281" s="243" t="s">
        <v>1</v>
      </c>
      <c r="F281" s="244" t="s">
        <v>689</v>
      </c>
      <c r="G281" s="242"/>
      <c r="H281" s="245">
        <v>488</v>
      </c>
      <c r="I281" s="246"/>
      <c r="J281" s="242"/>
      <c r="K281" s="242"/>
      <c r="L281" s="247"/>
      <c r="M281" s="248"/>
      <c r="N281" s="249"/>
      <c r="O281" s="249"/>
      <c r="P281" s="249"/>
      <c r="Q281" s="249"/>
      <c r="R281" s="249"/>
      <c r="S281" s="249"/>
      <c r="T281" s="250"/>
      <c r="U281" s="13"/>
      <c r="V281" s="13"/>
      <c r="W281" s="13"/>
      <c r="X281" s="13"/>
      <c r="Y281" s="13"/>
      <c r="Z281" s="13"/>
      <c r="AA281" s="13"/>
      <c r="AB281" s="13"/>
      <c r="AC281" s="13"/>
      <c r="AD281" s="13"/>
      <c r="AE281" s="13"/>
      <c r="AT281" s="251" t="s">
        <v>250</v>
      </c>
      <c r="AU281" s="251" t="s">
        <v>90</v>
      </c>
      <c r="AV281" s="13" t="s">
        <v>90</v>
      </c>
      <c r="AW281" s="13" t="s">
        <v>36</v>
      </c>
      <c r="AX281" s="13" t="s">
        <v>80</v>
      </c>
      <c r="AY281" s="251" t="s">
        <v>161</v>
      </c>
    </row>
    <row r="282" s="13" customFormat="1">
      <c r="A282" s="13"/>
      <c r="B282" s="241"/>
      <c r="C282" s="242"/>
      <c r="D282" s="232" t="s">
        <v>250</v>
      </c>
      <c r="E282" s="243" t="s">
        <v>1</v>
      </c>
      <c r="F282" s="244" t="s">
        <v>690</v>
      </c>
      <c r="G282" s="242"/>
      <c r="H282" s="245">
        <v>484</v>
      </c>
      <c r="I282" s="246"/>
      <c r="J282" s="242"/>
      <c r="K282" s="242"/>
      <c r="L282" s="247"/>
      <c r="M282" s="248"/>
      <c r="N282" s="249"/>
      <c r="O282" s="249"/>
      <c r="P282" s="249"/>
      <c r="Q282" s="249"/>
      <c r="R282" s="249"/>
      <c r="S282" s="249"/>
      <c r="T282" s="250"/>
      <c r="U282" s="13"/>
      <c r="V282" s="13"/>
      <c r="W282" s="13"/>
      <c r="X282" s="13"/>
      <c r="Y282" s="13"/>
      <c r="Z282" s="13"/>
      <c r="AA282" s="13"/>
      <c r="AB282" s="13"/>
      <c r="AC282" s="13"/>
      <c r="AD282" s="13"/>
      <c r="AE282" s="13"/>
      <c r="AT282" s="251" t="s">
        <v>250</v>
      </c>
      <c r="AU282" s="251" t="s">
        <v>90</v>
      </c>
      <c r="AV282" s="13" t="s">
        <v>90</v>
      </c>
      <c r="AW282" s="13" t="s">
        <v>36</v>
      </c>
      <c r="AX282" s="13" t="s">
        <v>80</v>
      </c>
      <c r="AY282" s="251" t="s">
        <v>161</v>
      </c>
    </row>
    <row r="283" s="14" customFormat="1">
      <c r="A283" s="14"/>
      <c r="B283" s="252"/>
      <c r="C283" s="253"/>
      <c r="D283" s="232" t="s">
        <v>250</v>
      </c>
      <c r="E283" s="254" t="s">
        <v>1</v>
      </c>
      <c r="F283" s="255" t="s">
        <v>253</v>
      </c>
      <c r="G283" s="253"/>
      <c r="H283" s="256">
        <v>2915.8000000000002</v>
      </c>
      <c r="I283" s="257"/>
      <c r="J283" s="253"/>
      <c r="K283" s="253"/>
      <c r="L283" s="258"/>
      <c r="M283" s="259"/>
      <c r="N283" s="260"/>
      <c r="O283" s="260"/>
      <c r="P283" s="260"/>
      <c r="Q283" s="260"/>
      <c r="R283" s="260"/>
      <c r="S283" s="260"/>
      <c r="T283" s="261"/>
      <c r="U283" s="14"/>
      <c r="V283" s="14"/>
      <c r="W283" s="14"/>
      <c r="X283" s="14"/>
      <c r="Y283" s="14"/>
      <c r="Z283" s="14"/>
      <c r="AA283" s="14"/>
      <c r="AB283" s="14"/>
      <c r="AC283" s="14"/>
      <c r="AD283" s="14"/>
      <c r="AE283" s="14"/>
      <c r="AT283" s="262" t="s">
        <v>250</v>
      </c>
      <c r="AU283" s="262" t="s">
        <v>90</v>
      </c>
      <c r="AV283" s="14" t="s">
        <v>184</v>
      </c>
      <c r="AW283" s="14" t="s">
        <v>36</v>
      </c>
      <c r="AX283" s="14" t="s">
        <v>88</v>
      </c>
      <c r="AY283" s="262" t="s">
        <v>161</v>
      </c>
    </row>
    <row r="284" s="2" customFormat="1" ht="37.8" customHeight="1">
      <c r="A284" s="39"/>
      <c r="B284" s="40"/>
      <c r="C284" s="263" t="s">
        <v>691</v>
      </c>
      <c r="D284" s="263" t="s">
        <v>261</v>
      </c>
      <c r="E284" s="264" t="s">
        <v>692</v>
      </c>
      <c r="F284" s="265" t="s">
        <v>693</v>
      </c>
      <c r="G284" s="266" t="s">
        <v>441</v>
      </c>
      <c r="H284" s="267">
        <v>3498.96</v>
      </c>
      <c r="I284" s="268"/>
      <c r="J284" s="269">
        <f>ROUND(I284*H284,2)</f>
        <v>0</v>
      </c>
      <c r="K284" s="265" t="s">
        <v>168</v>
      </c>
      <c r="L284" s="270"/>
      <c r="M284" s="271" t="s">
        <v>1</v>
      </c>
      <c r="N284" s="272" t="s">
        <v>45</v>
      </c>
      <c r="O284" s="92"/>
      <c r="P284" s="228">
        <f>O284*H284</f>
        <v>0</v>
      </c>
      <c r="Q284" s="228">
        <v>5.0000000000000002E-05</v>
      </c>
      <c r="R284" s="228">
        <f>Q284*H284</f>
        <v>0.17494800000000002</v>
      </c>
      <c r="S284" s="228">
        <v>0</v>
      </c>
      <c r="T284" s="229">
        <f>S284*H284</f>
        <v>0</v>
      </c>
      <c r="U284" s="39"/>
      <c r="V284" s="39"/>
      <c r="W284" s="39"/>
      <c r="X284" s="39"/>
      <c r="Y284" s="39"/>
      <c r="Z284" s="39"/>
      <c r="AA284" s="39"/>
      <c r="AB284" s="39"/>
      <c r="AC284" s="39"/>
      <c r="AD284" s="39"/>
      <c r="AE284" s="39"/>
      <c r="AR284" s="230" t="s">
        <v>309</v>
      </c>
      <c r="AT284" s="230" t="s">
        <v>261</v>
      </c>
      <c r="AU284" s="230" t="s">
        <v>90</v>
      </c>
      <c r="AY284" s="18" t="s">
        <v>161</v>
      </c>
      <c r="BE284" s="231">
        <f>IF(N284="základní",J284,0)</f>
        <v>0</v>
      </c>
      <c r="BF284" s="231">
        <f>IF(N284="snížená",J284,0)</f>
        <v>0</v>
      </c>
      <c r="BG284" s="231">
        <f>IF(N284="zákl. přenesená",J284,0)</f>
        <v>0</v>
      </c>
      <c r="BH284" s="231">
        <f>IF(N284="sníž. přenesená",J284,0)</f>
        <v>0</v>
      </c>
      <c r="BI284" s="231">
        <f>IF(N284="nulová",J284,0)</f>
        <v>0</v>
      </c>
      <c r="BJ284" s="18" t="s">
        <v>88</v>
      </c>
      <c r="BK284" s="231">
        <f>ROUND(I284*H284,2)</f>
        <v>0</v>
      </c>
      <c r="BL284" s="18" t="s">
        <v>303</v>
      </c>
      <c r="BM284" s="230" t="s">
        <v>694</v>
      </c>
    </row>
    <row r="285" s="13" customFormat="1">
      <c r="A285" s="13"/>
      <c r="B285" s="241"/>
      <c r="C285" s="242"/>
      <c r="D285" s="232" t="s">
        <v>250</v>
      </c>
      <c r="E285" s="242"/>
      <c r="F285" s="244" t="s">
        <v>695</v>
      </c>
      <c r="G285" s="242"/>
      <c r="H285" s="245">
        <v>3498.96</v>
      </c>
      <c r="I285" s="246"/>
      <c r="J285" s="242"/>
      <c r="K285" s="242"/>
      <c r="L285" s="247"/>
      <c r="M285" s="248"/>
      <c r="N285" s="249"/>
      <c r="O285" s="249"/>
      <c r="P285" s="249"/>
      <c r="Q285" s="249"/>
      <c r="R285" s="249"/>
      <c r="S285" s="249"/>
      <c r="T285" s="250"/>
      <c r="U285" s="13"/>
      <c r="V285" s="13"/>
      <c r="W285" s="13"/>
      <c r="X285" s="13"/>
      <c r="Y285" s="13"/>
      <c r="Z285" s="13"/>
      <c r="AA285" s="13"/>
      <c r="AB285" s="13"/>
      <c r="AC285" s="13"/>
      <c r="AD285" s="13"/>
      <c r="AE285" s="13"/>
      <c r="AT285" s="251" t="s">
        <v>250</v>
      </c>
      <c r="AU285" s="251" t="s">
        <v>90</v>
      </c>
      <c r="AV285" s="13" t="s">
        <v>90</v>
      </c>
      <c r="AW285" s="13" t="s">
        <v>4</v>
      </c>
      <c r="AX285" s="13" t="s">
        <v>88</v>
      </c>
      <c r="AY285" s="251" t="s">
        <v>161</v>
      </c>
    </row>
    <row r="286" s="2" customFormat="1" ht="24.15" customHeight="1">
      <c r="A286" s="39"/>
      <c r="B286" s="40"/>
      <c r="C286" s="219" t="s">
        <v>696</v>
      </c>
      <c r="D286" s="219" t="s">
        <v>164</v>
      </c>
      <c r="E286" s="220" t="s">
        <v>697</v>
      </c>
      <c r="F286" s="221" t="s">
        <v>698</v>
      </c>
      <c r="G286" s="222" t="s">
        <v>256</v>
      </c>
      <c r="H286" s="223">
        <v>44</v>
      </c>
      <c r="I286" s="224"/>
      <c r="J286" s="225">
        <f>ROUND(I286*H286,2)</f>
        <v>0</v>
      </c>
      <c r="K286" s="221" t="s">
        <v>168</v>
      </c>
      <c r="L286" s="45"/>
      <c r="M286" s="226" t="s">
        <v>1</v>
      </c>
      <c r="N286" s="227" t="s">
        <v>45</v>
      </c>
      <c r="O286" s="92"/>
      <c r="P286" s="228">
        <f>O286*H286</f>
        <v>0</v>
      </c>
      <c r="Q286" s="228">
        <v>0</v>
      </c>
      <c r="R286" s="228">
        <f>Q286*H286</f>
        <v>0</v>
      </c>
      <c r="S286" s="228">
        <v>0</v>
      </c>
      <c r="T286" s="229">
        <f>S286*H286</f>
        <v>0</v>
      </c>
      <c r="U286" s="39"/>
      <c r="V286" s="39"/>
      <c r="W286" s="39"/>
      <c r="X286" s="39"/>
      <c r="Y286" s="39"/>
      <c r="Z286" s="39"/>
      <c r="AA286" s="39"/>
      <c r="AB286" s="39"/>
      <c r="AC286" s="39"/>
      <c r="AD286" s="39"/>
      <c r="AE286" s="39"/>
      <c r="AR286" s="230" t="s">
        <v>303</v>
      </c>
      <c r="AT286" s="230" t="s">
        <v>164</v>
      </c>
      <c r="AU286" s="230" t="s">
        <v>90</v>
      </c>
      <c r="AY286" s="18" t="s">
        <v>161</v>
      </c>
      <c r="BE286" s="231">
        <f>IF(N286="základní",J286,0)</f>
        <v>0</v>
      </c>
      <c r="BF286" s="231">
        <f>IF(N286="snížená",J286,0)</f>
        <v>0</v>
      </c>
      <c r="BG286" s="231">
        <f>IF(N286="zákl. přenesená",J286,0)</f>
        <v>0</v>
      </c>
      <c r="BH286" s="231">
        <f>IF(N286="sníž. přenesená",J286,0)</f>
        <v>0</v>
      </c>
      <c r="BI286" s="231">
        <f>IF(N286="nulová",J286,0)</f>
        <v>0</v>
      </c>
      <c r="BJ286" s="18" t="s">
        <v>88</v>
      </c>
      <c r="BK286" s="231">
        <f>ROUND(I286*H286,2)</f>
        <v>0</v>
      </c>
      <c r="BL286" s="18" t="s">
        <v>303</v>
      </c>
      <c r="BM286" s="230" t="s">
        <v>699</v>
      </c>
    </row>
    <row r="287" s="13" customFormat="1">
      <c r="A287" s="13"/>
      <c r="B287" s="241"/>
      <c r="C287" s="242"/>
      <c r="D287" s="232" t="s">
        <v>250</v>
      </c>
      <c r="E287" s="243" t="s">
        <v>1</v>
      </c>
      <c r="F287" s="244" t="s">
        <v>700</v>
      </c>
      <c r="G287" s="242"/>
      <c r="H287" s="245">
        <v>6</v>
      </c>
      <c r="I287" s="246"/>
      <c r="J287" s="242"/>
      <c r="K287" s="242"/>
      <c r="L287" s="247"/>
      <c r="M287" s="248"/>
      <c r="N287" s="249"/>
      <c r="O287" s="249"/>
      <c r="P287" s="249"/>
      <c r="Q287" s="249"/>
      <c r="R287" s="249"/>
      <c r="S287" s="249"/>
      <c r="T287" s="250"/>
      <c r="U287" s="13"/>
      <c r="V287" s="13"/>
      <c r="W287" s="13"/>
      <c r="X287" s="13"/>
      <c r="Y287" s="13"/>
      <c r="Z287" s="13"/>
      <c r="AA287" s="13"/>
      <c r="AB287" s="13"/>
      <c r="AC287" s="13"/>
      <c r="AD287" s="13"/>
      <c r="AE287" s="13"/>
      <c r="AT287" s="251" t="s">
        <v>250</v>
      </c>
      <c r="AU287" s="251" t="s">
        <v>90</v>
      </c>
      <c r="AV287" s="13" t="s">
        <v>90</v>
      </c>
      <c r="AW287" s="13" t="s">
        <v>36</v>
      </c>
      <c r="AX287" s="13" t="s">
        <v>80</v>
      </c>
      <c r="AY287" s="251" t="s">
        <v>161</v>
      </c>
    </row>
    <row r="288" s="13" customFormat="1">
      <c r="A288" s="13"/>
      <c r="B288" s="241"/>
      <c r="C288" s="242"/>
      <c r="D288" s="232" t="s">
        <v>250</v>
      </c>
      <c r="E288" s="243" t="s">
        <v>1</v>
      </c>
      <c r="F288" s="244" t="s">
        <v>701</v>
      </c>
      <c r="G288" s="242"/>
      <c r="H288" s="245">
        <v>6</v>
      </c>
      <c r="I288" s="246"/>
      <c r="J288" s="242"/>
      <c r="K288" s="242"/>
      <c r="L288" s="247"/>
      <c r="M288" s="248"/>
      <c r="N288" s="249"/>
      <c r="O288" s="249"/>
      <c r="P288" s="249"/>
      <c r="Q288" s="249"/>
      <c r="R288" s="249"/>
      <c r="S288" s="249"/>
      <c r="T288" s="250"/>
      <c r="U288" s="13"/>
      <c r="V288" s="13"/>
      <c r="W288" s="13"/>
      <c r="X288" s="13"/>
      <c r="Y288" s="13"/>
      <c r="Z288" s="13"/>
      <c r="AA288" s="13"/>
      <c r="AB288" s="13"/>
      <c r="AC288" s="13"/>
      <c r="AD288" s="13"/>
      <c r="AE288" s="13"/>
      <c r="AT288" s="251" t="s">
        <v>250</v>
      </c>
      <c r="AU288" s="251" t="s">
        <v>90</v>
      </c>
      <c r="AV288" s="13" t="s">
        <v>90</v>
      </c>
      <c r="AW288" s="13" t="s">
        <v>36</v>
      </c>
      <c r="AX288" s="13" t="s">
        <v>80</v>
      </c>
      <c r="AY288" s="251" t="s">
        <v>161</v>
      </c>
    </row>
    <row r="289" s="13" customFormat="1">
      <c r="A289" s="13"/>
      <c r="B289" s="241"/>
      <c r="C289" s="242"/>
      <c r="D289" s="232" t="s">
        <v>250</v>
      </c>
      <c r="E289" s="243" t="s">
        <v>1</v>
      </c>
      <c r="F289" s="244" t="s">
        <v>702</v>
      </c>
      <c r="G289" s="242"/>
      <c r="H289" s="245">
        <v>4</v>
      </c>
      <c r="I289" s="246"/>
      <c r="J289" s="242"/>
      <c r="K289" s="242"/>
      <c r="L289" s="247"/>
      <c r="M289" s="248"/>
      <c r="N289" s="249"/>
      <c r="O289" s="249"/>
      <c r="P289" s="249"/>
      <c r="Q289" s="249"/>
      <c r="R289" s="249"/>
      <c r="S289" s="249"/>
      <c r="T289" s="250"/>
      <c r="U289" s="13"/>
      <c r="V289" s="13"/>
      <c r="W289" s="13"/>
      <c r="X289" s="13"/>
      <c r="Y289" s="13"/>
      <c r="Z289" s="13"/>
      <c r="AA289" s="13"/>
      <c r="AB289" s="13"/>
      <c r="AC289" s="13"/>
      <c r="AD289" s="13"/>
      <c r="AE289" s="13"/>
      <c r="AT289" s="251" t="s">
        <v>250</v>
      </c>
      <c r="AU289" s="251" t="s">
        <v>90</v>
      </c>
      <c r="AV289" s="13" t="s">
        <v>90</v>
      </c>
      <c r="AW289" s="13" t="s">
        <v>36</v>
      </c>
      <c r="AX289" s="13" t="s">
        <v>80</v>
      </c>
      <c r="AY289" s="251" t="s">
        <v>161</v>
      </c>
    </row>
    <row r="290" s="13" customFormat="1">
      <c r="A290" s="13"/>
      <c r="B290" s="241"/>
      <c r="C290" s="242"/>
      <c r="D290" s="232" t="s">
        <v>250</v>
      </c>
      <c r="E290" s="243" t="s">
        <v>1</v>
      </c>
      <c r="F290" s="244" t="s">
        <v>703</v>
      </c>
      <c r="G290" s="242"/>
      <c r="H290" s="245">
        <v>2</v>
      </c>
      <c r="I290" s="246"/>
      <c r="J290" s="242"/>
      <c r="K290" s="242"/>
      <c r="L290" s="247"/>
      <c r="M290" s="248"/>
      <c r="N290" s="249"/>
      <c r="O290" s="249"/>
      <c r="P290" s="249"/>
      <c r="Q290" s="249"/>
      <c r="R290" s="249"/>
      <c r="S290" s="249"/>
      <c r="T290" s="250"/>
      <c r="U290" s="13"/>
      <c r="V290" s="13"/>
      <c r="W290" s="13"/>
      <c r="X290" s="13"/>
      <c r="Y290" s="13"/>
      <c r="Z290" s="13"/>
      <c r="AA290" s="13"/>
      <c r="AB290" s="13"/>
      <c r="AC290" s="13"/>
      <c r="AD290" s="13"/>
      <c r="AE290" s="13"/>
      <c r="AT290" s="251" t="s">
        <v>250</v>
      </c>
      <c r="AU290" s="251" t="s">
        <v>90</v>
      </c>
      <c r="AV290" s="13" t="s">
        <v>90</v>
      </c>
      <c r="AW290" s="13" t="s">
        <v>36</v>
      </c>
      <c r="AX290" s="13" t="s">
        <v>80</v>
      </c>
      <c r="AY290" s="251" t="s">
        <v>161</v>
      </c>
    </row>
    <row r="291" s="13" customFormat="1">
      <c r="A291" s="13"/>
      <c r="B291" s="241"/>
      <c r="C291" s="242"/>
      <c r="D291" s="232" t="s">
        <v>250</v>
      </c>
      <c r="E291" s="243" t="s">
        <v>1</v>
      </c>
      <c r="F291" s="244" t="s">
        <v>704</v>
      </c>
      <c r="G291" s="242"/>
      <c r="H291" s="245">
        <v>4</v>
      </c>
      <c r="I291" s="246"/>
      <c r="J291" s="242"/>
      <c r="K291" s="242"/>
      <c r="L291" s="247"/>
      <c r="M291" s="248"/>
      <c r="N291" s="249"/>
      <c r="O291" s="249"/>
      <c r="P291" s="249"/>
      <c r="Q291" s="249"/>
      <c r="R291" s="249"/>
      <c r="S291" s="249"/>
      <c r="T291" s="250"/>
      <c r="U291" s="13"/>
      <c r="V291" s="13"/>
      <c r="W291" s="13"/>
      <c r="X291" s="13"/>
      <c r="Y291" s="13"/>
      <c r="Z291" s="13"/>
      <c r="AA291" s="13"/>
      <c r="AB291" s="13"/>
      <c r="AC291" s="13"/>
      <c r="AD291" s="13"/>
      <c r="AE291" s="13"/>
      <c r="AT291" s="251" t="s">
        <v>250</v>
      </c>
      <c r="AU291" s="251" t="s">
        <v>90</v>
      </c>
      <c r="AV291" s="13" t="s">
        <v>90</v>
      </c>
      <c r="AW291" s="13" t="s">
        <v>36</v>
      </c>
      <c r="AX291" s="13" t="s">
        <v>80</v>
      </c>
      <c r="AY291" s="251" t="s">
        <v>161</v>
      </c>
    </row>
    <row r="292" s="13" customFormat="1">
      <c r="A292" s="13"/>
      <c r="B292" s="241"/>
      <c r="C292" s="242"/>
      <c r="D292" s="232" t="s">
        <v>250</v>
      </c>
      <c r="E292" s="243" t="s">
        <v>1</v>
      </c>
      <c r="F292" s="244" t="s">
        <v>705</v>
      </c>
      <c r="G292" s="242"/>
      <c r="H292" s="245">
        <v>4</v>
      </c>
      <c r="I292" s="246"/>
      <c r="J292" s="242"/>
      <c r="K292" s="242"/>
      <c r="L292" s="247"/>
      <c r="M292" s="248"/>
      <c r="N292" s="249"/>
      <c r="O292" s="249"/>
      <c r="P292" s="249"/>
      <c r="Q292" s="249"/>
      <c r="R292" s="249"/>
      <c r="S292" s="249"/>
      <c r="T292" s="250"/>
      <c r="U292" s="13"/>
      <c r="V292" s="13"/>
      <c r="W292" s="13"/>
      <c r="X292" s="13"/>
      <c r="Y292" s="13"/>
      <c r="Z292" s="13"/>
      <c r="AA292" s="13"/>
      <c r="AB292" s="13"/>
      <c r="AC292" s="13"/>
      <c r="AD292" s="13"/>
      <c r="AE292" s="13"/>
      <c r="AT292" s="251" t="s">
        <v>250</v>
      </c>
      <c r="AU292" s="251" t="s">
        <v>90</v>
      </c>
      <c r="AV292" s="13" t="s">
        <v>90</v>
      </c>
      <c r="AW292" s="13" t="s">
        <v>36</v>
      </c>
      <c r="AX292" s="13" t="s">
        <v>80</v>
      </c>
      <c r="AY292" s="251" t="s">
        <v>161</v>
      </c>
    </row>
    <row r="293" s="13" customFormat="1">
      <c r="A293" s="13"/>
      <c r="B293" s="241"/>
      <c r="C293" s="242"/>
      <c r="D293" s="232" t="s">
        <v>250</v>
      </c>
      <c r="E293" s="243" t="s">
        <v>1</v>
      </c>
      <c r="F293" s="244" t="s">
        <v>706</v>
      </c>
      <c r="G293" s="242"/>
      <c r="H293" s="245">
        <v>10</v>
      </c>
      <c r="I293" s="246"/>
      <c r="J293" s="242"/>
      <c r="K293" s="242"/>
      <c r="L293" s="247"/>
      <c r="M293" s="248"/>
      <c r="N293" s="249"/>
      <c r="O293" s="249"/>
      <c r="P293" s="249"/>
      <c r="Q293" s="249"/>
      <c r="R293" s="249"/>
      <c r="S293" s="249"/>
      <c r="T293" s="250"/>
      <c r="U293" s="13"/>
      <c r="V293" s="13"/>
      <c r="W293" s="13"/>
      <c r="X293" s="13"/>
      <c r="Y293" s="13"/>
      <c r="Z293" s="13"/>
      <c r="AA293" s="13"/>
      <c r="AB293" s="13"/>
      <c r="AC293" s="13"/>
      <c r="AD293" s="13"/>
      <c r="AE293" s="13"/>
      <c r="AT293" s="251" t="s">
        <v>250</v>
      </c>
      <c r="AU293" s="251" t="s">
        <v>90</v>
      </c>
      <c r="AV293" s="13" t="s">
        <v>90</v>
      </c>
      <c r="AW293" s="13" t="s">
        <v>36</v>
      </c>
      <c r="AX293" s="13" t="s">
        <v>80</v>
      </c>
      <c r="AY293" s="251" t="s">
        <v>161</v>
      </c>
    </row>
    <row r="294" s="13" customFormat="1">
      <c r="A294" s="13"/>
      <c r="B294" s="241"/>
      <c r="C294" s="242"/>
      <c r="D294" s="232" t="s">
        <v>250</v>
      </c>
      <c r="E294" s="243" t="s">
        <v>1</v>
      </c>
      <c r="F294" s="244" t="s">
        <v>707</v>
      </c>
      <c r="G294" s="242"/>
      <c r="H294" s="245">
        <v>8</v>
      </c>
      <c r="I294" s="246"/>
      <c r="J294" s="242"/>
      <c r="K294" s="242"/>
      <c r="L294" s="247"/>
      <c r="M294" s="248"/>
      <c r="N294" s="249"/>
      <c r="O294" s="249"/>
      <c r="P294" s="249"/>
      <c r="Q294" s="249"/>
      <c r="R294" s="249"/>
      <c r="S294" s="249"/>
      <c r="T294" s="250"/>
      <c r="U294" s="13"/>
      <c r="V294" s="13"/>
      <c r="W294" s="13"/>
      <c r="X294" s="13"/>
      <c r="Y294" s="13"/>
      <c r="Z294" s="13"/>
      <c r="AA294" s="13"/>
      <c r="AB294" s="13"/>
      <c r="AC294" s="13"/>
      <c r="AD294" s="13"/>
      <c r="AE294" s="13"/>
      <c r="AT294" s="251" t="s">
        <v>250</v>
      </c>
      <c r="AU294" s="251" t="s">
        <v>90</v>
      </c>
      <c r="AV294" s="13" t="s">
        <v>90</v>
      </c>
      <c r="AW294" s="13" t="s">
        <v>36</v>
      </c>
      <c r="AX294" s="13" t="s">
        <v>80</v>
      </c>
      <c r="AY294" s="251" t="s">
        <v>161</v>
      </c>
    </row>
    <row r="295" s="14" customFormat="1">
      <c r="A295" s="14"/>
      <c r="B295" s="252"/>
      <c r="C295" s="253"/>
      <c r="D295" s="232" t="s">
        <v>250</v>
      </c>
      <c r="E295" s="254" t="s">
        <v>1</v>
      </c>
      <c r="F295" s="255" t="s">
        <v>253</v>
      </c>
      <c r="G295" s="253"/>
      <c r="H295" s="256">
        <v>44</v>
      </c>
      <c r="I295" s="257"/>
      <c r="J295" s="253"/>
      <c r="K295" s="253"/>
      <c r="L295" s="258"/>
      <c r="M295" s="259"/>
      <c r="N295" s="260"/>
      <c r="O295" s="260"/>
      <c r="P295" s="260"/>
      <c r="Q295" s="260"/>
      <c r="R295" s="260"/>
      <c r="S295" s="260"/>
      <c r="T295" s="261"/>
      <c r="U295" s="14"/>
      <c r="V295" s="14"/>
      <c r="W295" s="14"/>
      <c r="X295" s="14"/>
      <c r="Y295" s="14"/>
      <c r="Z295" s="14"/>
      <c r="AA295" s="14"/>
      <c r="AB295" s="14"/>
      <c r="AC295" s="14"/>
      <c r="AD295" s="14"/>
      <c r="AE295" s="14"/>
      <c r="AT295" s="262" t="s">
        <v>250</v>
      </c>
      <c r="AU295" s="262" t="s">
        <v>90</v>
      </c>
      <c r="AV295" s="14" t="s">
        <v>184</v>
      </c>
      <c r="AW295" s="14" t="s">
        <v>36</v>
      </c>
      <c r="AX295" s="14" t="s">
        <v>88</v>
      </c>
      <c r="AY295" s="262" t="s">
        <v>161</v>
      </c>
    </row>
    <row r="296" s="2" customFormat="1" ht="24.15" customHeight="1">
      <c r="A296" s="39"/>
      <c r="B296" s="40"/>
      <c r="C296" s="263" t="s">
        <v>708</v>
      </c>
      <c r="D296" s="263" t="s">
        <v>261</v>
      </c>
      <c r="E296" s="264" t="s">
        <v>709</v>
      </c>
      <c r="F296" s="265" t="s">
        <v>710</v>
      </c>
      <c r="G296" s="266" t="s">
        <v>256</v>
      </c>
      <c r="H296" s="267">
        <v>44</v>
      </c>
      <c r="I296" s="268"/>
      <c r="J296" s="269">
        <f>ROUND(I296*H296,2)</f>
        <v>0</v>
      </c>
      <c r="K296" s="265" t="s">
        <v>168</v>
      </c>
      <c r="L296" s="270"/>
      <c r="M296" s="271" t="s">
        <v>1</v>
      </c>
      <c r="N296" s="272" t="s">
        <v>45</v>
      </c>
      <c r="O296" s="92"/>
      <c r="P296" s="228">
        <f>O296*H296</f>
        <v>0</v>
      </c>
      <c r="Q296" s="228">
        <v>0.00010000000000000001</v>
      </c>
      <c r="R296" s="228">
        <f>Q296*H296</f>
        <v>0.0044000000000000003</v>
      </c>
      <c r="S296" s="228">
        <v>0</v>
      </c>
      <c r="T296" s="229">
        <f>S296*H296</f>
        <v>0</v>
      </c>
      <c r="U296" s="39"/>
      <c r="V296" s="39"/>
      <c r="W296" s="39"/>
      <c r="X296" s="39"/>
      <c r="Y296" s="39"/>
      <c r="Z296" s="39"/>
      <c r="AA296" s="39"/>
      <c r="AB296" s="39"/>
      <c r="AC296" s="39"/>
      <c r="AD296" s="39"/>
      <c r="AE296" s="39"/>
      <c r="AR296" s="230" t="s">
        <v>309</v>
      </c>
      <c r="AT296" s="230" t="s">
        <v>261</v>
      </c>
      <c r="AU296" s="230" t="s">
        <v>90</v>
      </c>
      <c r="AY296" s="18" t="s">
        <v>161</v>
      </c>
      <c r="BE296" s="231">
        <f>IF(N296="základní",J296,0)</f>
        <v>0</v>
      </c>
      <c r="BF296" s="231">
        <f>IF(N296="snížená",J296,0)</f>
        <v>0</v>
      </c>
      <c r="BG296" s="231">
        <f>IF(N296="zákl. přenesená",J296,0)</f>
        <v>0</v>
      </c>
      <c r="BH296" s="231">
        <f>IF(N296="sníž. přenesená",J296,0)</f>
        <v>0</v>
      </c>
      <c r="BI296" s="231">
        <f>IF(N296="nulová",J296,0)</f>
        <v>0</v>
      </c>
      <c r="BJ296" s="18" t="s">
        <v>88</v>
      </c>
      <c r="BK296" s="231">
        <f>ROUND(I296*H296,2)</f>
        <v>0</v>
      </c>
      <c r="BL296" s="18" t="s">
        <v>303</v>
      </c>
      <c r="BM296" s="230" t="s">
        <v>711</v>
      </c>
    </row>
    <row r="297" s="2" customFormat="1" ht="24.15" customHeight="1">
      <c r="A297" s="39"/>
      <c r="B297" s="40"/>
      <c r="C297" s="219" t="s">
        <v>712</v>
      </c>
      <c r="D297" s="219" t="s">
        <v>164</v>
      </c>
      <c r="E297" s="220" t="s">
        <v>713</v>
      </c>
      <c r="F297" s="221" t="s">
        <v>714</v>
      </c>
      <c r="G297" s="222" t="s">
        <v>256</v>
      </c>
      <c r="H297" s="223">
        <v>44</v>
      </c>
      <c r="I297" s="224"/>
      <c r="J297" s="225">
        <f>ROUND(I297*H297,2)</f>
        <v>0</v>
      </c>
      <c r="K297" s="221" t="s">
        <v>168</v>
      </c>
      <c r="L297" s="45"/>
      <c r="M297" s="226" t="s">
        <v>1</v>
      </c>
      <c r="N297" s="227" t="s">
        <v>45</v>
      </c>
      <c r="O297" s="92"/>
      <c r="P297" s="228">
        <f>O297*H297</f>
        <v>0</v>
      </c>
      <c r="Q297" s="228">
        <v>0</v>
      </c>
      <c r="R297" s="228">
        <f>Q297*H297</f>
        <v>0</v>
      </c>
      <c r="S297" s="228">
        <v>0</v>
      </c>
      <c r="T297" s="229">
        <f>S297*H297</f>
        <v>0</v>
      </c>
      <c r="U297" s="39"/>
      <c r="V297" s="39"/>
      <c r="W297" s="39"/>
      <c r="X297" s="39"/>
      <c r="Y297" s="39"/>
      <c r="Z297" s="39"/>
      <c r="AA297" s="39"/>
      <c r="AB297" s="39"/>
      <c r="AC297" s="39"/>
      <c r="AD297" s="39"/>
      <c r="AE297" s="39"/>
      <c r="AR297" s="230" t="s">
        <v>303</v>
      </c>
      <c r="AT297" s="230" t="s">
        <v>164</v>
      </c>
      <c r="AU297" s="230" t="s">
        <v>90</v>
      </c>
      <c r="AY297" s="18" t="s">
        <v>161</v>
      </c>
      <c r="BE297" s="231">
        <f>IF(N297="základní",J297,0)</f>
        <v>0</v>
      </c>
      <c r="BF297" s="231">
        <f>IF(N297="snížená",J297,0)</f>
        <v>0</v>
      </c>
      <c r="BG297" s="231">
        <f>IF(N297="zákl. přenesená",J297,0)</f>
        <v>0</v>
      </c>
      <c r="BH297" s="231">
        <f>IF(N297="sníž. přenesená",J297,0)</f>
        <v>0</v>
      </c>
      <c r="BI297" s="231">
        <f>IF(N297="nulová",J297,0)</f>
        <v>0</v>
      </c>
      <c r="BJ297" s="18" t="s">
        <v>88</v>
      </c>
      <c r="BK297" s="231">
        <f>ROUND(I297*H297,2)</f>
        <v>0</v>
      </c>
      <c r="BL297" s="18" t="s">
        <v>303</v>
      </c>
      <c r="BM297" s="230" t="s">
        <v>715</v>
      </c>
    </row>
    <row r="298" s="2" customFormat="1" ht="24.15" customHeight="1">
      <c r="A298" s="39"/>
      <c r="B298" s="40"/>
      <c r="C298" s="263" t="s">
        <v>716</v>
      </c>
      <c r="D298" s="263" t="s">
        <v>261</v>
      </c>
      <c r="E298" s="264" t="s">
        <v>717</v>
      </c>
      <c r="F298" s="265" t="s">
        <v>718</v>
      </c>
      <c r="G298" s="266" t="s">
        <v>256</v>
      </c>
      <c r="H298" s="267">
        <v>44</v>
      </c>
      <c r="I298" s="268"/>
      <c r="J298" s="269">
        <f>ROUND(I298*H298,2)</f>
        <v>0</v>
      </c>
      <c r="K298" s="265" t="s">
        <v>168</v>
      </c>
      <c r="L298" s="270"/>
      <c r="M298" s="271" t="s">
        <v>1</v>
      </c>
      <c r="N298" s="272" t="s">
        <v>45</v>
      </c>
      <c r="O298" s="92"/>
      <c r="P298" s="228">
        <f>O298*H298</f>
        <v>0</v>
      </c>
      <c r="Q298" s="228">
        <v>5.0000000000000002E-05</v>
      </c>
      <c r="R298" s="228">
        <f>Q298*H298</f>
        <v>0.0022000000000000001</v>
      </c>
      <c r="S298" s="228">
        <v>0</v>
      </c>
      <c r="T298" s="229">
        <f>S298*H298</f>
        <v>0</v>
      </c>
      <c r="U298" s="39"/>
      <c r="V298" s="39"/>
      <c r="W298" s="39"/>
      <c r="X298" s="39"/>
      <c r="Y298" s="39"/>
      <c r="Z298" s="39"/>
      <c r="AA298" s="39"/>
      <c r="AB298" s="39"/>
      <c r="AC298" s="39"/>
      <c r="AD298" s="39"/>
      <c r="AE298" s="39"/>
      <c r="AR298" s="230" t="s">
        <v>309</v>
      </c>
      <c r="AT298" s="230" t="s">
        <v>261</v>
      </c>
      <c r="AU298" s="230" t="s">
        <v>90</v>
      </c>
      <c r="AY298" s="18" t="s">
        <v>161</v>
      </c>
      <c r="BE298" s="231">
        <f>IF(N298="základní",J298,0)</f>
        <v>0</v>
      </c>
      <c r="BF298" s="231">
        <f>IF(N298="snížená",J298,0)</f>
        <v>0</v>
      </c>
      <c r="BG298" s="231">
        <f>IF(N298="zákl. přenesená",J298,0)</f>
        <v>0</v>
      </c>
      <c r="BH298" s="231">
        <f>IF(N298="sníž. přenesená",J298,0)</f>
        <v>0</v>
      </c>
      <c r="BI298" s="231">
        <f>IF(N298="nulová",J298,0)</f>
        <v>0</v>
      </c>
      <c r="BJ298" s="18" t="s">
        <v>88</v>
      </c>
      <c r="BK298" s="231">
        <f>ROUND(I298*H298,2)</f>
        <v>0</v>
      </c>
      <c r="BL298" s="18" t="s">
        <v>303</v>
      </c>
      <c r="BM298" s="230" t="s">
        <v>719</v>
      </c>
    </row>
    <row r="299" s="2" customFormat="1" ht="24.15" customHeight="1">
      <c r="A299" s="39"/>
      <c r="B299" s="40"/>
      <c r="C299" s="219" t="s">
        <v>720</v>
      </c>
      <c r="D299" s="219" t="s">
        <v>164</v>
      </c>
      <c r="E299" s="220" t="s">
        <v>721</v>
      </c>
      <c r="F299" s="221" t="s">
        <v>722</v>
      </c>
      <c r="G299" s="222" t="s">
        <v>256</v>
      </c>
      <c r="H299" s="223">
        <v>2</v>
      </c>
      <c r="I299" s="224"/>
      <c r="J299" s="225">
        <f>ROUND(I299*H299,2)</f>
        <v>0</v>
      </c>
      <c r="K299" s="221" t="s">
        <v>168</v>
      </c>
      <c r="L299" s="45"/>
      <c r="M299" s="226" t="s">
        <v>1</v>
      </c>
      <c r="N299" s="227" t="s">
        <v>45</v>
      </c>
      <c r="O299" s="92"/>
      <c r="P299" s="228">
        <f>O299*H299</f>
        <v>0</v>
      </c>
      <c r="Q299" s="228">
        <v>0</v>
      </c>
      <c r="R299" s="228">
        <f>Q299*H299</f>
        <v>0</v>
      </c>
      <c r="S299" s="228">
        <v>0</v>
      </c>
      <c r="T299" s="229">
        <f>S299*H299</f>
        <v>0</v>
      </c>
      <c r="U299" s="39"/>
      <c r="V299" s="39"/>
      <c r="W299" s="39"/>
      <c r="X299" s="39"/>
      <c r="Y299" s="39"/>
      <c r="Z299" s="39"/>
      <c r="AA299" s="39"/>
      <c r="AB299" s="39"/>
      <c r="AC299" s="39"/>
      <c r="AD299" s="39"/>
      <c r="AE299" s="39"/>
      <c r="AR299" s="230" t="s">
        <v>303</v>
      </c>
      <c r="AT299" s="230" t="s">
        <v>164</v>
      </c>
      <c r="AU299" s="230" t="s">
        <v>90</v>
      </c>
      <c r="AY299" s="18" t="s">
        <v>161</v>
      </c>
      <c r="BE299" s="231">
        <f>IF(N299="základní",J299,0)</f>
        <v>0</v>
      </c>
      <c r="BF299" s="231">
        <f>IF(N299="snížená",J299,0)</f>
        <v>0</v>
      </c>
      <c r="BG299" s="231">
        <f>IF(N299="zákl. přenesená",J299,0)</f>
        <v>0</v>
      </c>
      <c r="BH299" s="231">
        <f>IF(N299="sníž. přenesená",J299,0)</f>
        <v>0</v>
      </c>
      <c r="BI299" s="231">
        <f>IF(N299="nulová",J299,0)</f>
        <v>0</v>
      </c>
      <c r="BJ299" s="18" t="s">
        <v>88</v>
      </c>
      <c r="BK299" s="231">
        <f>ROUND(I299*H299,2)</f>
        <v>0</v>
      </c>
      <c r="BL299" s="18" t="s">
        <v>303</v>
      </c>
      <c r="BM299" s="230" t="s">
        <v>723</v>
      </c>
    </row>
    <row r="300" s="2" customFormat="1" ht="24.15" customHeight="1">
      <c r="A300" s="39"/>
      <c r="B300" s="40"/>
      <c r="C300" s="263" t="s">
        <v>724</v>
      </c>
      <c r="D300" s="263" t="s">
        <v>261</v>
      </c>
      <c r="E300" s="264" t="s">
        <v>725</v>
      </c>
      <c r="F300" s="265" t="s">
        <v>726</v>
      </c>
      <c r="G300" s="266" t="s">
        <v>256</v>
      </c>
      <c r="H300" s="267">
        <v>2</v>
      </c>
      <c r="I300" s="268"/>
      <c r="J300" s="269">
        <f>ROUND(I300*H300,2)</f>
        <v>0</v>
      </c>
      <c r="K300" s="265" t="s">
        <v>168</v>
      </c>
      <c r="L300" s="270"/>
      <c r="M300" s="271" t="s">
        <v>1</v>
      </c>
      <c r="N300" s="272" t="s">
        <v>45</v>
      </c>
      <c r="O300" s="92"/>
      <c r="P300" s="228">
        <f>O300*H300</f>
        <v>0</v>
      </c>
      <c r="Q300" s="228">
        <v>0.00081999999999999998</v>
      </c>
      <c r="R300" s="228">
        <f>Q300*H300</f>
        <v>0.00164</v>
      </c>
      <c r="S300" s="228">
        <v>0</v>
      </c>
      <c r="T300" s="229">
        <f>S300*H300</f>
        <v>0</v>
      </c>
      <c r="U300" s="39"/>
      <c r="V300" s="39"/>
      <c r="W300" s="39"/>
      <c r="X300" s="39"/>
      <c r="Y300" s="39"/>
      <c r="Z300" s="39"/>
      <c r="AA300" s="39"/>
      <c r="AB300" s="39"/>
      <c r="AC300" s="39"/>
      <c r="AD300" s="39"/>
      <c r="AE300" s="39"/>
      <c r="AR300" s="230" t="s">
        <v>309</v>
      </c>
      <c r="AT300" s="230" t="s">
        <v>261</v>
      </c>
      <c r="AU300" s="230" t="s">
        <v>90</v>
      </c>
      <c r="AY300" s="18" t="s">
        <v>161</v>
      </c>
      <c r="BE300" s="231">
        <f>IF(N300="základní",J300,0)</f>
        <v>0</v>
      </c>
      <c r="BF300" s="231">
        <f>IF(N300="snížená",J300,0)</f>
        <v>0</v>
      </c>
      <c r="BG300" s="231">
        <f>IF(N300="zákl. přenesená",J300,0)</f>
        <v>0</v>
      </c>
      <c r="BH300" s="231">
        <f>IF(N300="sníž. přenesená",J300,0)</f>
        <v>0</v>
      </c>
      <c r="BI300" s="231">
        <f>IF(N300="nulová",J300,0)</f>
        <v>0</v>
      </c>
      <c r="BJ300" s="18" t="s">
        <v>88</v>
      </c>
      <c r="BK300" s="231">
        <f>ROUND(I300*H300,2)</f>
        <v>0</v>
      </c>
      <c r="BL300" s="18" t="s">
        <v>303</v>
      </c>
      <c r="BM300" s="230" t="s">
        <v>727</v>
      </c>
    </row>
    <row r="301" s="2" customFormat="1" ht="16.5" customHeight="1">
      <c r="A301" s="39"/>
      <c r="B301" s="40"/>
      <c r="C301" s="219" t="s">
        <v>728</v>
      </c>
      <c r="D301" s="219" t="s">
        <v>164</v>
      </c>
      <c r="E301" s="220" t="s">
        <v>729</v>
      </c>
      <c r="F301" s="221" t="s">
        <v>730</v>
      </c>
      <c r="G301" s="222" t="s">
        <v>256</v>
      </c>
      <c r="H301" s="223">
        <v>28</v>
      </c>
      <c r="I301" s="224"/>
      <c r="J301" s="225">
        <f>ROUND(I301*H301,2)</f>
        <v>0</v>
      </c>
      <c r="K301" s="221" t="s">
        <v>168</v>
      </c>
      <c r="L301" s="45"/>
      <c r="M301" s="226" t="s">
        <v>1</v>
      </c>
      <c r="N301" s="227" t="s">
        <v>45</v>
      </c>
      <c r="O301" s="92"/>
      <c r="P301" s="228">
        <f>O301*H301</f>
        <v>0</v>
      </c>
      <c r="Q301" s="228">
        <v>0</v>
      </c>
      <c r="R301" s="228">
        <f>Q301*H301</f>
        <v>0</v>
      </c>
      <c r="S301" s="228">
        <v>0</v>
      </c>
      <c r="T301" s="229">
        <f>S301*H301</f>
        <v>0</v>
      </c>
      <c r="U301" s="39"/>
      <c r="V301" s="39"/>
      <c r="W301" s="39"/>
      <c r="X301" s="39"/>
      <c r="Y301" s="39"/>
      <c r="Z301" s="39"/>
      <c r="AA301" s="39"/>
      <c r="AB301" s="39"/>
      <c r="AC301" s="39"/>
      <c r="AD301" s="39"/>
      <c r="AE301" s="39"/>
      <c r="AR301" s="230" t="s">
        <v>303</v>
      </c>
      <c r="AT301" s="230" t="s">
        <v>164</v>
      </c>
      <c r="AU301" s="230" t="s">
        <v>90</v>
      </c>
      <c r="AY301" s="18" t="s">
        <v>161</v>
      </c>
      <c r="BE301" s="231">
        <f>IF(N301="základní",J301,0)</f>
        <v>0</v>
      </c>
      <c r="BF301" s="231">
        <f>IF(N301="snížená",J301,0)</f>
        <v>0</v>
      </c>
      <c r="BG301" s="231">
        <f>IF(N301="zákl. přenesená",J301,0)</f>
        <v>0</v>
      </c>
      <c r="BH301" s="231">
        <f>IF(N301="sníž. přenesená",J301,0)</f>
        <v>0</v>
      </c>
      <c r="BI301" s="231">
        <f>IF(N301="nulová",J301,0)</f>
        <v>0</v>
      </c>
      <c r="BJ301" s="18" t="s">
        <v>88</v>
      </c>
      <c r="BK301" s="231">
        <f>ROUND(I301*H301,2)</f>
        <v>0</v>
      </c>
      <c r="BL301" s="18" t="s">
        <v>303</v>
      </c>
      <c r="BM301" s="230" t="s">
        <v>731</v>
      </c>
    </row>
    <row r="302" s="2" customFormat="1" ht="24.15" customHeight="1">
      <c r="A302" s="39"/>
      <c r="B302" s="40"/>
      <c r="C302" s="263" t="s">
        <v>732</v>
      </c>
      <c r="D302" s="263" t="s">
        <v>261</v>
      </c>
      <c r="E302" s="264" t="s">
        <v>733</v>
      </c>
      <c r="F302" s="265" t="s">
        <v>734</v>
      </c>
      <c r="G302" s="266" t="s">
        <v>256</v>
      </c>
      <c r="H302" s="267">
        <v>56</v>
      </c>
      <c r="I302" s="268"/>
      <c r="J302" s="269">
        <f>ROUND(I302*H302,2)</f>
        <v>0</v>
      </c>
      <c r="K302" s="265" t="s">
        <v>168</v>
      </c>
      <c r="L302" s="270"/>
      <c r="M302" s="271" t="s">
        <v>1</v>
      </c>
      <c r="N302" s="272" t="s">
        <v>45</v>
      </c>
      <c r="O302" s="92"/>
      <c r="P302" s="228">
        <f>O302*H302</f>
        <v>0</v>
      </c>
      <c r="Q302" s="228">
        <v>0.00010000000000000001</v>
      </c>
      <c r="R302" s="228">
        <f>Q302*H302</f>
        <v>0.0055999999999999999</v>
      </c>
      <c r="S302" s="228">
        <v>0</v>
      </c>
      <c r="T302" s="229">
        <f>S302*H302</f>
        <v>0</v>
      </c>
      <c r="U302" s="39"/>
      <c r="V302" s="39"/>
      <c r="W302" s="39"/>
      <c r="X302" s="39"/>
      <c r="Y302" s="39"/>
      <c r="Z302" s="39"/>
      <c r="AA302" s="39"/>
      <c r="AB302" s="39"/>
      <c r="AC302" s="39"/>
      <c r="AD302" s="39"/>
      <c r="AE302" s="39"/>
      <c r="AR302" s="230" t="s">
        <v>309</v>
      </c>
      <c r="AT302" s="230" t="s">
        <v>261</v>
      </c>
      <c r="AU302" s="230" t="s">
        <v>90</v>
      </c>
      <c r="AY302" s="18" t="s">
        <v>161</v>
      </c>
      <c r="BE302" s="231">
        <f>IF(N302="základní",J302,0)</f>
        <v>0</v>
      </c>
      <c r="BF302" s="231">
        <f>IF(N302="snížená",J302,0)</f>
        <v>0</v>
      </c>
      <c r="BG302" s="231">
        <f>IF(N302="zákl. přenesená",J302,0)</f>
        <v>0</v>
      </c>
      <c r="BH302" s="231">
        <f>IF(N302="sníž. přenesená",J302,0)</f>
        <v>0</v>
      </c>
      <c r="BI302" s="231">
        <f>IF(N302="nulová",J302,0)</f>
        <v>0</v>
      </c>
      <c r="BJ302" s="18" t="s">
        <v>88</v>
      </c>
      <c r="BK302" s="231">
        <f>ROUND(I302*H302,2)</f>
        <v>0</v>
      </c>
      <c r="BL302" s="18" t="s">
        <v>303</v>
      </c>
      <c r="BM302" s="230" t="s">
        <v>735</v>
      </c>
    </row>
    <row r="303" s="13" customFormat="1">
      <c r="A303" s="13"/>
      <c r="B303" s="241"/>
      <c r="C303" s="242"/>
      <c r="D303" s="232" t="s">
        <v>250</v>
      </c>
      <c r="E303" s="242"/>
      <c r="F303" s="244" t="s">
        <v>736</v>
      </c>
      <c r="G303" s="242"/>
      <c r="H303" s="245">
        <v>56</v>
      </c>
      <c r="I303" s="246"/>
      <c r="J303" s="242"/>
      <c r="K303" s="242"/>
      <c r="L303" s="247"/>
      <c r="M303" s="248"/>
      <c r="N303" s="249"/>
      <c r="O303" s="249"/>
      <c r="P303" s="249"/>
      <c r="Q303" s="249"/>
      <c r="R303" s="249"/>
      <c r="S303" s="249"/>
      <c r="T303" s="250"/>
      <c r="U303" s="13"/>
      <c r="V303" s="13"/>
      <c r="W303" s="13"/>
      <c r="X303" s="13"/>
      <c r="Y303" s="13"/>
      <c r="Z303" s="13"/>
      <c r="AA303" s="13"/>
      <c r="AB303" s="13"/>
      <c r="AC303" s="13"/>
      <c r="AD303" s="13"/>
      <c r="AE303" s="13"/>
      <c r="AT303" s="251" t="s">
        <v>250</v>
      </c>
      <c r="AU303" s="251" t="s">
        <v>90</v>
      </c>
      <c r="AV303" s="13" t="s">
        <v>90</v>
      </c>
      <c r="AW303" s="13" t="s">
        <v>4</v>
      </c>
      <c r="AX303" s="13" t="s">
        <v>88</v>
      </c>
      <c r="AY303" s="251" t="s">
        <v>161</v>
      </c>
    </row>
    <row r="304" s="2" customFormat="1" ht="21.75" customHeight="1">
      <c r="A304" s="39"/>
      <c r="B304" s="40"/>
      <c r="C304" s="263" t="s">
        <v>737</v>
      </c>
      <c r="D304" s="263" t="s">
        <v>261</v>
      </c>
      <c r="E304" s="264" t="s">
        <v>738</v>
      </c>
      <c r="F304" s="265" t="s">
        <v>739</v>
      </c>
      <c r="G304" s="266" t="s">
        <v>256</v>
      </c>
      <c r="H304" s="267">
        <v>28</v>
      </c>
      <c r="I304" s="268"/>
      <c r="J304" s="269">
        <f>ROUND(I304*H304,2)</f>
        <v>0</v>
      </c>
      <c r="K304" s="265" t="s">
        <v>168</v>
      </c>
      <c r="L304" s="270"/>
      <c r="M304" s="271" t="s">
        <v>1</v>
      </c>
      <c r="N304" s="272" t="s">
        <v>45</v>
      </c>
      <c r="O304" s="92"/>
      <c r="P304" s="228">
        <f>O304*H304</f>
        <v>0</v>
      </c>
      <c r="Q304" s="228">
        <v>0.00010000000000000001</v>
      </c>
      <c r="R304" s="228">
        <f>Q304*H304</f>
        <v>0.0028</v>
      </c>
      <c r="S304" s="228">
        <v>0</v>
      </c>
      <c r="T304" s="229">
        <f>S304*H304</f>
        <v>0</v>
      </c>
      <c r="U304" s="39"/>
      <c r="V304" s="39"/>
      <c r="W304" s="39"/>
      <c r="X304" s="39"/>
      <c r="Y304" s="39"/>
      <c r="Z304" s="39"/>
      <c r="AA304" s="39"/>
      <c r="AB304" s="39"/>
      <c r="AC304" s="39"/>
      <c r="AD304" s="39"/>
      <c r="AE304" s="39"/>
      <c r="AR304" s="230" t="s">
        <v>309</v>
      </c>
      <c r="AT304" s="230" t="s">
        <v>261</v>
      </c>
      <c r="AU304" s="230" t="s">
        <v>90</v>
      </c>
      <c r="AY304" s="18" t="s">
        <v>161</v>
      </c>
      <c r="BE304" s="231">
        <f>IF(N304="základní",J304,0)</f>
        <v>0</v>
      </c>
      <c r="BF304" s="231">
        <f>IF(N304="snížená",J304,0)</f>
        <v>0</v>
      </c>
      <c r="BG304" s="231">
        <f>IF(N304="zákl. přenesená",J304,0)</f>
        <v>0</v>
      </c>
      <c r="BH304" s="231">
        <f>IF(N304="sníž. přenesená",J304,0)</f>
        <v>0</v>
      </c>
      <c r="BI304" s="231">
        <f>IF(N304="nulová",J304,0)</f>
        <v>0</v>
      </c>
      <c r="BJ304" s="18" t="s">
        <v>88</v>
      </c>
      <c r="BK304" s="231">
        <f>ROUND(I304*H304,2)</f>
        <v>0</v>
      </c>
      <c r="BL304" s="18" t="s">
        <v>303</v>
      </c>
      <c r="BM304" s="230" t="s">
        <v>740</v>
      </c>
    </row>
    <row r="305" s="2" customFormat="1" ht="24.15" customHeight="1">
      <c r="A305" s="39"/>
      <c r="B305" s="40"/>
      <c r="C305" s="219" t="s">
        <v>741</v>
      </c>
      <c r="D305" s="219" t="s">
        <v>164</v>
      </c>
      <c r="E305" s="220" t="s">
        <v>742</v>
      </c>
      <c r="F305" s="221" t="s">
        <v>743</v>
      </c>
      <c r="G305" s="222" t="s">
        <v>362</v>
      </c>
      <c r="H305" s="283"/>
      <c r="I305" s="224"/>
      <c r="J305" s="225">
        <f>ROUND(I305*H305,2)</f>
        <v>0</v>
      </c>
      <c r="K305" s="221" t="s">
        <v>168</v>
      </c>
      <c r="L305" s="45"/>
      <c r="M305" s="226" t="s">
        <v>1</v>
      </c>
      <c r="N305" s="227" t="s">
        <v>45</v>
      </c>
      <c r="O305" s="92"/>
      <c r="P305" s="228">
        <f>O305*H305</f>
        <v>0</v>
      </c>
      <c r="Q305" s="228">
        <v>0</v>
      </c>
      <c r="R305" s="228">
        <f>Q305*H305</f>
        <v>0</v>
      </c>
      <c r="S305" s="228">
        <v>0</v>
      </c>
      <c r="T305" s="229">
        <f>S305*H305</f>
        <v>0</v>
      </c>
      <c r="U305" s="39"/>
      <c r="V305" s="39"/>
      <c r="W305" s="39"/>
      <c r="X305" s="39"/>
      <c r="Y305" s="39"/>
      <c r="Z305" s="39"/>
      <c r="AA305" s="39"/>
      <c r="AB305" s="39"/>
      <c r="AC305" s="39"/>
      <c r="AD305" s="39"/>
      <c r="AE305" s="39"/>
      <c r="AR305" s="230" t="s">
        <v>303</v>
      </c>
      <c r="AT305" s="230" t="s">
        <v>164</v>
      </c>
      <c r="AU305" s="230" t="s">
        <v>90</v>
      </c>
      <c r="AY305" s="18" t="s">
        <v>161</v>
      </c>
      <c r="BE305" s="231">
        <f>IF(N305="základní",J305,0)</f>
        <v>0</v>
      </c>
      <c r="BF305" s="231">
        <f>IF(N305="snížená",J305,0)</f>
        <v>0</v>
      </c>
      <c r="BG305" s="231">
        <f>IF(N305="zákl. přenesená",J305,0)</f>
        <v>0</v>
      </c>
      <c r="BH305" s="231">
        <f>IF(N305="sníž. přenesená",J305,0)</f>
        <v>0</v>
      </c>
      <c r="BI305" s="231">
        <f>IF(N305="nulová",J305,0)</f>
        <v>0</v>
      </c>
      <c r="BJ305" s="18" t="s">
        <v>88</v>
      </c>
      <c r="BK305" s="231">
        <f>ROUND(I305*H305,2)</f>
        <v>0</v>
      </c>
      <c r="BL305" s="18" t="s">
        <v>303</v>
      </c>
      <c r="BM305" s="230" t="s">
        <v>744</v>
      </c>
    </row>
    <row r="306" s="2" customFormat="1" ht="24.15" customHeight="1">
      <c r="A306" s="39"/>
      <c r="B306" s="40"/>
      <c r="C306" s="219" t="s">
        <v>745</v>
      </c>
      <c r="D306" s="219" t="s">
        <v>164</v>
      </c>
      <c r="E306" s="220" t="s">
        <v>746</v>
      </c>
      <c r="F306" s="221" t="s">
        <v>747</v>
      </c>
      <c r="G306" s="222" t="s">
        <v>362</v>
      </c>
      <c r="H306" s="283"/>
      <c r="I306" s="224"/>
      <c r="J306" s="225">
        <f>ROUND(I306*H306,2)</f>
        <v>0</v>
      </c>
      <c r="K306" s="221" t="s">
        <v>168</v>
      </c>
      <c r="L306" s="45"/>
      <c r="M306" s="226" t="s">
        <v>1</v>
      </c>
      <c r="N306" s="227" t="s">
        <v>45</v>
      </c>
      <c r="O306" s="92"/>
      <c r="P306" s="228">
        <f>O306*H306</f>
        <v>0</v>
      </c>
      <c r="Q306" s="228">
        <v>0</v>
      </c>
      <c r="R306" s="228">
        <f>Q306*H306</f>
        <v>0</v>
      </c>
      <c r="S306" s="228">
        <v>0</v>
      </c>
      <c r="T306" s="229">
        <f>S306*H306</f>
        <v>0</v>
      </c>
      <c r="U306" s="39"/>
      <c r="V306" s="39"/>
      <c r="W306" s="39"/>
      <c r="X306" s="39"/>
      <c r="Y306" s="39"/>
      <c r="Z306" s="39"/>
      <c r="AA306" s="39"/>
      <c r="AB306" s="39"/>
      <c r="AC306" s="39"/>
      <c r="AD306" s="39"/>
      <c r="AE306" s="39"/>
      <c r="AR306" s="230" t="s">
        <v>303</v>
      </c>
      <c r="AT306" s="230" t="s">
        <v>164</v>
      </c>
      <c r="AU306" s="230" t="s">
        <v>90</v>
      </c>
      <c r="AY306" s="18" t="s">
        <v>161</v>
      </c>
      <c r="BE306" s="231">
        <f>IF(N306="základní",J306,0)</f>
        <v>0</v>
      </c>
      <c r="BF306" s="231">
        <f>IF(N306="snížená",J306,0)</f>
        <v>0</v>
      </c>
      <c r="BG306" s="231">
        <f>IF(N306="zákl. přenesená",J306,0)</f>
        <v>0</v>
      </c>
      <c r="BH306" s="231">
        <f>IF(N306="sníž. přenesená",J306,0)</f>
        <v>0</v>
      </c>
      <c r="BI306" s="231">
        <f>IF(N306="nulová",J306,0)</f>
        <v>0</v>
      </c>
      <c r="BJ306" s="18" t="s">
        <v>88</v>
      </c>
      <c r="BK306" s="231">
        <f>ROUND(I306*H306,2)</f>
        <v>0</v>
      </c>
      <c r="BL306" s="18" t="s">
        <v>303</v>
      </c>
      <c r="BM306" s="230" t="s">
        <v>748</v>
      </c>
    </row>
    <row r="307" s="13" customFormat="1">
      <c r="A307" s="13"/>
      <c r="B307" s="241"/>
      <c r="C307" s="242"/>
      <c r="D307" s="232" t="s">
        <v>250</v>
      </c>
      <c r="E307" s="242"/>
      <c r="F307" s="244" t="s">
        <v>749</v>
      </c>
      <c r="G307" s="242"/>
      <c r="H307" s="245">
        <v>5562.4899999999998</v>
      </c>
      <c r="I307" s="246"/>
      <c r="J307" s="242"/>
      <c r="K307" s="242"/>
      <c r="L307" s="247"/>
      <c r="M307" s="248"/>
      <c r="N307" s="249"/>
      <c r="O307" s="249"/>
      <c r="P307" s="249"/>
      <c r="Q307" s="249"/>
      <c r="R307" s="249"/>
      <c r="S307" s="249"/>
      <c r="T307" s="250"/>
      <c r="U307" s="13"/>
      <c r="V307" s="13"/>
      <c r="W307" s="13"/>
      <c r="X307" s="13"/>
      <c r="Y307" s="13"/>
      <c r="Z307" s="13"/>
      <c r="AA307" s="13"/>
      <c r="AB307" s="13"/>
      <c r="AC307" s="13"/>
      <c r="AD307" s="13"/>
      <c r="AE307" s="13"/>
      <c r="AT307" s="251" t="s">
        <v>250</v>
      </c>
      <c r="AU307" s="251" t="s">
        <v>90</v>
      </c>
      <c r="AV307" s="13" t="s">
        <v>90</v>
      </c>
      <c r="AW307" s="13" t="s">
        <v>4</v>
      </c>
      <c r="AX307" s="13" t="s">
        <v>88</v>
      </c>
      <c r="AY307" s="251" t="s">
        <v>161</v>
      </c>
    </row>
    <row r="308" s="12" customFormat="1" ht="22.8" customHeight="1">
      <c r="A308" s="12"/>
      <c r="B308" s="203"/>
      <c r="C308" s="204"/>
      <c r="D308" s="205" t="s">
        <v>79</v>
      </c>
      <c r="E308" s="217" t="s">
        <v>750</v>
      </c>
      <c r="F308" s="217" t="s">
        <v>751</v>
      </c>
      <c r="G308" s="204"/>
      <c r="H308" s="204"/>
      <c r="I308" s="207"/>
      <c r="J308" s="218">
        <f>BK308</f>
        <v>0</v>
      </c>
      <c r="K308" s="204"/>
      <c r="L308" s="209"/>
      <c r="M308" s="210"/>
      <c r="N308" s="211"/>
      <c r="O308" s="211"/>
      <c r="P308" s="212">
        <f>SUM(P309:P313)</f>
        <v>0</v>
      </c>
      <c r="Q308" s="211"/>
      <c r="R308" s="212">
        <f>SUM(R309:R313)</f>
        <v>0.091999999999999998</v>
      </c>
      <c r="S308" s="211"/>
      <c r="T308" s="213">
        <f>SUM(T309:T313)</f>
        <v>0</v>
      </c>
      <c r="U308" s="12"/>
      <c r="V308" s="12"/>
      <c r="W308" s="12"/>
      <c r="X308" s="12"/>
      <c r="Y308" s="12"/>
      <c r="Z308" s="12"/>
      <c r="AA308" s="12"/>
      <c r="AB308" s="12"/>
      <c r="AC308" s="12"/>
      <c r="AD308" s="12"/>
      <c r="AE308" s="12"/>
      <c r="AR308" s="214" t="s">
        <v>90</v>
      </c>
      <c r="AT308" s="215" t="s">
        <v>79</v>
      </c>
      <c r="AU308" s="215" t="s">
        <v>88</v>
      </c>
      <c r="AY308" s="214" t="s">
        <v>161</v>
      </c>
      <c r="BK308" s="216">
        <f>SUM(BK309:BK313)</f>
        <v>0</v>
      </c>
    </row>
    <row r="309" s="2" customFormat="1" ht="33" customHeight="1">
      <c r="A309" s="39"/>
      <c r="B309" s="40"/>
      <c r="C309" s="219" t="s">
        <v>752</v>
      </c>
      <c r="D309" s="219" t="s">
        <v>164</v>
      </c>
      <c r="E309" s="220" t="s">
        <v>753</v>
      </c>
      <c r="F309" s="221" t="s">
        <v>754</v>
      </c>
      <c r="G309" s="222" t="s">
        <v>256</v>
      </c>
      <c r="H309" s="223">
        <v>2</v>
      </c>
      <c r="I309" s="224"/>
      <c r="J309" s="225">
        <f>ROUND(I309*H309,2)</f>
        <v>0</v>
      </c>
      <c r="K309" s="221" t="s">
        <v>168</v>
      </c>
      <c r="L309" s="45"/>
      <c r="M309" s="226" t="s">
        <v>1</v>
      </c>
      <c r="N309" s="227" t="s">
        <v>45</v>
      </c>
      <c r="O309" s="92"/>
      <c r="P309" s="228">
        <f>O309*H309</f>
        <v>0</v>
      </c>
      <c r="Q309" s="228">
        <v>0</v>
      </c>
      <c r="R309" s="228">
        <f>Q309*H309</f>
        <v>0</v>
      </c>
      <c r="S309" s="228">
        <v>0</v>
      </c>
      <c r="T309" s="229">
        <f>S309*H309</f>
        <v>0</v>
      </c>
      <c r="U309" s="39"/>
      <c r="V309" s="39"/>
      <c r="W309" s="39"/>
      <c r="X309" s="39"/>
      <c r="Y309" s="39"/>
      <c r="Z309" s="39"/>
      <c r="AA309" s="39"/>
      <c r="AB309" s="39"/>
      <c r="AC309" s="39"/>
      <c r="AD309" s="39"/>
      <c r="AE309" s="39"/>
      <c r="AR309" s="230" t="s">
        <v>303</v>
      </c>
      <c r="AT309" s="230" t="s">
        <v>164</v>
      </c>
      <c r="AU309" s="230" t="s">
        <v>90</v>
      </c>
      <c r="AY309" s="18" t="s">
        <v>161</v>
      </c>
      <c r="BE309" s="231">
        <f>IF(N309="základní",J309,0)</f>
        <v>0</v>
      </c>
      <c r="BF309" s="231">
        <f>IF(N309="snížená",J309,0)</f>
        <v>0</v>
      </c>
      <c r="BG309" s="231">
        <f>IF(N309="zákl. přenesená",J309,0)</f>
        <v>0</v>
      </c>
      <c r="BH309" s="231">
        <f>IF(N309="sníž. přenesená",J309,0)</f>
        <v>0</v>
      </c>
      <c r="BI309" s="231">
        <f>IF(N309="nulová",J309,0)</f>
        <v>0</v>
      </c>
      <c r="BJ309" s="18" t="s">
        <v>88</v>
      </c>
      <c r="BK309" s="231">
        <f>ROUND(I309*H309,2)</f>
        <v>0</v>
      </c>
      <c r="BL309" s="18" t="s">
        <v>303</v>
      </c>
      <c r="BM309" s="230" t="s">
        <v>755</v>
      </c>
    </row>
    <row r="310" s="2" customFormat="1">
      <c r="A310" s="39"/>
      <c r="B310" s="40"/>
      <c r="C310" s="41"/>
      <c r="D310" s="232" t="s">
        <v>171</v>
      </c>
      <c r="E310" s="41"/>
      <c r="F310" s="233" t="s">
        <v>756</v>
      </c>
      <c r="G310" s="41"/>
      <c r="H310" s="41"/>
      <c r="I310" s="234"/>
      <c r="J310" s="41"/>
      <c r="K310" s="41"/>
      <c r="L310" s="45"/>
      <c r="M310" s="235"/>
      <c r="N310" s="236"/>
      <c r="O310" s="92"/>
      <c r="P310" s="92"/>
      <c r="Q310" s="92"/>
      <c r="R310" s="92"/>
      <c r="S310" s="92"/>
      <c r="T310" s="93"/>
      <c r="U310" s="39"/>
      <c r="V310" s="39"/>
      <c r="W310" s="39"/>
      <c r="X310" s="39"/>
      <c r="Y310" s="39"/>
      <c r="Z310" s="39"/>
      <c r="AA310" s="39"/>
      <c r="AB310" s="39"/>
      <c r="AC310" s="39"/>
      <c r="AD310" s="39"/>
      <c r="AE310" s="39"/>
      <c r="AT310" s="18" t="s">
        <v>171</v>
      </c>
      <c r="AU310" s="18" t="s">
        <v>90</v>
      </c>
    </row>
    <row r="311" s="2" customFormat="1" ht="21.75" customHeight="1">
      <c r="A311" s="39"/>
      <c r="B311" s="40"/>
      <c r="C311" s="263" t="s">
        <v>757</v>
      </c>
      <c r="D311" s="263" t="s">
        <v>261</v>
      </c>
      <c r="E311" s="264" t="s">
        <v>758</v>
      </c>
      <c r="F311" s="265" t="s">
        <v>759</v>
      </c>
      <c r="G311" s="266" t="s">
        <v>256</v>
      </c>
      <c r="H311" s="267">
        <v>2</v>
      </c>
      <c r="I311" s="268"/>
      <c r="J311" s="269">
        <f>ROUND(I311*H311,2)</f>
        <v>0</v>
      </c>
      <c r="K311" s="265" t="s">
        <v>168</v>
      </c>
      <c r="L311" s="270"/>
      <c r="M311" s="271" t="s">
        <v>1</v>
      </c>
      <c r="N311" s="272" t="s">
        <v>45</v>
      </c>
      <c r="O311" s="92"/>
      <c r="P311" s="228">
        <f>O311*H311</f>
        <v>0</v>
      </c>
      <c r="Q311" s="228">
        <v>0.045999999999999999</v>
      </c>
      <c r="R311" s="228">
        <f>Q311*H311</f>
        <v>0.091999999999999998</v>
      </c>
      <c r="S311" s="228">
        <v>0</v>
      </c>
      <c r="T311" s="229">
        <f>S311*H311</f>
        <v>0</v>
      </c>
      <c r="U311" s="39"/>
      <c r="V311" s="39"/>
      <c r="W311" s="39"/>
      <c r="X311" s="39"/>
      <c r="Y311" s="39"/>
      <c r="Z311" s="39"/>
      <c r="AA311" s="39"/>
      <c r="AB311" s="39"/>
      <c r="AC311" s="39"/>
      <c r="AD311" s="39"/>
      <c r="AE311" s="39"/>
      <c r="AR311" s="230" t="s">
        <v>309</v>
      </c>
      <c r="AT311" s="230" t="s">
        <v>261</v>
      </c>
      <c r="AU311" s="230" t="s">
        <v>90</v>
      </c>
      <c r="AY311" s="18" t="s">
        <v>161</v>
      </c>
      <c r="BE311" s="231">
        <f>IF(N311="základní",J311,0)</f>
        <v>0</v>
      </c>
      <c r="BF311" s="231">
        <f>IF(N311="snížená",J311,0)</f>
        <v>0</v>
      </c>
      <c r="BG311" s="231">
        <f>IF(N311="zákl. přenesená",J311,0)</f>
        <v>0</v>
      </c>
      <c r="BH311" s="231">
        <f>IF(N311="sníž. přenesená",J311,0)</f>
        <v>0</v>
      </c>
      <c r="BI311" s="231">
        <f>IF(N311="nulová",J311,0)</f>
        <v>0</v>
      </c>
      <c r="BJ311" s="18" t="s">
        <v>88</v>
      </c>
      <c r="BK311" s="231">
        <f>ROUND(I311*H311,2)</f>
        <v>0</v>
      </c>
      <c r="BL311" s="18" t="s">
        <v>303</v>
      </c>
      <c r="BM311" s="230" t="s">
        <v>760</v>
      </c>
    </row>
    <row r="312" s="2" customFormat="1" ht="24.15" customHeight="1">
      <c r="A312" s="39"/>
      <c r="B312" s="40"/>
      <c r="C312" s="219" t="s">
        <v>761</v>
      </c>
      <c r="D312" s="219" t="s">
        <v>164</v>
      </c>
      <c r="E312" s="220" t="s">
        <v>762</v>
      </c>
      <c r="F312" s="221" t="s">
        <v>763</v>
      </c>
      <c r="G312" s="222" t="s">
        <v>406</v>
      </c>
      <c r="H312" s="223">
        <v>16</v>
      </c>
      <c r="I312" s="224"/>
      <c r="J312" s="225">
        <f>ROUND(I312*H312,2)</f>
        <v>0</v>
      </c>
      <c r="K312" s="221" t="s">
        <v>168</v>
      </c>
      <c r="L312" s="45"/>
      <c r="M312" s="226" t="s">
        <v>1</v>
      </c>
      <c r="N312" s="227" t="s">
        <v>45</v>
      </c>
      <c r="O312" s="92"/>
      <c r="P312" s="228">
        <f>O312*H312</f>
        <v>0</v>
      </c>
      <c r="Q312" s="228">
        <v>0</v>
      </c>
      <c r="R312" s="228">
        <f>Q312*H312</f>
        <v>0</v>
      </c>
      <c r="S312" s="228">
        <v>0</v>
      </c>
      <c r="T312" s="229">
        <f>S312*H312</f>
        <v>0</v>
      </c>
      <c r="U312" s="39"/>
      <c r="V312" s="39"/>
      <c r="W312" s="39"/>
      <c r="X312" s="39"/>
      <c r="Y312" s="39"/>
      <c r="Z312" s="39"/>
      <c r="AA312" s="39"/>
      <c r="AB312" s="39"/>
      <c r="AC312" s="39"/>
      <c r="AD312" s="39"/>
      <c r="AE312" s="39"/>
      <c r="AR312" s="230" t="s">
        <v>303</v>
      </c>
      <c r="AT312" s="230" t="s">
        <v>164</v>
      </c>
      <c r="AU312" s="230" t="s">
        <v>90</v>
      </c>
      <c r="AY312" s="18" t="s">
        <v>161</v>
      </c>
      <c r="BE312" s="231">
        <f>IF(N312="základní",J312,0)</f>
        <v>0</v>
      </c>
      <c r="BF312" s="231">
        <f>IF(N312="snížená",J312,0)</f>
        <v>0</v>
      </c>
      <c r="BG312" s="231">
        <f>IF(N312="zákl. přenesená",J312,0)</f>
        <v>0</v>
      </c>
      <c r="BH312" s="231">
        <f>IF(N312="sníž. přenesená",J312,0)</f>
        <v>0</v>
      </c>
      <c r="BI312" s="231">
        <f>IF(N312="nulová",J312,0)</f>
        <v>0</v>
      </c>
      <c r="BJ312" s="18" t="s">
        <v>88</v>
      </c>
      <c r="BK312" s="231">
        <f>ROUND(I312*H312,2)</f>
        <v>0</v>
      </c>
      <c r="BL312" s="18" t="s">
        <v>303</v>
      </c>
      <c r="BM312" s="230" t="s">
        <v>764</v>
      </c>
    </row>
    <row r="313" s="2" customFormat="1">
      <c r="A313" s="39"/>
      <c r="B313" s="40"/>
      <c r="C313" s="41"/>
      <c r="D313" s="232" t="s">
        <v>171</v>
      </c>
      <c r="E313" s="41"/>
      <c r="F313" s="233" t="s">
        <v>765</v>
      </c>
      <c r="G313" s="41"/>
      <c r="H313" s="41"/>
      <c r="I313" s="234"/>
      <c r="J313" s="41"/>
      <c r="K313" s="41"/>
      <c r="L313" s="45"/>
      <c r="M313" s="235"/>
      <c r="N313" s="236"/>
      <c r="O313" s="92"/>
      <c r="P313" s="92"/>
      <c r="Q313" s="92"/>
      <c r="R313" s="92"/>
      <c r="S313" s="92"/>
      <c r="T313" s="93"/>
      <c r="U313" s="39"/>
      <c r="V313" s="39"/>
      <c r="W313" s="39"/>
      <c r="X313" s="39"/>
      <c r="Y313" s="39"/>
      <c r="Z313" s="39"/>
      <c r="AA313" s="39"/>
      <c r="AB313" s="39"/>
      <c r="AC313" s="39"/>
      <c r="AD313" s="39"/>
      <c r="AE313" s="39"/>
      <c r="AT313" s="18" t="s">
        <v>171</v>
      </c>
      <c r="AU313" s="18" t="s">
        <v>90</v>
      </c>
    </row>
    <row r="314" s="12" customFormat="1" ht="25.92" customHeight="1">
      <c r="A314" s="12"/>
      <c r="B314" s="203"/>
      <c r="C314" s="204"/>
      <c r="D314" s="205" t="s">
        <v>79</v>
      </c>
      <c r="E314" s="206" t="s">
        <v>261</v>
      </c>
      <c r="F314" s="206" t="s">
        <v>766</v>
      </c>
      <c r="G314" s="204"/>
      <c r="H314" s="204"/>
      <c r="I314" s="207"/>
      <c r="J314" s="208">
        <f>BK314</f>
        <v>0</v>
      </c>
      <c r="K314" s="204"/>
      <c r="L314" s="209"/>
      <c r="M314" s="210"/>
      <c r="N314" s="211"/>
      <c r="O314" s="211"/>
      <c r="P314" s="212">
        <f>P315+SUM(P316:P325)</f>
        <v>0</v>
      </c>
      <c r="Q314" s="211"/>
      <c r="R314" s="212">
        <f>R315+SUM(R316:R325)</f>
        <v>0.01056</v>
      </c>
      <c r="S314" s="211"/>
      <c r="T314" s="213">
        <f>T315+SUM(T316:T325)</f>
        <v>0</v>
      </c>
      <c r="U314" s="12"/>
      <c r="V314" s="12"/>
      <c r="W314" s="12"/>
      <c r="X314" s="12"/>
      <c r="Y314" s="12"/>
      <c r="Z314" s="12"/>
      <c r="AA314" s="12"/>
      <c r="AB314" s="12"/>
      <c r="AC314" s="12"/>
      <c r="AD314" s="12"/>
      <c r="AE314" s="12"/>
      <c r="AR314" s="214" t="s">
        <v>177</v>
      </c>
      <c r="AT314" s="215" t="s">
        <v>79</v>
      </c>
      <c r="AU314" s="215" t="s">
        <v>80</v>
      </c>
      <c r="AY314" s="214" t="s">
        <v>161</v>
      </c>
      <c r="BK314" s="216">
        <f>BK315+SUM(BK316:BK325)</f>
        <v>0</v>
      </c>
    </row>
    <row r="315" s="2" customFormat="1" ht="16.5" customHeight="1">
      <c r="A315" s="39"/>
      <c r="B315" s="40"/>
      <c r="C315" s="219" t="s">
        <v>767</v>
      </c>
      <c r="D315" s="219" t="s">
        <v>164</v>
      </c>
      <c r="E315" s="220" t="s">
        <v>768</v>
      </c>
      <c r="F315" s="221" t="s">
        <v>769</v>
      </c>
      <c r="G315" s="222" t="s">
        <v>256</v>
      </c>
      <c r="H315" s="223">
        <v>40</v>
      </c>
      <c r="I315" s="224"/>
      <c r="J315" s="225">
        <f>ROUND(I315*H315,2)</f>
        <v>0</v>
      </c>
      <c r="K315" s="221" t="s">
        <v>168</v>
      </c>
      <c r="L315" s="45"/>
      <c r="M315" s="226" t="s">
        <v>1</v>
      </c>
      <c r="N315" s="227" t="s">
        <v>45</v>
      </c>
      <c r="O315" s="92"/>
      <c r="P315" s="228">
        <f>O315*H315</f>
        <v>0</v>
      </c>
      <c r="Q315" s="228">
        <v>0</v>
      </c>
      <c r="R315" s="228">
        <f>Q315*H315</f>
        <v>0</v>
      </c>
      <c r="S315" s="228">
        <v>0</v>
      </c>
      <c r="T315" s="229">
        <f>S315*H315</f>
        <v>0</v>
      </c>
      <c r="U315" s="39"/>
      <c r="V315" s="39"/>
      <c r="W315" s="39"/>
      <c r="X315" s="39"/>
      <c r="Y315" s="39"/>
      <c r="Z315" s="39"/>
      <c r="AA315" s="39"/>
      <c r="AB315" s="39"/>
      <c r="AC315" s="39"/>
      <c r="AD315" s="39"/>
      <c r="AE315" s="39"/>
      <c r="AR315" s="230" t="s">
        <v>712</v>
      </c>
      <c r="AT315" s="230" t="s">
        <v>164</v>
      </c>
      <c r="AU315" s="230" t="s">
        <v>88</v>
      </c>
      <c r="AY315" s="18" t="s">
        <v>161</v>
      </c>
      <c r="BE315" s="231">
        <f>IF(N315="základní",J315,0)</f>
        <v>0</v>
      </c>
      <c r="BF315" s="231">
        <f>IF(N315="snížená",J315,0)</f>
        <v>0</v>
      </c>
      <c r="BG315" s="231">
        <f>IF(N315="zákl. přenesená",J315,0)</f>
        <v>0</v>
      </c>
      <c r="BH315" s="231">
        <f>IF(N315="sníž. přenesená",J315,0)</f>
        <v>0</v>
      </c>
      <c r="BI315" s="231">
        <f>IF(N315="nulová",J315,0)</f>
        <v>0</v>
      </c>
      <c r="BJ315" s="18" t="s">
        <v>88</v>
      </c>
      <c r="BK315" s="231">
        <f>ROUND(I315*H315,2)</f>
        <v>0</v>
      </c>
      <c r="BL315" s="18" t="s">
        <v>712</v>
      </c>
      <c r="BM315" s="230" t="s">
        <v>770</v>
      </c>
    </row>
    <row r="316" s="13" customFormat="1">
      <c r="A316" s="13"/>
      <c r="B316" s="241"/>
      <c r="C316" s="242"/>
      <c r="D316" s="232" t="s">
        <v>250</v>
      </c>
      <c r="E316" s="243" t="s">
        <v>1</v>
      </c>
      <c r="F316" s="244" t="s">
        <v>771</v>
      </c>
      <c r="G316" s="242"/>
      <c r="H316" s="245">
        <v>40</v>
      </c>
      <c r="I316" s="246"/>
      <c r="J316" s="242"/>
      <c r="K316" s="242"/>
      <c r="L316" s="247"/>
      <c r="M316" s="248"/>
      <c r="N316" s="249"/>
      <c r="O316" s="249"/>
      <c r="P316" s="249"/>
      <c r="Q316" s="249"/>
      <c r="R316" s="249"/>
      <c r="S316" s="249"/>
      <c r="T316" s="250"/>
      <c r="U316" s="13"/>
      <c r="V316" s="13"/>
      <c r="W316" s="13"/>
      <c r="X316" s="13"/>
      <c r="Y316" s="13"/>
      <c r="Z316" s="13"/>
      <c r="AA316" s="13"/>
      <c r="AB316" s="13"/>
      <c r="AC316" s="13"/>
      <c r="AD316" s="13"/>
      <c r="AE316" s="13"/>
      <c r="AT316" s="251" t="s">
        <v>250</v>
      </c>
      <c r="AU316" s="251" t="s">
        <v>88</v>
      </c>
      <c r="AV316" s="13" t="s">
        <v>90</v>
      </c>
      <c r="AW316" s="13" t="s">
        <v>36</v>
      </c>
      <c r="AX316" s="13" t="s">
        <v>80</v>
      </c>
      <c r="AY316" s="251" t="s">
        <v>161</v>
      </c>
    </row>
    <row r="317" s="14" customFormat="1">
      <c r="A317" s="14"/>
      <c r="B317" s="252"/>
      <c r="C317" s="253"/>
      <c r="D317" s="232" t="s">
        <v>250</v>
      </c>
      <c r="E317" s="254" t="s">
        <v>1</v>
      </c>
      <c r="F317" s="255" t="s">
        <v>253</v>
      </c>
      <c r="G317" s="253"/>
      <c r="H317" s="256">
        <v>40</v>
      </c>
      <c r="I317" s="257"/>
      <c r="J317" s="253"/>
      <c r="K317" s="253"/>
      <c r="L317" s="258"/>
      <c r="M317" s="259"/>
      <c r="N317" s="260"/>
      <c r="O317" s="260"/>
      <c r="P317" s="260"/>
      <c r="Q317" s="260"/>
      <c r="R317" s="260"/>
      <c r="S317" s="260"/>
      <c r="T317" s="261"/>
      <c r="U317" s="14"/>
      <c r="V317" s="14"/>
      <c r="W317" s="14"/>
      <c r="X317" s="14"/>
      <c r="Y317" s="14"/>
      <c r="Z317" s="14"/>
      <c r="AA317" s="14"/>
      <c r="AB317" s="14"/>
      <c r="AC317" s="14"/>
      <c r="AD317" s="14"/>
      <c r="AE317" s="14"/>
      <c r="AT317" s="262" t="s">
        <v>250</v>
      </c>
      <c r="AU317" s="262" t="s">
        <v>88</v>
      </c>
      <c r="AV317" s="14" t="s">
        <v>184</v>
      </c>
      <c r="AW317" s="14" t="s">
        <v>36</v>
      </c>
      <c r="AX317" s="14" t="s">
        <v>88</v>
      </c>
      <c r="AY317" s="262" t="s">
        <v>161</v>
      </c>
    </row>
    <row r="318" s="2" customFormat="1" ht="16.5" customHeight="1">
      <c r="A318" s="39"/>
      <c r="B318" s="40"/>
      <c r="C318" s="263" t="s">
        <v>772</v>
      </c>
      <c r="D318" s="263" t="s">
        <v>261</v>
      </c>
      <c r="E318" s="264" t="s">
        <v>773</v>
      </c>
      <c r="F318" s="265" t="s">
        <v>774</v>
      </c>
      <c r="G318" s="266" t="s">
        <v>256</v>
      </c>
      <c r="H318" s="267">
        <v>40</v>
      </c>
      <c r="I318" s="268"/>
      <c r="J318" s="269">
        <f>ROUND(I318*H318,2)</f>
        <v>0</v>
      </c>
      <c r="K318" s="265" t="s">
        <v>168</v>
      </c>
      <c r="L318" s="270"/>
      <c r="M318" s="271" t="s">
        <v>1</v>
      </c>
      <c r="N318" s="272" t="s">
        <v>45</v>
      </c>
      <c r="O318" s="92"/>
      <c r="P318" s="228">
        <f>O318*H318</f>
        <v>0</v>
      </c>
      <c r="Q318" s="228">
        <v>0</v>
      </c>
      <c r="R318" s="228">
        <f>Q318*H318</f>
        <v>0</v>
      </c>
      <c r="S318" s="228">
        <v>0</v>
      </c>
      <c r="T318" s="229">
        <f>S318*H318</f>
        <v>0</v>
      </c>
      <c r="U318" s="39"/>
      <c r="V318" s="39"/>
      <c r="W318" s="39"/>
      <c r="X318" s="39"/>
      <c r="Y318" s="39"/>
      <c r="Z318" s="39"/>
      <c r="AA318" s="39"/>
      <c r="AB318" s="39"/>
      <c r="AC318" s="39"/>
      <c r="AD318" s="39"/>
      <c r="AE318" s="39"/>
      <c r="AR318" s="230" t="s">
        <v>775</v>
      </c>
      <c r="AT318" s="230" t="s">
        <v>261</v>
      </c>
      <c r="AU318" s="230" t="s">
        <v>88</v>
      </c>
      <c r="AY318" s="18" t="s">
        <v>161</v>
      </c>
      <c r="BE318" s="231">
        <f>IF(N318="základní",J318,0)</f>
        <v>0</v>
      </c>
      <c r="BF318" s="231">
        <f>IF(N318="snížená",J318,0)</f>
        <v>0</v>
      </c>
      <c r="BG318" s="231">
        <f>IF(N318="zákl. přenesená",J318,0)</f>
        <v>0</v>
      </c>
      <c r="BH318" s="231">
        <f>IF(N318="sníž. přenesená",J318,0)</f>
        <v>0</v>
      </c>
      <c r="BI318" s="231">
        <f>IF(N318="nulová",J318,0)</f>
        <v>0</v>
      </c>
      <c r="BJ318" s="18" t="s">
        <v>88</v>
      </c>
      <c r="BK318" s="231">
        <f>ROUND(I318*H318,2)</f>
        <v>0</v>
      </c>
      <c r="BL318" s="18" t="s">
        <v>775</v>
      </c>
      <c r="BM318" s="230" t="s">
        <v>776</v>
      </c>
    </row>
    <row r="319" s="2" customFormat="1" ht="16.5" customHeight="1">
      <c r="A319" s="39"/>
      <c r="B319" s="40"/>
      <c r="C319" s="219" t="s">
        <v>777</v>
      </c>
      <c r="D319" s="219" t="s">
        <v>164</v>
      </c>
      <c r="E319" s="220" t="s">
        <v>778</v>
      </c>
      <c r="F319" s="221" t="s">
        <v>779</v>
      </c>
      <c r="G319" s="222" t="s">
        <v>256</v>
      </c>
      <c r="H319" s="223">
        <v>300</v>
      </c>
      <c r="I319" s="224"/>
      <c r="J319" s="225">
        <f>ROUND(I319*H319,2)</f>
        <v>0</v>
      </c>
      <c r="K319" s="221" t="s">
        <v>168</v>
      </c>
      <c r="L319" s="45"/>
      <c r="M319" s="226" t="s">
        <v>1</v>
      </c>
      <c r="N319" s="227" t="s">
        <v>45</v>
      </c>
      <c r="O319" s="92"/>
      <c r="P319" s="228">
        <f>O319*H319</f>
        <v>0</v>
      </c>
      <c r="Q319" s="228">
        <v>0</v>
      </c>
      <c r="R319" s="228">
        <f>Q319*H319</f>
        <v>0</v>
      </c>
      <c r="S319" s="228">
        <v>0</v>
      </c>
      <c r="T319" s="229">
        <f>S319*H319</f>
        <v>0</v>
      </c>
      <c r="U319" s="39"/>
      <c r="V319" s="39"/>
      <c r="W319" s="39"/>
      <c r="X319" s="39"/>
      <c r="Y319" s="39"/>
      <c r="Z319" s="39"/>
      <c r="AA319" s="39"/>
      <c r="AB319" s="39"/>
      <c r="AC319" s="39"/>
      <c r="AD319" s="39"/>
      <c r="AE319" s="39"/>
      <c r="AR319" s="230" t="s">
        <v>712</v>
      </c>
      <c r="AT319" s="230" t="s">
        <v>164</v>
      </c>
      <c r="AU319" s="230" t="s">
        <v>88</v>
      </c>
      <c r="AY319" s="18" t="s">
        <v>161</v>
      </c>
      <c r="BE319" s="231">
        <f>IF(N319="základní",J319,0)</f>
        <v>0</v>
      </c>
      <c r="BF319" s="231">
        <f>IF(N319="snížená",J319,0)</f>
        <v>0</v>
      </c>
      <c r="BG319" s="231">
        <f>IF(N319="zákl. přenesená",J319,0)</f>
        <v>0</v>
      </c>
      <c r="BH319" s="231">
        <f>IF(N319="sníž. přenesená",J319,0)</f>
        <v>0</v>
      </c>
      <c r="BI319" s="231">
        <f>IF(N319="nulová",J319,0)</f>
        <v>0</v>
      </c>
      <c r="BJ319" s="18" t="s">
        <v>88</v>
      </c>
      <c r="BK319" s="231">
        <f>ROUND(I319*H319,2)</f>
        <v>0</v>
      </c>
      <c r="BL319" s="18" t="s">
        <v>712</v>
      </c>
      <c r="BM319" s="230" t="s">
        <v>780</v>
      </c>
    </row>
    <row r="320" s="15" customFormat="1">
      <c r="A320" s="15"/>
      <c r="B320" s="273"/>
      <c r="C320" s="274"/>
      <c r="D320" s="232" t="s">
        <v>250</v>
      </c>
      <c r="E320" s="275" t="s">
        <v>1</v>
      </c>
      <c r="F320" s="276" t="s">
        <v>781</v>
      </c>
      <c r="G320" s="274"/>
      <c r="H320" s="275" t="s">
        <v>1</v>
      </c>
      <c r="I320" s="277"/>
      <c r="J320" s="274"/>
      <c r="K320" s="274"/>
      <c r="L320" s="278"/>
      <c r="M320" s="279"/>
      <c r="N320" s="280"/>
      <c r="O320" s="280"/>
      <c r="P320" s="280"/>
      <c r="Q320" s="280"/>
      <c r="R320" s="280"/>
      <c r="S320" s="280"/>
      <c r="T320" s="281"/>
      <c r="U320" s="15"/>
      <c r="V320" s="15"/>
      <c r="W320" s="15"/>
      <c r="X320" s="15"/>
      <c r="Y320" s="15"/>
      <c r="Z320" s="15"/>
      <c r="AA320" s="15"/>
      <c r="AB320" s="15"/>
      <c r="AC320" s="15"/>
      <c r="AD320" s="15"/>
      <c r="AE320" s="15"/>
      <c r="AT320" s="282" t="s">
        <v>250</v>
      </c>
      <c r="AU320" s="282" t="s">
        <v>88</v>
      </c>
      <c r="AV320" s="15" t="s">
        <v>88</v>
      </c>
      <c r="AW320" s="15" t="s">
        <v>36</v>
      </c>
      <c r="AX320" s="15" t="s">
        <v>80</v>
      </c>
      <c r="AY320" s="282" t="s">
        <v>161</v>
      </c>
    </row>
    <row r="321" s="13" customFormat="1">
      <c r="A321" s="13"/>
      <c r="B321" s="241"/>
      <c r="C321" s="242"/>
      <c r="D321" s="232" t="s">
        <v>250</v>
      </c>
      <c r="E321" s="243" t="s">
        <v>1</v>
      </c>
      <c r="F321" s="244" t="s">
        <v>782</v>
      </c>
      <c r="G321" s="242"/>
      <c r="H321" s="245">
        <v>300</v>
      </c>
      <c r="I321" s="246"/>
      <c r="J321" s="242"/>
      <c r="K321" s="242"/>
      <c r="L321" s="247"/>
      <c r="M321" s="248"/>
      <c r="N321" s="249"/>
      <c r="O321" s="249"/>
      <c r="P321" s="249"/>
      <c r="Q321" s="249"/>
      <c r="R321" s="249"/>
      <c r="S321" s="249"/>
      <c r="T321" s="250"/>
      <c r="U321" s="13"/>
      <c r="V321" s="13"/>
      <c r="W321" s="13"/>
      <c r="X321" s="13"/>
      <c r="Y321" s="13"/>
      <c r="Z321" s="13"/>
      <c r="AA321" s="13"/>
      <c r="AB321" s="13"/>
      <c r="AC321" s="13"/>
      <c r="AD321" s="13"/>
      <c r="AE321" s="13"/>
      <c r="AT321" s="251" t="s">
        <v>250</v>
      </c>
      <c r="AU321" s="251" t="s">
        <v>88</v>
      </c>
      <c r="AV321" s="13" t="s">
        <v>90</v>
      </c>
      <c r="AW321" s="13" t="s">
        <v>36</v>
      </c>
      <c r="AX321" s="13" t="s">
        <v>80</v>
      </c>
      <c r="AY321" s="251" t="s">
        <v>161</v>
      </c>
    </row>
    <row r="322" s="14" customFormat="1">
      <c r="A322" s="14"/>
      <c r="B322" s="252"/>
      <c r="C322" s="253"/>
      <c r="D322" s="232" t="s">
        <v>250</v>
      </c>
      <c r="E322" s="254" t="s">
        <v>1</v>
      </c>
      <c r="F322" s="255" t="s">
        <v>253</v>
      </c>
      <c r="G322" s="253"/>
      <c r="H322" s="256">
        <v>300</v>
      </c>
      <c r="I322" s="257"/>
      <c r="J322" s="253"/>
      <c r="K322" s="253"/>
      <c r="L322" s="258"/>
      <c r="M322" s="259"/>
      <c r="N322" s="260"/>
      <c r="O322" s="260"/>
      <c r="P322" s="260"/>
      <c r="Q322" s="260"/>
      <c r="R322" s="260"/>
      <c r="S322" s="260"/>
      <c r="T322" s="261"/>
      <c r="U322" s="14"/>
      <c r="V322" s="14"/>
      <c r="W322" s="14"/>
      <c r="X322" s="14"/>
      <c r="Y322" s="14"/>
      <c r="Z322" s="14"/>
      <c r="AA322" s="14"/>
      <c r="AB322" s="14"/>
      <c r="AC322" s="14"/>
      <c r="AD322" s="14"/>
      <c r="AE322" s="14"/>
      <c r="AT322" s="262" t="s">
        <v>250</v>
      </c>
      <c r="AU322" s="262" t="s">
        <v>88</v>
      </c>
      <c r="AV322" s="14" t="s">
        <v>184</v>
      </c>
      <c r="AW322" s="14" t="s">
        <v>36</v>
      </c>
      <c r="AX322" s="14" t="s">
        <v>88</v>
      </c>
      <c r="AY322" s="262" t="s">
        <v>161</v>
      </c>
    </row>
    <row r="323" s="2" customFormat="1" ht="24.15" customHeight="1">
      <c r="A323" s="39"/>
      <c r="B323" s="40"/>
      <c r="C323" s="263" t="s">
        <v>783</v>
      </c>
      <c r="D323" s="263" t="s">
        <v>261</v>
      </c>
      <c r="E323" s="264" t="s">
        <v>784</v>
      </c>
      <c r="F323" s="265" t="s">
        <v>785</v>
      </c>
      <c r="G323" s="266" t="s">
        <v>786</v>
      </c>
      <c r="H323" s="267">
        <v>3</v>
      </c>
      <c r="I323" s="268"/>
      <c r="J323" s="269">
        <f>ROUND(I323*H323,2)</f>
        <v>0</v>
      </c>
      <c r="K323" s="265" t="s">
        <v>168</v>
      </c>
      <c r="L323" s="270"/>
      <c r="M323" s="271" t="s">
        <v>1</v>
      </c>
      <c r="N323" s="272" t="s">
        <v>45</v>
      </c>
      <c r="O323" s="92"/>
      <c r="P323" s="228">
        <f>O323*H323</f>
        <v>0</v>
      </c>
      <c r="Q323" s="228">
        <v>0.0035200000000000001</v>
      </c>
      <c r="R323" s="228">
        <f>Q323*H323</f>
        <v>0.01056</v>
      </c>
      <c r="S323" s="228">
        <v>0</v>
      </c>
      <c r="T323" s="229">
        <f>S323*H323</f>
        <v>0</v>
      </c>
      <c r="U323" s="39"/>
      <c r="V323" s="39"/>
      <c r="W323" s="39"/>
      <c r="X323" s="39"/>
      <c r="Y323" s="39"/>
      <c r="Z323" s="39"/>
      <c r="AA323" s="39"/>
      <c r="AB323" s="39"/>
      <c r="AC323" s="39"/>
      <c r="AD323" s="39"/>
      <c r="AE323" s="39"/>
      <c r="AR323" s="230" t="s">
        <v>775</v>
      </c>
      <c r="AT323" s="230" t="s">
        <v>261</v>
      </c>
      <c r="AU323" s="230" t="s">
        <v>88</v>
      </c>
      <c r="AY323" s="18" t="s">
        <v>161</v>
      </c>
      <c r="BE323" s="231">
        <f>IF(N323="základní",J323,0)</f>
        <v>0</v>
      </c>
      <c r="BF323" s="231">
        <f>IF(N323="snížená",J323,0)</f>
        <v>0</v>
      </c>
      <c r="BG323" s="231">
        <f>IF(N323="zákl. přenesená",J323,0)</f>
        <v>0</v>
      </c>
      <c r="BH323" s="231">
        <f>IF(N323="sníž. přenesená",J323,0)</f>
        <v>0</v>
      </c>
      <c r="BI323" s="231">
        <f>IF(N323="nulová",J323,0)</f>
        <v>0</v>
      </c>
      <c r="BJ323" s="18" t="s">
        <v>88</v>
      </c>
      <c r="BK323" s="231">
        <f>ROUND(I323*H323,2)</f>
        <v>0</v>
      </c>
      <c r="BL323" s="18" t="s">
        <v>775</v>
      </c>
      <c r="BM323" s="230" t="s">
        <v>787</v>
      </c>
    </row>
    <row r="324" s="13" customFormat="1">
      <c r="A324" s="13"/>
      <c r="B324" s="241"/>
      <c r="C324" s="242"/>
      <c r="D324" s="232" t="s">
        <v>250</v>
      </c>
      <c r="E324" s="242"/>
      <c r="F324" s="244" t="s">
        <v>788</v>
      </c>
      <c r="G324" s="242"/>
      <c r="H324" s="245">
        <v>3</v>
      </c>
      <c r="I324" s="246"/>
      <c r="J324" s="242"/>
      <c r="K324" s="242"/>
      <c r="L324" s="247"/>
      <c r="M324" s="248"/>
      <c r="N324" s="249"/>
      <c r="O324" s="249"/>
      <c r="P324" s="249"/>
      <c r="Q324" s="249"/>
      <c r="R324" s="249"/>
      <c r="S324" s="249"/>
      <c r="T324" s="250"/>
      <c r="U324" s="13"/>
      <c r="V324" s="13"/>
      <c r="W324" s="13"/>
      <c r="X324" s="13"/>
      <c r="Y324" s="13"/>
      <c r="Z324" s="13"/>
      <c r="AA324" s="13"/>
      <c r="AB324" s="13"/>
      <c r="AC324" s="13"/>
      <c r="AD324" s="13"/>
      <c r="AE324" s="13"/>
      <c r="AT324" s="251" t="s">
        <v>250</v>
      </c>
      <c r="AU324" s="251" t="s">
        <v>88</v>
      </c>
      <c r="AV324" s="13" t="s">
        <v>90</v>
      </c>
      <c r="AW324" s="13" t="s">
        <v>4</v>
      </c>
      <c r="AX324" s="13" t="s">
        <v>88</v>
      </c>
      <c r="AY324" s="251" t="s">
        <v>161</v>
      </c>
    </row>
    <row r="325" s="12" customFormat="1" ht="22.8" customHeight="1">
      <c r="A325" s="12"/>
      <c r="B325" s="203"/>
      <c r="C325" s="204"/>
      <c r="D325" s="205" t="s">
        <v>79</v>
      </c>
      <c r="E325" s="217" t="s">
        <v>789</v>
      </c>
      <c r="F325" s="217" t="s">
        <v>790</v>
      </c>
      <c r="G325" s="204"/>
      <c r="H325" s="204"/>
      <c r="I325" s="207"/>
      <c r="J325" s="218">
        <f>BK325</f>
        <v>0</v>
      </c>
      <c r="K325" s="204"/>
      <c r="L325" s="209"/>
      <c r="M325" s="210"/>
      <c r="N325" s="211"/>
      <c r="O325" s="211"/>
      <c r="P325" s="212">
        <f>SUM(P326:P335)</f>
        <v>0</v>
      </c>
      <c r="Q325" s="211"/>
      <c r="R325" s="212">
        <f>SUM(R326:R335)</f>
        <v>0</v>
      </c>
      <c r="S325" s="211"/>
      <c r="T325" s="213">
        <f>SUM(T326:T335)</f>
        <v>0</v>
      </c>
      <c r="U325" s="12"/>
      <c r="V325" s="12"/>
      <c r="W325" s="12"/>
      <c r="X325" s="12"/>
      <c r="Y325" s="12"/>
      <c r="Z325" s="12"/>
      <c r="AA325" s="12"/>
      <c r="AB325" s="12"/>
      <c r="AC325" s="12"/>
      <c r="AD325" s="12"/>
      <c r="AE325" s="12"/>
      <c r="AR325" s="214" t="s">
        <v>177</v>
      </c>
      <c r="AT325" s="215" t="s">
        <v>79</v>
      </c>
      <c r="AU325" s="215" t="s">
        <v>88</v>
      </c>
      <c r="AY325" s="214" t="s">
        <v>161</v>
      </c>
      <c r="BK325" s="216">
        <f>SUM(BK326:BK335)</f>
        <v>0</v>
      </c>
    </row>
    <row r="326" s="2" customFormat="1" ht="24.15" customHeight="1">
      <c r="A326" s="39"/>
      <c r="B326" s="40"/>
      <c r="C326" s="219" t="s">
        <v>791</v>
      </c>
      <c r="D326" s="219" t="s">
        <v>164</v>
      </c>
      <c r="E326" s="220" t="s">
        <v>792</v>
      </c>
      <c r="F326" s="221" t="s">
        <v>793</v>
      </c>
      <c r="G326" s="222" t="s">
        <v>167</v>
      </c>
      <c r="H326" s="223">
        <v>1</v>
      </c>
      <c r="I326" s="224"/>
      <c r="J326" s="225">
        <f>ROUND(I326*H326,2)</f>
        <v>0</v>
      </c>
      <c r="K326" s="221" t="s">
        <v>168</v>
      </c>
      <c r="L326" s="45"/>
      <c r="M326" s="226" t="s">
        <v>1</v>
      </c>
      <c r="N326" s="227" t="s">
        <v>45</v>
      </c>
      <c r="O326" s="92"/>
      <c r="P326" s="228">
        <f>O326*H326</f>
        <v>0</v>
      </c>
      <c r="Q326" s="228">
        <v>0</v>
      </c>
      <c r="R326" s="228">
        <f>Q326*H326</f>
        <v>0</v>
      </c>
      <c r="S326" s="228">
        <v>0</v>
      </c>
      <c r="T326" s="229">
        <f>S326*H326</f>
        <v>0</v>
      </c>
      <c r="U326" s="39"/>
      <c r="V326" s="39"/>
      <c r="W326" s="39"/>
      <c r="X326" s="39"/>
      <c r="Y326" s="39"/>
      <c r="Z326" s="39"/>
      <c r="AA326" s="39"/>
      <c r="AB326" s="39"/>
      <c r="AC326" s="39"/>
      <c r="AD326" s="39"/>
      <c r="AE326" s="39"/>
      <c r="AR326" s="230" t="s">
        <v>712</v>
      </c>
      <c r="AT326" s="230" t="s">
        <v>164</v>
      </c>
      <c r="AU326" s="230" t="s">
        <v>90</v>
      </c>
      <c r="AY326" s="18" t="s">
        <v>161</v>
      </c>
      <c r="BE326" s="231">
        <f>IF(N326="základní",J326,0)</f>
        <v>0</v>
      </c>
      <c r="BF326" s="231">
        <f>IF(N326="snížená",J326,0)</f>
        <v>0</v>
      </c>
      <c r="BG326" s="231">
        <f>IF(N326="zákl. přenesená",J326,0)</f>
        <v>0</v>
      </c>
      <c r="BH326" s="231">
        <f>IF(N326="sníž. přenesená",J326,0)</f>
        <v>0</v>
      </c>
      <c r="BI326" s="231">
        <f>IF(N326="nulová",J326,0)</f>
        <v>0</v>
      </c>
      <c r="BJ326" s="18" t="s">
        <v>88</v>
      </c>
      <c r="BK326" s="231">
        <f>ROUND(I326*H326,2)</f>
        <v>0</v>
      </c>
      <c r="BL326" s="18" t="s">
        <v>712</v>
      </c>
      <c r="BM326" s="230" t="s">
        <v>794</v>
      </c>
    </row>
    <row r="327" s="2" customFormat="1">
      <c r="A327" s="39"/>
      <c r="B327" s="40"/>
      <c r="C327" s="41"/>
      <c r="D327" s="232" t="s">
        <v>171</v>
      </c>
      <c r="E327" s="41"/>
      <c r="F327" s="233" t="s">
        <v>795</v>
      </c>
      <c r="G327" s="41"/>
      <c r="H327" s="41"/>
      <c r="I327" s="234"/>
      <c r="J327" s="41"/>
      <c r="K327" s="41"/>
      <c r="L327" s="45"/>
      <c r="M327" s="235"/>
      <c r="N327" s="236"/>
      <c r="O327" s="92"/>
      <c r="P327" s="92"/>
      <c r="Q327" s="92"/>
      <c r="R327" s="92"/>
      <c r="S327" s="92"/>
      <c r="T327" s="93"/>
      <c r="U327" s="39"/>
      <c r="V327" s="39"/>
      <c r="W327" s="39"/>
      <c r="X327" s="39"/>
      <c r="Y327" s="39"/>
      <c r="Z327" s="39"/>
      <c r="AA327" s="39"/>
      <c r="AB327" s="39"/>
      <c r="AC327" s="39"/>
      <c r="AD327" s="39"/>
      <c r="AE327" s="39"/>
      <c r="AT327" s="18" t="s">
        <v>171</v>
      </c>
      <c r="AU327" s="18" t="s">
        <v>90</v>
      </c>
    </row>
    <row r="328" s="2" customFormat="1" ht="24.15" customHeight="1">
      <c r="A328" s="39"/>
      <c r="B328" s="40"/>
      <c r="C328" s="219" t="s">
        <v>796</v>
      </c>
      <c r="D328" s="219" t="s">
        <v>164</v>
      </c>
      <c r="E328" s="220" t="s">
        <v>797</v>
      </c>
      <c r="F328" s="221" t="s">
        <v>798</v>
      </c>
      <c r="G328" s="222" t="s">
        <v>167</v>
      </c>
      <c r="H328" s="223">
        <v>1</v>
      </c>
      <c r="I328" s="224"/>
      <c r="J328" s="225">
        <f>ROUND(I328*H328,2)</f>
        <v>0</v>
      </c>
      <c r="K328" s="221" t="s">
        <v>168</v>
      </c>
      <c r="L328" s="45"/>
      <c r="M328" s="226" t="s">
        <v>1</v>
      </c>
      <c r="N328" s="227" t="s">
        <v>45</v>
      </c>
      <c r="O328" s="92"/>
      <c r="P328" s="228">
        <f>O328*H328</f>
        <v>0</v>
      </c>
      <c r="Q328" s="228">
        <v>0</v>
      </c>
      <c r="R328" s="228">
        <f>Q328*H328</f>
        <v>0</v>
      </c>
      <c r="S328" s="228">
        <v>0</v>
      </c>
      <c r="T328" s="229">
        <f>S328*H328</f>
        <v>0</v>
      </c>
      <c r="U328" s="39"/>
      <c r="V328" s="39"/>
      <c r="W328" s="39"/>
      <c r="X328" s="39"/>
      <c r="Y328" s="39"/>
      <c r="Z328" s="39"/>
      <c r="AA328" s="39"/>
      <c r="AB328" s="39"/>
      <c r="AC328" s="39"/>
      <c r="AD328" s="39"/>
      <c r="AE328" s="39"/>
      <c r="AR328" s="230" t="s">
        <v>712</v>
      </c>
      <c r="AT328" s="230" t="s">
        <v>164</v>
      </c>
      <c r="AU328" s="230" t="s">
        <v>90</v>
      </c>
      <c r="AY328" s="18" t="s">
        <v>161</v>
      </c>
      <c r="BE328" s="231">
        <f>IF(N328="základní",J328,0)</f>
        <v>0</v>
      </c>
      <c r="BF328" s="231">
        <f>IF(N328="snížená",J328,0)</f>
        <v>0</v>
      </c>
      <c r="BG328" s="231">
        <f>IF(N328="zákl. přenesená",J328,0)</f>
        <v>0</v>
      </c>
      <c r="BH328" s="231">
        <f>IF(N328="sníž. přenesená",J328,0)</f>
        <v>0</v>
      </c>
      <c r="BI328" s="231">
        <f>IF(N328="nulová",J328,0)</f>
        <v>0</v>
      </c>
      <c r="BJ328" s="18" t="s">
        <v>88</v>
      </c>
      <c r="BK328" s="231">
        <f>ROUND(I328*H328,2)</f>
        <v>0</v>
      </c>
      <c r="BL328" s="18" t="s">
        <v>712</v>
      </c>
      <c r="BM328" s="230" t="s">
        <v>799</v>
      </c>
    </row>
    <row r="329" s="2" customFormat="1">
      <c r="A329" s="39"/>
      <c r="B329" s="40"/>
      <c r="C329" s="41"/>
      <c r="D329" s="232" t="s">
        <v>171</v>
      </c>
      <c r="E329" s="41"/>
      <c r="F329" s="233" t="s">
        <v>795</v>
      </c>
      <c r="G329" s="41"/>
      <c r="H329" s="41"/>
      <c r="I329" s="234"/>
      <c r="J329" s="41"/>
      <c r="K329" s="41"/>
      <c r="L329" s="45"/>
      <c r="M329" s="235"/>
      <c r="N329" s="236"/>
      <c r="O329" s="92"/>
      <c r="P329" s="92"/>
      <c r="Q329" s="92"/>
      <c r="R329" s="92"/>
      <c r="S329" s="92"/>
      <c r="T329" s="93"/>
      <c r="U329" s="39"/>
      <c r="V329" s="39"/>
      <c r="W329" s="39"/>
      <c r="X329" s="39"/>
      <c r="Y329" s="39"/>
      <c r="Z329" s="39"/>
      <c r="AA329" s="39"/>
      <c r="AB329" s="39"/>
      <c r="AC329" s="39"/>
      <c r="AD329" s="39"/>
      <c r="AE329" s="39"/>
      <c r="AT329" s="18" t="s">
        <v>171</v>
      </c>
      <c r="AU329" s="18" t="s">
        <v>90</v>
      </c>
    </row>
    <row r="330" s="2" customFormat="1" ht="24.15" customHeight="1">
      <c r="A330" s="39"/>
      <c r="B330" s="40"/>
      <c r="C330" s="219" t="s">
        <v>800</v>
      </c>
      <c r="D330" s="219" t="s">
        <v>164</v>
      </c>
      <c r="E330" s="220" t="s">
        <v>801</v>
      </c>
      <c r="F330" s="221" t="s">
        <v>802</v>
      </c>
      <c r="G330" s="222" t="s">
        <v>167</v>
      </c>
      <c r="H330" s="223">
        <v>1</v>
      </c>
      <c r="I330" s="224"/>
      <c r="J330" s="225">
        <f>ROUND(I330*H330,2)</f>
        <v>0</v>
      </c>
      <c r="K330" s="221" t="s">
        <v>168</v>
      </c>
      <c r="L330" s="45"/>
      <c r="M330" s="226" t="s">
        <v>1</v>
      </c>
      <c r="N330" s="227" t="s">
        <v>45</v>
      </c>
      <c r="O330" s="92"/>
      <c r="P330" s="228">
        <f>O330*H330</f>
        <v>0</v>
      </c>
      <c r="Q330" s="228">
        <v>0</v>
      </c>
      <c r="R330" s="228">
        <f>Q330*H330</f>
        <v>0</v>
      </c>
      <c r="S330" s="228">
        <v>0</v>
      </c>
      <c r="T330" s="229">
        <f>S330*H330</f>
        <v>0</v>
      </c>
      <c r="U330" s="39"/>
      <c r="V330" s="39"/>
      <c r="W330" s="39"/>
      <c r="X330" s="39"/>
      <c r="Y330" s="39"/>
      <c r="Z330" s="39"/>
      <c r="AA330" s="39"/>
      <c r="AB330" s="39"/>
      <c r="AC330" s="39"/>
      <c r="AD330" s="39"/>
      <c r="AE330" s="39"/>
      <c r="AR330" s="230" t="s">
        <v>712</v>
      </c>
      <c r="AT330" s="230" t="s">
        <v>164</v>
      </c>
      <c r="AU330" s="230" t="s">
        <v>90</v>
      </c>
      <c r="AY330" s="18" t="s">
        <v>161</v>
      </c>
      <c r="BE330" s="231">
        <f>IF(N330="základní",J330,0)</f>
        <v>0</v>
      </c>
      <c r="BF330" s="231">
        <f>IF(N330="snížená",J330,0)</f>
        <v>0</v>
      </c>
      <c r="BG330" s="231">
        <f>IF(N330="zákl. přenesená",J330,0)</f>
        <v>0</v>
      </c>
      <c r="BH330" s="231">
        <f>IF(N330="sníž. přenesená",J330,0)</f>
        <v>0</v>
      </c>
      <c r="BI330" s="231">
        <f>IF(N330="nulová",J330,0)</f>
        <v>0</v>
      </c>
      <c r="BJ330" s="18" t="s">
        <v>88</v>
      </c>
      <c r="BK330" s="231">
        <f>ROUND(I330*H330,2)</f>
        <v>0</v>
      </c>
      <c r="BL330" s="18" t="s">
        <v>712</v>
      </c>
      <c r="BM330" s="230" t="s">
        <v>803</v>
      </c>
    </row>
    <row r="331" s="2" customFormat="1">
      <c r="A331" s="39"/>
      <c r="B331" s="40"/>
      <c r="C331" s="41"/>
      <c r="D331" s="232" t="s">
        <v>171</v>
      </c>
      <c r="E331" s="41"/>
      <c r="F331" s="233" t="s">
        <v>795</v>
      </c>
      <c r="G331" s="41"/>
      <c r="H331" s="41"/>
      <c r="I331" s="234"/>
      <c r="J331" s="41"/>
      <c r="K331" s="41"/>
      <c r="L331" s="45"/>
      <c r="M331" s="235"/>
      <c r="N331" s="236"/>
      <c r="O331" s="92"/>
      <c r="P331" s="92"/>
      <c r="Q331" s="92"/>
      <c r="R331" s="92"/>
      <c r="S331" s="92"/>
      <c r="T331" s="93"/>
      <c r="U331" s="39"/>
      <c r="V331" s="39"/>
      <c r="W331" s="39"/>
      <c r="X331" s="39"/>
      <c r="Y331" s="39"/>
      <c r="Z331" s="39"/>
      <c r="AA331" s="39"/>
      <c r="AB331" s="39"/>
      <c r="AC331" s="39"/>
      <c r="AD331" s="39"/>
      <c r="AE331" s="39"/>
      <c r="AT331" s="18" t="s">
        <v>171</v>
      </c>
      <c r="AU331" s="18" t="s">
        <v>90</v>
      </c>
    </row>
    <row r="332" s="2" customFormat="1" ht="24.15" customHeight="1">
      <c r="A332" s="39"/>
      <c r="B332" s="40"/>
      <c r="C332" s="219" t="s">
        <v>804</v>
      </c>
      <c r="D332" s="219" t="s">
        <v>164</v>
      </c>
      <c r="E332" s="220" t="s">
        <v>805</v>
      </c>
      <c r="F332" s="221" t="s">
        <v>806</v>
      </c>
      <c r="G332" s="222" t="s">
        <v>167</v>
      </c>
      <c r="H332" s="223">
        <v>1</v>
      </c>
      <c r="I332" s="224"/>
      <c r="J332" s="225">
        <f>ROUND(I332*H332,2)</f>
        <v>0</v>
      </c>
      <c r="K332" s="221" t="s">
        <v>168</v>
      </c>
      <c r="L332" s="45"/>
      <c r="M332" s="226" t="s">
        <v>1</v>
      </c>
      <c r="N332" s="227" t="s">
        <v>45</v>
      </c>
      <c r="O332" s="92"/>
      <c r="P332" s="228">
        <f>O332*H332</f>
        <v>0</v>
      </c>
      <c r="Q332" s="228">
        <v>0</v>
      </c>
      <c r="R332" s="228">
        <f>Q332*H332</f>
        <v>0</v>
      </c>
      <c r="S332" s="228">
        <v>0</v>
      </c>
      <c r="T332" s="229">
        <f>S332*H332</f>
        <v>0</v>
      </c>
      <c r="U332" s="39"/>
      <c r="V332" s="39"/>
      <c r="W332" s="39"/>
      <c r="X332" s="39"/>
      <c r="Y332" s="39"/>
      <c r="Z332" s="39"/>
      <c r="AA332" s="39"/>
      <c r="AB332" s="39"/>
      <c r="AC332" s="39"/>
      <c r="AD332" s="39"/>
      <c r="AE332" s="39"/>
      <c r="AR332" s="230" t="s">
        <v>712</v>
      </c>
      <c r="AT332" s="230" t="s">
        <v>164</v>
      </c>
      <c r="AU332" s="230" t="s">
        <v>90</v>
      </c>
      <c r="AY332" s="18" t="s">
        <v>161</v>
      </c>
      <c r="BE332" s="231">
        <f>IF(N332="základní",J332,0)</f>
        <v>0</v>
      </c>
      <c r="BF332" s="231">
        <f>IF(N332="snížená",J332,0)</f>
        <v>0</v>
      </c>
      <c r="BG332" s="231">
        <f>IF(N332="zákl. přenesená",J332,0)</f>
        <v>0</v>
      </c>
      <c r="BH332" s="231">
        <f>IF(N332="sníž. přenesená",J332,0)</f>
        <v>0</v>
      </c>
      <c r="BI332" s="231">
        <f>IF(N332="nulová",J332,0)</f>
        <v>0</v>
      </c>
      <c r="BJ332" s="18" t="s">
        <v>88</v>
      </c>
      <c r="BK332" s="231">
        <f>ROUND(I332*H332,2)</f>
        <v>0</v>
      </c>
      <c r="BL332" s="18" t="s">
        <v>712</v>
      </c>
      <c r="BM332" s="230" t="s">
        <v>807</v>
      </c>
    </row>
    <row r="333" s="2" customFormat="1">
      <c r="A333" s="39"/>
      <c r="B333" s="40"/>
      <c r="C333" s="41"/>
      <c r="D333" s="232" t="s">
        <v>171</v>
      </c>
      <c r="E333" s="41"/>
      <c r="F333" s="233" t="s">
        <v>795</v>
      </c>
      <c r="G333" s="41"/>
      <c r="H333" s="41"/>
      <c r="I333" s="234"/>
      <c r="J333" s="41"/>
      <c r="K333" s="41"/>
      <c r="L333" s="45"/>
      <c r="M333" s="235"/>
      <c r="N333" s="236"/>
      <c r="O333" s="92"/>
      <c r="P333" s="92"/>
      <c r="Q333" s="92"/>
      <c r="R333" s="92"/>
      <c r="S333" s="92"/>
      <c r="T333" s="93"/>
      <c r="U333" s="39"/>
      <c r="V333" s="39"/>
      <c r="W333" s="39"/>
      <c r="X333" s="39"/>
      <c r="Y333" s="39"/>
      <c r="Z333" s="39"/>
      <c r="AA333" s="39"/>
      <c r="AB333" s="39"/>
      <c r="AC333" s="39"/>
      <c r="AD333" s="39"/>
      <c r="AE333" s="39"/>
      <c r="AT333" s="18" t="s">
        <v>171</v>
      </c>
      <c r="AU333" s="18" t="s">
        <v>90</v>
      </c>
    </row>
    <row r="334" s="2" customFormat="1" ht="21.75" customHeight="1">
      <c r="A334" s="39"/>
      <c r="B334" s="40"/>
      <c r="C334" s="219" t="s">
        <v>808</v>
      </c>
      <c r="D334" s="219" t="s">
        <v>164</v>
      </c>
      <c r="E334" s="220" t="s">
        <v>809</v>
      </c>
      <c r="F334" s="221" t="s">
        <v>810</v>
      </c>
      <c r="G334" s="222" t="s">
        <v>256</v>
      </c>
      <c r="H334" s="223">
        <v>1</v>
      </c>
      <c r="I334" s="224"/>
      <c r="J334" s="225">
        <f>ROUND(I334*H334,2)</f>
        <v>0</v>
      </c>
      <c r="K334" s="221" t="s">
        <v>168</v>
      </c>
      <c r="L334" s="45"/>
      <c r="M334" s="226" t="s">
        <v>1</v>
      </c>
      <c r="N334" s="227" t="s">
        <v>45</v>
      </c>
      <c r="O334" s="92"/>
      <c r="P334" s="228">
        <f>O334*H334</f>
        <v>0</v>
      </c>
      <c r="Q334" s="228">
        <v>0</v>
      </c>
      <c r="R334" s="228">
        <f>Q334*H334</f>
        <v>0</v>
      </c>
      <c r="S334" s="228">
        <v>0</v>
      </c>
      <c r="T334" s="229">
        <f>S334*H334</f>
        <v>0</v>
      </c>
      <c r="U334" s="39"/>
      <c r="V334" s="39"/>
      <c r="W334" s="39"/>
      <c r="X334" s="39"/>
      <c r="Y334" s="39"/>
      <c r="Z334" s="39"/>
      <c r="AA334" s="39"/>
      <c r="AB334" s="39"/>
      <c r="AC334" s="39"/>
      <c r="AD334" s="39"/>
      <c r="AE334" s="39"/>
      <c r="AR334" s="230" t="s">
        <v>712</v>
      </c>
      <c r="AT334" s="230" t="s">
        <v>164</v>
      </c>
      <c r="AU334" s="230" t="s">
        <v>90</v>
      </c>
      <c r="AY334" s="18" t="s">
        <v>161</v>
      </c>
      <c r="BE334" s="231">
        <f>IF(N334="základní",J334,0)</f>
        <v>0</v>
      </c>
      <c r="BF334" s="231">
        <f>IF(N334="snížená",J334,0)</f>
        <v>0</v>
      </c>
      <c r="BG334" s="231">
        <f>IF(N334="zákl. přenesená",J334,0)</f>
        <v>0</v>
      </c>
      <c r="BH334" s="231">
        <f>IF(N334="sníž. přenesená",J334,0)</f>
        <v>0</v>
      </c>
      <c r="BI334" s="231">
        <f>IF(N334="nulová",J334,0)</f>
        <v>0</v>
      </c>
      <c r="BJ334" s="18" t="s">
        <v>88</v>
      </c>
      <c r="BK334" s="231">
        <f>ROUND(I334*H334,2)</f>
        <v>0</v>
      </c>
      <c r="BL334" s="18" t="s">
        <v>712</v>
      </c>
      <c r="BM334" s="230" t="s">
        <v>811</v>
      </c>
    </row>
    <row r="335" s="2" customFormat="1">
      <c r="A335" s="39"/>
      <c r="B335" s="40"/>
      <c r="C335" s="41"/>
      <c r="D335" s="232" t="s">
        <v>171</v>
      </c>
      <c r="E335" s="41"/>
      <c r="F335" s="233" t="s">
        <v>812</v>
      </c>
      <c r="G335" s="41"/>
      <c r="H335" s="41"/>
      <c r="I335" s="234"/>
      <c r="J335" s="41"/>
      <c r="K335" s="41"/>
      <c r="L335" s="45"/>
      <c r="M335" s="235"/>
      <c r="N335" s="236"/>
      <c r="O335" s="92"/>
      <c r="P335" s="92"/>
      <c r="Q335" s="92"/>
      <c r="R335" s="92"/>
      <c r="S335" s="92"/>
      <c r="T335" s="93"/>
      <c r="U335" s="39"/>
      <c r="V335" s="39"/>
      <c r="W335" s="39"/>
      <c r="X335" s="39"/>
      <c r="Y335" s="39"/>
      <c r="Z335" s="39"/>
      <c r="AA335" s="39"/>
      <c r="AB335" s="39"/>
      <c r="AC335" s="39"/>
      <c r="AD335" s="39"/>
      <c r="AE335" s="39"/>
      <c r="AT335" s="18" t="s">
        <v>171</v>
      </c>
      <c r="AU335" s="18" t="s">
        <v>90</v>
      </c>
    </row>
    <row r="336" s="12" customFormat="1" ht="25.92" customHeight="1">
      <c r="A336" s="12"/>
      <c r="B336" s="203"/>
      <c r="C336" s="204"/>
      <c r="D336" s="205" t="s">
        <v>79</v>
      </c>
      <c r="E336" s="206" t="s">
        <v>813</v>
      </c>
      <c r="F336" s="206" t="s">
        <v>814</v>
      </c>
      <c r="G336" s="204"/>
      <c r="H336" s="204"/>
      <c r="I336" s="207"/>
      <c r="J336" s="208">
        <f>BK336</f>
        <v>0</v>
      </c>
      <c r="K336" s="204"/>
      <c r="L336" s="209"/>
      <c r="M336" s="210"/>
      <c r="N336" s="211"/>
      <c r="O336" s="211"/>
      <c r="P336" s="212">
        <f>SUM(P337:P338)</f>
        <v>0</v>
      </c>
      <c r="Q336" s="211"/>
      <c r="R336" s="212">
        <f>SUM(R337:R338)</f>
        <v>0</v>
      </c>
      <c r="S336" s="211"/>
      <c r="T336" s="213">
        <f>SUM(T337:T338)</f>
        <v>0</v>
      </c>
      <c r="U336" s="12"/>
      <c r="V336" s="12"/>
      <c r="W336" s="12"/>
      <c r="X336" s="12"/>
      <c r="Y336" s="12"/>
      <c r="Z336" s="12"/>
      <c r="AA336" s="12"/>
      <c r="AB336" s="12"/>
      <c r="AC336" s="12"/>
      <c r="AD336" s="12"/>
      <c r="AE336" s="12"/>
      <c r="AR336" s="214" t="s">
        <v>184</v>
      </c>
      <c r="AT336" s="215" t="s">
        <v>79</v>
      </c>
      <c r="AU336" s="215" t="s">
        <v>80</v>
      </c>
      <c r="AY336" s="214" t="s">
        <v>161</v>
      </c>
      <c r="BK336" s="216">
        <f>SUM(BK337:BK338)</f>
        <v>0</v>
      </c>
    </row>
    <row r="337" s="2" customFormat="1" ht="16.5" customHeight="1">
      <c r="A337" s="39"/>
      <c r="B337" s="40"/>
      <c r="C337" s="219" t="s">
        <v>815</v>
      </c>
      <c r="D337" s="219" t="s">
        <v>164</v>
      </c>
      <c r="E337" s="220" t="s">
        <v>562</v>
      </c>
      <c r="F337" s="221" t="s">
        <v>563</v>
      </c>
      <c r="G337" s="222" t="s">
        <v>406</v>
      </c>
      <c r="H337" s="223">
        <v>40</v>
      </c>
      <c r="I337" s="224"/>
      <c r="J337" s="225">
        <f>ROUND(I337*H337,2)</f>
        <v>0</v>
      </c>
      <c r="K337" s="221" t="s">
        <v>168</v>
      </c>
      <c r="L337" s="45"/>
      <c r="M337" s="226" t="s">
        <v>1</v>
      </c>
      <c r="N337" s="227" t="s">
        <v>45</v>
      </c>
      <c r="O337" s="92"/>
      <c r="P337" s="228">
        <f>O337*H337</f>
        <v>0</v>
      </c>
      <c r="Q337" s="228">
        <v>0</v>
      </c>
      <c r="R337" s="228">
        <f>Q337*H337</f>
        <v>0</v>
      </c>
      <c r="S337" s="228">
        <v>0</v>
      </c>
      <c r="T337" s="229">
        <f>S337*H337</f>
        <v>0</v>
      </c>
      <c r="U337" s="39"/>
      <c r="V337" s="39"/>
      <c r="W337" s="39"/>
      <c r="X337" s="39"/>
      <c r="Y337" s="39"/>
      <c r="Z337" s="39"/>
      <c r="AA337" s="39"/>
      <c r="AB337" s="39"/>
      <c r="AC337" s="39"/>
      <c r="AD337" s="39"/>
      <c r="AE337" s="39"/>
      <c r="AR337" s="230" t="s">
        <v>407</v>
      </c>
      <c r="AT337" s="230" t="s">
        <v>164</v>
      </c>
      <c r="AU337" s="230" t="s">
        <v>88</v>
      </c>
      <c r="AY337" s="18" t="s">
        <v>161</v>
      </c>
      <c r="BE337" s="231">
        <f>IF(N337="základní",J337,0)</f>
        <v>0</v>
      </c>
      <c r="BF337" s="231">
        <f>IF(N337="snížená",J337,0)</f>
        <v>0</v>
      </c>
      <c r="BG337" s="231">
        <f>IF(N337="zákl. přenesená",J337,0)</f>
        <v>0</v>
      </c>
      <c r="BH337" s="231">
        <f>IF(N337="sníž. přenesená",J337,0)</f>
        <v>0</v>
      </c>
      <c r="BI337" s="231">
        <f>IF(N337="nulová",J337,0)</f>
        <v>0</v>
      </c>
      <c r="BJ337" s="18" t="s">
        <v>88</v>
      </c>
      <c r="BK337" s="231">
        <f>ROUND(I337*H337,2)</f>
        <v>0</v>
      </c>
      <c r="BL337" s="18" t="s">
        <v>407</v>
      </c>
      <c r="BM337" s="230" t="s">
        <v>816</v>
      </c>
    </row>
    <row r="338" s="2" customFormat="1">
      <c r="A338" s="39"/>
      <c r="B338" s="40"/>
      <c r="C338" s="41"/>
      <c r="D338" s="232" t="s">
        <v>171</v>
      </c>
      <c r="E338" s="41"/>
      <c r="F338" s="233" t="s">
        <v>817</v>
      </c>
      <c r="G338" s="41"/>
      <c r="H338" s="41"/>
      <c r="I338" s="234"/>
      <c r="J338" s="41"/>
      <c r="K338" s="41"/>
      <c r="L338" s="45"/>
      <c r="M338" s="237"/>
      <c r="N338" s="238"/>
      <c r="O338" s="239"/>
      <c r="P338" s="239"/>
      <c r="Q338" s="239"/>
      <c r="R338" s="239"/>
      <c r="S338" s="239"/>
      <c r="T338" s="240"/>
      <c r="U338" s="39"/>
      <c r="V338" s="39"/>
      <c r="W338" s="39"/>
      <c r="X338" s="39"/>
      <c r="Y338" s="39"/>
      <c r="Z338" s="39"/>
      <c r="AA338" s="39"/>
      <c r="AB338" s="39"/>
      <c r="AC338" s="39"/>
      <c r="AD338" s="39"/>
      <c r="AE338" s="39"/>
      <c r="AT338" s="18" t="s">
        <v>171</v>
      </c>
      <c r="AU338" s="18" t="s">
        <v>88</v>
      </c>
    </row>
    <row r="339" s="2" customFormat="1" ht="6.96" customHeight="1">
      <c r="A339" s="39"/>
      <c r="B339" s="67"/>
      <c r="C339" s="68"/>
      <c r="D339" s="68"/>
      <c r="E339" s="68"/>
      <c r="F339" s="68"/>
      <c r="G339" s="68"/>
      <c r="H339" s="68"/>
      <c r="I339" s="68"/>
      <c r="J339" s="68"/>
      <c r="K339" s="68"/>
      <c r="L339" s="45"/>
      <c r="M339" s="39"/>
      <c r="O339" s="39"/>
      <c r="P339" s="39"/>
      <c r="Q339" s="39"/>
      <c r="R339" s="39"/>
      <c r="S339" s="39"/>
      <c r="T339" s="39"/>
      <c r="U339" s="39"/>
      <c r="V339" s="39"/>
      <c r="W339" s="39"/>
      <c r="X339" s="39"/>
      <c r="Y339" s="39"/>
      <c r="Z339" s="39"/>
      <c r="AA339" s="39"/>
      <c r="AB339" s="39"/>
      <c r="AC339" s="39"/>
      <c r="AD339" s="39"/>
      <c r="AE339" s="39"/>
    </row>
  </sheetData>
  <sheetProtection sheet="1" autoFilter="0" formatColumns="0" formatRows="0" objects="1" scenarios="1" spinCount="100000" saltValue="kFRXdq9kQyC7mZhol7VG+1EBGc7ydDMVJBGKl7kC1AMfuvNpBRBbk64THg8makU5xznQNXP9TnkPDRVjfuY7QA==" hashValue="bbuYrA2qTDz9vQ2cEoqrfGfD4aZeC3jGDXzbuvkedkshm2J07bxVBLHD5GNy3qJKrUt3R86nhM5Cuoi7cogsHA==" algorithmName="SHA-512" password="CC35"/>
  <autoFilter ref="C127:K338"/>
  <mergeCells count="9">
    <mergeCell ref="E7:H7"/>
    <mergeCell ref="E9:H9"/>
    <mergeCell ref="E18:H18"/>
    <mergeCell ref="E27:H27"/>
    <mergeCell ref="E85:H85"/>
    <mergeCell ref="E87:H87"/>
    <mergeCell ref="E118:H118"/>
    <mergeCell ref="E120:H120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99</v>
      </c>
    </row>
    <row r="3" s="1" customFormat="1" ht="6.96" customHeight="1">
      <c r="B3" s="137"/>
      <c r="C3" s="138"/>
      <c r="D3" s="138"/>
      <c r="E3" s="138"/>
      <c r="F3" s="138"/>
      <c r="G3" s="138"/>
      <c r="H3" s="138"/>
      <c r="I3" s="138"/>
      <c r="J3" s="138"/>
      <c r="K3" s="138"/>
      <c r="L3" s="21"/>
      <c r="AT3" s="18" t="s">
        <v>90</v>
      </c>
    </row>
    <row r="4" s="1" customFormat="1" ht="24.96" customHeight="1">
      <c r="B4" s="21"/>
      <c r="D4" s="139" t="s">
        <v>130</v>
      </c>
      <c r="L4" s="21"/>
      <c r="M4" s="140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1" t="s">
        <v>16</v>
      </c>
      <c r="L6" s="21"/>
    </row>
    <row r="7" s="1" customFormat="1" ht="26.25" customHeight="1">
      <c r="B7" s="21"/>
      <c r="E7" s="142" t="str">
        <f>'Rekapitulace stavby'!K6</f>
        <v>Rekonstrukce Denního stacionáře psychiatrického oddělení, KZ, a.s. – Nemocnice Most, o.z.</v>
      </c>
      <c r="F7" s="141"/>
      <c r="G7" s="141"/>
      <c r="H7" s="141"/>
      <c r="L7" s="21"/>
    </row>
    <row r="8" s="2" customFormat="1" ht="12" customHeight="1">
      <c r="A8" s="39"/>
      <c r="B8" s="45"/>
      <c r="C8" s="39"/>
      <c r="D8" s="141" t="s">
        <v>131</v>
      </c>
      <c r="E8" s="39"/>
      <c r="F8" s="39"/>
      <c r="G8" s="39"/>
      <c r="H8" s="39"/>
      <c r="I8" s="39"/>
      <c r="J8" s="39"/>
      <c r="K8" s="39"/>
      <c r="L8" s="64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43" t="s">
        <v>818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41" t="s">
        <v>18</v>
      </c>
      <c r="E11" s="39"/>
      <c r="F11" s="144" t="s">
        <v>1</v>
      </c>
      <c r="G11" s="39"/>
      <c r="H11" s="39"/>
      <c r="I11" s="141" t="s">
        <v>19</v>
      </c>
      <c r="J11" s="144" t="s">
        <v>1</v>
      </c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41" t="s">
        <v>20</v>
      </c>
      <c r="E12" s="39"/>
      <c r="F12" s="144" t="s">
        <v>21</v>
      </c>
      <c r="G12" s="39"/>
      <c r="H12" s="39"/>
      <c r="I12" s="141" t="s">
        <v>22</v>
      </c>
      <c r="J12" s="145" t="str">
        <f>'Rekapitulace stavby'!AN8</f>
        <v>2. 6. 2025</v>
      </c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1" t="s">
        <v>24</v>
      </c>
      <c r="E14" s="39"/>
      <c r="F14" s="39"/>
      <c r="G14" s="39"/>
      <c r="H14" s="39"/>
      <c r="I14" s="141" t="s">
        <v>25</v>
      </c>
      <c r="J14" s="144" t="s">
        <v>26</v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44" t="s">
        <v>27</v>
      </c>
      <c r="F15" s="39"/>
      <c r="G15" s="39"/>
      <c r="H15" s="39"/>
      <c r="I15" s="141" t="s">
        <v>28</v>
      </c>
      <c r="J15" s="144" t="s">
        <v>29</v>
      </c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41" t="s">
        <v>30</v>
      </c>
      <c r="E17" s="39"/>
      <c r="F17" s="39"/>
      <c r="G17" s="39"/>
      <c r="H17" s="39"/>
      <c r="I17" s="141" t="s">
        <v>25</v>
      </c>
      <c r="J17" s="34" t="str">
        <f>'Rekapitulace stavby'!AN13</f>
        <v>Vyplň údaj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44"/>
      <c r="G18" s="144"/>
      <c r="H18" s="144"/>
      <c r="I18" s="141" t="s">
        <v>28</v>
      </c>
      <c r="J18" s="34" t="str">
        <f>'Rekapitulace stavby'!AN14</f>
        <v>Vyplň údaj</v>
      </c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41" t="s">
        <v>32</v>
      </c>
      <c r="E20" s="39"/>
      <c r="F20" s="39"/>
      <c r="G20" s="39"/>
      <c r="H20" s="39"/>
      <c r="I20" s="141" t="s">
        <v>25</v>
      </c>
      <c r="J20" s="144" t="s">
        <v>33</v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44" t="s">
        <v>34</v>
      </c>
      <c r="F21" s="39"/>
      <c r="G21" s="39"/>
      <c r="H21" s="39"/>
      <c r="I21" s="141" t="s">
        <v>28</v>
      </c>
      <c r="J21" s="144" t="s">
        <v>35</v>
      </c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41" t="s">
        <v>37</v>
      </c>
      <c r="E23" s="39"/>
      <c r="F23" s="39"/>
      <c r="G23" s="39"/>
      <c r="H23" s="39"/>
      <c r="I23" s="141" t="s">
        <v>25</v>
      </c>
      <c r="J23" s="144" t="s">
        <v>1</v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44" t="s">
        <v>38</v>
      </c>
      <c r="F24" s="39"/>
      <c r="G24" s="39"/>
      <c r="H24" s="39"/>
      <c r="I24" s="141" t="s">
        <v>28</v>
      </c>
      <c r="J24" s="144" t="s">
        <v>1</v>
      </c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41" t="s">
        <v>39</v>
      </c>
      <c r="E26" s="39"/>
      <c r="F26" s="39"/>
      <c r="G26" s="39"/>
      <c r="H26" s="39"/>
      <c r="I26" s="39"/>
      <c r="J26" s="39"/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46"/>
      <c r="B27" s="147"/>
      <c r="C27" s="146"/>
      <c r="D27" s="146"/>
      <c r="E27" s="148" t="s">
        <v>1</v>
      </c>
      <c r="F27" s="148"/>
      <c r="G27" s="148"/>
      <c r="H27" s="148"/>
      <c r="I27" s="146"/>
      <c r="J27" s="146"/>
      <c r="K27" s="146"/>
      <c r="L27" s="149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146"/>
      <c r="AD27" s="146"/>
      <c r="AE27" s="146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50"/>
      <c r="E29" s="150"/>
      <c r="F29" s="150"/>
      <c r="G29" s="150"/>
      <c r="H29" s="150"/>
      <c r="I29" s="150"/>
      <c r="J29" s="150"/>
      <c r="K29" s="150"/>
      <c r="L29" s="64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51" t="s">
        <v>40</v>
      </c>
      <c r="E30" s="39"/>
      <c r="F30" s="39"/>
      <c r="G30" s="39"/>
      <c r="H30" s="39"/>
      <c r="I30" s="39"/>
      <c r="J30" s="152">
        <f>ROUND(J133, 2)</f>
        <v>0</v>
      </c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0"/>
      <c r="E31" s="150"/>
      <c r="F31" s="150"/>
      <c r="G31" s="150"/>
      <c r="H31" s="150"/>
      <c r="I31" s="150"/>
      <c r="J31" s="150"/>
      <c r="K31" s="150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53" t="s">
        <v>42</v>
      </c>
      <c r="G32" s="39"/>
      <c r="H32" s="39"/>
      <c r="I32" s="153" t="s">
        <v>41</v>
      </c>
      <c r="J32" s="153" t="s">
        <v>43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54" t="s">
        <v>44</v>
      </c>
      <c r="E33" s="141" t="s">
        <v>45</v>
      </c>
      <c r="F33" s="155">
        <f>ROUND((SUM(BE133:BE344)),  2)</f>
        <v>0</v>
      </c>
      <c r="G33" s="39"/>
      <c r="H33" s="39"/>
      <c r="I33" s="156">
        <v>0.20999999999999999</v>
      </c>
      <c r="J33" s="155">
        <f>ROUND(((SUM(BE133:BE344))*I33),  2)</f>
        <v>0</v>
      </c>
      <c r="K33" s="39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41" t="s">
        <v>46</v>
      </c>
      <c r="F34" s="155">
        <f>ROUND((SUM(BF133:BF344)),  2)</f>
        <v>0</v>
      </c>
      <c r="G34" s="39"/>
      <c r="H34" s="39"/>
      <c r="I34" s="156">
        <v>0.12</v>
      </c>
      <c r="J34" s="155">
        <f>ROUND(((SUM(BF133:BF344))*I34),  2)</f>
        <v>0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41" t="s">
        <v>47</v>
      </c>
      <c r="F35" s="155">
        <f>ROUND((SUM(BG133:BG344)),  2)</f>
        <v>0</v>
      </c>
      <c r="G35" s="39"/>
      <c r="H35" s="39"/>
      <c r="I35" s="156">
        <v>0.20999999999999999</v>
      </c>
      <c r="J35" s="155">
        <f>0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41" t="s">
        <v>48</v>
      </c>
      <c r="F36" s="155">
        <f>ROUND((SUM(BH133:BH344)),  2)</f>
        <v>0</v>
      </c>
      <c r="G36" s="39"/>
      <c r="H36" s="39"/>
      <c r="I36" s="156">
        <v>0.12</v>
      </c>
      <c r="J36" s="155">
        <f>0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1" t="s">
        <v>49</v>
      </c>
      <c r="F37" s="155">
        <f>ROUND((SUM(BI133:BI344)),  2)</f>
        <v>0</v>
      </c>
      <c r="G37" s="39"/>
      <c r="H37" s="39"/>
      <c r="I37" s="156">
        <v>0</v>
      </c>
      <c r="J37" s="155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7"/>
      <c r="D39" s="158" t="s">
        <v>50</v>
      </c>
      <c r="E39" s="159"/>
      <c r="F39" s="159"/>
      <c r="G39" s="160" t="s">
        <v>51</v>
      </c>
      <c r="H39" s="161" t="s">
        <v>52</v>
      </c>
      <c r="I39" s="159"/>
      <c r="J39" s="162">
        <f>SUM(J30:J37)</f>
        <v>0</v>
      </c>
      <c r="K39" s="163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64" t="s">
        <v>53</v>
      </c>
      <c r="E50" s="165"/>
      <c r="F50" s="165"/>
      <c r="G50" s="164" t="s">
        <v>54</v>
      </c>
      <c r="H50" s="165"/>
      <c r="I50" s="165"/>
      <c r="J50" s="165"/>
      <c r="K50" s="165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66" t="s">
        <v>55</v>
      </c>
      <c r="E61" s="167"/>
      <c r="F61" s="168" t="s">
        <v>56</v>
      </c>
      <c r="G61" s="166" t="s">
        <v>55</v>
      </c>
      <c r="H61" s="167"/>
      <c r="I61" s="167"/>
      <c r="J61" s="169" t="s">
        <v>56</v>
      </c>
      <c r="K61" s="167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64" t="s">
        <v>57</v>
      </c>
      <c r="E65" s="170"/>
      <c r="F65" s="170"/>
      <c r="G65" s="164" t="s">
        <v>58</v>
      </c>
      <c r="H65" s="170"/>
      <c r="I65" s="170"/>
      <c r="J65" s="170"/>
      <c r="K65" s="170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66" t="s">
        <v>55</v>
      </c>
      <c r="E76" s="167"/>
      <c r="F76" s="168" t="s">
        <v>56</v>
      </c>
      <c r="G76" s="166" t="s">
        <v>55</v>
      </c>
      <c r="H76" s="167"/>
      <c r="I76" s="167"/>
      <c r="J76" s="169" t="s">
        <v>56</v>
      </c>
      <c r="K76" s="167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71"/>
      <c r="C77" s="172"/>
      <c r="D77" s="172"/>
      <c r="E77" s="172"/>
      <c r="F77" s="172"/>
      <c r="G77" s="172"/>
      <c r="H77" s="172"/>
      <c r="I77" s="172"/>
      <c r="J77" s="172"/>
      <c r="K77" s="172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73"/>
      <c r="C81" s="174"/>
      <c r="D81" s="174"/>
      <c r="E81" s="174"/>
      <c r="F81" s="174"/>
      <c r="G81" s="174"/>
      <c r="H81" s="174"/>
      <c r="I81" s="174"/>
      <c r="J81" s="174"/>
      <c r="K81" s="174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133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26.25" customHeight="1">
      <c r="A85" s="39"/>
      <c r="B85" s="40"/>
      <c r="C85" s="41"/>
      <c r="D85" s="41"/>
      <c r="E85" s="175" t="str">
        <f>E7</f>
        <v>Rekonstrukce Denního stacionáře psychiatrického oddělení, KZ, a.s. – Nemocnice Most, o.z.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2" customHeight="1">
      <c r="A86" s="39"/>
      <c r="B86" s="40"/>
      <c r="C86" s="33" t="s">
        <v>131</v>
      </c>
      <c r="D86" s="41"/>
      <c r="E86" s="41"/>
      <c r="F86" s="41"/>
      <c r="G86" s="41"/>
      <c r="H86" s="41"/>
      <c r="I86" s="41"/>
      <c r="J86" s="41"/>
      <c r="K86" s="41"/>
      <c r="L86" s="64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6.5" customHeight="1">
      <c r="A87" s="39"/>
      <c r="B87" s="40"/>
      <c r="C87" s="41"/>
      <c r="D87" s="41"/>
      <c r="E87" s="77" t="str">
        <f>E9</f>
        <v>101 - Tělocvična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2" customHeight="1">
      <c r="A89" s="39"/>
      <c r="B89" s="40"/>
      <c r="C89" s="33" t="s">
        <v>20</v>
      </c>
      <c r="D89" s="41"/>
      <c r="E89" s="41"/>
      <c r="F89" s="28" t="str">
        <f>F12</f>
        <v>J. E. Purkyně 270, 434 64 Most</v>
      </c>
      <c r="G89" s="41"/>
      <c r="H89" s="41"/>
      <c r="I89" s="33" t="s">
        <v>22</v>
      </c>
      <c r="J89" s="80" t="str">
        <f>IF(J12="","",J12)</f>
        <v>2. 6. 2025</v>
      </c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5.15" customHeight="1">
      <c r="A91" s="39"/>
      <c r="B91" s="40"/>
      <c r="C91" s="33" t="s">
        <v>24</v>
      </c>
      <c r="D91" s="41"/>
      <c r="E91" s="41"/>
      <c r="F91" s="28" t="str">
        <f>E15</f>
        <v>Krajská zdravotní, a.s.</v>
      </c>
      <c r="G91" s="41"/>
      <c r="H91" s="41"/>
      <c r="I91" s="33" t="s">
        <v>32</v>
      </c>
      <c r="J91" s="37" t="str">
        <f>E21</f>
        <v>MOSTIKA s.r.o.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25.65" customHeight="1">
      <c r="A92" s="39"/>
      <c r="B92" s="40"/>
      <c r="C92" s="33" t="s">
        <v>30</v>
      </c>
      <c r="D92" s="41"/>
      <c r="E92" s="41"/>
      <c r="F92" s="28" t="str">
        <f>IF(E18="","",E18)</f>
        <v>Vyplň údaj</v>
      </c>
      <c r="G92" s="41"/>
      <c r="H92" s="41"/>
      <c r="I92" s="33" t="s">
        <v>37</v>
      </c>
      <c r="J92" s="37" t="str">
        <f>E24</f>
        <v>Ing. arch. Luboš Polanský</v>
      </c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0.32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29.28" customHeight="1">
      <c r="A94" s="39"/>
      <c r="B94" s="40"/>
      <c r="C94" s="176" t="s">
        <v>134</v>
      </c>
      <c r="D94" s="177"/>
      <c r="E94" s="177"/>
      <c r="F94" s="177"/>
      <c r="G94" s="177"/>
      <c r="H94" s="177"/>
      <c r="I94" s="177"/>
      <c r="J94" s="178" t="s">
        <v>135</v>
      </c>
      <c r="K94" s="177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2.8" customHeight="1">
      <c r="A96" s="39"/>
      <c r="B96" s="40"/>
      <c r="C96" s="179" t="s">
        <v>136</v>
      </c>
      <c r="D96" s="41"/>
      <c r="E96" s="41"/>
      <c r="F96" s="41"/>
      <c r="G96" s="41"/>
      <c r="H96" s="41"/>
      <c r="I96" s="41"/>
      <c r="J96" s="111">
        <f>J133</f>
        <v>0</v>
      </c>
      <c r="K96" s="41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U96" s="18" t="s">
        <v>137</v>
      </c>
    </row>
    <row r="97" s="9" customFormat="1" ht="24.96" customHeight="1">
      <c r="A97" s="9"/>
      <c r="B97" s="180"/>
      <c r="C97" s="181"/>
      <c r="D97" s="182" t="s">
        <v>236</v>
      </c>
      <c r="E97" s="183"/>
      <c r="F97" s="183"/>
      <c r="G97" s="183"/>
      <c r="H97" s="183"/>
      <c r="I97" s="183"/>
      <c r="J97" s="184">
        <f>J134</f>
        <v>0</v>
      </c>
      <c r="K97" s="181"/>
      <c r="L97" s="185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6"/>
      <c r="C98" s="187"/>
      <c r="D98" s="188" t="s">
        <v>237</v>
      </c>
      <c r="E98" s="189"/>
      <c r="F98" s="189"/>
      <c r="G98" s="189"/>
      <c r="H98" s="189"/>
      <c r="I98" s="189"/>
      <c r="J98" s="190">
        <f>J135</f>
        <v>0</v>
      </c>
      <c r="K98" s="187"/>
      <c r="L98" s="191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6"/>
      <c r="C99" s="187"/>
      <c r="D99" s="188" t="s">
        <v>238</v>
      </c>
      <c r="E99" s="189"/>
      <c r="F99" s="189"/>
      <c r="G99" s="189"/>
      <c r="H99" s="189"/>
      <c r="I99" s="189"/>
      <c r="J99" s="190">
        <f>J141</f>
        <v>0</v>
      </c>
      <c r="K99" s="187"/>
      <c r="L99" s="191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6"/>
      <c r="C100" s="187"/>
      <c r="D100" s="188" t="s">
        <v>239</v>
      </c>
      <c r="E100" s="189"/>
      <c r="F100" s="189"/>
      <c r="G100" s="189"/>
      <c r="H100" s="189"/>
      <c r="I100" s="189"/>
      <c r="J100" s="190">
        <f>J154</f>
        <v>0</v>
      </c>
      <c r="K100" s="187"/>
      <c r="L100" s="191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6"/>
      <c r="C101" s="187"/>
      <c r="D101" s="188" t="s">
        <v>411</v>
      </c>
      <c r="E101" s="189"/>
      <c r="F101" s="189"/>
      <c r="G101" s="189"/>
      <c r="H101" s="189"/>
      <c r="I101" s="189"/>
      <c r="J101" s="190">
        <f>J164</f>
        <v>0</v>
      </c>
      <c r="K101" s="187"/>
      <c r="L101" s="191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9" customFormat="1" ht="24.96" customHeight="1">
      <c r="A102" s="9"/>
      <c r="B102" s="180"/>
      <c r="C102" s="181"/>
      <c r="D102" s="182" t="s">
        <v>240</v>
      </c>
      <c r="E102" s="183"/>
      <c r="F102" s="183"/>
      <c r="G102" s="183"/>
      <c r="H102" s="183"/>
      <c r="I102" s="183"/>
      <c r="J102" s="184">
        <f>J167</f>
        <v>0</v>
      </c>
      <c r="K102" s="181"/>
      <c r="L102" s="185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="10" customFormat="1" ht="19.92" customHeight="1">
      <c r="A103" s="10"/>
      <c r="B103" s="186"/>
      <c r="C103" s="187"/>
      <c r="D103" s="188" t="s">
        <v>819</v>
      </c>
      <c r="E103" s="189"/>
      <c r="F103" s="189"/>
      <c r="G103" s="189"/>
      <c r="H103" s="189"/>
      <c r="I103" s="189"/>
      <c r="J103" s="190">
        <f>J168</f>
        <v>0</v>
      </c>
      <c r="K103" s="187"/>
      <c r="L103" s="191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86"/>
      <c r="C104" s="187"/>
      <c r="D104" s="188" t="s">
        <v>820</v>
      </c>
      <c r="E104" s="189"/>
      <c r="F104" s="189"/>
      <c r="G104" s="189"/>
      <c r="H104" s="189"/>
      <c r="I104" s="189"/>
      <c r="J104" s="190">
        <f>J177</f>
        <v>0</v>
      </c>
      <c r="K104" s="187"/>
      <c r="L104" s="191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86"/>
      <c r="C105" s="187"/>
      <c r="D105" s="188" t="s">
        <v>821</v>
      </c>
      <c r="E105" s="189"/>
      <c r="F105" s="189"/>
      <c r="G105" s="189"/>
      <c r="H105" s="189"/>
      <c r="I105" s="189"/>
      <c r="J105" s="190">
        <f>J188</f>
        <v>0</v>
      </c>
      <c r="K105" s="187"/>
      <c r="L105" s="191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86"/>
      <c r="C106" s="187"/>
      <c r="D106" s="188" t="s">
        <v>822</v>
      </c>
      <c r="E106" s="189"/>
      <c r="F106" s="189"/>
      <c r="G106" s="189"/>
      <c r="H106" s="189"/>
      <c r="I106" s="189"/>
      <c r="J106" s="190">
        <f>J205</f>
        <v>0</v>
      </c>
      <c r="K106" s="187"/>
      <c r="L106" s="191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186"/>
      <c r="C107" s="187"/>
      <c r="D107" s="188" t="s">
        <v>823</v>
      </c>
      <c r="E107" s="189"/>
      <c r="F107" s="189"/>
      <c r="G107" s="189"/>
      <c r="H107" s="189"/>
      <c r="I107" s="189"/>
      <c r="J107" s="190">
        <f>J211</f>
        <v>0</v>
      </c>
      <c r="K107" s="187"/>
      <c r="L107" s="191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10" customFormat="1" ht="19.92" customHeight="1">
      <c r="A108" s="10"/>
      <c r="B108" s="186"/>
      <c r="C108" s="187"/>
      <c r="D108" s="188" t="s">
        <v>241</v>
      </c>
      <c r="E108" s="189"/>
      <c r="F108" s="189"/>
      <c r="G108" s="189"/>
      <c r="H108" s="189"/>
      <c r="I108" s="189"/>
      <c r="J108" s="190">
        <f>J226</f>
        <v>0</v>
      </c>
      <c r="K108" s="187"/>
      <c r="L108" s="191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10" customFormat="1" ht="19.92" customHeight="1">
      <c r="A109" s="10"/>
      <c r="B109" s="186"/>
      <c r="C109" s="187"/>
      <c r="D109" s="188" t="s">
        <v>824</v>
      </c>
      <c r="E109" s="189"/>
      <c r="F109" s="189"/>
      <c r="G109" s="189"/>
      <c r="H109" s="189"/>
      <c r="I109" s="189"/>
      <c r="J109" s="190">
        <f>J235</f>
        <v>0</v>
      </c>
      <c r="K109" s="187"/>
      <c r="L109" s="191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10" customFormat="1" ht="19.92" customHeight="1">
      <c r="A110" s="10"/>
      <c r="B110" s="186"/>
      <c r="C110" s="187"/>
      <c r="D110" s="188" t="s">
        <v>825</v>
      </c>
      <c r="E110" s="189"/>
      <c r="F110" s="189"/>
      <c r="G110" s="189"/>
      <c r="H110" s="189"/>
      <c r="I110" s="189"/>
      <c r="J110" s="190">
        <f>J268</f>
        <v>0</v>
      </c>
      <c r="K110" s="187"/>
      <c r="L110" s="191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</row>
    <row r="111" s="10" customFormat="1" ht="19.92" customHeight="1">
      <c r="A111" s="10"/>
      <c r="B111" s="186"/>
      <c r="C111" s="187"/>
      <c r="D111" s="188" t="s">
        <v>242</v>
      </c>
      <c r="E111" s="189"/>
      <c r="F111" s="189"/>
      <c r="G111" s="189"/>
      <c r="H111" s="189"/>
      <c r="I111" s="189"/>
      <c r="J111" s="190">
        <f>J301</f>
        <v>0</v>
      </c>
      <c r="K111" s="187"/>
      <c r="L111" s="191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</row>
    <row r="112" s="10" customFormat="1" ht="19.92" customHeight="1">
      <c r="A112" s="10"/>
      <c r="B112" s="186"/>
      <c r="C112" s="187"/>
      <c r="D112" s="188" t="s">
        <v>826</v>
      </c>
      <c r="E112" s="189"/>
      <c r="F112" s="189"/>
      <c r="G112" s="189"/>
      <c r="H112" s="189"/>
      <c r="I112" s="189"/>
      <c r="J112" s="190">
        <f>J309</f>
        <v>0</v>
      </c>
      <c r="K112" s="187"/>
      <c r="L112" s="191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</row>
    <row r="113" s="9" customFormat="1" ht="24.96" customHeight="1">
      <c r="A113" s="9"/>
      <c r="B113" s="180"/>
      <c r="C113" s="181"/>
      <c r="D113" s="182" t="s">
        <v>417</v>
      </c>
      <c r="E113" s="183"/>
      <c r="F113" s="183"/>
      <c r="G113" s="183"/>
      <c r="H113" s="183"/>
      <c r="I113" s="183"/>
      <c r="J113" s="184">
        <f>J340</f>
        <v>0</v>
      </c>
      <c r="K113" s="181"/>
      <c r="L113" s="185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</row>
    <row r="114" s="2" customFormat="1" ht="21.84" customHeight="1">
      <c r="A114" s="39"/>
      <c r="B114" s="40"/>
      <c r="C114" s="41"/>
      <c r="D114" s="41"/>
      <c r="E114" s="41"/>
      <c r="F114" s="41"/>
      <c r="G114" s="41"/>
      <c r="H114" s="41"/>
      <c r="I114" s="41"/>
      <c r="J114" s="41"/>
      <c r="K114" s="41"/>
      <c r="L114" s="64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2" customFormat="1" ht="6.96" customHeight="1">
      <c r="A115" s="39"/>
      <c r="B115" s="67"/>
      <c r="C115" s="68"/>
      <c r="D115" s="68"/>
      <c r="E115" s="68"/>
      <c r="F115" s="68"/>
      <c r="G115" s="68"/>
      <c r="H115" s="68"/>
      <c r="I115" s="68"/>
      <c r="J115" s="68"/>
      <c r="K115" s="68"/>
      <c r="L115" s="64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9" s="2" customFormat="1" ht="6.96" customHeight="1">
      <c r="A119" s="39"/>
      <c r="B119" s="69"/>
      <c r="C119" s="70"/>
      <c r="D119" s="70"/>
      <c r="E119" s="70"/>
      <c r="F119" s="70"/>
      <c r="G119" s="70"/>
      <c r="H119" s="70"/>
      <c r="I119" s="70"/>
      <c r="J119" s="70"/>
      <c r="K119" s="70"/>
      <c r="L119" s="64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2" customFormat="1" ht="24.96" customHeight="1">
      <c r="A120" s="39"/>
      <c r="B120" s="40"/>
      <c r="C120" s="24" t="s">
        <v>145</v>
      </c>
      <c r="D120" s="41"/>
      <c r="E120" s="41"/>
      <c r="F120" s="41"/>
      <c r="G120" s="41"/>
      <c r="H120" s="41"/>
      <c r="I120" s="41"/>
      <c r="J120" s="41"/>
      <c r="K120" s="41"/>
      <c r="L120" s="64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s="2" customFormat="1" ht="6.96" customHeight="1">
      <c r="A121" s="39"/>
      <c r="B121" s="40"/>
      <c r="C121" s="41"/>
      <c r="D121" s="41"/>
      <c r="E121" s="41"/>
      <c r="F121" s="41"/>
      <c r="G121" s="41"/>
      <c r="H121" s="41"/>
      <c r="I121" s="41"/>
      <c r="J121" s="41"/>
      <c r="K121" s="41"/>
      <c r="L121" s="64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</row>
    <row r="122" s="2" customFormat="1" ht="12" customHeight="1">
      <c r="A122" s="39"/>
      <c r="B122" s="40"/>
      <c r="C122" s="33" t="s">
        <v>16</v>
      </c>
      <c r="D122" s="41"/>
      <c r="E122" s="41"/>
      <c r="F122" s="41"/>
      <c r="G122" s="41"/>
      <c r="H122" s="41"/>
      <c r="I122" s="41"/>
      <c r="J122" s="41"/>
      <c r="K122" s="41"/>
      <c r="L122" s="64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</row>
    <row r="123" s="2" customFormat="1" ht="26.25" customHeight="1">
      <c r="A123" s="39"/>
      <c r="B123" s="40"/>
      <c r="C123" s="41"/>
      <c r="D123" s="41"/>
      <c r="E123" s="175" t="str">
        <f>E7</f>
        <v>Rekonstrukce Denního stacionáře psychiatrického oddělení, KZ, a.s. – Nemocnice Most, o.z.</v>
      </c>
      <c r="F123" s="33"/>
      <c r="G123" s="33"/>
      <c r="H123" s="33"/>
      <c r="I123" s="41"/>
      <c r="J123" s="41"/>
      <c r="K123" s="41"/>
      <c r="L123" s="64"/>
      <c r="S123" s="39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</row>
    <row r="124" s="2" customFormat="1" ht="12" customHeight="1">
      <c r="A124" s="39"/>
      <c r="B124" s="40"/>
      <c r="C124" s="33" t="s">
        <v>131</v>
      </c>
      <c r="D124" s="41"/>
      <c r="E124" s="41"/>
      <c r="F124" s="41"/>
      <c r="G124" s="41"/>
      <c r="H124" s="41"/>
      <c r="I124" s="41"/>
      <c r="J124" s="41"/>
      <c r="K124" s="41"/>
      <c r="L124" s="64"/>
      <c r="S124" s="39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</row>
    <row r="125" s="2" customFormat="1" ht="16.5" customHeight="1">
      <c r="A125" s="39"/>
      <c r="B125" s="40"/>
      <c r="C125" s="41"/>
      <c r="D125" s="41"/>
      <c r="E125" s="77" t="str">
        <f>E9</f>
        <v>101 - Tělocvična</v>
      </c>
      <c r="F125" s="41"/>
      <c r="G125" s="41"/>
      <c r="H125" s="41"/>
      <c r="I125" s="41"/>
      <c r="J125" s="41"/>
      <c r="K125" s="41"/>
      <c r="L125" s="64"/>
      <c r="S125" s="39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</row>
    <row r="126" s="2" customFormat="1" ht="6.96" customHeight="1">
      <c r="A126" s="39"/>
      <c r="B126" s="40"/>
      <c r="C126" s="41"/>
      <c r="D126" s="41"/>
      <c r="E126" s="41"/>
      <c r="F126" s="41"/>
      <c r="G126" s="41"/>
      <c r="H126" s="41"/>
      <c r="I126" s="41"/>
      <c r="J126" s="41"/>
      <c r="K126" s="41"/>
      <c r="L126" s="64"/>
      <c r="S126" s="39"/>
      <c r="T126" s="39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</row>
    <row r="127" s="2" customFormat="1" ht="12" customHeight="1">
      <c r="A127" s="39"/>
      <c r="B127" s="40"/>
      <c r="C127" s="33" t="s">
        <v>20</v>
      </c>
      <c r="D127" s="41"/>
      <c r="E127" s="41"/>
      <c r="F127" s="28" t="str">
        <f>F12</f>
        <v>J. E. Purkyně 270, 434 64 Most</v>
      </c>
      <c r="G127" s="41"/>
      <c r="H127" s="41"/>
      <c r="I127" s="33" t="s">
        <v>22</v>
      </c>
      <c r="J127" s="80" t="str">
        <f>IF(J12="","",J12)</f>
        <v>2. 6. 2025</v>
      </c>
      <c r="K127" s="41"/>
      <c r="L127" s="64"/>
      <c r="S127" s="39"/>
      <c r="T127" s="39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</row>
    <row r="128" s="2" customFormat="1" ht="6.96" customHeight="1">
      <c r="A128" s="39"/>
      <c r="B128" s="40"/>
      <c r="C128" s="41"/>
      <c r="D128" s="41"/>
      <c r="E128" s="41"/>
      <c r="F128" s="41"/>
      <c r="G128" s="41"/>
      <c r="H128" s="41"/>
      <c r="I128" s="41"/>
      <c r="J128" s="41"/>
      <c r="K128" s="41"/>
      <c r="L128" s="64"/>
      <c r="S128" s="39"/>
      <c r="T128" s="39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</row>
    <row r="129" s="2" customFormat="1" ht="15.15" customHeight="1">
      <c r="A129" s="39"/>
      <c r="B129" s="40"/>
      <c r="C129" s="33" t="s">
        <v>24</v>
      </c>
      <c r="D129" s="41"/>
      <c r="E129" s="41"/>
      <c r="F129" s="28" t="str">
        <f>E15</f>
        <v>Krajská zdravotní, a.s.</v>
      </c>
      <c r="G129" s="41"/>
      <c r="H129" s="41"/>
      <c r="I129" s="33" t="s">
        <v>32</v>
      </c>
      <c r="J129" s="37" t="str">
        <f>E21</f>
        <v>MOSTIKA s.r.o.</v>
      </c>
      <c r="K129" s="41"/>
      <c r="L129" s="64"/>
      <c r="S129" s="39"/>
      <c r="T129" s="39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</row>
    <row r="130" s="2" customFormat="1" ht="25.65" customHeight="1">
      <c r="A130" s="39"/>
      <c r="B130" s="40"/>
      <c r="C130" s="33" t="s">
        <v>30</v>
      </c>
      <c r="D130" s="41"/>
      <c r="E130" s="41"/>
      <c r="F130" s="28" t="str">
        <f>IF(E18="","",E18)</f>
        <v>Vyplň údaj</v>
      </c>
      <c r="G130" s="41"/>
      <c r="H130" s="41"/>
      <c r="I130" s="33" t="s">
        <v>37</v>
      </c>
      <c r="J130" s="37" t="str">
        <f>E24</f>
        <v>Ing. arch. Luboš Polanský</v>
      </c>
      <c r="K130" s="41"/>
      <c r="L130" s="64"/>
      <c r="S130" s="39"/>
      <c r="T130" s="39"/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</row>
    <row r="131" s="2" customFormat="1" ht="10.32" customHeight="1">
      <c r="A131" s="39"/>
      <c r="B131" s="40"/>
      <c r="C131" s="41"/>
      <c r="D131" s="41"/>
      <c r="E131" s="41"/>
      <c r="F131" s="41"/>
      <c r="G131" s="41"/>
      <c r="H131" s="41"/>
      <c r="I131" s="41"/>
      <c r="J131" s="41"/>
      <c r="K131" s="41"/>
      <c r="L131" s="64"/>
      <c r="S131" s="39"/>
      <c r="T131" s="39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</row>
    <row r="132" s="11" customFormat="1" ht="29.28" customHeight="1">
      <c r="A132" s="192"/>
      <c r="B132" s="193"/>
      <c r="C132" s="194" t="s">
        <v>146</v>
      </c>
      <c r="D132" s="195" t="s">
        <v>65</v>
      </c>
      <c r="E132" s="195" t="s">
        <v>61</v>
      </c>
      <c r="F132" s="195" t="s">
        <v>62</v>
      </c>
      <c r="G132" s="195" t="s">
        <v>147</v>
      </c>
      <c r="H132" s="195" t="s">
        <v>148</v>
      </c>
      <c r="I132" s="195" t="s">
        <v>149</v>
      </c>
      <c r="J132" s="195" t="s">
        <v>135</v>
      </c>
      <c r="K132" s="196" t="s">
        <v>150</v>
      </c>
      <c r="L132" s="197"/>
      <c r="M132" s="101" t="s">
        <v>1</v>
      </c>
      <c r="N132" s="102" t="s">
        <v>44</v>
      </c>
      <c r="O132" s="102" t="s">
        <v>151</v>
      </c>
      <c r="P132" s="102" t="s">
        <v>152</v>
      </c>
      <c r="Q132" s="102" t="s">
        <v>153</v>
      </c>
      <c r="R132" s="102" t="s">
        <v>154</v>
      </c>
      <c r="S132" s="102" t="s">
        <v>155</v>
      </c>
      <c r="T132" s="103" t="s">
        <v>156</v>
      </c>
      <c r="U132" s="192"/>
      <c r="V132" s="192"/>
      <c r="W132" s="192"/>
      <c r="X132" s="192"/>
      <c r="Y132" s="192"/>
      <c r="Z132" s="192"/>
      <c r="AA132" s="192"/>
      <c r="AB132" s="192"/>
      <c r="AC132" s="192"/>
      <c r="AD132" s="192"/>
      <c r="AE132" s="192"/>
    </row>
    <row r="133" s="2" customFormat="1" ht="22.8" customHeight="1">
      <c r="A133" s="39"/>
      <c r="B133" s="40"/>
      <c r="C133" s="108" t="s">
        <v>157</v>
      </c>
      <c r="D133" s="41"/>
      <c r="E133" s="41"/>
      <c r="F133" s="41"/>
      <c r="G133" s="41"/>
      <c r="H133" s="41"/>
      <c r="I133" s="41"/>
      <c r="J133" s="198">
        <f>BK133</f>
        <v>0</v>
      </c>
      <c r="K133" s="41"/>
      <c r="L133" s="45"/>
      <c r="M133" s="104"/>
      <c r="N133" s="199"/>
      <c r="O133" s="105"/>
      <c r="P133" s="200">
        <f>P134+P167+P340</f>
        <v>0</v>
      </c>
      <c r="Q133" s="105"/>
      <c r="R133" s="200">
        <f>R134+R167+R340</f>
        <v>2.4284318900000006</v>
      </c>
      <c r="S133" s="105"/>
      <c r="T133" s="201">
        <f>T134+T167+T340</f>
        <v>0.96871281999999992</v>
      </c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T133" s="18" t="s">
        <v>79</v>
      </c>
      <c r="AU133" s="18" t="s">
        <v>137</v>
      </c>
      <c r="BK133" s="202">
        <f>BK134+BK167+BK340</f>
        <v>0</v>
      </c>
    </row>
    <row r="134" s="12" customFormat="1" ht="25.92" customHeight="1">
      <c r="A134" s="12"/>
      <c r="B134" s="203"/>
      <c r="C134" s="204"/>
      <c r="D134" s="205" t="s">
        <v>79</v>
      </c>
      <c r="E134" s="206" t="s">
        <v>243</v>
      </c>
      <c r="F134" s="206" t="s">
        <v>244</v>
      </c>
      <c r="G134" s="204"/>
      <c r="H134" s="204"/>
      <c r="I134" s="207"/>
      <c r="J134" s="208">
        <f>BK134</f>
        <v>0</v>
      </c>
      <c r="K134" s="204"/>
      <c r="L134" s="209"/>
      <c r="M134" s="210"/>
      <c r="N134" s="211"/>
      <c r="O134" s="211"/>
      <c r="P134" s="212">
        <f>P135+P141+P154+P164</f>
        <v>0</v>
      </c>
      <c r="Q134" s="211"/>
      <c r="R134" s="212">
        <f>R135+R141+R154+R164</f>
        <v>0.047258820000000007</v>
      </c>
      <c r="S134" s="211"/>
      <c r="T134" s="213">
        <f>T135+T141+T154+T164</f>
        <v>0.13699999999999998</v>
      </c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R134" s="214" t="s">
        <v>88</v>
      </c>
      <c r="AT134" s="215" t="s">
        <v>79</v>
      </c>
      <c r="AU134" s="215" t="s">
        <v>80</v>
      </c>
      <c r="AY134" s="214" t="s">
        <v>161</v>
      </c>
      <c r="BK134" s="216">
        <f>BK135+BK141+BK154+BK164</f>
        <v>0</v>
      </c>
    </row>
    <row r="135" s="12" customFormat="1" ht="22.8" customHeight="1">
      <c r="A135" s="12"/>
      <c r="B135" s="203"/>
      <c r="C135" s="204"/>
      <c r="D135" s="205" t="s">
        <v>79</v>
      </c>
      <c r="E135" s="217" t="s">
        <v>193</v>
      </c>
      <c r="F135" s="217" t="s">
        <v>245</v>
      </c>
      <c r="G135" s="204"/>
      <c r="H135" s="204"/>
      <c r="I135" s="207"/>
      <c r="J135" s="218">
        <f>BK135</f>
        <v>0</v>
      </c>
      <c r="K135" s="204"/>
      <c r="L135" s="209"/>
      <c r="M135" s="210"/>
      <c r="N135" s="211"/>
      <c r="O135" s="211"/>
      <c r="P135" s="212">
        <f>SUM(P136:P140)</f>
        <v>0</v>
      </c>
      <c r="Q135" s="211"/>
      <c r="R135" s="212">
        <f>SUM(R136:R140)</f>
        <v>0.042786320000000003</v>
      </c>
      <c r="S135" s="211"/>
      <c r="T135" s="213">
        <f>SUM(T136:T140)</f>
        <v>0</v>
      </c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R135" s="214" t="s">
        <v>88</v>
      </c>
      <c r="AT135" s="215" t="s">
        <v>79</v>
      </c>
      <c r="AU135" s="215" t="s">
        <v>88</v>
      </c>
      <c r="AY135" s="214" t="s">
        <v>161</v>
      </c>
      <c r="BK135" s="216">
        <f>SUM(BK136:BK140)</f>
        <v>0</v>
      </c>
    </row>
    <row r="136" s="2" customFormat="1" ht="21.75" customHeight="1">
      <c r="A136" s="39"/>
      <c r="B136" s="40"/>
      <c r="C136" s="219" t="s">
        <v>88</v>
      </c>
      <c r="D136" s="219" t="s">
        <v>164</v>
      </c>
      <c r="E136" s="220" t="s">
        <v>425</v>
      </c>
      <c r="F136" s="221" t="s">
        <v>426</v>
      </c>
      <c r="G136" s="222" t="s">
        <v>248</v>
      </c>
      <c r="H136" s="223">
        <v>0.45000000000000001</v>
      </c>
      <c r="I136" s="224"/>
      <c r="J136" s="225">
        <f>ROUND(I136*H136,2)</f>
        <v>0</v>
      </c>
      <c r="K136" s="221" t="s">
        <v>168</v>
      </c>
      <c r="L136" s="45"/>
      <c r="M136" s="226" t="s">
        <v>1</v>
      </c>
      <c r="N136" s="227" t="s">
        <v>45</v>
      </c>
      <c r="O136" s="92"/>
      <c r="P136" s="228">
        <f>O136*H136</f>
        <v>0</v>
      </c>
      <c r="Q136" s="228">
        <v>0.056000000000000001</v>
      </c>
      <c r="R136" s="228">
        <f>Q136*H136</f>
        <v>0.0252</v>
      </c>
      <c r="S136" s="228">
        <v>0</v>
      </c>
      <c r="T136" s="229">
        <f>S136*H136</f>
        <v>0</v>
      </c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R136" s="230" t="s">
        <v>184</v>
      </c>
      <c r="AT136" s="230" t="s">
        <v>164</v>
      </c>
      <c r="AU136" s="230" t="s">
        <v>90</v>
      </c>
      <c r="AY136" s="18" t="s">
        <v>161</v>
      </c>
      <c r="BE136" s="231">
        <f>IF(N136="základní",J136,0)</f>
        <v>0</v>
      </c>
      <c r="BF136" s="231">
        <f>IF(N136="snížená",J136,0)</f>
        <v>0</v>
      </c>
      <c r="BG136" s="231">
        <f>IF(N136="zákl. přenesená",J136,0)</f>
        <v>0</v>
      </c>
      <c r="BH136" s="231">
        <f>IF(N136="sníž. přenesená",J136,0)</f>
        <v>0</v>
      </c>
      <c r="BI136" s="231">
        <f>IF(N136="nulová",J136,0)</f>
        <v>0</v>
      </c>
      <c r="BJ136" s="18" t="s">
        <v>88</v>
      </c>
      <c r="BK136" s="231">
        <f>ROUND(I136*H136,2)</f>
        <v>0</v>
      </c>
      <c r="BL136" s="18" t="s">
        <v>184</v>
      </c>
      <c r="BM136" s="230" t="s">
        <v>827</v>
      </c>
    </row>
    <row r="137" s="13" customFormat="1">
      <c r="A137" s="13"/>
      <c r="B137" s="241"/>
      <c r="C137" s="242"/>
      <c r="D137" s="232" t="s">
        <v>250</v>
      </c>
      <c r="E137" s="243" t="s">
        <v>1</v>
      </c>
      <c r="F137" s="244" t="s">
        <v>828</v>
      </c>
      <c r="G137" s="242"/>
      <c r="H137" s="245">
        <v>0.45000000000000001</v>
      </c>
      <c r="I137" s="246"/>
      <c r="J137" s="242"/>
      <c r="K137" s="242"/>
      <c r="L137" s="247"/>
      <c r="M137" s="248"/>
      <c r="N137" s="249"/>
      <c r="O137" s="249"/>
      <c r="P137" s="249"/>
      <c r="Q137" s="249"/>
      <c r="R137" s="249"/>
      <c r="S137" s="249"/>
      <c r="T137" s="250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51" t="s">
        <v>250</v>
      </c>
      <c r="AU137" s="251" t="s">
        <v>90</v>
      </c>
      <c r="AV137" s="13" t="s">
        <v>90</v>
      </c>
      <c r="AW137" s="13" t="s">
        <v>36</v>
      </c>
      <c r="AX137" s="13" t="s">
        <v>80</v>
      </c>
      <c r="AY137" s="251" t="s">
        <v>161</v>
      </c>
    </row>
    <row r="138" s="14" customFormat="1">
      <c r="A138" s="14"/>
      <c r="B138" s="252"/>
      <c r="C138" s="253"/>
      <c r="D138" s="232" t="s">
        <v>250</v>
      </c>
      <c r="E138" s="254" t="s">
        <v>1</v>
      </c>
      <c r="F138" s="255" t="s">
        <v>253</v>
      </c>
      <c r="G138" s="253"/>
      <c r="H138" s="256">
        <v>0.45000000000000001</v>
      </c>
      <c r="I138" s="257"/>
      <c r="J138" s="253"/>
      <c r="K138" s="253"/>
      <c r="L138" s="258"/>
      <c r="M138" s="259"/>
      <c r="N138" s="260"/>
      <c r="O138" s="260"/>
      <c r="P138" s="260"/>
      <c r="Q138" s="260"/>
      <c r="R138" s="260"/>
      <c r="S138" s="260"/>
      <c r="T138" s="261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T138" s="262" t="s">
        <v>250</v>
      </c>
      <c r="AU138" s="262" t="s">
        <v>90</v>
      </c>
      <c r="AV138" s="14" t="s">
        <v>184</v>
      </c>
      <c r="AW138" s="14" t="s">
        <v>36</v>
      </c>
      <c r="AX138" s="14" t="s">
        <v>88</v>
      </c>
      <c r="AY138" s="262" t="s">
        <v>161</v>
      </c>
    </row>
    <row r="139" s="2" customFormat="1" ht="21.75" customHeight="1">
      <c r="A139" s="39"/>
      <c r="B139" s="40"/>
      <c r="C139" s="219" t="s">
        <v>90</v>
      </c>
      <c r="D139" s="219" t="s">
        <v>164</v>
      </c>
      <c r="E139" s="220" t="s">
        <v>829</v>
      </c>
      <c r="F139" s="221" t="s">
        <v>830</v>
      </c>
      <c r="G139" s="222" t="s">
        <v>248</v>
      </c>
      <c r="H139" s="223">
        <v>0.45000000000000001</v>
      </c>
      <c r="I139" s="224"/>
      <c r="J139" s="225">
        <f>ROUND(I139*H139,2)</f>
        <v>0</v>
      </c>
      <c r="K139" s="221" t="s">
        <v>168</v>
      </c>
      <c r="L139" s="45"/>
      <c r="M139" s="226" t="s">
        <v>1</v>
      </c>
      <c r="N139" s="227" t="s">
        <v>45</v>
      </c>
      <c r="O139" s="92"/>
      <c r="P139" s="228">
        <f>O139*H139</f>
        <v>0</v>
      </c>
      <c r="Q139" s="228">
        <v>0.037999999999999999</v>
      </c>
      <c r="R139" s="228">
        <f>Q139*H139</f>
        <v>0.017100000000000001</v>
      </c>
      <c r="S139" s="228">
        <v>0</v>
      </c>
      <c r="T139" s="229">
        <f>S139*H139</f>
        <v>0</v>
      </c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R139" s="230" t="s">
        <v>184</v>
      </c>
      <c r="AT139" s="230" t="s">
        <v>164</v>
      </c>
      <c r="AU139" s="230" t="s">
        <v>90</v>
      </c>
      <c r="AY139" s="18" t="s">
        <v>161</v>
      </c>
      <c r="BE139" s="231">
        <f>IF(N139="základní",J139,0)</f>
        <v>0</v>
      </c>
      <c r="BF139" s="231">
        <f>IF(N139="snížená",J139,0)</f>
        <v>0</v>
      </c>
      <c r="BG139" s="231">
        <f>IF(N139="zákl. přenesená",J139,0)</f>
        <v>0</v>
      </c>
      <c r="BH139" s="231">
        <f>IF(N139="sníž. přenesená",J139,0)</f>
        <v>0</v>
      </c>
      <c r="BI139" s="231">
        <f>IF(N139="nulová",J139,0)</f>
        <v>0</v>
      </c>
      <c r="BJ139" s="18" t="s">
        <v>88</v>
      </c>
      <c r="BK139" s="231">
        <f>ROUND(I139*H139,2)</f>
        <v>0</v>
      </c>
      <c r="BL139" s="18" t="s">
        <v>184</v>
      </c>
      <c r="BM139" s="230" t="s">
        <v>831</v>
      </c>
    </row>
    <row r="140" s="2" customFormat="1" ht="33" customHeight="1">
      <c r="A140" s="39"/>
      <c r="B140" s="40"/>
      <c r="C140" s="219" t="s">
        <v>177</v>
      </c>
      <c r="D140" s="219" t="s">
        <v>164</v>
      </c>
      <c r="E140" s="220" t="s">
        <v>832</v>
      </c>
      <c r="F140" s="221" t="s">
        <v>833</v>
      </c>
      <c r="G140" s="222" t="s">
        <v>441</v>
      </c>
      <c r="H140" s="223">
        <v>24.315999999999999</v>
      </c>
      <c r="I140" s="224"/>
      <c r="J140" s="225">
        <f>ROUND(I140*H140,2)</f>
        <v>0</v>
      </c>
      <c r="K140" s="221" t="s">
        <v>168</v>
      </c>
      <c r="L140" s="45"/>
      <c r="M140" s="226" t="s">
        <v>1</v>
      </c>
      <c r="N140" s="227" t="s">
        <v>45</v>
      </c>
      <c r="O140" s="92"/>
      <c r="P140" s="228">
        <f>O140*H140</f>
        <v>0</v>
      </c>
      <c r="Q140" s="228">
        <v>2.0000000000000002E-05</v>
      </c>
      <c r="R140" s="228">
        <f>Q140*H140</f>
        <v>0.00048631999999999999</v>
      </c>
      <c r="S140" s="228">
        <v>0</v>
      </c>
      <c r="T140" s="229">
        <f>S140*H140</f>
        <v>0</v>
      </c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R140" s="230" t="s">
        <v>184</v>
      </c>
      <c r="AT140" s="230" t="s">
        <v>164</v>
      </c>
      <c r="AU140" s="230" t="s">
        <v>90</v>
      </c>
      <c r="AY140" s="18" t="s">
        <v>161</v>
      </c>
      <c r="BE140" s="231">
        <f>IF(N140="základní",J140,0)</f>
        <v>0</v>
      </c>
      <c r="BF140" s="231">
        <f>IF(N140="snížená",J140,0)</f>
        <v>0</v>
      </c>
      <c r="BG140" s="231">
        <f>IF(N140="zákl. přenesená",J140,0)</f>
        <v>0</v>
      </c>
      <c r="BH140" s="231">
        <f>IF(N140="sníž. přenesená",J140,0)</f>
        <v>0</v>
      </c>
      <c r="BI140" s="231">
        <f>IF(N140="nulová",J140,0)</f>
        <v>0</v>
      </c>
      <c r="BJ140" s="18" t="s">
        <v>88</v>
      </c>
      <c r="BK140" s="231">
        <f>ROUND(I140*H140,2)</f>
        <v>0</v>
      </c>
      <c r="BL140" s="18" t="s">
        <v>184</v>
      </c>
      <c r="BM140" s="230" t="s">
        <v>834</v>
      </c>
    </row>
    <row r="141" s="12" customFormat="1" ht="22.8" customHeight="1">
      <c r="A141" s="12"/>
      <c r="B141" s="203"/>
      <c r="C141" s="204"/>
      <c r="D141" s="205" t="s">
        <v>79</v>
      </c>
      <c r="E141" s="217" t="s">
        <v>208</v>
      </c>
      <c r="F141" s="217" t="s">
        <v>269</v>
      </c>
      <c r="G141" s="204"/>
      <c r="H141" s="204"/>
      <c r="I141" s="207"/>
      <c r="J141" s="218">
        <f>BK141</f>
        <v>0</v>
      </c>
      <c r="K141" s="204"/>
      <c r="L141" s="209"/>
      <c r="M141" s="210"/>
      <c r="N141" s="211"/>
      <c r="O141" s="211"/>
      <c r="P141" s="212">
        <f>SUM(P142:P153)</f>
        <v>0</v>
      </c>
      <c r="Q141" s="211"/>
      <c r="R141" s="212">
        <f>SUM(R142:R153)</f>
        <v>0.0044725000000000008</v>
      </c>
      <c r="S141" s="211"/>
      <c r="T141" s="213">
        <f>SUM(T142:T153)</f>
        <v>0.13699999999999998</v>
      </c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R141" s="214" t="s">
        <v>88</v>
      </c>
      <c r="AT141" s="215" t="s">
        <v>79</v>
      </c>
      <c r="AU141" s="215" t="s">
        <v>88</v>
      </c>
      <c r="AY141" s="214" t="s">
        <v>161</v>
      </c>
      <c r="BK141" s="216">
        <f>SUM(BK142:BK153)</f>
        <v>0</v>
      </c>
    </row>
    <row r="142" s="2" customFormat="1" ht="33" customHeight="1">
      <c r="A142" s="39"/>
      <c r="B142" s="40"/>
      <c r="C142" s="219" t="s">
        <v>184</v>
      </c>
      <c r="D142" s="219" t="s">
        <v>164</v>
      </c>
      <c r="E142" s="220" t="s">
        <v>835</v>
      </c>
      <c r="F142" s="221" t="s">
        <v>836</v>
      </c>
      <c r="G142" s="222" t="s">
        <v>248</v>
      </c>
      <c r="H142" s="223">
        <v>35.450000000000003</v>
      </c>
      <c r="I142" s="224"/>
      <c r="J142" s="225">
        <f>ROUND(I142*H142,2)</f>
        <v>0</v>
      </c>
      <c r="K142" s="221" t="s">
        <v>168</v>
      </c>
      <c r="L142" s="45"/>
      <c r="M142" s="226" t="s">
        <v>1</v>
      </c>
      <c r="N142" s="227" t="s">
        <v>45</v>
      </c>
      <c r="O142" s="92"/>
      <c r="P142" s="228">
        <f>O142*H142</f>
        <v>0</v>
      </c>
      <c r="Q142" s="228">
        <v>0</v>
      </c>
      <c r="R142" s="228">
        <f>Q142*H142</f>
        <v>0</v>
      </c>
      <c r="S142" s="228">
        <v>0</v>
      </c>
      <c r="T142" s="229">
        <f>S142*H142</f>
        <v>0</v>
      </c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R142" s="230" t="s">
        <v>184</v>
      </c>
      <c r="AT142" s="230" t="s">
        <v>164</v>
      </c>
      <c r="AU142" s="230" t="s">
        <v>90</v>
      </c>
      <c r="AY142" s="18" t="s">
        <v>161</v>
      </c>
      <c r="BE142" s="231">
        <f>IF(N142="základní",J142,0)</f>
        <v>0</v>
      </c>
      <c r="BF142" s="231">
        <f>IF(N142="snížená",J142,0)</f>
        <v>0</v>
      </c>
      <c r="BG142" s="231">
        <f>IF(N142="zákl. přenesená",J142,0)</f>
        <v>0</v>
      </c>
      <c r="BH142" s="231">
        <f>IF(N142="sníž. přenesená",J142,0)</f>
        <v>0</v>
      </c>
      <c r="BI142" s="231">
        <f>IF(N142="nulová",J142,0)</f>
        <v>0</v>
      </c>
      <c r="BJ142" s="18" t="s">
        <v>88</v>
      </c>
      <c r="BK142" s="231">
        <f>ROUND(I142*H142,2)</f>
        <v>0</v>
      </c>
      <c r="BL142" s="18" t="s">
        <v>184</v>
      </c>
      <c r="BM142" s="230" t="s">
        <v>837</v>
      </c>
    </row>
    <row r="143" s="2" customFormat="1" ht="16.5" customHeight="1">
      <c r="A143" s="39"/>
      <c r="B143" s="40"/>
      <c r="C143" s="219" t="s">
        <v>160</v>
      </c>
      <c r="D143" s="219" t="s">
        <v>164</v>
      </c>
      <c r="E143" s="220" t="s">
        <v>838</v>
      </c>
      <c r="F143" s="221" t="s">
        <v>839</v>
      </c>
      <c r="G143" s="222" t="s">
        <v>248</v>
      </c>
      <c r="H143" s="223">
        <v>35.450000000000003</v>
      </c>
      <c r="I143" s="224"/>
      <c r="J143" s="225">
        <f>ROUND(I143*H143,2)</f>
        <v>0</v>
      </c>
      <c r="K143" s="221" t="s">
        <v>168</v>
      </c>
      <c r="L143" s="45"/>
      <c r="M143" s="226" t="s">
        <v>1</v>
      </c>
      <c r="N143" s="227" t="s">
        <v>45</v>
      </c>
      <c r="O143" s="92"/>
      <c r="P143" s="228">
        <f>O143*H143</f>
        <v>0</v>
      </c>
      <c r="Q143" s="228">
        <v>0</v>
      </c>
      <c r="R143" s="228">
        <f>Q143*H143</f>
        <v>0</v>
      </c>
      <c r="S143" s="228">
        <v>0</v>
      </c>
      <c r="T143" s="229">
        <f>S143*H143</f>
        <v>0</v>
      </c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R143" s="230" t="s">
        <v>184</v>
      </c>
      <c r="AT143" s="230" t="s">
        <v>164</v>
      </c>
      <c r="AU143" s="230" t="s">
        <v>90</v>
      </c>
      <c r="AY143" s="18" t="s">
        <v>161</v>
      </c>
      <c r="BE143" s="231">
        <f>IF(N143="základní",J143,0)</f>
        <v>0</v>
      </c>
      <c r="BF143" s="231">
        <f>IF(N143="snížená",J143,0)</f>
        <v>0</v>
      </c>
      <c r="BG143" s="231">
        <f>IF(N143="zákl. přenesená",J143,0)</f>
        <v>0</v>
      </c>
      <c r="BH143" s="231">
        <f>IF(N143="sníž. přenesená",J143,0)</f>
        <v>0</v>
      </c>
      <c r="BI143" s="231">
        <f>IF(N143="nulová",J143,0)</f>
        <v>0</v>
      </c>
      <c r="BJ143" s="18" t="s">
        <v>88</v>
      </c>
      <c r="BK143" s="231">
        <f>ROUND(I143*H143,2)</f>
        <v>0</v>
      </c>
      <c r="BL143" s="18" t="s">
        <v>184</v>
      </c>
      <c r="BM143" s="230" t="s">
        <v>840</v>
      </c>
    </row>
    <row r="144" s="2" customFormat="1" ht="16.5" customHeight="1">
      <c r="A144" s="39"/>
      <c r="B144" s="40"/>
      <c r="C144" s="219" t="s">
        <v>193</v>
      </c>
      <c r="D144" s="219" t="s">
        <v>164</v>
      </c>
      <c r="E144" s="220" t="s">
        <v>841</v>
      </c>
      <c r="F144" s="221" t="s">
        <v>842</v>
      </c>
      <c r="G144" s="222" t="s">
        <v>248</v>
      </c>
      <c r="H144" s="223">
        <v>35.450000000000003</v>
      </c>
      <c r="I144" s="224"/>
      <c r="J144" s="225">
        <f>ROUND(I144*H144,2)</f>
        <v>0</v>
      </c>
      <c r="K144" s="221" t="s">
        <v>168</v>
      </c>
      <c r="L144" s="45"/>
      <c r="M144" s="226" t="s">
        <v>1</v>
      </c>
      <c r="N144" s="227" t="s">
        <v>45</v>
      </c>
      <c r="O144" s="92"/>
      <c r="P144" s="228">
        <f>O144*H144</f>
        <v>0</v>
      </c>
      <c r="Q144" s="228">
        <v>1.0000000000000001E-05</v>
      </c>
      <c r="R144" s="228">
        <f>Q144*H144</f>
        <v>0.00035450000000000005</v>
      </c>
      <c r="S144" s="228">
        <v>0</v>
      </c>
      <c r="T144" s="229">
        <f>S144*H144</f>
        <v>0</v>
      </c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R144" s="230" t="s">
        <v>184</v>
      </c>
      <c r="AT144" s="230" t="s">
        <v>164</v>
      </c>
      <c r="AU144" s="230" t="s">
        <v>90</v>
      </c>
      <c r="AY144" s="18" t="s">
        <v>161</v>
      </c>
      <c r="BE144" s="231">
        <f>IF(N144="základní",J144,0)</f>
        <v>0</v>
      </c>
      <c r="BF144" s="231">
        <f>IF(N144="snížená",J144,0)</f>
        <v>0</v>
      </c>
      <c r="BG144" s="231">
        <f>IF(N144="zákl. přenesená",J144,0)</f>
        <v>0</v>
      </c>
      <c r="BH144" s="231">
        <f>IF(N144="sníž. přenesená",J144,0)</f>
        <v>0</v>
      </c>
      <c r="BI144" s="231">
        <f>IF(N144="nulová",J144,0)</f>
        <v>0</v>
      </c>
      <c r="BJ144" s="18" t="s">
        <v>88</v>
      </c>
      <c r="BK144" s="231">
        <f>ROUND(I144*H144,2)</f>
        <v>0</v>
      </c>
      <c r="BL144" s="18" t="s">
        <v>184</v>
      </c>
      <c r="BM144" s="230" t="s">
        <v>843</v>
      </c>
    </row>
    <row r="145" s="2" customFormat="1" ht="24.15" customHeight="1">
      <c r="A145" s="39"/>
      <c r="B145" s="40"/>
      <c r="C145" s="219" t="s">
        <v>197</v>
      </c>
      <c r="D145" s="219" t="s">
        <v>164</v>
      </c>
      <c r="E145" s="220" t="s">
        <v>844</v>
      </c>
      <c r="F145" s="221" t="s">
        <v>845</v>
      </c>
      <c r="G145" s="222" t="s">
        <v>248</v>
      </c>
      <c r="H145" s="223">
        <v>35.450000000000003</v>
      </c>
      <c r="I145" s="224"/>
      <c r="J145" s="225">
        <f>ROUND(I145*H145,2)</f>
        <v>0</v>
      </c>
      <c r="K145" s="221" t="s">
        <v>168</v>
      </c>
      <c r="L145" s="45"/>
      <c r="M145" s="226" t="s">
        <v>1</v>
      </c>
      <c r="N145" s="227" t="s">
        <v>45</v>
      </c>
      <c r="O145" s="92"/>
      <c r="P145" s="228">
        <f>O145*H145</f>
        <v>0</v>
      </c>
      <c r="Q145" s="228">
        <v>4.0000000000000003E-05</v>
      </c>
      <c r="R145" s="228">
        <f>Q145*H145</f>
        <v>0.0014180000000000002</v>
      </c>
      <c r="S145" s="228">
        <v>0</v>
      </c>
      <c r="T145" s="229">
        <f>S145*H145</f>
        <v>0</v>
      </c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R145" s="230" t="s">
        <v>184</v>
      </c>
      <c r="AT145" s="230" t="s">
        <v>164</v>
      </c>
      <c r="AU145" s="230" t="s">
        <v>90</v>
      </c>
      <c r="AY145" s="18" t="s">
        <v>161</v>
      </c>
      <c r="BE145" s="231">
        <f>IF(N145="základní",J145,0)</f>
        <v>0</v>
      </c>
      <c r="BF145" s="231">
        <f>IF(N145="snížená",J145,0)</f>
        <v>0</v>
      </c>
      <c r="BG145" s="231">
        <f>IF(N145="zákl. přenesená",J145,0)</f>
        <v>0</v>
      </c>
      <c r="BH145" s="231">
        <f>IF(N145="sníž. přenesená",J145,0)</f>
        <v>0</v>
      </c>
      <c r="BI145" s="231">
        <f>IF(N145="nulová",J145,0)</f>
        <v>0</v>
      </c>
      <c r="BJ145" s="18" t="s">
        <v>88</v>
      </c>
      <c r="BK145" s="231">
        <f>ROUND(I145*H145,2)</f>
        <v>0</v>
      </c>
      <c r="BL145" s="18" t="s">
        <v>184</v>
      </c>
      <c r="BM145" s="230" t="s">
        <v>846</v>
      </c>
    </row>
    <row r="146" s="2" customFormat="1" ht="16.5" customHeight="1">
      <c r="A146" s="39"/>
      <c r="B146" s="40"/>
      <c r="C146" s="219" t="s">
        <v>203</v>
      </c>
      <c r="D146" s="219" t="s">
        <v>164</v>
      </c>
      <c r="E146" s="220" t="s">
        <v>847</v>
      </c>
      <c r="F146" s="221" t="s">
        <v>848</v>
      </c>
      <c r="G146" s="222" t="s">
        <v>441</v>
      </c>
      <c r="H146" s="223">
        <v>8</v>
      </c>
      <c r="I146" s="224"/>
      <c r="J146" s="225">
        <f>ROUND(I146*H146,2)</f>
        <v>0</v>
      </c>
      <c r="K146" s="221" t="s">
        <v>168</v>
      </c>
      <c r="L146" s="45"/>
      <c r="M146" s="226" t="s">
        <v>1</v>
      </c>
      <c r="N146" s="227" t="s">
        <v>45</v>
      </c>
      <c r="O146" s="92"/>
      <c r="P146" s="228">
        <f>O146*H146</f>
        <v>0</v>
      </c>
      <c r="Q146" s="228">
        <v>0</v>
      </c>
      <c r="R146" s="228">
        <f>Q146*H146</f>
        <v>0</v>
      </c>
      <c r="S146" s="228">
        <v>0.0070000000000000001</v>
      </c>
      <c r="T146" s="229">
        <f>S146*H146</f>
        <v>0.056000000000000001</v>
      </c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R146" s="230" t="s">
        <v>184</v>
      </c>
      <c r="AT146" s="230" t="s">
        <v>164</v>
      </c>
      <c r="AU146" s="230" t="s">
        <v>90</v>
      </c>
      <c r="AY146" s="18" t="s">
        <v>161</v>
      </c>
      <c r="BE146" s="231">
        <f>IF(N146="základní",J146,0)</f>
        <v>0</v>
      </c>
      <c r="BF146" s="231">
        <f>IF(N146="snížená",J146,0)</f>
        <v>0</v>
      </c>
      <c r="BG146" s="231">
        <f>IF(N146="zákl. přenesená",J146,0)</f>
        <v>0</v>
      </c>
      <c r="BH146" s="231">
        <f>IF(N146="sníž. přenesená",J146,0)</f>
        <v>0</v>
      </c>
      <c r="BI146" s="231">
        <f>IF(N146="nulová",J146,0)</f>
        <v>0</v>
      </c>
      <c r="BJ146" s="18" t="s">
        <v>88</v>
      </c>
      <c r="BK146" s="231">
        <f>ROUND(I146*H146,2)</f>
        <v>0</v>
      </c>
      <c r="BL146" s="18" t="s">
        <v>184</v>
      </c>
      <c r="BM146" s="230" t="s">
        <v>849</v>
      </c>
    </row>
    <row r="147" s="2" customFormat="1" ht="16.5" customHeight="1">
      <c r="A147" s="39"/>
      <c r="B147" s="40"/>
      <c r="C147" s="219" t="s">
        <v>208</v>
      </c>
      <c r="D147" s="219" t="s">
        <v>164</v>
      </c>
      <c r="E147" s="220" t="s">
        <v>850</v>
      </c>
      <c r="F147" s="221" t="s">
        <v>851</v>
      </c>
      <c r="G147" s="222" t="s">
        <v>441</v>
      </c>
      <c r="H147" s="223">
        <v>4</v>
      </c>
      <c r="I147" s="224"/>
      <c r="J147" s="225">
        <f>ROUND(I147*H147,2)</f>
        <v>0</v>
      </c>
      <c r="K147" s="221" t="s">
        <v>168</v>
      </c>
      <c r="L147" s="45"/>
      <c r="M147" s="226" t="s">
        <v>1</v>
      </c>
      <c r="N147" s="227" t="s">
        <v>45</v>
      </c>
      <c r="O147" s="92"/>
      <c r="P147" s="228">
        <f>O147*H147</f>
        <v>0</v>
      </c>
      <c r="Q147" s="228">
        <v>0</v>
      </c>
      <c r="R147" s="228">
        <f>Q147*H147</f>
        <v>0</v>
      </c>
      <c r="S147" s="228">
        <v>0.0022000000000000001</v>
      </c>
      <c r="T147" s="229">
        <f>S147*H147</f>
        <v>0.0088000000000000005</v>
      </c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R147" s="230" t="s">
        <v>184</v>
      </c>
      <c r="AT147" s="230" t="s">
        <v>164</v>
      </c>
      <c r="AU147" s="230" t="s">
        <v>90</v>
      </c>
      <c r="AY147" s="18" t="s">
        <v>161</v>
      </c>
      <c r="BE147" s="231">
        <f>IF(N147="základní",J147,0)</f>
        <v>0</v>
      </c>
      <c r="BF147" s="231">
        <f>IF(N147="snížená",J147,0)</f>
        <v>0</v>
      </c>
      <c r="BG147" s="231">
        <f>IF(N147="zákl. přenesená",J147,0)</f>
        <v>0</v>
      </c>
      <c r="BH147" s="231">
        <f>IF(N147="sníž. přenesená",J147,0)</f>
        <v>0</v>
      </c>
      <c r="BI147" s="231">
        <f>IF(N147="nulová",J147,0)</f>
        <v>0</v>
      </c>
      <c r="BJ147" s="18" t="s">
        <v>88</v>
      </c>
      <c r="BK147" s="231">
        <f>ROUND(I147*H147,2)</f>
        <v>0</v>
      </c>
      <c r="BL147" s="18" t="s">
        <v>184</v>
      </c>
      <c r="BM147" s="230" t="s">
        <v>852</v>
      </c>
    </row>
    <row r="148" s="2" customFormat="1" ht="24.15" customHeight="1">
      <c r="A148" s="39"/>
      <c r="B148" s="40"/>
      <c r="C148" s="219" t="s">
        <v>215</v>
      </c>
      <c r="D148" s="219" t="s">
        <v>164</v>
      </c>
      <c r="E148" s="220" t="s">
        <v>853</v>
      </c>
      <c r="F148" s="221" t="s">
        <v>854</v>
      </c>
      <c r="G148" s="222" t="s">
        <v>441</v>
      </c>
      <c r="H148" s="223">
        <v>3</v>
      </c>
      <c r="I148" s="224"/>
      <c r="J148" s="225">
        <f>ROUND(I148*H148,2)</f>
        <v>0</v>
      </c>
      <c r="K148" s="221" t="s">
        <v>168</v>
      </c>
      <c r="L148" s="45"/>
      <c r="M148" s="226" t="s">
        <v>1</v>
      </c>
      <c r="N148" s="227" t="s">
        <v>45</v>
      </c>
      <c r="O148" s="92"/>
      <c r="P148" s="228">
        <f>O148*H148</f>
        <v>0</v>
      </c>
      <c r="Q148" s="228">
        <v>0</v>
      </c>
      <c r="R148" s="228">
        <f>Q148*H148</f>
        <v>0</v>
      </c>
      <c r="S148" s="228">
        <v>0.0089999999999999993</v>
      </c>
      <c r="T148" s="229">
        <f>S148*H148</f>
        <v>0.026999999999999996</v>
      </c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R148" s="230" t="s">
        <v>184</v>
      </c>
      <c r="AT148" s="230" t="s">
        <v>164</v>
      </c>
      <c r="AU148" s="230" t="s">
        <v>90</v>
      </c>
      <c r="AY148" s="18" t="s">
        <v>161</v>
      </c>
      <c r="BE148" s="231">
        <f>IF(N148="základní",J148,0)</f>
        <v>0</v>
      </c>
      <c r="BF148" s="231">
        <f>IF(N148="snížená",J148,0)</f>
        <v>0</v>
      </c>
      <c r="BG148" s="231">
        <f>IF(N148="zákl. přenesená",J148,0)</f>
        <v>0</v>
      </c>
      <c r="BH148" s="231">
        <f>IF(N148="sníž. přenesená",J148,0)</f>
        <v>0</v>
      </c>
      <c r="BI148" s="231">
        <f>IF(N148="nulová",J148,0)</f>
        <v>0</v>
      </c>
      <c r="BJ148" s="18" t="s">
        <v>88</v>
      </c>
      <c r="BK148" s="231">
        <f>ROUND(I148*H148,2)</f>
        <v>0</v>
      </c>
      <c r="BL148" s="18" t="s">
        <v>184</v>
      </c>
      <c r="BM148" s="230" t="s">
        <v>855</v>
      </c>
    </row>
    <row r="149" s="2" customFormat="1">
      <c r="A149" s="39"/>
      <c r="B149" s="40"/>
      <c r="C149" s="41"/>
      <c r="D149" s="232" t="s">
        <v>171</v>
      </c>
      <c r="E149" s="41"/>
      <c r="F149" s="233" t="s">
        <v>856</v>
      </c>
      <c r="G149" s="41"/>
      <c r="H149" s="41"/>
      <c r="I149" s="234"/>
      <c r="J149" s="41"/>
      <c r="K149" s="41"/>
      <c r="L149" s="45"/>
      <c r="M149" s="235"/>
      <c r="N149" s="236"/>
      <c r="O149" s="92"/>
      <c r="P149" s="92"/>
      <c r="Q149" s="92"/>
      <c r="R149" s="92"/>
      <c r="S149" s="92"/>
      <c r="T149" s="93"/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T149" s="18" t="s">
        <v>171</v>
      </c>
      <c r="AU149" s="18" t="s">
        <v>90</v>
      </c>
    </row>
    <row r="150" s="2" customFormat="1" ht="24.15" customHeight="1">
      <c r="A150" s="39"/>
      <c r="B150" s="40"/>
      <c r="C150" s="219" t="s">
        <v>219</v>
      </c>
      <c r="D150" s="219" t="s">
        <v>164</v>
      </c>
      <c r="E150" s="220" t="s">
        <v>857</v>
      </c>
      <c r="F150" s="221" t="s">
        <v>858</v>
      </c>
      <c r="G150" s="222" t="s">
        <v>441</v>
      </c>
      <c r="H150" s="223">
        <v>1.5</v>
      </c>
      <c r="I150" s="224"/>
      <c r="J150" s="225">
        <f>ROUND(I150*H150,2)</f>
        <v>0</v>
      </c>
      <c r="K150" s="221" t="s">
        <v>168</v>
      </c>
      <c r="L150" s="45"/>
      <c r="M150" s="226" t="s">
        <v>1</v>
      </c>
      <c r="N150" s="227" t="s">
        <v>45</v>
      </c>
      <c r="O150" s="92"/>
      <c r="P150" s="228">
        <f>O150*H150</f>
        <v>0</v>
      </c>
      <c r="Q150" s="228">
        <v>0</v>
      </c>
      <c r="R150" s="228">
        <f>Q150*H150</f>
        <v>0</v>
      </c>
      <c r="S150" s="228">
        <v>0.017999999999999999</v>
      </c>
      <c r="T150" s="229">
        <f>S150*H150</f>
        <v>0.026999999999999996</v>
      </c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R150" s="230" t="s">
        <v>184</v>
      </c>
      <c r="AT150" s="230" t="s">
        <v>164</v>
      </c>
      <c r="AU150" s="230" t="s">
        <v>90</v>
      </c>
      <c r="AY150" s="18" t="s">
        <v>161</v>
      </c>
      <c r="BE150" s="231">
        <f>IF(N150="základní",J150,0)</f>
        <v>0</v>
      </c>
      <c r="BF150" s="231">
        <f>IF(N150="snížená",J150,0)</f>
        <v>0</v>
      </c>
      <c r="BG150" s="231">
        <f>IF(N150="zákl. přenesená",J150,0)</f>
        <v>0</v>
      </c>
      <c r="BH150" s="231">
        <f>IF(N150="sníž. přenesená",J150,0)</f>
        <v>0</v>
      </c>
      <c r="BI150" s="231">
        <f>IF(N150="nulová",J150,0)</f>
        <v>0</v>
      </c>
      <c r="BJ150" s="18" t="s">
        <v>88</v>
      </c>
      <c r="BK150" s="231">
        <f>ROUND(I150*H150,2)</f>
        <v>0</v>
      </c>
      <c r="BL150" s="18" t="s">
        <v>184</v>
      </c>
      <c r="BM150" s="230" t="s">
        <v>859</v>
      </c>
    </row>
    <row r="151" s="2" customFormat="1">
      <c r="A151" s="39"/>
      <c r="B151" s="40"/>
      <c r="C151" s="41"/>
      <c r="D151" s="232" t="s">
        <v>171</v>
      </c>
      <c r="E151" s="41"/>
      <c r="F151" s="233" t="s">
        <v>860</v>
      </c>
      <c r="G151" s="41"/>
      <c r="H151" s="41"/>
      <c r="I151" s="234"/>
      <c r="J151" s="41"/>
      <c r="K151" s="41"/>
      <c r="L151" s="45"/>
      <c r="M151" s="235"/>
      <c r="N151" s="236"/>
      <c r="O151" s="92"/>
      <c r="P151" s="92"/>
      <c r="Q151" s="92"/>
      <c r="R151" s="92"/>
      <c r="S151" s="92"/>
      <c r="T151" s="93"/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T151" s="18" t="s">
        <v>171</v>
      </c>
      <c r="AU151" s="18" t="s">
        <v>90</v>
      </c>
    </row>
    <row r="152" s="2" customFormat="1" ht="24.15" customHeight="1">
      <c r="A152" s="39"/>
      <c r="B152" s="40"/>
      <c r="C152" s="219" t="s">
        <v>8</v>
      </c>
      <c r="D152" s="219" t="s">
        <v>164</v>
      </c>
      <c r="E152" s="220" t="s">
        <v>432</v>
      </c>
      <c r="F152" s="221" t="s">
        <v>433</v>
      </c>
      <c r="G152" s="222" t="s">
        <v>191</v>
      </c>
      <c r="H152" s="223">
        <v>2</v>
      </c>
      <c r="I152" s="224"/>
      <c r="J152" s="225">
        <f>ROUND(I152*H152,2)</f>
        <v>0</v>
      </c>
      <c r="K152" s="221" t="s">
        <v>308</v>
      </c>
      <c r="L152" s="45"/>
      <c r="M152" s="226" t="s">
        <v>1</v>
      </c>
      <c r="N152" s="227" t="s">
        <v>45</v>
      </c>
      <c r="O152" s="92"/>
      <c r="P152" s="228">
        <f>O152*H152</f>
        <v>0</v>
      </c>
      <c r="Q152" s="228">
        <v>0.00076000000000000004</v>
      </c>
      <c r="R152" s="228">
        <f>Q152*H152</f>
        <v>0.0015200000000000001</v>
      </c>
      <c r="S152" s="228">
        <v>0.0020999999999999999</v>
      </c>
      <c r="T152" s="229">
        <f>S152*H152</f>
        <v>0.0041999999999999997</v>
      </c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R152" s="230" t="s">
        <v>184</v>
      </c>
      <c r="AT152" s="230" t="s">
        <v>164</v>
      </c>
      <c r="AU152" s="230" t="s">
        <v>90</v>
      </c>
      <c r="AY152" s="18" t="s">
        <v>161</v>
      </c>
      <c r="BE152" s="231">
        <f>IF(N152="základní",J152,0)</f>
        <v>0</v>
      </c>
      <c r="BF152" s="231">
        <f>IF(N152="snížená",J152,0)</f>
        <v>0</v>
      </c>
      <c r="BG152" s="231">
        <f>IF(N152="zákl. přenesená",J152,0)</f>
        <v>0</v>
      </c>
      <c r="BH152" s="231">
        <f>IF(N152="sníž. přenesená",J152,0)</f>
        <v>0</v>
      </c>
      <c r="BI152" s="231">
        <f>IF(N152="nulová",J152,0)</f>
        <v>0</v>
      </c>
      <c r="BJ152" s="18" t="s">
        <v>88</v>
      </c>
      <c r="BK152" s="231">
        <f>ROUND(I152*H152,2)</f>
        <v>0</v>
      </c>
      <c r="BL152" s="18" t="s">
        <v>184</v>
      </c>
      <c r="BM152" s="230" t="s">
        <v>861</v>
      </c>
    </row>
    <row r="153" s="2" customFormat="1" ht="24.15" customHeight="1">
      <c r="A153" s="39"/>
      <c r="B153" s="40"/>
      <c r="C153" s="219" t="s">
        <v>230</v>
      </c>
      <c r="D153" s="219" t="s">
        <v>164</v>
      </c>
      <c r="E153" s="220" t="s">
        <v>862</v>
      </c>
      <c r="F153" s="221" t="s">
        <v>863</v>
      </c>
      <c r="G153" s="222" t="s">
        <v>191</v>
      </c>
      <c r="H153" s="223">
        <v>1</v>
      </c>
      <c r="I153" s="224"/>
      <c r="J153" s="225">
        <f>ROUND(I153*H153,2)</f>
        <v>0</v>
      </c>
      <c r="K153" s="221" t="s">
        <v>308</v>
      </c>
      <c r="L153" s="45"/>
      <c r="M153" s="226" t="s">
        <v>1</v>
      </c>
      <c r="N153" s="227" t="s">
        <v>45</v>
      </c>
      <c r="O153" s="92"/>
      <c r="P153" s="228">
        <f>O153*H153</f>
        <v>0</v>
      </c>
      <c r="Q153" s="228">
        <v>0.0011800000000000001</v>
      </c>
      <c r="R153" s="228">
        <f>Q153*H153</f>
        <v>0.0011800000000000001</v>
      </c>
      <c r="S153" s="228">
        <v>0.014</v>
      </c>
      <c r="T153" s="229">
        <f>S153*H153</f>
        <v>0.014</v>
      </c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R153" s="230" t="s">
        <v>184</v>
      </c>
      <c r="AT153" s="230" t="s">
        <v>164</v>
      </c>
      <c r="AU153" s="230" t="s">
        <v>90</v>
      </c>
      <c r="AY153" s="18" t="s">
        <v>161</v>
      </c>
      <c r="BE153" s="231">
        <f>IF(N153="základní",J153,0)</f>
        <v>0</v>
      </c>
      <c r="BF153" s="231">
        <f>IF(N153="snížená",J153,0)</f>
        <v>0</v>
      </c>
      <c r="BG153" s="231">
        <f>IF(N153="zákl. přenesená",J153,0)</f>
        <v>0</v>
      </c>
      <c r="BH153" s="231">
        <f>IF(N153="sníž. přenesená",J153,0)</f>
        <v>0</v>
      </c>
      <c r="BI153" s="231">
        <f>IF(N153="nulová",J153,0)</f>
        <v>0</v>
      </c>
      <c r="BJ153" s="18" t="s">
        <v>88</v>
      </c>
      <c r="BK153" s="231">
        <f>ROUND(I153*H153,2)</f>
        <v>0</v>
      </c>
      <c r="BL153" s="18" t="s">
        <v>184</v>
      </c>
      <c r="BM153" s="230" t="s">
        <v>864</v>
      </c>
    </row>
    <row r="154" s="12" customFormat="1" ht="22.8" customHeight="1">
      <c r="A154" s="12"/>
      <c r="B154" s="203"/>
      <c r="C154" s="204"/>
      <c r="D154" s="205" t="s">
        <v>79</v>
      </c>
      <c r="E154" s="217" t="s">
        <v>277</v>
      </c>
      <c r="F154" s="217" t="s">
        <v>278</v>
      </c>
      <c r="G154" s="204"/>
      <c r="H154" s="204"/>
      <c r="I154" s="207"/>
      <c r="J154" s="218">
        <f>BK154</f>
        <v>0</v>
      </c>
      <c r="K154" s="204"/>
      <c r="L154" s="209"/>
      <c r="M154" s="210"/>
      <c r="N154" s="211"/>
      <c r="O154" s="211"/>
      <c r="P154" s="212">
        <f>SUM(P155:P163)</f>
        <v>0</v>
      </c>
      <c r="Q154" s="211"/>
      <c r="R154" s="212">
        <f>SUM(R155:R163)</f>
        <v>0</v>
      </c>
      <c r="S154" s="211"/>
      <c r="T154" s="213">
        <f>SUM(T155:T163)</f>
        <v>0</v>
      </c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R154" s="214" t="s">
        <v>88</v>
      </c>
      <c r="AT154" s="215" t="s">
        <v>79</v>
      </c>
      <c r="AU154" s="215" t="s">
        <v>88</v>
      </c>
      <c r="AY154" s="214" t="s">
        <v>161</v>
      </c>
      <c r="BK154" s="216">
        <f>SUM(BK155:BK163)</f>
        <v>0</v>
      </c>
    </row>
    <row r="155" s="2" customFormat="1" ht="24.15" customHeight="1">
      <c r="A155" s="39"/>
      <c r="B155" s="40"/>
      <c r="C155" s="219" t="s">
        <v>305</v>
      </c>
      <c r="D155" s="219" t="s">
        <v>164</v>
      </c>
      <c r="E155" s="220" t="s">
        <v>279</v>
      </c>
      <c r="F155" s="221" t="s">
        <v>280</v>
      </c>
      <c r="G155" s="222" t="s">
        <v>281</v>
      </c>
      <c r="H155" s="223">
        <v>0.96899999999999997</v>
      </c>
      <c r="I155" s="224"/>
      <c r="J155" s="225">
        <f>ROUND(I155*H155,2)</f>
        <v>0</v>
      </c>
      <c r="K155" s="221" t="s">
        <v>168</v>
      </c>
      <c r="L155" s="45"/>
      <c r="M155" s="226" t="s">
        <v>1</v>
      </c>
      <c r="N155" s="227" t="s">
        <v>45</v>
      </c>
      <c r="O155" s="92"/>
      <c r="P155" s="228">
        <f>O155*H155</f>
        <v>0</v>
      </c>
      <c r="Q155" s="228">
        <v>0</v>
      </c>
      <c r="R155" s="228">
        <f>Q155*H155</f>
        <v>0</v>
      </c>
      <c r="S155" s="228">
        <v>0</v>
      </c>
      <c r="T155" s="229">
        <f>S155*H155</f>
        <v>0</v>
      </c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R155" s="230" t="s">
        <v>184</v>
      </c>
      <c r="AT155" s="230" t="s">
        <v>164</v>
      </c>
      <c r="AU155" s="230" t="s">
        <v>90</v>
      </c>
      <c r="AY155" s="18" t="s">
        <v>161</v>
      </c>
      <c r="BE155" s="231">
        <f>IF(N155="základní",J155,0)</f>
        <v>0</v>
      </c>
      <c r="BF155" s="231">
        <f>IF(N155="snížená",J155,0)</f>
        <v>0</v>
      </c>
      <c r="BG155" s="231">
        <f>IF(N155="zákl. přenesená",J155,0)</f>
        <v>0</v>
      </c>
      <c r="BH155" s="231">
        <f>IF(N155="sníž. přenesená",J155,0)</f>
        <v>0</v>
      </c>
      <c r="BI155" s="231">
        <f>IF(N155="nulová",J155,0)</f>
        <v>0</v>
      </c>
      <c r="BJ155" s="18" t="s">
        <v>88</v>
      </c>
      <c r="BK155" s="231">
        <f>ROUND(I155*H155,2)</f>
        <v>0</v>
      </c>
      <c r="BL155" s="18" t="s">
        <v>184</v>
      </c>
      <c r="BM155" s="230" t="s">
        <v>865</v>
      </c>
    </row>
    <row r="156" s="2" customFormat="1" ht="33" customHeight="1">
      <c r="A156" s="39"/>
      <c r="B156" s="40"/>
      <c r="C156" s="219" t="s">
        <v>312</v>
      </c>
      <c r="D156" s="219" t="s">
        <v>164</v>
      </c>
      <c r="E156" s="220" t="s">
        <v>283</v>
      </c>
      <c r="F156" s="221" t="s">
        <v>284</v>
      </c>
      <c r="G156" s="222" t="s">
        <v>281</v>
      </c>
      <c r="H156" s="223">
        <v>9.6899999999999995</v>
      </c>
      <c r="I156" s="224"/>
      <c r="J156" s="225">
        <f>ROUND(I156*H156,2)</f>
        <v>0</v>
      </c>
      <c r="K156" s="221" t="s">
        <v>168</v>
      </c>
      <c r="L156" s="45"/>
      <c r="M156" s="226" t="s">
        <v>1</v>
      </c>
      <c r="N156" s="227" t="s">
        <v>45</v>
      </c>
      <c r="O156" s="92"/>
      <c r="P156" s="228">
        <f>O156*H156</f>
        <v>0</v>
      </c>
      <c r="Q156" s="228">
        <v>0</v>
      </c>
      <c r="R156" s="228">
        <f>Q156*H156</f>
        <v>0</v>
      </c>
      <c r="S156" s="228">
        <v>0</v>
      </c>
      <c r="T156" s="229">
        <f>S156*H156</f>
        <v>0</v>
      </c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R156" s="230" t="s">
        <v>184</v>
      </c>
      <c r="AT156" s="230" t="s">
        <v>164</v>
      </c>
      <c r="AU156" s="230" t="s">
        <v>90</v>
      </c>
      <c r="AY156" s="18" t="s">
        <v>161</v>
      </c>
      <c r="BE156" s="231">
        <f>IF(N156="základní",J156,0)</f>
        <v>0</v>
      </c>
      <c r="BF156" s="231">
        <f>IF(N156="snížená",J156,0)</f>
        <v>0</v>
      </c>
      <c r="BG156" s="231">
        <f>IF(N156="zákl. přenesená",J156,0)</f>
        <v>0</v>
      </c>
      <c r="BH156" s="231">
        <f>IF(N156="sníž. přenesená",J156,0)</f>
        <v>0</v>
      </c>
      <c r="BI156" s="231">
        <f>IF(N156="nulová",J156,0)</f>
        <v>0</v>
      </c>
      <c r="BJ156" s="18" t="s">
        <v>88</v>
      </c>
      <c r="BK156" s="231">
        <f>ROUND(I156*H156,2)</f>
        <v>0</v>
      </c>
      <c r="BL156" s="18" t="s">
        <v>184</v>
      </c>
      <c r="BM156" s="230" t="s">
        <v>866</v>
      </c>
    </row>
    <row r="157" s="13" customFormat="1">
      <c r="A157" s="13"/>
      <c r="B157" s="241"/>
      <c r="C157" s="242"/>
      <c r="D157" s="232" t="s">
        <v>250</v>
      </c>
      <c r="E157" s="242"/>
      <c r="F157" s="244" t="s">
        <v>867</v>
      </c>
      <c r="G157" s="242"/>
      <c r="H157" s="245">
        <v>9.6899999999999995</v>
      </c>
      <c r="I157" s="246"/>
      <c r="J157" s="242"/>
      <c r="K157" s="242"/>
      <c r="L157" s="247"/>
      <c r="M157" s="248"/>
      <c r="N157" s="249"/>
      <c r="O157" s="249"/>
      <c r="P157" s="249"/>
      <c r="Q157" s="249"/>
      <c r="R157" s="249"/>
      <c r="S157" s="249"/>
      <c r="T157" s="250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51" t="s">
        <v>250</v>
      </c>
      <c r="AU157" s="251" t="s">
        <v>90</v>
      </c>
      <c r="AV157" s="13" t="s">
        <v>90</v>
      </c>
      <c r="AW157" s="13" t="s">
        <v>4</v>
      </c>
      <c r="AX157" s="13" t="s">
        <v>88</v>
      </c>
      <c r="AY157" s="251" t="s">
        <v>161</v>
      </c>
    </row>
    <row r="158" s="2" customFormat="1" ht="24.15" customHeight="1">
      <c r="A158" s="39"/>
      <c r="B158" s="40"/>
      <c r="C158" s="219" t="s">
        <v>303</v>
      </c>
      <c r="D158" s="219" t="s">
        <v>164</v>
      </c>
      <c r="E158" s="220" t="s">
        <v>287</v>
      </c>
      <c r="F158" s="221" t="s">
        <v>288</v>
      </c>
      <c r="G158" s="222" t="s">
        <v>281</v>
      </c>
      <c r="H158" s="223">
        <v>0.96899999999999997</v>
      </c>
      <c r="I158" s="224"/>
      <c r="J158" s="225">
        <f>ROUND(I158*H158,2)</f>
        <v>0</v>
      </c>
      <c r="K158" s="221" t="s">
        <v>168</v>
      </c>
      <c r="L158" s="45"/>
      <c r="M158" s="226" t="s">
        <v>1</v>
      </c>
      <c r="N158" s="227" t="s">
        <v>45</v>
      </c>
      <c r="O158" s="92"/>
      <c r="P158" s="228">
        <f>O158*H158</f>
        <v>0</v>
      </c>
      <c r="Q158" s="228">
        <v>0</v>
      </c>
      <c r="R158" s="228">
        <f>Q158*H158</f>
        <v>0</v>
      </c>
      <c r="S158" s="228">
        <v>0</v>
      </c>
      <c r="T158" s="229">
        <f>S158*H158</f>
        <v>0</v>
      </c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R158" s="230" t="s">
        <v>184</v>
      </c>
      <c r="AT158" s="230" t="s">
        <v>164</v>
      </c>
      <c r="AU158" s="230" t="s">
        <v>90</v>
      </c>
      <c r="AY158" s="18" t="s">
        <v>161</v>
      </c>
      <c r="BE158" s="231">
        <f>IF(N158="základní",J158,0)</f>
        <v>0</v>
      </c>
      <c r="BF158" s="231">
        <f>IF(N158="snížená",J158,0)</f>
        <v>0</v>
      </c>
      <c r="BG158" s="231">
        <f>IF(N158="zákl. přenesená",J158,0)</f>
        <v>0</v>
      </c>
      <c r="BH158" s="231">
        <f>IF(N158="sníž. přenesená",J158,0)</f>
        <v>0</v>
      </c>
      <c r="BI158" s="231">
        <f>IF(N158="nulová",J158,0)</f>
        <v>0</v>
      </c>
      <c r="BJ158" s="18" t="s">
        <v>88</v>
      </c>
      <c r="BK158" s="231">
        <f>ROUND(I158*H158,2)</f>
        <v>0</v>
      </c>
      <c r="BL158" s="18" t="s">
        <v>184</v>
      </c>
      <c r="BM158" s="230" t="s">
        <v>868</v>
      </c>
    </row>
    <row r="159" s="2" customFormat="1" ht="24.15" customHeight="1">
      <c r="A159" s="39"/>
      <c r="B159" s="40"/>
      <c r="C159" s="219" t="s">
        <v>319</v>
      </c>
      <c r="D159" s="219" t="s">
        <v>164</v>
      </c>
      <c r="E159" s="220" t="s">
        <v>290</v>
      </c>
      <c r="F159" s="221" t="s">
        <v>291</v>
      </c>
      <c r="G159" s="222" t="s">
        <v>281</v>
      </c>
      <c r="H159" s="223">
        <v>7.7519999999999998</v>
      </c>
      <c r="I159" s="224"/>
      <c r="J159" s="225">
        <f>ROUND(I159*H159,2)</f>
        <v>0</v>
      </c>
      <c r="K159" s="221" t="s">
        <v>168</v>
      </c>
      <c r="L159" s="45"/>
      <c r="M159" s="226" t="s">
        <v>1</v>
      </c>
      <c r="N159" s="227" t="s">
        <v>45</v>
      </c>
      <c r="O159" s="92"/>
      <c r="P159" s="228">
        <f>O159*H159</f>
        <v>0</v>
      </c>
      <c r="Q159" s="228">
        <v>0</v>
      </c>
      <c r="R159" s="228">
        <f>Q159*H159</f>
        <v>0</v>
      </c>
      <c r="S159" s="228">
        <v>0</v>
      </c>
      <c r="T159" s="229">
        <f>S159*H159</f>
        <v>0</v>
      </c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R159" s="230" t="s">
        <v>184</v>
      </c>
      <c r="AT159" s="230" t="s">
        <v>164</v>
      </c>
      <c r="AU159" s="230" t="s">
        <v>90</v>
      </c>
      <c r="AY159" s="18" t="s">
        <v>161</v>
      </c>
      <c r="BE159" s="231">
        <f>IF(N159="základní",J159,0)</f>
        <v>0</v>
      </c>
      <c r="BF159" s="231">
        <f>IF(N159="snížená",J159,0)</f>
        <v>0</v>
      </c>
      <c r="BG159" s="231">
        <f>IF(N159="zákl. přenesená",J159,0)</f>
        <v>0</v>
      </c>
      <c r="BH159" s="231">
        <f>IF(N159="sníž. přenesená",J159,0)</f>
        <v>0</v>
      </c>
      <c r="BI159" s="231">
        <f>IF(N159="nulová",J159,0)</f>
        <v>0</v>
      </c>
      <c r="BJ159" s="18" t="s">
        <v>88</v>
      </c>
      <c r="BK159" s="231">
        <f>ROUND(I159*H159,2)</f>
        <v>0</v>
      </c>
      <c r="BL159" s="18" t="s">
        <v>184</v>
      </c>
      <c r="BM159" s="230" t="s">
        <v>869</v>
      </c>
    </row>
    <row r="160" s="13" customFormat="1">
      <c r="A160" s="13"/>
      <c r="B160" s="241"/>
      <c r="C160" s="242"/>
      <c r="D160" s="232" t="s">
        <v>250</v>
      </c>
      <c r="E160" s="242"/>
      <c r="F160" s="244" t="s">
        <v>870</v>
      </c>
      <c r="G160" s="242"/>
      <c r="H160" s="245">
        <v>7.7519999999999998</v>
      </c>
      <c r="I160" s="246"/>
      <c r="J160" s="242"/>
      <c r="K160" s="242"/>
      <c r="L160" s="247"/>
      <c r="M160" s="248"/>
      <c r="N160" s="249"/>
      <c r="O160" s="249"/>
      <c r="P160" s="249"/>
      <c r="Q160" s="249"/>
      <c r="R160" s="249"/>
      <c r="S160" s="249"/>
      <c r="T160" s="250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51" t="s">
        <v>250</v>
      </c>
      <c r="AU160" s="251" t="s">
        <v>90</v>
      </c>
      <c r="AV160" s="13" t="s">
        <v>90</v>
      </c>
      <c r="AW160" s="13" t="s">
        <v>4</v>
      </c>
      <c r="AX160" s="13" t="s">
        <v>88</v>
      </c>
      <c r="AY160" s="251" t="s">
        <v>161</v>
      </c>
    </row>
    <row r="161" s="2" customFormat="1" ht="33" customHeight="1">
      <c r="A161" s="39"/>
      <c r="B161" s="40"/>
      <c r="C161" s="219" t="s">
        <v>323</v>
      </c>
      <c r="D161" s="219" t="s">
        <v>164</v>
      </c>
      <c r="E161" s="220" t="s">
        <v>294</v>
      </c>
      <c r="F161" s="221" t="s">
        <v>295</v>
      </c>
      <c r="G161" s="222" t="s">
        <v>281</v>
      </c>
      <c r="H161" s="223">
        <v>0.85499999999999998</v>
      </c>
      <c r="I161" s="224"/>
      <c r="J161" s="225">
        <f>ROUND(I161*H161,2)</f>
        <v>0</v>
      </c>
      <c r="K161" s="221" t="s">
        <v>168</v>
      </c>
      <c r="L161" s="45"/>
      <c r="M161" s="226" t="s">
        <v>1</v>
      </c>
      <c r="N161" s="227" t="s">
        <v>45</v>
      </c>
      <c r="O161" s="92"/>
      <c r="P161" s="228">
        <f>O161*H161</f>
        <v>0</v>
      </c>
      <c r="Q161" s="228">
        <v>0</v>
      </c>
      <c r="R161" s="228">
        <f>Q161*H161</f>
        <v>0</v>
      </c>
      <c r="S161" s="228">
        <v>0</v>
      </c>
      <c r="T161" s="229">
        <f>S161*H161</f>
        <v>0</v>
      </c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R161" s="230" t="s">
        <v>184</v>
      </c>
      <c r="AT161" s="230" t="s">
        <v>164</v>
      </c>
      <c r="AU161" s="230" t="s">
        <v>90</v>
      </c>
      <c r="AY161" s="18" t="s">
        <v>161</v>
      </c>
      <c r="BE161" s="231">
        <f>IF(N161="základní",J161,0)</f>
        <v>0</v>
      </c>
      <c r="BF161" s="231">
        <f>IF(N161="snížená",J161,0)</f>
        <v>0</v>
      </c>
      <c r="BG161" s="231">
        <f>IF(N161="zákl. přenesená",J161,0)</f>
        <v>0</v>
      </c>
      <c r="BH161" s="231">
        <f>IF(N161="sníž. přenesená",J161,0)</f>
        <v>0</v>
      </c>
      <c r="BI161" s="231">
        <f>IF(N161="nulová",J161,0)</f>
        <v>0</v>
      </c>
      <c r="BJ161" s="18" t="s">
        <v>88</v>
      </c>
      <c r="BK161" s="231">
        <f>ROUND(I161*H161,2)</f>
        <v>0</v>
      </c>
      <c r="BL161" s="18" t="s">
        <v>184</v>
      </c>
      <c r="BM161" s="230" t="s">
        <v>871</v>
      </c>
    </row>
    <row r="162" s="13" customFormat="1">
      <c r="A162" s="13"/>
      <c r="B162" s="241"/>
      <c r="C162" s="242"/>
      <c r="D162" s="232" t="s">
        <v>250</v>
      </c>
      <c r="E162" s="243" t="s">
        <v>1</v>
      </c>
      <c r="F162" s="244" t="s">
        <v>872</v>
      </c>
      <c r="G162" s="242"/>
      <c r="H162" s="245">
        <v>0.85499999999999998</v>
      </c>
      <c r="I162" s="246"/>
      <c r="J162" s="242"/>
      <c r="K162" s="242"/>
      <c r="L162" s="247"/>
      <c r="M162" s="248"/>
      <c r="N162" s="249"/>
      <c r="O162" s="249"/>
      <c r="P162" s="249"/>
      <c r="Q162" s="249"/>
      <c r="R162" s="249"/>
      <c r="S162" s="249"/>
      <c r="T162" s="250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51" t="s">
        <v>250</v>
      </c>
      <c r="AU162" s="251" t="s">
        <v>90</v>
      </c>
      <c r="AV162" s="13" t="s">
        <v>90</v>
      </c>
      <c r="AW162" s="13" t="s">
        <v>36</v>
      </c>
      <c r="AX162" s="13" t="s">
        <v>88</v>
      </c>
      <c r="AY162" s="251" t="s">
        <v>161</v>
      </c>
    </row>
    <row r="163" s="2" customFormat="1" ht="37.8" customHeight="1">
      <c r="A163" s="39"/>
      <c r="B163" s="40"/>
      <c r="C163" s="219" t="s">
        <v>327</v>
      </c>
      <c r="D163" s="219" t="s">
        <v>164</v>
      </c>
      <c r="E163" s="220" t="s">
        <v>873</v>
      </c>
      <c r="F163" s="221" t="s">
        <v>874</v>
      </c>
      <c r="G163" s="222" t="s">
        <v>281</v>
      </c>
      <c r="H163" s="223">
        <v>0.096000000000000002</v>
      </c>
      <c r="I163" s="224"/>
      <c r="J163" s="225">
        <f>ROUND(I163*H163,2)</f>
        <v>0</v>
      </c>
      <c r="K163" s="221" t="s">
        <v>168</v>
      </c>
      <c r="L163" s="45"/>
      <c r="M163" s="226" t="s">
        <v>1</v>
      </c>
      <c r="N163" s="227" t="s">
        <v>45</v>
      </c>
      <c r="O163" s="92"/>
      <c r="P163" s="228">
        <f>O163*H163</f>
        <v>0</v>
      </c>
      <c r="Q163" s="228">
        <v>0</v>
      </c>
      <c r="R163" s="228">
        <f>Q163*H163</f>
        <v>0</v>
      </c>
      <c r="S163" s="228">
        <v>0</v>
      </c>
      <c r="T163" s="229">
        <f>S163*H163</f>
        <v>0</v>
      </c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R163" s="230" t="s">
        <v>184</v>
      </c>
      <c r="AT163" s="230" t="s">
        <v>164</v>
      </c>
      <c r="AU163" s="230" t="s">
        <v>90</v>
      </c>
      <c r="AY163" s="18" t="s">
        <v>161</v>
      </c>
      <c r="BE163" s="231">
        <f>IF(N163="základní",J163,0)</f>
        <v>0</v>
      </c>
      <c r="BF163" s="231">
        <f>IF(N163="snížená",J163,0)</f>
        <v>0</v>
      </c>
      <c r="BG163" s="231">
        <f>IF(N163="zákl. přenesená",J163,0)</f>
        <v>0</v>
      </c>
      <c r="BH163" s="231">
        <f>IF(N163="sníž. přenesená",J163,0)</f>
        <v>0</v>
      </c>
      <c r="BI163" s="231">
        <f>IF(N163="nulová",J163,0)</f>
        <v>0</v>
      </c>
      <c r="BJ163" s="18" t="s">
        <v>88</v>
      </c>
      <c r="BK163" s="231">
        <f>ROUND(I163*H163,2)</f>
        <v>0</v>
      </c>
      <c r="BL163" s="18" t="s">
        <v>184</v>
      </c>
      <c r="BM163" s="230" t="s">
        <v>875</v>
      </c>
    </row>
    <row r="164" s="12" customFormat="1" ht="22.8" customHeight="1">
      <c r="A164" s="12"/>
      <c r="B164" s="203"/>
      <c r="C164" s="204"/>
      <c r="D164" s="205" t="s">
        <v>79</v>
      </c>
      <c r="E164" s="217" t="s">
        <v>456</v>
      </c>
      <c r="F164" s="217" t="s">
        <v>457</v>
      </c>
      <c r="G164" s="204"/>
      <c r="H164" s="204"/>
      <c r="I164" s="207"/>
      <c r="J164" s="218">
        <f>BK164</f>
        <v>0</v>
      </c>
      <c r="K164" s="204"/>
      <c r="L164" s="209"/>
      <c r="M164" s="210"/>
      <c r="N164" s="211"/>
      <c r="O164" s="211"/>
      <c r="P164" s="212">
        <f>SUM(P165:P166)</f>
        <v>0</v>
      </c>
      <c r="Q164" s="211"/>
      <c r="R164" s="212">
        <f>SUM(R165:R166)</f>
        <v>0</v>
      </c>
      <c r="S164" s="211"/>
      <c r="T164" s="213">
        <f>SUM(T165:T166)</f>
        <v>0</v>
      </c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  <c r="AE164" s="12"/>
      <c r="AR164" s="214" t="s">
        <v>88</v>
      </c>
      <c r="AT164" s="215" t="s">
        <v>79</v>
      </c>
      <c r="AU164" s="215" t="s">
        <v>88</v>
      </c>
      <c r="AY164" s="214" t="s">
        <v>161</v>
      </c>
      <c r="BK164" s="216">
        <f>SUM(BK165:BK166)</f>
        <v>0</v>
      </c>
    </row>
    <row r="165" s="2" customFormat="1" ht="24.15" customHeight="1">
      <c r="A165" s="39"/>
      <c r="B165" s="40"/>
      <c r="C165" s="219" t="s">
        <v>330</v>
      </c>
      <c r="D165" s="219" t="s">
        <v>164</v>
      </c>
      <c r="E165" s="220" t="s">
        <v>458</v>
      </c>
      <c r="F165" s="221" t="s">
        <v>459</v>
      </c>
      <c r="G165" s="222" t="s">
        <v>281</v>
      </c>
      <c r="H165" s="223">
        <v>0.047</v>
      </c>
      <c r="I165" s="224"/>
      <c r="J165" s="225">
        <f>ROUND(I165*H165,2)</f>
        <v>0</v>
      </c>
      <c r="K165" s="221" t="s">
        <v>168</v>
      </c>
      <c r="L165" s="45"/>
      <c r="M165" s="226" t="s">
        <v>1</v>
      </c>
      <c r="N165" s="227" t="s">
        <v>45</v>
      </c>
      <c r="O165" s="92"/>
      <c r="P165" s="228">
        <f>O165*H165</f>
        <v>0</v>
      </c>
      <c r="Q165" s="228">
        <v>0</v>
      </c>
      <c r="R165" s="228">
        <f>Q165*H165</f>
        <v>0</v>
      </c>
      <c r="S165" s="228">
        <v>0</v>
      </c>
      <c r="T165" s="229">
        <f>S165*H165</f>
        <v>0</v>
      </c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R165" s="230" t="s">
        <v>184</v>
      </c>
      <c r="AT165" s="230" t="s">
        <v>164</v>
      </c>
      <c r="AU165" s="230" t="s">
        <v>90</v>
      </c>
      <c r="AY165" s="18" t="s">
        <v>161</v>
      </c>
      <c r="BE165" s="231">
        <f>IF(N165="základní",J165,0)</f>
        <v>0</v>
      </c>
      <c r="BF165" s="231">
        <f>IF(N165="snížená",J165,0)</f>
        <v>0</v>
      </c>
      <c r="BG165" s="231">
        <f>IF(N165="zákl. přenesená",J165,0)</f>
        <v>0</v>
      </c>
      <c r="BH165" s="231">
        <f>IF(N165="sníž. přenesená",J165,0)</f>
        <v>0</v>
      </c>
      <c r="BI165" s="231">
        <f>IF(N165="nulová",J165,0)</f>
        <v>0</v>
      </c>
      <c r="BJ165" s="18" t="s">
        <v>88</v>
      </c>
      <c r="BK165" s="231">
        <f>ROUND(I165*H165,2)</f>
        <v>0</v>
      </c>
      <c r="BL165" s="18" t="s">
        <v>184</v>
      </c>
      <c r="BM165" s="230" t="s">
        <v>876</v>
      </c>
    </row>
    <row r="166" s="2" customFormat="1" ht="24.15" customHeight="1">
      <c r="A166" s="39"/>
      <c r="B166" s="40"/>
      <c r="C166" s="219" t="s">
        <v>7</v>
      </c>
      <c r="D166" s="219" t="s">
        <v>164</v>
      </c>
      <c r="E166" s="220" t="s">
        <v>461</v>
      </c>
      <c r="F166" s="221" t="s">
        <v>462</v>
      </c>
      <c r="G166" s="222" t="s">
        <v>281</v>
      </c>
      <c r="H166" s="223">
        <v>0.047</v>
      </c>
      <c r="I166" s="224"/>
      <c r="J166" s="225">
        <f>ROUND(I166*H166,2)</f>
        <v>0</v>
      </c>
      <c r="K166" s="221" t="s">
        <v>168</v>
      </c>
      <c r="L166" s="45"/>
      <c r="M166" s="226" t="s">
        <v>1</v>
      </c>
      <c r="N166" s="227" t="s">
        <v>45</v>
      </c>
      <c r="O166" s="92"/>
      <c r="P166" s="228">
        <f>O166*H166</f>
        <v>0</v>
      </c>
      <c r="Q166" s="228">
        <v>0</v>
      </c>
      <c r="R166" s="228">
        <f>Q166*H166</f>
        <v>0</v>
      </c>
      <c r="S166" s="228">
        <v>0</v>
      </c>
      <c r="T166" s="229">
        <f>S166*H166</f>
        <v>0</v>
      </c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R166" s="230" t="s">
        <v>184</v>
      </c>
      <c r="AT166" s="230" t="s">
        <v>164</v>
      </c>
      <c r="AU166" s="230" t="s">
        <v>90</v>
      </c>
      <c r="AY166" s="18" t="s">
        <v>161</v>
      </c>
      <c r="BE166" s="231">
        <f>IF(N166="základní",J166,0)</f>
        <v>0</v>
      </c>
      <c r="BF166" s="231">
        <f>IF(N166="snížená",J166,0)</f>
        <v>0</v>
      </c>
      <c r="BG166" s="231">
        <f>IF(N166="zákl. přenesená",J166,0)</f>
        <v>0</v>
      </c>
      <c r="BH166" s="231">
        <f>IF(N166="sníž. přenesená",J166,0)</f>
        <v>0</v>
      </c>
      <c r="BI166" s="231">
        <f>IF(N166="nulová",J166,0)</f>
        <v>0</v>
      </c>
      <c r="BJ166" s="18" t="s">
        <v>88</v>
      </c>
      <c r="BK166" s="231">
        <f>ROUND(I166*H166,2)</f>
        <v>0</v>
      </c>
      <c r="BL166" s="18" t="s">
        <v>184</v>
      </c>
      <c r="BM166" s="230" t="s">
        <v>877</v>
      </c>
    </row>
    <row r="167" s="12" customFormat="1" ht="25.92" customHeight="1">
      <c r="A167" s="12"/>
      <c r="B167" s="203"/>
      <c r="C167" s="204"/>
      <c r="D167" s="205" t="s">
        <v>79</v>
      </c>
      <c r="E167" s="206" t="s">
        <v>297</v>
      </c>
      <c r="F167" s="206" t="s">
        <v>298</v>
      </c>
      <c r="G167" s="204"/>
      <c r="H167" s="204"/>
      <c r="I167" s="207"/>
      <c r="J167" s="208">
        <f>BK167</f>
        <v>0</v>
      </c>
      <c r="K167" s="204"/>
      <c r="L167" s="209"/>
      <c r="M167" s="210"/>
      <c r="N167" s="211"/>
      <c r="O167" s="211"/>
      <c r="P167" s="212">
        <f>P168+P177+P188+P205+P211+P226+P235+P268+P301+P309</f>
        <v>0</v>
      </c>
      <c r="Q167" s="211"/>
      <c r="R167" s="212">
        <f>R168+R177+R188+R205+R211+R226+R235+R268+R301+R309</f>
        <v>2.3811730700000004</v>
      </c>
      <c r="S167" s="211"/>
      <c r="T167" s="213">
        <f>T168+T177+T188+T205+T211+T226+T235+T268+T301+T309</f>
        <v>0.83171281999999991</v>
      </c>
      <c r="U167" s="12"/>
      <c r="V167" s="12"/>
      <c r="W167" s="12"/>
      <c r="X167" s="12"/>
      <c r="Y167" s="12"/>
      <c r="Z167" s="12"/>
      <c r="AA167" s="12"/>
      <c r="AB167" s="12"/>
      <c r="AC167" s="12"/>
      <c r="AD167" s="12"/>
      <c r="AE167" s="12"/>
      <c r="AR167" s="214" t="s">
        <v>90</v>
      </c>
      <c r="AT167" s="215" t="s">
        <v>79</v>
      </c>
      <c r="AU167" s="215" t="s">
        <v>80</v>
      </c>
      <c r="AY167" s="214" t="s">
        <v>161</v>
      </c>
      <c r="BK167" s="216">
        <f>BK168+BK177+BK188+BK205+BK211+BK226+BK235+BK268+BK301+BK309</f>
        <v>0</v>
      </c>
    </row>
    <row r="168" s="12" customFormat="1" ht="22.8" customHeight="1">
      <c r="A168" s="12"/>
      <c r="B168" s="203"/>
      <c r="C168" s="204"/>
      <c r="D168" s="205" t="s">
        <v>79</v>
      </c>
      <c r="E168" s="217" t="s">
        <v>878</v>
      </c>
      <c r="F168" s="217" t="s">
        <v>879</v>
      </c>
      <c r="G168" s="204"/>
      <c r="H168" s="204"/>
      <c r="I168" s="207"/>
      <c r="J168" s="218">
        <f>BK168</f>
        <v>0</v>
      </c>
      <c r="K168" s="204"/>
      <c r="L168" s="209"/>
      <c r="M168" s="210"/>
      <c r="N168" s="211"/>
      <c r="O168" s="211"/>
      <c r="P168" s="212">
        <f>SUM(P169:P176)</f>
        <v>0</v>
      </c>
      <c r="Q168" s="211"/>
      <c r="R168" s="212">
        <f>SUM(R169:R176)</f>
        <v>0.0015</v>
      </c>
      <c r="S168" s="211"/>
      <c r="T168" s="213">
        <f>SUM(T169:T176)</f>
        <v>0.014599999999999998</v>
      </c>
      <c r="U168" s="12"/>
      <c r="V168" s="12"/>
      <c r="W168" s="12"/>
      <c r="X168" s="12"/>
      <c r="Y168" s="12"/>
      <c r="Z168" s="12"/>
      <c r="AA168" s="12"/>
      <c r="AB168" s="12"/>
      <c r="AC168" s="12"/>
      <c r="AD168" s="12"/>
      <c r="AE168" s="12"/>
      <c r="AR168" s="214" t="s">
        <v>90</v>
      </c>
      <c r="AT168" s="215" t="s">
        <v>79</v>
      </c>
      <c r="AU168" s="215" t="s">
        <v>88</v>
      </c>
      <c r="AY168" s="214" t="s">
        <v>161</v>
      </c>
      <c r="BK168" s="216">
        <f>SUM(BK169:BK176)</f>
        <v>0</v>
      </c>
    </row>
    <row r="169" s="2" customFormat="1" ht="16.5" customHeight="1">
      <c r="A169" s="39"/>
      <c r="B169" s="40"/>
      <c r="C169" s="219" t="s">
        <v>336</v>
      </c>
      <c r="D169" s="219" t="s">
        <v>164</v>
      </c>
      <c r="E169" s="220" t="s">
        <v>880</v>
      </c>
      <c r="F169" s="221" t="s">
        <v>881</v>
      </c>
      <c r="G169" s="222" t="s">
        <v>441</v>
      </c>
      <c r="H169" s="223">
        <v>4</v>
      </c>
      <c r="I169" s="224"/>
      <c r="J169" s="225">
        <f>ROUND(I169*H169,2)</f>
        <v>0</v>
      </c>
      <c r="K169" s="221" t="s">
        <v>168</v>
      </c>
      <c r="L169" s="45"/>
      <c r="M169" s="226" t="s">
        <v>1</v>
      </c>
      <c r="N169" s="227" t="s">
        <v>45</v>
      </c>
      <c r="O169" s="92"/>
      <c r="P169" s="228">
        <f>O169*H169</f>
        <v>0</v>
      </c>
      <c r="Q169" s="228">
        <v>0</v>
      </c>
      <c r="R169" s="228">
        <f>Q169*H169</f>
        <v>0</v>
      </c>
      <c r="S169" s="228">
        <v>0.0020999999999999999</v>
      </c>
      <c r="T169" s="229">
        <f>S169*H169</f>
        <v>0.0083999999999999995</v>
      </c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R169" s="230" t="s">
        <v>303</v>
      </c>
      <c r="AT169" s="230" t="s">
        <v>164</v>
      </c>
      <c r="AU169" s="230" t="s">
        <v>90</v>
      </c>
      <c r="AY169" s="18" t="s">
        <v>161</v>
      </c>
      <c r="BE169" s="231">
        <f>IF(N169="základní",J169,0)</f>
        <v>0</v>
      </c>
      <c r="BF169" s="231">
        <f>IF(N169="snížená",J169,0)</f>
        <v>0</v>
      </c>
      <c r="BG169" s="231">
        <f>IF(N169="zákl. přenesená",J169,0)</f>
        <v>0</v>
      </c>
      <c r="BH169" s="231">
        <f>IF(N169="sníž. přenesená",J169,0)</f>
        <v>0</v>
      </c>
      <c r="BI169" s="231">
        <f>IF(N169="nulová",J169,0)</f>
        <v>0</v>
      </c>
      <c r="BJ169" s="18" t="s">
        <v>88</v>
      </c>
      <c r="BK169" s="231">
        <f>ROUND(I169*H169,2)</f>
        <v>0</v>
      </c>
      <c r="BL169" s="18" t="s">
        <v>303</v>
      </c>
      <c r="BM169" s="230" t="s">
        <v>882</v>
      </c>
    </row>
    <row r="170" s="2" customFormat="1" ht="16.5" customHeight="1">
      <c r="A170" s="39"/>
      <c r="B170" s="40"/>
      <c r="C170" s="219" t="s">
        <v>341</v>
      </c>
      <c r="D170" s="219" t="s">
        <v>164</v>
      </c>
      <c r="E170" s="220" t="s">
        <v>883</v>
      </c>
      <c r="F170" s="221" t="s">
        <v>884</v>
      </c>
      <c r="G170" s="222" t="s">
        <v>441</v>
      </c>
      <c r="H170" s="223">
        <v>3</v>
      </c>
      <c r="I170" s="224"/>
      <c r="J170" s="225">
        <f>ROUND(I170*H170,2)</f>
        <v>0</v>
      </c>
      <c r="K170" s="221" t="s">
        <v>168</v>
      </c>
      <c r="L170" s="45"/>
      <c r="M170" s="226" t="s">
        <v>1</v>
      </c>
      <c r="N170" s="227" t="s">
        <v>45</v>
      </c>
      <c r="O170" s="92"/>
      <c r="P170" s="228">
        <f>O170*H170</f>
        <v>0</v>
      </c>
      <c r="Q170" s="228">
        <v>0.00050000000000000001</v>
      </c>
      <c r="R170" s="228">
        <f>Q170*H170</f>
        <v>0.0015</v>
      </c>
      <c r="S170" s="228">
        <v>0</v>
      </c>
      <c r="T170" s="229">
        <f>S170*H170</f>
        <v>0</v>
      </c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R170" s="230" t="s">
        <v>303</v>
      </c>
      <c r="AT170" s="230" t="s">
        <v>164</v>
      </c>
      <c r="AU170" s="230" t="s">
        <v>90</v>
      </c>
      <c r="AY170" s="18" t="s">
        <v>161</v>
      </c>
      <c r="BE170" s="231">
        <f>IF(N170="základní",J170,0)</f>
        <v>0</v>
      </c>
      <c r="BF170" s="231">
        <f>IF(N170="snížená",J170,0)</f>
        <v>0</v>
      </c>
      <c r="BG170" s="231">
        <f>IF(N170="zákl. přenesená",J170,0)</f>
        <v>0</v>
      </c>
      <c r="BH170" s="231">
        <f>IF(N170="sníž. přenesená",J170,0)</f>
        <v>0</v>
      </c>
      <c r="BI170" s="231">
        <f>IF(N170="nulová",J170,0)</f>
        <v>0</v>
      </c>
      <c r="BJ170" s="18" t="s">
        <v>88</v>
      </c>
      <c r="BK170" s="231">
        <f>ROUND(I170*H170,2)</f>
        <v>0</v>
      </c>
      <c r="BL170" s="18" t="s">
        <v>303</v>
      </c>
      <c r="BM170" s="230" t="s">
        <v>885</v>
      </c>
    </row>
    <row r="171" s="2" customFormat="1" ht="16.5" customHeight="1">
      <c r="A171" s="39"/>
      <c r="B171" s="40"/>
      <c r="C171" s="219" t="s">
        <v>345</v>
      </c>
      <c r="D171" s="219" t="s">
        <v>164</v>
      </c>
      <c r="E171" s="220" t="s">
        <v>886</v>
      </c>
      <c r="F171" s="221" t="s">
        <v>887</v>
      </c>
      <c r="G171" s="222" t="s">
        <v>256</v>
      </c>
      <c r="H171" s="223">
        <v>1</v>
      </c>
      <c r="I171" s="224"/>
      <c r="J171" s="225">
        <f>ROUND(I171*H171,2)</f>
        <v>0</v>
      </c>
      <c r="K171" s="221" t="s">
        <v>168</v>
      </c>
      <c r="L171" s="45"/>
      <c r="M171" s="226" t="s">
        <v>1</v>
      </c>
      <c r="N171" s="227" t="s">
        <v>45</v>
      </c>
      <c r="O171" s="92"/>
      <c r="P171" s="228">
        <f>O171*H171</f>
        <v>0</v>
      </c>
      <c r="Q171" s="228">
        <v>0</v>
      </c>
      <c r="R171" s="228">
        <f>Q171*H171</f>
        <v>0</v>
      </c>
      <c r="S171" s="228">
        <v>0</v>
      </c>
      <c r="T171" s="229">
        <f>S171*H171</f>
        <v>0</v>
      </c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R171" s="230" t="s">
        <v>303</v>
      </c>
      <c r="AT171" s="230" t="s">
        <v>164</v>
      </c>
      <c r="AU171" s="230" t="s">
        <v>90</v>
      </c>
      <c r="AY171" s="18" t="s">
        <v>161</v>
      </c>
      <c r="BE171" s="231">
        <f>IF(N171="základní",J171,0)</f>
        <v>0</v>
      </c>
      <c r="BF171" s="231">
        <f>IF(N171="snížená",J171,0)</f>
        <v>0</v>
      </c>
      <c r="BG171" s="231">
        <f>IF(N171="zákl. přenesená",J171,0)</f>
        <v>0</v>
      </c>
      <c r="BH171" s="231">
        <f>IF(N171="sníž. přenesená",J171,0)</f>
        <v>0</v>
      </c>
      <c r="BI171" s="231">
        <f>IF(N171="nulová",J171,0)</f>
        <v>0</v>
      </c>
      <c r="BJ171" s="18" t="s">
        <v>88</v>
      </c>
      <c r="BK171" s="231">
        <f>ROUND(I171*H171,2)</f>
        <v>0</v>
      </c>
      <c r="BL171" s="18" t="s">
        <v>303</v>
      </c>
      <c r="BM171" s="230" t="s">
        <v>888</v>
      </c>
    </row>
    <row r="172" s="2" customFormat="1" ht="16.5" customHeight="1">
      <c r="A172" s="39"/>
      <c r="B172" s="40"/>
      <c r="C172" s="219" t="s">
        <v>352</v>
      </c>
      <c r="D172" s="219" t="s">
        <v>164</v>
      </c>
      <c r="E172" s="220" t="s">
        <v>889</v>
      </c>
      <c r="F172" s="221" t="s">
        <v>890</v>
      </c>
      <c r="G172" s="222" t="s">
        <v>256</v>
      </c>
      <c r="H172" s="223">
        <v>2</v>
      </c>
      <c r="I172" s="224"/>
      <c r="J172" s="225">
        <f>ROUND(I172*H172,2)</f>
        <v>0</v>
      </c>
      <c r="K172" s="221" t="s">
        <v>168</v>
      </c>
      <c r="L172" s="45"/>
      <c r="M172" s="226" t="s">
        <v>1</v>
      </c>
      <c r="N172" s="227" t="s">
        <v>45</v>
      </c>
      <c r="O172" s="92"/>
      <c r="P172" s="228">
        <f>O172*H172</f>
        <v>0</v>
      </c>
      <c r="Q172" s="228">
        <v>0</v>
      </c>
      <c r="R172" s="228">
        <f>Q172*H172</f>
        <v>0</v>
      </c>
      <c r="S172" s="228">
        <v>0.0030999999999999999</v>
      </c>
      <c r="T172" s="229">
        <f>S172*H172</f>
        <v>0.0061999999999999998</v>
      </c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R172" s="230" t="s">
        <v>303</v>
      </c>
      <c r="AT172" s="230" t="s">
        <v>164</v>
      </c>
      <c r="AU172" s="230" t="s">
        <v>90</v>
      </c>
      <c r="AY172" s="18" t="s">
        <v>161</v>
      </c>
      <c r="BE172" s="231">
        <f>IF(N172="základní",J172,0)</f>
        <v>0</v>
      </c>
      <c r="BF172" s="231">
        <f>IF(N172="snížená",J172,0)</f>
        <v>0</v>
      </c>
      <c r="BG172" s="231">
        <f>IF(N172="zákl. přenesená",J172,0)</f>
        <v>0</v>
      </c>
      <c r="BH172" s="231">
        <f>IF(N172="sníž. přenesená",J172,0)</f>
        <v>0</v>
      </c>
      <c r="BI172" s="231">
        <f>IF(N172="nulová",J172,0)</f>
        <v>0</v>
      </c>
      <c r="BJ172" s="18" t="s">
        <v>88</v>
      </c>
      <c r="BK172" s="231">
        <f>ROUND(I172*H172,2)</f>
        <v>0</v>
      </c>
      <c r="BL172" s="18" t="s">
        <v>303</v>
      </c>
      <c r="BM172" s="230" t="s">
        <v>891</v>
      </c>
    </row>
    <row r="173" s="2" customFormat="1" ht="21.75" customHeight="1">
      <c r="A173" s="39"/>
      <c r="B173" s="40"/>
      <c r="C173" s="219" t="s">
        <v>359</v>
      </c>
      <c r="D173" s="219" t="s">
        <v>164</v>
      </c>
      <c r="E173" s="220" t="s">
        <v>892</v>
      </c>
      <c r="F173" s="221" t="s">
        <v>893</v>
      </c>
      <c r="G173" s="222" t="s">
        <v>441</v>
      </c>
      <c r="H173" s="223">
        <v>3</v>
      </c>
      <c r="I173" s="224"/>
      <c r="J173" s="225">
        <f>ROUND(I173*H173,2)</f>
        <v>0</v>
      </c>
      <c r="K173" s="221" t="s">
        <v>168</v>
      </c>
      <c r="L173" s="45"/>
      <c r="M173" s="226" t="s">
        <v>1</v>
      </c>
      <c r="N173" s="227" t="s">
        <v>45</v>
      </c>
      <c r="O173" s="92"/>
      <c r="P173" s="228">
        <f>O173*H173</f>
        <v>0</v>
      </c>
      <c r="Q173" s="228">
        <v>0</v>
      </c>
      <c r="R173" s="228">
        <f>Q173*H173</f>
        <v>0</v>
      </c>
      <c r="S173" s="228">
        <v>0</v>
      </c>
      <c r="T173" s="229">
        <f>S173*H173</f>
        <v>0</v>
      </c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R173" s="230" t="s">
        <v>303</v>
      </c>
      <c r="AT173" s="230" t="s">
        <v>164</v>
      </c>
      <c r="AU173" s="230" t="s">
        <v>90</v>
      </c>
      <c r="AY173" s="18" t="s">
        <v>161</v>
      </c>
      <c r="BE173" s="231">
        <f>IF(N173="základní",J173,0)</f>
        <v>0</v>
      </c>
      <c r="BF173" s="231">
        <f>IF(N173="snížená",J173,0)</f>
        <v>0</v>
      </c>
      <c r="BG173" s="231">
        <f>IF(N173="zákl. přenesená",J173,0)</f>
        <v>0</v>
      </c>
      <c r="BH173" s="231">
        <f>IF(N173="sníž. přenesená",J173,0)</f>
        <v>0</v>
      </c>
      <c r="BI173" s="231">
        <f>IF(N173="nulová",J173,0)</f>
        <v>0</v>
      </c>
      <c r="BJ173" s="18" t="s">
        <v>88</v>
      </c>
      <c r="BK173" s="231">
        <f>ROUND(I173*H173,2)</f>
        <v>0</v>
      </c>
      <c r="BL173" s="18" t="s">
        <v>303</v>
      </c>
      <c r="BM173" s="230" t="s">
        <v>894</v>
      </c>
    </row>
    <row r="174" s="2" customFormat="1" ht="24.15" customHeight="1">
      <c r="A174" s="39"/>
      <c r="B174" s="40"/>
      <c r="C174" s="219" t="s">
        <v>364</v>
      </c>
      <c r="D174" s="219" t="s">
        <v>164</v>
      </c>
      <c r="E174" s="220" t="s">
        <v>895</v>
      </c>
      <c r="F174" s="221" t="s">
        <v>896</v>
      </c>
      <c r="G174" s="222" t="s">
        <v>362</v>
      </c>
      <c r="H174" s="283"/>
      <c r="I174" s="224"/>
      <c r="J174" s="225">
        <f>ROUND(I174*H174,2)</f>
        <v>0</v>
      </c>
      <c r="K174" s="221" t="s">
        <v>168</v>
      </c>
      <c r="L174" s="45"/>
      <c r="M174" s="226" t="s">
        <v>1</v>
      </c>
      <c r="N174" s="227" t="s">
        <v>45</v>
      </c>
      <c r="O174" s="92"/>
      <c r="P174" s="228">
        <f>O174*H174</f>
        <v>0</v>
      </c>
      <c r="Q174" s="228">
        <v>0</v>
      </c>
      <c r="R174" s="228">
        <f>Q174*H174</f>
        <v>0</v>
      </c>
      <c r="S174" s="228">
        <v>0</v>
      </c>
      <c r="T174" s="229">
        <f>S174*H174</f>
        <v>0</v>
      </c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R174" s="230" t="s">
        <v>303</v>
      </c>
      <c r="AT174" s="230" t="s">
        <v>164</v>
      </c>
      <c r="AU174" s="230" t="s">
        <v>90</v>
      </c>
      <c r="AY174" s="18" t="s">
        <v>161</v>
      </c>
      <c r="BE174" s="231">
        <f>IF(N174="základní",J174,0)</f>
        <v>0</v>
      </c>
      <c r="BF174" s="231">
        <f>IF(N174="snížená",J174,0)</f>
        <v>0</v>
      </c>
      <c r="BG174" s="231">
        <f>IF(N174="zákl. přenesená",J174,0)</f>
        <v>0</v>
      </c>
      <c r="BH174" s="231">
        <f>IF(N174="sníž. přenesená",J174,0)</f>
        <v>0</v>
      </c>
      <c r="BI174" s="231">
        <f>IF(N174="nulová",J174,0)</f>
        <v>0</v>
      </c>
      <c r="BJ174" s="18" t="s">
        <v>88</v>
      </c>
      <c r="BK174" s="231">
        <f>ROUND(I174*H174,2)</f>
        <v>0</v>
      </c>
      <c r="BL174" s="18" t="s">
        <v>303</v>
      </c>
      <c r="BM174" s="230" t="s">
        <v>897</v>
      </c>
    </row>
    <row r="175" s="2" customFormat="1" ht="33" customHeight="1">
      <c r="A175" s="39"/>
      <c r="B175" s="40"/>
      <c r="C175" s="219" t="s">
        <v>371</v>
      </c>
      <c r="D175" s="219" t="s">
        <v>164</v>
      </c>
      <c r="E175" s="220" t="s">
        <v>898</v>
      </c>
      <c r="F175" s="221" t="s">
        <v>899</v>
      </c>
      <c r="G175" s="222" t="s">
        <v>362</v>
      </c>
      <c r="H175" s="283"/>
      <c r="I175" s="224"/>
      <c r="J175" s="225">
        <f>ROUND(I175*H175,2)</f>
        <v>0</v>
      </c>
      <c r="K175" s="221" t="s">
        <v>168</v>
      </c>
      <c r="L175" s="45"/>
      <c r="M175" s="226" t="s">
        <v>1</v>
      </c>
      <c r="N175" s="227" t="s">
        <v>45</v>
      </c>
      <c r="O175" s="92"/>
      <c r="P175" s="228">
        <f>O175*H175</f>
        <v>0</v>
      </c>
      <c r="Q175" s="228">
        <v>0</v>
      </c>
      <c r="R175" s="228">
        <f>Q175*H175</f>
        <v>0</v>
      </c>
      <c r="S175" s="228">
        <v>0</v>
      </c>
      <c r="T175" s="229">
        <f>S175*H175</f>
        <v>0</v>
      </c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R175" s="230" t="s">
        <v>303</v>
      </c>
      <c r="AT175" s="230" t="s">
        <v>164</v>
      </c>
      <c r="AU175" s="230" t="s">
        <v>90</v>
      </c>
      <c r="AY175" s="18" t="s">
        <v>161</v>
      </c>
      <c r="BE175" s="231">
        <f>IF(N175="základní",J175,0)</f>
        <v>0</v>
      </c>
      <c r="BF175" s="231">
        <f>IF(N175="snížená",J175,0)</f>
        <v>0</v>
      </c>
      <c r="BG175" s="231">
        <f>IF(N175="zákl. přenesená",J175,0)</f>
        <v>0</v>
      </c>
      <c r="BH175" s="231">
        <f>IF(N175="sníž. přenesená",J175,0)</f>
        <v>0</v>
      </c>
      <c r="BI175" s="231">
        <f>IF(N175="nulová",J175,0)</f>
        <v>0</v>
      </c>
      <c r="BJ175" s="18" t="s">
        <v>88</v>
      </c>
      <c r="BK175" s="231">
        <f>ROUND(I175*H175,2)</f>
        <v>0</v>
      </c>
      <c r="BL175" s="18" t="s">
        <v>303</v>
      </c>
      <c r="BM175" s="230" t="s">
        <v>900</v>
      </c>
    </row>
    <row r="176" s="13" customFormat="1">
      <c r="A176" s="13"/>
      <c r="B176" s="241"/>
      <c r="C176" s="242"/>
      <c r="D176" s="232" t="s">
        <v>250</v>
      </c>
      <c r="E176" s="242"/>
      <c r="F176" s="244" t="s">
        <v>901</v>
      </c>
      <c r="G176" s="242"/>
      <c r="H176" s="245">
        <v>46.475999999999999</v>
      </c>
      <c r="I176" s="246"/>
      <c r="J176" s="242"/>
      <c r="K176" s="242"/>
      <c r="L176" s="247"/>
      <c r="M176" s="248"/>
      <c r="N176" s="249"/>
      <c r="O176" s="249"/>
      <c r="P176" s="249"/>
      <c r="Q176" s="249"/>
      <c r="R176" s="249"/>
      <c r="S176" s="249"/>
      <c r="T176" s="250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251" t="s">
        <v>250</v>
      </c>
      <c r="AU176" s="251" t="s">
        <v>90</v>
      </c>
      <c r="AV176" s="13" t="s">
        <v>90</v>
      </c>
      <c r="AW176" s="13" t="s">
        <v>4</v>
      </c>
      <c r="AX176" s="13" t="s">
        <v>88</v>
      </c>
      <c r="AY176" s="251" t="s">
        <v>161</v>
      </c>
    </row>
    <row r="177" s="12" customFormat="1" ht="22.8" customHeight="1">
      <c r="A177" s="12"/>
      <c r="B177" s="203"/>
      <c r="C177" s="204"/>
      <c r="D177" s="205" t="s">
        <v>79</v>
      </c>
      <c r="E177" s="217" t="s">
        <v>902</v>
      </c>
      <c r="F177" s="217" t="s">
        <v>903</v>
      </c>
      <c r="G177" s="204"/>
      <c r="H177" s="204"/>
      <c r="I177" s="207"/>
      <c r="J177" s="218">
        <f>BK177</f>
        <v>0</v>
      </c>
      <c r="K177" s="204"/>
      <c r="L177" s="209"/>
      <c r="M177" s="210"/>
      <c r="N177" s="211"/>
      <c r="O177" s="211"/>
      <c r="P177" s="212">
        <f>SUM(P178:P187)</f>
        <v>0</v>
      </c>
      <c r="Q177" s="211"/>
      <c r="R177" s="212">
        <f>SUM(R178:R187)</f>
        <v>0.0016301999999999998</v>
      </c>
      <c r="S177" s="211"/>
      <c r="T177" s="213">
        <f>SUM(T178:T187)</f>
        <v>0.042040000000000001</v>
      </c>
      <c r="U177" s="12"/>
      <c r="V177" s="12"/>
      <c r="W177" s="12"/>
      <c r="X177" s="12"/>
      <c r="Y177" s="12"/>
      <c r="Z177" s="12"/>
      <c r="AA177" s="12"/>
      <c r="AB177" s="12"/>
      <c r="AC177" s="12"/>
      <c r="AD177" s="12"/>
      <c r="AE177" s="12"/>
      <c r="AR177" s="214" t="s">
        <v>90</v>
      </c>
      <c r="AT177" s="215" t="s">
        <v>79</v>
      </c>
      <c r="AU177" s="215" t="s">
        <v>88</v>
      </c>
      <c r="AY177" s="214" t="s">
        <v>161</v>
      </c>
      <c r="BK177" s="216">
        <f>SUM(BK178:BK187)</f>
        <v>0</v>
      </c>
    </row>
    <row r="178" s="2" customFormat="1" ht="24.15" customHeight="1">
      <c r="A178" s="39"/>
      <c r="B178" s="40"/>
      <c r="C178" s="219" t="s">
        <v>379</v>
      </c>
      <c r="D178" s="219" t="s">
        <v>164</v>
      </c>
      <c r="E178" s="220" t="s">
        <v>904</v>
      </c>
      <c r="F178" s="221" t="s">
        <v>905</v>
      </c>
      <c r="G178" s="222" t="s">
        <v>441</v>
      </c>
      <c r="H178" s="223">
        <v>8</v>
      </c>
      <c r="I178" s="224"/>
      <c r="J178" s="225">
        <f>ROUND(I178*H178,2)</f>
        <v>0</v>
      </c>
      <c r="K178" s="221" t="s">
        <v>168</v>
      </c>
      <c r="L178" s="45"/>
      <c r="M178" s="226" t="s">
        <v>1</v>
      </c>
      <c r="N178" s="227" t="s">
        <v>45</v>
      </c>
      <c r="O178" s="92"/>
      <c r="P178" s="228">
        <f>O178*H178</f>
        <v>0</v>
      </c>
      <c r="Q178" s="228">
        <v>0</v>
      </c>
      <c r="R178" s="228">
        <f>Q178*H178</f>
        <v>0</v>
      </c>
      <c r="S178" s="228">
        <v>0.0049699999999999996</v>
      </c>
      <c r="T178" s="229">
        <f>S178*H178</f>
        <v>0.039759999999999997</v>
      </c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R178" s="230" t="s">
        <v>303</v>
      </c>
      <c r="AT178" s="230" t="s">
        <v>164</v>
      </c>
      <c r="AU178" s="230" t="s">
        <v>90</v>
      </c>
      <c r="AY178" s="18" t="s">
        <v>161</v>
      </c>
      <c r="BE178" s="231">
        <f>IF(N178="základní",J178,0)</f>
        <v>0</v>
      </c>
      <c r="BF178" s="231">
        <f>IF(N178="snížená",J178,0)</f>
        <v>0</v>
      </c>
      <c r="BG178" s="231">
        <f>IF(N178="zákl. přenesená",J178,0)</f>
        <v>0</v>
      </c>
      <c r="BH178" s="231">
        <f>IF(N178="sníž. přenesená",J178,0)</f>
        <v>0</v>
      </c>
      <c r="BI178" s="231">
        <f>IF(N178="nulová",J178,0)</f>
        <v>0</v>
      </c>
      <c r="BJ178" s="18" t="s">
        <v>88</v>
      </c>
      <c r="BK178" s="231">
        <f>ROUND(I178*H178,2)</f>
        <v>0</v>
      </c>
      <c r="BL178" s="18" t="s">
        <v>303</v>
      </c>
      <c r="BM178" s="230" t="s">
        <v>906</v>
      </c>
    </row>
    <row r="179" s="2" customFormat="1" ht="16.5" customHeight="1">
      <c r="A179" s="39"/>
      <c r="B179" s="40"/>
      <c r="C179" s="219" t="s">
        <v>383</v>
      </c>
      <c r="D179" s="219" t="s">
        <v>164</v>
      </c>
      <c r="E179" s="220" t="s">
        <v>907</v>
      </c>
      <c r="F179" s="221" t="s">
        <v>908</v>
      </c>
      <c r="G179" s="222" t="s">
        <v>256</v>
      </c>
      <c r="H179" s="223">
        <v>2</v>
      </c>
      <c r="I179" s="224"/>
      <c r="J179" s="225">
        <f>ROUND(I179*H179,2)</f>
        <v>0</v>
      </c>
      <c r="K179" s="221" t="s">
        <v>168</v>
      </c>
      <c r="L179" s="45"/>
      <c r="M179" s="226" t="s">
        <v>1</v>
      </c>
      <c r="N179" s="227" t="s">
        <v>45</v>
      </c>
      <c r="O179" s="92"/>
      <c r="P179" s="228">
        <f>O179*H179</f>
        <v>0</v>
      </c>
      <c r="Q179" s="228">
        <v>0</v>
      </c>
      <c r="R179" s="228">
        <f>Q179*H179</f>
        <v>0</v>
      </c>
      <c r="S179" s="228">
        <v>0.00022000000000000001</v>
      </c>
      <c r="T179" s="229">
        <f>S179*H179</f>
        <v>0.00044000000000000002</v>
      </c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R179" s="230" t="s">
        <v>303</v>
      </c>
      <c r="AT179" s="230" t="s">
        <v>164</v>
      </c>
      <c r="AU179" s="230" t="s">
        <v>90</v>
      </c>
      <c r="AY179" s="18" t="s">
        <v>161</v>
      </c>
      <c r="BE179" s="231">
        <f>IF(N179="základní",J179,0)</f>
        <v>0</v>
      </c>
      <c r="BF179" s="231">
        <f>IF(N179="snížená",J179,0)</f>
        <v>0</v>
      </c>
      <c r="BG179" s="231">
        <f>IF(N179="zákl. přenesená",J179,0)</f>
        <v>0</v>
      </c>
      <c r="BH179" s="231">
        <f>IF(N179="sníž. přenesená",J179,0)</f>
        <v>0</v>
      </c>
      <c r="BI179" s="231">
        <f>IF(N179="nulová",J179,0)</f>
        <v>0</v>
      </c>
      <c r="BJ179" s="18" t="s">
        <v>88</v>
      </c>
      <c r="BK179" s="231">
        <f>ROUND(I179*H179,2)</f>
        <v>0</v>
      </c>
      <c r="BL179" s="18" t="s">
        <v>303</v>
      </c>
      <c r="BM179" s="230" t="s">
        <v>909</v>
      </c>
    </row>
    <row r="180" s="2" customFormat="1" ht="24.15" customHeight="1">
      <c r="A180" s="39"/>
      <c r="B180" s="40"/>
      <c r="C180" s="219" t="s">
        <v>388</v>
      </c>
      <c r="D180" s="219" t="s">
        <v>164</v>
      </c>
      <c r="E180" s="220" t="s">
        <v>910</v>
      </c>
      <c r="F180" s="221" t="s">
        <v>911</v>
      </c>
      <c r="G180" s="222" t="s">
        <v>441</v>
      </c>
      <c r="H180" s="223">
        <v>1.5</v>
      </c>
      <c r="I180" s="224"/>
      <c r="J180" s="225">
        <f>ROUND(I180*H180,2)</f>
        <v>0</v>
      </c>
      <c r="K180" s="221" t="s">
        <v>168</v>
      </c>
      <c r="L180" s="45"/>
      <c r="M180" s="226" t="s">
        <v>1</v>
      </c>
      <c r="N180" s="227" t="s">
        <v>45</v>
      </c>
      <c r="O180" s="92"/>
      <c r="P180" s="228">
        <f>O180*H180</f>
        <v>0</v>
      </c>
      <c r="Q180" s="228">
        <v>0.00040999999999999999</v>
      </c>
      <c r="R180" s="228">
        <f>Q180*H180</f>
        <v>0.00061499999999999999</v>
      </c>
      <c r="S180" s="228">
        <v>0</v>
      </c>
      <c r="T180" s="229">
        <f>S180*H180</f>
        <v>0</v>
      </c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R180" s="230" t="s">
        <v>303</v>
      </c>
      <c r="AT180" s="230" t="s">
        <v>164</v>
      </c>
      <c r="AU180" s="230" t="s">
        <v>90</v>
      </c>
      <c r="AY180" s="18" t="s">
        <v>161</v>
      </c>
      <c r="BE180" s="231">
        <f>IF(N180="základní",J180,0)</f>
        <v>0</v>
      </c>
      <c r="BF180" s="231">
        <f>IF(N180="snížená",J180,0)</f>
        <v>0</v>
      </c>
      <c r="BG180" s="231">
        <f>IF(N180="zákl. přenesená",J180,0)</f>
        <v>0</v>
      </c>
      <c r="BH180" s="231">
        <f>IF(N180="sníž. přenesená",J180,0)</f>
        <v>0</v>
      </c>
      <c r="BI180" s="231">
        <f>IF(N180="nulová",J180,0)</f>
        <v>0</v>
      </c>
      <c r="BJ180" s="18" t="s">
        <v>88</v>
      </c>
      <c r="BK180" s="231">
        <f>ROUND(I180*H180,2)</f>
        <v>0</v>
      </c>
      <c r="BL180" s="18" t="s">
        <v>303</v>
      </c>
      <c r="BM180" s="230" t="s">
        <v>912</v>
      </c>
    </row>
    <row r="181" s="2" customFormat="1" ht="16.5" customHeight="1">
      <c r="A181" s="39"/>
      <c r="B181" s="40"/>
      <c r="C181" s="263" t="s">
        <v>309</v>
      </c>
      <c r="D181" s="263" t="s">
        <v>261</v>
      </c>
      <c r="E181" s="264" t="s">
        <v>913</v>
      </c>
      <c r="F181" s="265" t="s">
        <v>914</v>
      </c>
      <c r="G181" s="266" t="s">
        <v>441</v>
      </c>
      <c r="H181" s="267">
        <v>1.5449999999999999</v>
      </c>
      <c r="I181" s="268"/>
      <c r="J181" s="269">
        <f>ROUND(I181*H181,2)</f>
        <v>0</v>
      </c>
      <c r="K181" s="265" t="s">
        <v>168</v>
      </c>
      <c r="L181" s="270"/>
      <c r="M181" s="271" t="s">
        <v>1</v>
      </c>
      <c r="N181" s="272" t="s">
        <v>45</v>
      </c>
      <c r="O181" s="92"/>
      <c r="P181" s="228">
        <f>O181*H181</f>
        <v>0</v>
      </c>
      <c r="Q181" s="228">
        <v>0.00055999999999999995</v>
      </c>
      <c r="R181" s="228">
        <f>Q181*H181</f>
        <v>0.00086519999999999989</v>
      </c>
      <c r="S181" s="228">
        <v>0</v>
      </c>
      <c r="T181" s="229">
        <f>S181*H181</f>
        <v>0</v>
      </c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R181" s="230" t="s">
        <v>309</v>
      </c>
      <c r="AT181" s="230" t="s">
        <v>261</v>
      </c>
      <c r="AU181" s="230" t="s">
        <v>90</v>
      </c>
      <c r="AY181" s="18" t="s">
        <v>161</v>
      </c>
      <c r="BE181" s="231">
        <f>IF(N181="základní",J181,0)</f>
        <v>0</v>
      </c>
      <c r="BF181" s="231">
        <f>IF(N181="snížená",J181,0)</f>
        <v>0</v>
      </c>
      <c r="BG181" s="231">
        <f>IF(N181="zákl. přenesená",J181,0)</f>
        <v>0</v>
      </c>
      <c r="BH181" s="231">
        <f>IF(N181="sníž. přenesená",J181,0)</f>
        <v>0</v>
      </c>
      <c r="BI181" s="231">
        <f>IF(N181="nulová",J181,0)</f>
        <v>0</v>
      </c>
      <c r="BJ181" s="18" t="s">
        <v>88</v>
      </c>
      <c r="BK181" s="231">
        <f>ROUND(I181*H181,2)</f>
        <v>0</v>
      </c>
      <c r="BL181" s="18" t="s">
        <v>303</v>
      </c>
      <c r="BM181" s="230" t="s">
        <v>915</v>
      </c>
    </row>
    <row r="182" s="13" customFormat="1">
      <c r="A182" s="13"/>
      <c r="B182" s="241"/>
      <c r="C182" s="242"/>
      <c r="D182" s="232" t="s">
        <v>250</v>
      </c>
      <c r="E182" s="242"/>
      <c r="F182" s="244" t="s">
        <v>916</v>
      </c>
      <c r="G182" s="242"/>
      <c r="H182" s="245">
        <v>1.5449999999999999</v>
      </c>
      <c r="I182" s="246"/>
      <c r="J182" s="242"/>
      <c r="K182" s="242"/>
      <c r="L182" s="247"/>
      <c r="M182" s="248"/>
      <c r="N182" s="249"/>
      <c r="O182" s="249"/>
      <c r="P182" s="249"/>
      <c r="Q182" s="249"/>
      <c r="R182" s="249"/>
      <c r="S182" s="249"/>
      <c r="T182" s="250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251" t="s">
        <v>250</v>
      </c>
      <c r="AU182" s="251" t="s">
        <v>90</v>
      </c>
      <c r="AV182" s="13" t="s">
        <v>90</v>
      </c>
      <c r="AW182" s="13" t="s">
        <v>4</v>
      </c>
      <c r="AX182" s="13" t="s">
        <v>88</v>
      </c>
      <c r="AY182" s="251" t="s">
        <v>161</v>
      </c>
    </row>
    <row r="183" s="2" customFormat="1" ht="37.8" customHeight="1">
      <c r="A183" s="39"/>
      <c r="B183" s="40"/>
      <c r="C183" s="219" t="s">
        <v>395</v>
      </c>
      <c r="D183" s="219" t="s">
        <v>164</v>
      </c>
      <c r="E183" s="220" t="s">
        <v>917</v>
      </c>
      <c r="F183" s="221" t="s">
        <v>918</v>
      </c>
      <c r="G183" s="222" t="s">
        <v>441</v>
      </c>
      <c r="H183" s="223">
        <v>1.5</v>
      </c>
      <c r="I183" s="224"/>
      <c r="J183" s="225">
        <f>ROUND(I183*H183,2)</f>
        <v>0</v>
      </c>
      <c r="K183" s="221" t="s">
        <v>168</v>
      </c>
      <c r="L183" s="45"/>
      <c r="M183" s="226" t="s">
        <v>1</v>
      </c>
      <c r="N183" s="227" t="s">
        <v>45</v>
      </c>
      <c r="O183" s="92"/>
      <c r="P183" s="228">
        <f>O183*H183</f>
        <v>0</v>
      </c>
      <c r="Q183" s="228">
        <v>0.00010000000000000001</v>
      </c>
      <c r="R183" s="228">
        <f>Q183*H183</f>
        <v>0.00015000000000000001</v>
      </c>
      <c r="S183" s="228">
        <v>0</v>
      </c>
      <c r="T183" s="229">
        <f>S183*H183</f>
        <v>0</v>
      </c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R183" s="230" t="s">
        <v>303</v>
      </c>
      <c r="AT183" s="230" t="s">
        <v>164</v>
      </c>
      <c r="AU183" s="230" t="s">
        <v>90</v>
      </c>
      <c r="AY183" s="18" t="s">
        <v>161</v>
      </c>
      <c r="BE183" s="231">
        <f>IF(N183="základní",J183,0)</f>
        <v>0</v>
      </c>
      <c r="BF183" s="231">
        <f>IF(N183="snížená",J183,0)</f>
        <v>0</v>
      </c>
      <c r="BG183" s="231">
        <f>IF(N183="zákl. přenesená",J183,0)</f>
        <v>0</v>
      </c>
      <c r="BH183" s="231">
        <f>IF(N183="sníž. přenesená",J183,0)</f>
        <v>0</v>
      </c>
      <c r="BI183" s="231">
        <f>IF(N183="nulová",J183,0)</f>
        <v>0</v>
      </c>
      <c r="BJ183" s="18" t="s">
        <v>88</v>
      </c>
      <c r="BK183" s="231">
        <f>ROUND(I183*H183,2)</f>
        <v>0</v>
      </c>
      <c r="BL183" s="18" t="s">
        <v>303</v>
      </c>
      <c r="BM183" s="230" t="s">
        <v>919</v>
      </c>
    </row>
    <row r="184" s="2" customFormat="1" ht="16.5" customHeight="1">
      <c r="A184" s="39"/>
      <c r="B184" s="40"/>
      <c r="C184" s="219" t="s">
        <v>399</v>
      </c>
      <c r="D184" s="219" t="s">
        <v>164</v>
      </c>
      <c r="E184" s="220" t="s">
        <v>920</v>
      </c>
      <c r="F184" s="221" t="s">
        <v>921</v>
      </c>
      <c r="G184" s="222" t="s">
        <v>441</v>
      </c>
      <c r="H184" s="223">
        <v>8</v>
      </c>
      <c r="I184" s="224"/>
      <c r="J184" s="225">
        <f>ROUND(I184*H184,2)</f>
        <v>0</v>
      </c>
      <c r="K184" s="221" t="s">
        <v>168</v>
      </c>
      <c r="L184" s="45"/>
      <c r="M184" s="226" t="s">
        <v>1</v>
      </c>
      <c r="N184" s="227" t="s">
        <v>45</v>
      </c>
      <c r="O184" s="92"/>
      <c r="P184" s="228">
        <f>O184*H184</f>
        <v>0</v>
      </c>
      <c r="Q184" s="228">
        <v>0</v>
      </c>
      <c r="R184" s="228">
        <f>Q184*H184</f>
        <v>0</v>
      </c>
      <c r="S184" s="228">
        <v>0.00023000000000000001</v>
      </c>
      <c r="T184" s="229">
        <f>S184*H184</f>
        <v>0.0018400000000000001</v>
      </c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R184" s="230" t="s">
        <v>303</v>
      </c>
      <c r="AT184" s="230" t="s">
        <v>164</v>
      </c>
      <c r="AU184" s="230" t="s">
        <v>90</v>
      </c>
      <c r="AY184" s="18" t="s">
        <v>161</v>
      </c>
      <c r="BE184" s="231">
        <f>IF(N184="základní",J184,0)</f>
        <v>0</v>
      </c>
      <c r="BF184" s="231">
        <f>IF(N184="snížená",J184,0)</f>
        <v>0</v>
      </c>
      <c r="BG184" s="231">
        <f>IF(N184="zákl. přenesená",J184,0)</f>
        <v>0</v>
      </c>
      <c r="BH184" s="231">
        <f>IF(N184="sníž. přenesená",J184,0)</f>
        <v>0</v>
      </c>
      <c r="BI184" s="231">
        <f>IF(N184="nulová",J184,0)</f>
        <v>0</v>
      </c>
      <c r="BJ184" s="18" t="s">
        <v>88</v>
      </c>
      <c r="BK184" s="231">
        <f>ROUND(I184*H184,2)</f>
        <v>0</v>
      </c>
      <c r="BL184" s="18" t="s">
        <v>303</v>
      </c>
      <c r="BM184" s="230" t="s">
        <v>922</v>
      </c>
    </row>
    <row r="185" s="2" customFormat="1" ht="24.15" customHeight="1">
      <c r="A185" s="39"/>
      <c r="B185" s="40"/>
      <c r="C185" s="219" t="s">
        <v>403</v>
      </c>
      <c r="D185" s="219" t="s">
        <v>164</v>
      </c>
      <c r="E185" s="220" t="s">
        <v>923</v>
      </c>
      <c r="F185" s="221" t="s">
        <v>924</v>
      </c>
      <c r="G185" s="222" t="s">
        <v>362</v>
      </c>
      <c r="H185" s="283"/>
      <c r="I185" s="224"/>
      <c r="J185" s="225">
        <f>ROUND(I185*H185,2)</f>
        <v>0</v>
      </c>
      <c r="K185" s="221" t="s">
        <v>168</v>
      </c>
      <c r="L185" s="45"/>
      <c r="M185" s="226" t="s">
        <v>1</v>
      </c>
      <c r="N185" s="227" t="s">
        <v>45</v>
      </c>
      <c r="O185" s="92"/>
      <c r="P185" s="228">
        <f>O185*H185</f>
        <v>0</v>
      </c>
      <c r="Q185" s="228">
        <v>0</v>
      </c>
      <c r="R185" s="228">
        <f>Q185*H185</f>
        <v>0</v>
      </c>
      <c r="S185" s="228">
        <v>0</v>
      </c>
      <c r="T185" s="229">
        <f>S185*H185</f>
        <v>0</v>
      </c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R185" s="230" t="s">
        <v>303</v>
      </c>
      <c r="AT185" s="230" t="s">
        <v>164</v>
      </c>
      <c r="AU185" s="230" t="s">
        <v>90</v>
      </c>
      <c r="AY185" s="18" t="s">
        <v>161</v>
      </c>
      <c r="BE185" s="231">
        <f>IF(N185="základní",J185,0)</f>
        <v>0</v>
      </c>
      <c r="BF185" s="231">
        <f>IF(N185="snížená",J185,0)</f>
        <v>0</v>
      </c>
      <c r="BG185" s="231">
        <f>IF(N185="zákl. přenesená",J185,0)</f>
        <v>0</v>
      </c>
      <c r="BH185" s="231">
        <f>IF(N185="sníž. přenesená",J185,0)</f>
        <v>0</v>
      </c>
      <c r="BI185" s="231">
        <f>IF(N185="nulová",J185,0)</f>
        <v>0</v>
      </c>
      <c r="BJ185" s="18" t="s">
        <v>88</v>
      </c>
      <c r="BK185" s="231">
        <f>ROUND(I185*H185,2)</f>
        <v>0</v>
      </c>
      <c r="BL185" s="18" t="s">
        <v>303</v>
      </c>
      <c r="BM185" s="230" t="s">
        <v>925</v>
      </c>
    </row>
    <row r="186" s="2" customFormat="1" ht="33" customHeight="1">
      <c r="A186" s="39"/>
      <c r="B186" s="40"/>
      <c r="C186" s="219" t="s">
        <v>561</v>
      </c>
      <c r="D186" s="219" t="s">
        <v>164</v>
      </c>
      <c r="E186" s="220" t="s">
        <v>926</v>
      </c>
      <c r="F186" s="221" t="s">
        <v>927</v>
      </c>
      <c r="G186" s="222" t="s">
        <v>362</v>
      </c>
      <c r="H186" s="283"/>
      <c r="I186" s="224"/>
      <c r="J186" s="225">
        <f>ROUND(I186*H186,2)</f>
        <v>0</v>
      </c>
      <c r="K186" s="221" t="s">
        <v>168</v>
      </c>
      <c r="L186" s="45"/>
      <c r="M186" s="226" t="s">
        <v>1</v>
      </c>
      <c r="N186" s="227" t="s">
        <v>45</v>
      </c>
      <c r="O186" s="92"/>
      <c r="P186" s="228">
        <f>O186*H186</f>
        <v>0</v>
      </c>
      <c r="Q186" s="228">
        <v>0</v>
      </c>
      <c r="R186" s="228">
        <f>Q186*H186</f>
        <v>0</v>
      </c>
      <c r="S186" s="228">
        <v>0</v>
      </c>
      <c r="T186" s="229">
        <f>S186*H186</f>
        <v>0</v>
      </c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R186" s="230" t="s">
        <v>303</v>
      </c>
      <c r="AT186" s="230" t="s">
        <v>164</v>
      </c>
      <c r="AU186" s="230" t="s">
        <v>90</v>
      </c>
      <c r="AY186" s="18" t="s">
        <v>161</v>
      </c>
      <c r="BE186" s="231">
        <f>IF(N186="základní",J186,0)</f>
        <v>0</v>
      </c>
      <c r="BF186" s="231">
        <f>IF(N186="snížená",J186,0)</f>
        <v>0</v>
      </c>
      <c r="BG186" s="231">
        <f>IF(N186="zákl. přenesená",J186,0)</f>
        <v>0</v>
      </c>
      <c r="BH186" s="231">
        <f>IF(N186="sníž. přenesená",J186,0)</f>
        <v>0</v>
      </c>
      <c r="BI186" s="231">
        <f>IF(N186="nulová",J186,0)</f>
        <v>0</v>
      </c>
      <c r="BJ186" s="18" t="s">
        <v>88</v>
      </c>
      <c r="BK186" s="231">
        <f>ROUND(I186*H186,2)</f>
        <v>0</v>
      </c>
      <c r="BL186" s="18" t="s">
        <v>303</v>
      </c>
      <c r="BM186" s="230" t="s">
        <v>928</v>
      </c>
    </row>
    <row r="187" s="13" customFormat="1">
      <c r="A187" s="13"/>
      <c r="B187" s="241"/>
      <c r="C187" s="242"/>
      <c r="D187" s="232" t="s">
        <v>250</v>
      </c>
      <c r="E187" s="242"/>
      <c r="F187" s="244" t="s">
        <v>929</v>
      </c>
      <c r="G187" s="242"/>
      <c r="H187" s="245">
        <v>38.045999999999999</v>
      </c>
      <c r="I187" s="246"/>
      <c r="J187" s="242"/>
      <c r="K187" s="242"/>
      <c r="L187" s="247"/>
      <c r="M187" s="248"/>
      <c r="N187" s="249"/>
      <c r="O187" s="249"/>
      <c r="P187" s="249"/>
      <c r="Q187" s="249"/>
      <c r="R187" s="249"/>
      <c r="S187" s="249"/>
      <c r="T187" s="250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51" t="s">
        <v>250</v>
      </c>
      <c r="AU187" s="251" t="s">
        <v>90</v>
      </c>
      <c r="AV187" s="13" t="s">
        <v>90</v>
      </c>
      <c r="AW187" s="13" t="s">
        <v>4</v>
      </c>
      <c r="AX187" s="13" t="s">
        <v>88</v>
      </c>
      <c r="AY187" s="251" t="s">
        <v>161</v>
      </c>
    </row>
    <row r="188" s="12" customFormat="1" ht="22.8" customHeight="1">
      <c r="A188" s="12"/>
      <c r="B188" s="203"/>
      <c r="C188" s="204"/>
      <c r="D188" s="205" t="s">
        <v>79</v>
      </c>
      <c r="E188" s="217" t="s">
        <v>930</v>
      </c>
      <c r="F188" s="217" t="s">
        <v>931</v>
      </c>
      <c r="G188" s="204"/>
      <c r="H188" s="204"/>
      <c r="I188" s="207"/>
      <c r="J188" s="218">
        <f>BK188</f>
        <v>0</v>
      </c>
      <c r="K188" s="204"/>
      <c r="L188" s="209"/>
      <c r="M188" s="210"/>
      <c r="N188" s="211"/>
      <c r="O188" s="211"/>
      <c r="P188" s="212">
        <f>SUM(P189:P204)</f>
        <v>0</v>
      </c>
      <c r="Q188" s="211"/>
      <c r="R188" s="212">
        <f>SUM(R189:R204)</f>
        <v>0.030230000000000003</v>
      </c>
      <c r="S188" s="211"/>
      <c r="T188" s="213">
        <f>SUM(T189:T204)</f>
        <v>0.045719999999999997</v>
      </c>
      <c r="U188" s="12"/>
      <c r="V188" s="12"/>
      <c r="W188" s="12"/>
      <c r="X188" s="12"/>
      <c r="Y188" s="12"/>
      <c r="Z188" s="12"/>
      <c r="AA188" s="12"/>
      <c r="AB188" s="12"/>
      <c r="AC188" s="12"/>
      <c r="AD188" s="12"/>
      <c r="AE188" s="12"/>
      <c r="AR188" s="214" t="s">
        <v>90</v>
      </c>
      <c r="AT188" s="215" t="s">
        <v>79</v>
      </c>
      <c r="AU188" s="215" t="s">
        <v>88</v>
      </c>
      <c r="AY188" s="214" t="s">
        <v>161</v>
      </c>
      <c r="BK188" s="216">
        <f>SUM(BK189:BK204)</f>
        <v>0</v>
      </c>
    </row>
    <row r="189" s="2" customFormat="1" ht="16.5" customHeight="1">
      <c r="A189" s="39"/>
      <c r="B189" s="40"/>
      <c r="C189" s="219" t="s">
        <v>566</v>
      </c>
      <c r="D189" s="219" t="s">
        <v>164</v>
      </c>
      <c r="E189" s="220" t="s">
        <v>932</v>
      </c>
      <c r="F189" s="221" t="s">
        <v>933</v>
      </c>
      <c r="G189" s="222" t="s">
        <v>934</v>
      </c>
      <c r="H189" s="223">
        <v>2</v>
      </c>
      <c r="I189" s="224"/>
      <c r="J189" s="225">
        <f>ROUND(I189*H189,2)</f>
        <v>0</v>
      </c>
      <c r="K189" s="221" t="s">
        <v>168</v>
      </c>
      <c r="L189" s="45"/>
      <c r="M189" s="226" t="s">
        <v>1</v>
      </c>
      <c r="N189" s="227" t="s">
        <v>45</v>
      </c>
      <c r="O189" s="92"/>
      <c r="P189" s="228">
        <f>O189*H189</f>
        <v>0</v>
      </c>
      <c r="Q189" s="228">
        <v>0</v>
      </c>
      <c r="R189" s="228">
        <f>Q189*H189</f>
        <v>0</v>
      </c>
      <c r="S189" s="228">
        <v>0.019460000000000002</v>
      </c>
      <c r="T189" s="229">
        <f>S189*H189</f>
        <v>0.038920000000000003</v>
      </c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R189" s="230" t="s">
        <v>303</v>
      </c>
      <c r="AT189" s="230" t="s">
        <v>164</v>
      </c>
      <c r="AU189" s="230" t="s">
        <v>90</v>
      </c>
      <c r="AY189" s="18" t="s">
        <v>161</v>
      </c>
      <c r="BE189" s="231">
        <f>IF(N189="základní",J189,0)</f>
        <v>0</v>
      </c>
      <c r="BF189" s="231">
        <f>IF(N189="snížená",J189,0)</f>
        <v>0</v>
      </c>
      <c r="BG189" s="231">
        <f>IF(N189="zákl. přenesená",J189,0)</f>
        <v>0</v>
      </c>
      <c r="BH189" s="231">
        <f>IF(N189="sníž. přenesená",J189,0)</f>
        <v>0</v>
      </c>
      <c r="BI189" s="231">
        <f>IF(N189="nulová",J189,0)</f>
        <v>0</v>
      </c>
      <c r="BJ189" s="18" t="s">
        <v>88</v>
      </c>
      <c r="BK189" s="231">
        <f>ROUND(I189*H189,2)</f>
        <v>0</v>
      </c>
      <c r="BL189" s="18" t="s">
        <v>303</v>
      </c>
      <c r="BM189" s="230" t="s">
        <v>935</v>
      </c>
    </row>
    <row r="190" s="2" customFormat="1" ht="24.15" customHeight="1">
      <c r="A190" s="39"/>
      <c r="B190" s="40"/>
      <c r="C190" s="219" t="s">
        <v>572</v>
      </c>
      <c r="D190" s="219" t="s">
        <v>164</v>
      </c>
      <c r="E190" s="220" t="s">
        <v>936</v>
      </c>
      <c r="F190" s="221" t="s">
        <v>937</v>
      </c>
      <c r="G190" s="222" t="s">
        <v>934</v>
      </c>
      <c r="H190" s="223">
        <v>1</v>
      </c>
      <c r="I190" s="224"/>
      <c r="J190" s="225">
        <f>ROUND(I190*H190,2)</f>
        <v>0</v>
      </c>
      <c r="K190" s="221" t="s">
        <v>168</v>
      </c>
      <c r="L190" s="45"/>
      <c r="M190" s="226" t="s">
        <v>1</v>
      </c>
      <c r="N190" s="227" t="s">
        <v>45</v>
      </c>
      <c r="O190" s="92"/>
      <c r="P190" s="228">
        <f>O190*H190</f>
        <v>0</v>
      </c>
      <c r="Q190" s="228">
        <v>0.02273</v>
      </c>
      <c r="R190" s="228">
        <f>Q190*H190</f>
        <v>0.02273</v>
      </c>
      <c r="S190" s="228">
        <v>0</v>
      </c>
      <c r="T190" s="229">
        <f>S190*H190</f>
        <v>0</v>
      </c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R190" s="230" t="s">
        <v>303</v>
      </c>
      <c r="AT190" s="230" t="s">
        <v>164</v>
      </c>
      <c r="AU190" s="230" t="s">
        <v>90</v>
      </c>
      <c r="AY190" s="18" t="s">
        <v>161</v>
      </c>
      <c r="BE190" s="231">
        <f>IF(N190="základní",J190,0)</f>
        <v>0</v>
      </c>
      <c r="BF190" s="231">
        <f>IF(N190="snížená",J190,0)</f>
        <v>0</v>
      </c>
      <c r="BG190" s="231">
        <f>IF(N190="zákl. přenesená",J190,0)</f>
        <v>0</v>
      </c>
      <c r="BH190" s="231">
        <f>IF(N190="sníž. přenesená",J190,0)</f>
        <v>0</v>
      </c>
      <c r="BI190" s="231">
        <f>IF(N190="nulová",J190,0)</f>
        <v>0</v>
      </c>
      <c r="BJ190" s="18" t="s">
        <v>88</v>
      </c>
      <c r="BK190" s="231">
        <f>ROUND(I190*H190,2)</f>
        <v>0</v>
      </c>
      <c r="BL190" s="18" t="s">
        <v>303</v>
      </c>
      <c r="BM190" s="230" t="s">
        <v>938</v>
      </c>
    </row>
    <row r="191" s="2" customFormat="1" ht="16.5" customHeight="1">
      <c r="A191" s="39"/>
      <c r="B191" s="40"/>
      <c r="C191" s="219" t="s">
        <v>577</v>
      </c>
      <c r="D191" s="219" t="s">
        <v>164</v>
      </c>
      <c r="E191" s="220" t="s">
        <v>939</v>
      </c>
      <c r="F191" s="221" t="s">
        <v>940</v>
      </c>
      <c r="G191" s="222" t="s">
        <v>256</v>
      </c>
      <c r="H191" s="223">
        <v>4</v>
      </c>
      <c r="I191" s="224"/>
      <c r="J191" s="225">
        <f>ROUND(I191*H191,2)</f>
        <v>0</v>
      </c>
      <c r="K191" s="221" t="s">
        <v>168</v>
      </c>
      <c r="L191" s="45"/>
      <c r="M191" s="226" t="s">
        <v>1</v>
      </c>
      <c r="N191" s="227" t="s">
        <v>45</v>
      </c>
      <c r="O191" s="92"/>
      <c r="P191" s="228">
        <f>O191*H191</f>
        <v>0</v>
      </c>
      <c r="Q191" s="228">
        <v>0</v>
      </c>
      <c r="R191" s="228">
        <f>Q191*H191</f>
        <v>0</v>
      </c>
      <c r="S191" s="228">
        <v>0.00048999999999999998</v>
      </c>
      <c r="T191" s="229">
        <f>S191*H191</f>
        <v>0.0019599999999999999</v>
      </c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R191" s="230" t="s">
        <v>303</v>
      </c>
      <c r="AT191" s="230" t="s">
        <v>164</v>
      </c>
      <c r="AU191" s="230" t="s">
        <v>90</v>
      </c>
      <c r="AY191" s="18" t="s">
        <v>161</v>
      </c>
      <c r="BE191" s="231">
        <f>IF(N191="základní",J191,0)</f>
        <v>0</v>
      </c>
      <c r="BF191" s="231">
        <f>IF(N191="snížená",J191,0)</f>
        <v>0</v>
      </c>
      <c r="BG191" s="231">
        <f>IF(N191="zákl. přenesená",J191,0)</f>
        <v>0</v>
      </c>
      <c r="BH191" s="231">
        <f>IF(N191="sníž. přenesená",J191,0)</f>
        <v>0</v>
      </c>
      <c r="BI191" s="231">
        <f>IF(N191="nulová",J191,0)</f>
        <v>0</v>
      </c>
      <c r="BJ191" s="18" t="s">
        <v>88</v>
      </c>
      <c r="BK191" s="231">
        <f>ROUND(I191*H191,2)</f>
        <v>0</v>
      </c>
      <c r="BL191" s="18" t="s">
        <v>303</v>
      </c>
      <c r="BM191" s="230" t="s">
        <v>941</v>
      </c>
    </row>
    <row r="192" s="2" customFormat="1" ht="24.15" customHeight="1">
      <c r="A192" s="39"/>
      <c r="B192" s="40"/>
      <c r="C192" s="219" t="s">
        <v>581</v>
      </c>
      <c r="D192" s="219" t="s">
        <v>164</v>
      </c>
      <c r="E192" s="220" t="s">
        <v>942</v>
      </c>
      <c r="F192" s="221" t="s">
        <v>943</v>
      </c>
      <c r="G192" s="222" t="s">
        <v>934</v>
      </c>
      <c r="H192" s="223">
        <v>1</v>
      </c>
      <c r="I192" s="224"/>
      <c r="J192" s="225">
        <f>ROUND(I192*H192,2)</f>
        <v>0</v>
      </c>
      <c r="K192" s="221" t="s">
        <v>168</v>
      </c>
      <c r="L192" s="45"/>
      <c r="M192" s="226" t="s">
        <v>1</v>
      </c>
      <c r="N192" s="227" t="s">
        <v>45</v>
      </c>
      <c r="O192" s="92"/>
      <c r="P192" s="228">
        <f>O192*H192</f>
        <v>0</v>
      </c>
      <c r="Q192" s="228">
        <v>0.00024000000000000001</v>
      </c>
      <c r="R192" s="228">
        <f>Q192*H192</f>
        <v>0.00024000000000000001</v>
      </c>
      <c r="S192" s="228">
        <v>0</v>
      </c>
      <c r="T192" s="229">
        <f>S192*H192</f>
        <v>0</v>
      </c>
      <c r="U192" s="39"/>
      <c r="V192" s="39"/>
      <c r="W192" s="39"/>
      <c r="X192" s="39"/>
      <c r="Y192" s="39"/>
      <c r="Z192" s="39"/>
      <c r="AA192" s="39"/>
      <c r="AB192" s="39"/>
      <c r="AC192" s="39"/>
      <c r="AD192" s="39"/>
      <c r="AE192" s="39"/>
      <c r="AR192" s="230" t="s">
        <v>303</v>
      </c>
      <c r="AT192" s="230" t="s">
        <v>164</v>
      </c>
      <c r="AU192" s="230" t="s">
        <v>90</v>
      </c>
      <c r="AY192" s="18" t="s">
        <v>161</v>
      </c>
      <c r="BE192" s="231">
        <f>IF(N192="základní",J192,0)</f>
        <v>0</v>
      </c>
      <c r="BF192" s="231">
        <f>IF(N192="snížená",J192,0)</f>
        <v>0</v>
      </c>
      <c r="BG192" s="231">
        <f>IF(N192="zákl. přenesená",J192,0)</f>
        <v>0</v>
      </c>
      <c r="BH192" s="231">
        <f>IF(N192="sníž. přenesená",J192,0)</f>
        <v>0</v>
      </c>
      <c r="BI192" s="231">
        <f>IF(N192="nulová",J192,0)</f>
        <v>0</v>
      </c>
      <c r="BJ192" s="18" t="s">
        <v>88</v>
      </c>
      <c r="BK192" s="231">
        <f>ROUND(I192*H192,2)</f>
        <v>0</v>
      </c>
      <c r="BL192" s="18" t="s">
        <v>303</v>
      </c>
      <c r="BM192" s="230" t="s">
        <v>944</v>
      </c>
    </row>
    <row r="193" s="2" customFormat="1" ht="24.15" customHeight="1">
      <c r="A193" s="39"/>
      <c r="B193" s="40"/>
      <c r="C193" s="263" t="s">
        <v>585</v>
      </c>
      <c r="D193" s="263" t="s">
        <v>261</v>
      </c>
      <c r="E193" s="264" t="s">
        <v>945</v>
      </c>
      <c r="F193" s="265" t="s">
        <v>946</v>
      </c>
      <c r="G193" s="266" t="s">
        <v>191</v>
      </c>
      <c r="H193" s="267">
        <v>2</v>
      </c>
      <c r="I193" s="268"/>
      <c r="J193" s="269">
        <f>ROUND(I193*H193,2)</f>
        <v>0</v>
      </c>
      <c r="K193" s="265" t="s">
        <v>308</v>
      </c>
      <c r="L193" s="270"/>
      <c r="M193" s="271" t="s">
        <v>1</v>
      </c>
      <c r="N193" s="272" t="s">
        <v>45</v>
      </c>
      <c r="O193" s="92"/>
      <c r="P193" s="228">
        <f>O193*H193</f>
        <v>0</v>
      </c>
      <c r="Q193" s="228">
        <v>0.00012999999999999999</v>
      </c>
      <c r="R193" s="228">
        <f>Q193*H193</f>
        <v>0.00025999999999999998</v>
      </c>
      <c r="S193" s="228">
        <v>0</v>
      </c>
      <c r="T193" s="229">
        <f>S193*H193</f>
        <v>0</v>
      </c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R193" s="230" t="s">
        <v>309</v>
      </c>
      <c r="AT193" s="230" t="s">
        <v>261</v>
      </c>
      <c r="AU193" s="230" t="s">
        <v>90</v>
      </c>
      <c r="AY193" s="18" t="s">
        <v>161</v>
      </c>
      <c r="BE193" s="231">
        <f>IF(N193="základní",J193,0)</f>
        <v>0</v>
      </c>
      <c r="BF193" s="231">
        <f>IF(N193="snížená",J193,0)</f>
        <v>0</v>
      </c>
      <c r="BG193" s="231">
        <f>IF(N193="zákl. přenesená",J193,0)</f>
        <v>0</v>
      </c>
      <c r="BH193" s="231">
        <f>IF(N193="sníž. přenesená",J193,0)</f>
        <v>0</v>
      </c>
      <c r="BI193" s="231">
        <f>IF(N193="nulová",J193,0)</f>
        <v>0</v>
      </c>
      <c r="BJ193" s="18" t="s">
        <v>88</v>
      </c>
      <c r="BK193" s="231">
        <f>ROUND(I193*H193,2)</f>
        <v>0</v>
      </c>
      <c r="BL193" s="18" t="s">
        <v>303</v>
      </c>
      <c r="BM193" s="230" t="s">
        <v>947</v>
      </c>
    </row>
    <row r="194" s="13" customFormat="1">
      <c r="A194" s="13"/>
      <c r="B194" s="241"/>
      <c r="C194" s="242"/>
      <c r="D194" s="232" t="s">
        <v>250</v>
      </c>
      <c r="E194" s="242"/>
      <c r="F194" s="244" t="s">
        <v>948</v>
      </c>
      <c r="G194" s="242"/>
      <c r="H194" s="245">
        <v>2</v>
      </c>
      <c r="I194" s="246"/>
      <c r="J194" s="242"/>
      <c r="K194" s="242"/>
      <c r="L194" s="247"/>
      <c r="M194" s="248"/>
      <c r="N194" s="249"/>
      <c r="O194" s="249"/>
      <c r="P194" s="249"/>
      <c r="Q194" s="249"/>
      <c r="R194" s="249"/>
      <c r="S194" s="249"/>
      <c r="T194" s="250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251" t="s">
        <v>250</v>
      </c>
      <c r="AU194" s="251" t="s">
        <v>90</v>
      </c>
      <c r="AV194" s="13" t="s">
        <v>90</v>
      </c>
      <c r="AW194" s="13" t="s">
        <v>4</v>
      </c>
      <c r="AX194" s="13" t="s">
        <v>88</v>
      </c>
      <c r="AY194" s="251" t="s">
        <v>161</v>
      </c>
    </row>
    <row r="195" s="2" customFormat="1" ht="16.5" customHeight="1">
      <c r="A195" s="39"/>
      <c r="B195" s="40"/>
      <c r="C195" s="219" t="s">
        <v>590</v>
      </c>
      <c r="D195" s="219" t="s">
        <v>164</v>
      </c>
      <c r="E195" s="220" t="s">
        <v>949</v>
      </c>
      <c r="F195" s="221" t="s">
        <v>950</v>
      </c>
      <c r="G195" s="222" t="s">
        <v>934</v>
      </c>
      <c r="H195" s="223">
        <v>2</v>
      </c>
      <c r="I195" s="224"/>
      <c r="J195" s="225">
        <f>ROUND(I195*H195,2)</f>
        <v>0</v>
      </c>
      <c r="K195" s="221" t="s">
        <v>168</v>
      </c>
      <c r="L195" s="45"/>
      <c r="M195" s="226" t="s">
        <v>1</v>
      </c>
      <c r="N195" s="227" t="s">
        <v>45</v>
      </c>
      <c r="O195" s="92"/>
      <c r="P195" s="228">
        <f>O195*H195</f>
        <v>0</v>
      </c>
      <c r="Q195" s="228">
        <v>9.0000000000000006E-05</v>
      </c>
      <c r="R195" s="228">
        <f>Q195*H195</f>
        <v>0.00018000000000000001</v>
      </c>
      <c r="S195" s="228">
        <v>0</v>
      </c>
      <c r="T195" s="229">
        <f>S195*H195</f>
        <v>0</v>
      </c>
      <c r="U195" s="39"/>
      <c r="V195" s="39"/>
      <c r="W195" s="39"/>
      <c r="X195" s="39"/>
      <c r="Y195" s="39"/>
      <c r="Z195" s="39"/>
      <c r="AA195" s="39"/>
      <c r="AB195" s="39"/>
      <c r="AC195" s="39"/>
      <c r="AD195" s="39"/>
      <c r="AE195" s="39"/>
      <c r="AR195" s="230" t="s">
        <v>303</v>
      </c>
      <c r="AT195" s="230" t="s">
        <v>164</v>
      </c>
      <c r="AU195" s="230" t="s">
        <v>90</v>
      </c>
      <c r="AY195" s="18" t="s">
        <v>161</v>
      </c>
      <c r="BE195" s="231">
        <f>IF(N195="základní",J195,0)</f>
        <v>0</v>
      </c>
      <c r="BF195" s="231">
        <f>IF(N195="snížená",J195,0)</f>
        <v>0</v>
      </c>
      <c r="BG195" s="231">
        <f>IF(N195="zákl. přenesená",J195,0)</f>
        <v>0</v>
      </c>
      <c r="BH195" s="231">
        <f>IF(N195="sníž. přenesená",J195,0)</f>
        <v>0</v>
      </c>
      <c r="BI195" s="231">
        <f>IF(N195="nulová",J195,0)</f>
        <v>0</v>
      </c>
      <c r="BJ195" s="18" t="s">
        <v>88</v>
      </c>
      <c r="BK195" s="231">
        <f>ROUND(I195*H195,2)</f>
        <v>0</v>
      </c>
      <c r="BL195" s="18" t="s">
        <v>303</v>
      </c>
      <c r="BM195" s="230" t="s">
        <v>951</v>
      </c>
    </row>
    <row r="196" s="2" customFormat="1" ht="24.15" customHeight="1">
      <c r="A196" s="39"/>
      <c r="B196" s="40"/>
      <c r="C196" s="263" t="s">
        <v>596</v>
      </c>
      <c r="D196" s="263" t="s">
        <v>261</v>
      </c>
      <c r="E196" s="264" t="s">
        <v>952</v>
      </c>
      <c r="F196" s="265" t="s">
        <v>953</v>
      </c>
      <c r="G196" s="266" t="s">
        <v>256</v>
      </c>
      <c r="H196" s="267">
        <v>2</v>
      </c>
      <c r="I196" s="268"/>
      <c r="J196" s="269">
        <f>ROUND(I196*H196,2)</f>
        <v>0</v>
      </c>
      <c r="K196" s="265" t="s">
        <v>168</v>
      </c>
      <c r="L196" s="270"/>
      <c r="M196" s="271" t="s">
        <v>1</v>
      </c>
      <c r="N196" s="272" t="s">
        <v>45</v>
      </c>
      <c r="O196" s="92"/>
      <c r="P196" s="228">
        <f>O196*H196</f>
        <v>0</v>
      </c>
      <c r="Q196" s="228">
        <v>0.0018</v>
      </c>
      <c r="R196" s="228">
        <f>Q196*H196</f>
        <v>0.0035999999999999999</v>
      </c>
      <c r="S196" s="228">
        <v>0</v>
      </c>
      <c r="T196" s="229">
        <f>S196*H196</f>
        <v>0</v>
      </c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R196" s="230" t="s">
        <v>309</v>
      </c>
      <c r="AT196" s="230" t="s">
        <v>261</v>
      </c>
      <c r="AU196" s="230" t="s">
        <v>90</v>
      </c>
      <c r="AY196" s="18" t="s">
        <v>161</v>
      </c>
      <c r="BE196" s="231">
        <f>IF(N196="základní",J196,0)</f>
        <v>0</v>
      </c>
      <c r="BF196" s="231">
        <f>IF(N196="snížená",J196,0)</f>
        <v>0</v>
      </c>
      <c r="BG196" s="231">
        <f>IF(N196="zákl. přenesená",J196,0)</f>
        <v>0</v>
      </c>
      <c r="BH196" s="231">
        <f>IF(N196="sníž. přenesená",J196,0)</f>
        <v>0</v>
      </c>
      <c r="BI196" s="231">
        <f>IF(N196="nulová",J196,0)</f>
        <v>0</v>
      </c>
      <c r="BJ196" s="18" t="s">
        <v>88</v>
      </c>
      <c r="BK196" s="231">
        <f>ROUND(I196*H196,2)</f>
        <v>0</v>
      </c>
      <c r="BL196" s="18" t="s">
        <v>303</v>
      </c>
      <c r="BM196" s="230" t="s">
        <v>954</v>
      </c>
    </row>
    <row r="197" s="2" customFormat="1" ht="16.5" customHeight="1">
      <c r="A197" s="39"/>
      <c r="B197" s="40"/>
      <c r="C197" s="219" t="s">
        <v>602</v>
      </c>
      <c r="D197" s="219" t="s">
        <v>164</v>
      </c>
      <c r="E197" s="220" t="s">
        <v>955</v>
      </c>
      <c r="F197" s="221" t="s">
        <v>956</v>
      </c>
      <c r="G197" s="222" t="s">
        <v>934</v>
      </c>
      <c r="H197" s="223">
        <v>2</v>
      </c>
      <c r="I197" s="224"/>
      <c r="J197" s="225">
        <f>ROUND(I197*H197,2)</f>
        <v>0</v>
      </c>
      <c r="K197" s="221" t="s">
        <v>168</v>
      </c>
      <c r="L197" s="45"/>
      <c r="M197" s="226" t="s">
        <v>1</v>
      </c>
      <c r="N197" s="227" t="s">
        <v>45</v>
      </c>
      <c r="O197" s="92"/>
      <c r="P197" s="228">
        <f>O197*H197</f>
        <v>0</v>
      </c>
      <c r="Q197" s="228">
        <v>0</v>
      </c>
      <c r="R197" s="228">
        <f>Q197*H197</f>
        <v>0</v>
      </c>
      <c r="S197" s="228">
        <v>0.00156</v>
      </c>
      <c r="T197" s="229">
        <f>S197*H197</f>
        <v>0.0031199999999999999</v>
      </c>
      <c r="U197" s="39"/>
      <c r="V197" s="39"/>
      <c r="W197" s="39"/>
      <c r="X197" s="39"/>
      <c r="Y197" s="39"/>
      <c r="Z197" s="39"/>
      <c r="AA197" s="39"/>
      <c r="AB197" s="39"/>
      <c r="AC197" s="39"/>
      <c r="AD197" s="39"/>
      <c r="AE197" s="39"/>
      <c r="AR197" s="230" t="s">
        <v>303</v>
      </c>
      <c r="AT197" s="230" t="s">
        <v>164</v>
      </c>
      <c r="AU197" s="230" t="s">
        <v>90</v>
      </c>
      <c r="AY197" s="18" t="s">
        <v>161</v>
      </c>
      <c r="BE197" s="231">
        <f>IF(N197="základní",J197,0)</f>
        <v>0</v>
      </c>
      <c r="BF197" s="231">
        <f>IF(N197="snížená",J197,0)</f>
        <v>0</v>
      </c>
      <c r="BG197" s="231">
        <f>IF(N197="zákl. přenesená",J197,0)</f>
        <v>0</v>
      </c>
      <c r="BH197" s="231">
        <f>IF(N197="sníž. přenesená",J197,0)</f>
        <v>0</v>
      </c>
      <c r="BI197" s="231">
        <f>IF(N197="nulová",J197,0)</f>
        <v>0</v>
      </c>
      <c r="BJ197" s="18" t="s">
        <v>88</v>
      </c>
      <c r="BK197" s="231">
        <f>ROUND(I197*H197,2)</f>
        <v>0</v>
      </c>
      <c r="BL197" s="18" t="s">
        <v>303</v>
      </c>
      <c r="BM197" s="230" t="s">
        <v>957</v>
      </c>
    </row>
    <row r="198" s="2" customFormat="1" ht="16.5" customHeight="1">
      <c r="A198" s="39"/>
      <c r="B198" s="40"/>
      <c r="C198" s="219" t="s">
        <v>606</v>
      </c>
      <c r="D198" s="219" t="s">
        <v>164</v>
      </c>
      <c r="E198" s="220" t="s">
        <v>958</v>
      </c>
      <c r="F198" s="221" t="s">
        <v>959</v>
      </c>
      <c r="G198" s="222" t="s">
        <v>934</v>
      </c>
      <c r="H198" s="223">
        <v>1</v>
      </c>
      <c r="I198" s="224"/>
      <c r="J198" s="225">
        <f>ROUND(I198*H198,2)</f>
        <v>0</v>
      </c>
      <c r="K198" s="221" t="s">
        <v>168</v>
      </c>
      <c r="L198" s="45"/>
      <c r="M198" s="226" t="s">
        <v>1</v>
      </c>
      <c r="N198" s="227" t="s">
        <v>45</v>
      </c>
      <c r="O198" s="92"/>
      <c r="P198" s="228">
        <f>O198*H198</f>
        <v>0</v>
      </c>
      <c r="Q198" s="228">
        <v>0.0028400000000000001</v>
      </c>
      <c r="R198" s="228">
        <f>Q198*H198</f>
        <v>0.0028400000000000001</v>
      </c>
      <c r="S198" s="228">
        <v>0</v>
      </c>
      <c r="T198" s="229">
        <f>S198*H198</f>
        <v>0</v>
      </c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R198" s="230" t="s">
        <v>303</v>
      </c>
      <c r="AT198" s="230" t="s">
        <v>164</v>
      </c>
      <c r="AU198" s="230" t="s">
        <v>90</v>
      </c>
      <c r="AY198" s="18" t="s">
        <v>161</v>
      </c>
      <c r="BE198" s="231">
        <f>IF(N198="základní",J198,0)</f>
        <v>0</v>
      </c>
      <c r="BF198" s="231">
        <f>IF(N198="snížená",J198,0)</f>
        <v>0</v>
      </c>
      <c r="BG198" s="231">
        <f>IF(N198="zákl. přenesená",J198,0)</f>
        <v>0</v>
      </c>
      <c r="BH198" s="231">
        <f>IF(N198="sníž. přenesená",J198,0)</f>
        <v>0</v>
      </c>
      <c r="BI198" s="231">
        <f>IF(N198="nulová",J198,0)</f>
        <v>0</v>
      </c>
      <c r="BJ198" s="18" t="s">
        <v>88</v>
      </c>
      <c r="BK198" s="231">
        <f>ROUND(I198*H198,2)</f>
        <v>0</v>
      </c>
      <c r="BL198" s="18" t="s">
        <v>303</v>
      </c>
      <c r="BM198" s="230" t="s">
        <v>960</v>
      </c>
    </row>
    <row r="199" s="2" customFormat="1" ht="16.5" customHeight="1">
      <c r="A199" s="39"/>
      <c r="B199" s="40"/>
      <c r="C199" s="219" t="s">
        <v>610</v>
      </c>
      <c r="D199" s="219" t="s">
        <v>164</v>
      </c>
      <c r="E199" s="220" t="s">
        <v>961</v>
      </c>
      <c r="F199" s="221" t="s">
        <v>962</v>
      </c>
      <c r="G199" s="222" t="s">
        <v>256</v>
      </c>
      <c r="H199" s="223">
        <v>2</v>
      </c>
      <c r="I199" s="224"/>
      <c r="J199" s="225">
        <f>ROUND(I199*H199,2)</f>
        <v>0</v>
      </c>
      <c r="K199" s="221" t="s">
        <v>168</v>
      </c>
      <c r="L199" s="45"/>
      <c r="M199" s="226" t="s">
        <v>1</v>
      </c>
      <c r="N199" s="227" t="s">
        <v>45</v>
      </c>
      <c r="O199" s="92"/>
      <c r="P199" s="228">
        <f>O199*H199</f>
        <v>0</v>
      </c>
      <c r="Q199" s="228">
        <v>0</v>
      </c>
      <c r="R199" s="228">
        <f>Q199*H199</f>
        <v>0</v>
      </c>
      <c r="S199" s="228">
        <v>0.00085999999999999998</v>
      </c>
      <c r="T199" s="229">
        <f>S199*H199</f>
        <v>0.00172</v>
      </c>
      <c r="U199" s="39"/>
      <c r="V199" s="39"/>
      <c r="W199" s="39"/>
      <c r="X199" s="39"/>
      <c r="Y199" s="39"/>
      <c r="Z199" s="39"/>
      <c r="AA199" s="39"/>
      <c r="AB199" s="39"/>
      <c r="AC199" s="39"/>
      <c r="AD199" s="39"/>
      <c r="AE199" s="39"/>
      <c r="AR199" s="230" t="s">
        <v>303</v>
      </c>
      <c r="AT199" s="230" t="s">
        <v>164</v>
      </c>
      <c r="AU199" s="230" t="s">
        <v>90</v>
      </c>
      <c r="AY199" s="18" t="s">
        <v>161</v>
      </c>
      <c r="BE199" s="231">
        <f>IF(N199="základní",J199,0)</f>
        <v>0</v>
      </c>
      <c r="BF199" s="231">
        <f>IF(N199="snížená",J199,0)</f>
        <v>0</v>
      </c>
      <c r="BG199" s="231">
        <f>IF(N199="zákl. přenesená",J199,0)</f>
        <v>0</v>
      </c>
      <c r="BH199" s="231">
        <f>IF(N199="sníž. přenesená",J199,0)</f>
        <v>0</v>
      </c>
      <c r="BI199" s="231">
        <f>IF(N199="nulová",J199,0)</f>
        <v>0</v>
      </c>
      <c r="BJ199" s="18" t="s">
        <v>88</v>
      </c>
      <c r="BK199" s="231">
        <f>ROUND(I199*H199,2)</f>
        <v>0</v>
      </c>
      <c r="BL199" s="18" t="s">
        <v>303</v>
      </c>
      <c r="BM199" s="230" t="s">
        <v>963</v>
      </c>
    </row>
    <row r="200" s="2" customFormat="1" ht="16.5" customHeight="1">
      <c r="A200" s="39"/>
      <c r="B200" s="40"/>
      <c r="C200" s="219" t="s">
        <v>614</v>
      </c>
      <c r="D200" s="219" t="s">
        <v>164</v>
      </c>
      <c r="E200" s="220" t="s">
        <v>964</v>
      </c>
      <c r="F200" s="221" t="s">
        <v>965</v>
      </c>
      <c r="G200" s="222" t="s">
        <v>256</v>
      </c>
      <c r="H200" s="223">
        <v>1</v>
      </c>
      <c r="I200" s="224"/>
      <c r="J200" s="225">
        <f>ROUND(I200*H200,2)</f>
        <v>0</v>
      </c>
      <c r="K200" s="221" t="s">
        <v>168</v>
      </c>
      <c r="L200" s="45"/>
      <c r="M200" s="226" t="s">
        <v>1</v>
      </c>
      <c r="N200" s="227" t="s">
        <v>45</v>
      </c>
      <c r="O200" s="92"/>
      <c r="P200" s="228">
        <f>O200*H200</f>
        <v>0</v>
      </c>
      <c r="Q200" s="228">
        <v>0.00013999999999999999</v>
      </c>
      <c r="R200" s="228">
        <f>Q200*H200</f>
        <v>0.00013999999999999999</v>
      </c>
      <c r="S200" s="228">
        <v>0</v>
      </c>
      <c r="T200" s="229">
        <f>S200*H200</f>
        <v>0</v>
      </c>
      <c r="U200" s="39"/>
      <c r="V200" s="39"/>
      <c r="W200" s="39"/>
      <c r="X200" s="39"/>
      <c r="Y200" s="39"/>
      <c r="Z200" s="39"/>
      <c r="AA200" s="39"/>
      <c r="AB200" s="39"/>
      <c r="AC200" s="39"/>
      <c r="AD200" s="39"/>
      <c r="AE200" s="39"/>
      <c r="AR200" s="230" t="s">
        <v>303</v>
      </c>
      <c r="AT200" s="230" t="s">
        <v>164</v>
      </c>
      <c r="AU200" s="230" t="s">
        <v>90</v>
      </c>
      <c r="AY200" s="18" t="s">
        <v>161</v>
      </c>
      <c r="BE200" s="231">
        <f>IF(N200="základní",J200,0)</f>
        <v>0</v>
      </c>
      <c r="BF200" s="231">
        <f>IF(N200="snížená",J200,0)</f>
        <v>0</v>
      </c>
      <c r="BG200" s="231">
        <f>IF(N200="zákl. přenesená",J200,0)</f>
        <v>0</v>
      </c>
      <c r="BH200" s="231">
        <f>IF(N200="sníž. přenesená",J200,0)</f>
        <v>0</v>
      </c>
      <c r="BI200" s="231">
        <f>IF(N200="nulová",J200,0)</f>
        <v>0</v>
      </c>
      <c r="BJ200" s="18" t="s">
        <v>88</v>
      </c>
      <c r="BK200" s="231">
        <f>ROUND(I200*H200,2)</f>
        <v>0</v>
      </c>
      <c r="BL200" s="18" t="s">
        <v>303</v>
      </c>
      <c r="BM200" s="230" t="s">
        <v>966</v>
      </c>
    </row>
    <row r="201" s="2" customFormat="1" ht="16.5" customHeight="1">
      <c r="A201" s="39"/>
      <c r="B201" s="40"/>
      <c r="C201" s="219" t="s">
        <v>618</v>
      </c>
      <c r="D201" s="219" t="s">
        <v>164</v>
      </c>
      <c r="E201" s="220" t="s">
        <v>967</v>
      </c>
      <c r="F201" s="221" t="s">
        <v>968</v>
      </c>
      <c r="G201" s="222" t="s">
        <v>256</v>
      </c>
      <c r="H201" s="223">
        <v>1</v>
      </c>
      <c r="I201" s="224"/>
      <c r="J201" s="225">
        <f>ROUND(I201*H201,2)</f>
        <v>0</v>
      </c>
      <c r="K201" s="221" t="s">
        <v>168</v>
      </c>
      <c r="L201" s="45"/>
      <c r="M201" s="226" t="s">
        <v>1</v>
      </c>
      <c r="N201" s="227" t="s">
        <v>45</v>
      </c>
      <c r="O201" s="92"/>
      <c r="P201" s="228">
        <f>O201*H201</f>
        <v>0</v>
      </c>
      <c r="Q201" s="228">
        <v>0.00024000000000000001</v>
      </c>
      <c r="R201" s="228">
        <f>Q201*H201</f>
        <v>0.00024000000000000001</v>
      </c>
      <c r="S201" s="228">
        <v>0</v>
      </c>
      <c r="T201" s="229">
        <f>S201*H201</f>
        <v>0</v>
      </c>
      <c r="U201" s="39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R201" s="230" t="s">
        <v>303</v>
      </c>
      <c r="AT201" s="230" t="s">
        <v>164</v>
      </c>
      <c r="AU201" s="230" t="s">
        <v>90</v>
      </c>
      <c r="AY201" s="18" t="s">
        <v>161</v>
      </c>
      <c r="BE201" s="231">
        <f>IF(N201="základní",J201,0)</f>
        <v>0</v>
      </c>
      <c r="BF201" s="231">
        <f>IF(N201="snížená",J201,0)</f>
        <v>0</v>
      </c>
      <c r="BG201" s="231">
        <f>IF(N201="zákl. přenesená",J201,0)</f>
        <v>0</v>
      </c>
      <c r="BH201" s="231">
        <f>IF(N201="sníž. přenesená",J201,0)</f>
        <v>0</v>
      </c>
      <c r="BI201" s="231">
        <f>IF(N201="nulová",J201,0)</f>
        <v>0</v>
      </c>
      <c r="BJ201" s="18" t="s">
        <v>88</v>
      </c>
      <c r="BK201" s="231">
        <f>ROUND(I201*H201,2)</f>
        <v>0</v>
      </c>
      <c r="BL201" s="18" t="s">
        <v>303</v>
      </c>
      <c r="BM201" s="230" t="s">
        <v>969</v>
      </c>
    </row>
    <row r="202" s="2" customFormat="1" ht="24.15" customHeight="1">
      <c r="A202" s="39"/>
      <c r="B202" s="40"/>
      <c r="C202" s="219" t="s">
        <v>622</v>
      </c>
      <c r="D202" s="219" t="s">
        <v>164</v>
      </c>
      <c r="E202" s="220" t="s">
        <v>970</v>
      </c>
      <c r="F202" s="221" t="s">
        <v>971</v>
      </c>
      <c r="G202" s="222" t="s">
        <v>362</v>
      </c>
      <c r="H202" s="283"/>
      <c r="I202" s="224"/>
      <c r="J202" s="225">
        <f>ROUND(I202*H202,2)</f>
        <v>0</v>
      </c>
      <c r="K202" s="221" t="s">
        <v>168</v>
      </c>
      <c r="L202" s="45"/>
      <c r="M202" s="226" t="s">
        <v>1</v>
      </c>
      <c r="N202" s="227" t="s">
        <v>45</v>
      </c>
      <c r="O202" s="92"/>
      <c r="P202" s="228">
        <f>O202*H202</f>
        <v>0</v>
      </c>
      <c r="Q202" s="228">
        <v>0</v>
      </c>
      <c r="R202" s="228">
        <f>Q202*H202</f>
        <v>0</v>
      </c>
      <c r="S202" s="228">
        <v>0</v>
      </c>
      <c r="T202" s="229">
        <f>S202*H202</f>
        <v>0</v>
      </c>
      <c r="U202" s="39"/>
      <c r="V202" s="39"/>
      <c r="W202" s="39"/>
      <c r="X202" s="39"/>
      <c r="Y202" s="39"/>
      <c r="Z202" s="39"/>
      <c r="AA202" s="39"/>
      <c r="AB202" s="39"/>
      <c r="AC202" s="39"/>
      <c r="AD202" s="39"/>
      <c r="AE202" s="39"/>
      <c r="AR202" s="230" t="s">
        <v>303</v>
      </c>
      <c r="AT202" s="230" t="s">
        <v>164</v>
      </c>
      <c r="AU202" s="230" t="s">
        <v>90</v>
      </c>
      <c r="AY202" s="18" t="s">
        <v>161</v>
      </c>
      <c r="BE202" s="231">
        <f>IF(N202="základní",J202,0)</f>
        <v>0</v>
      </c>
      <c r="BF202" s="231">
        <f>IF(N202="snížená",J202,0)</f>
        <v>0</v>
      </c>
      <c r="BG202" s="231">
        <f>IF(N202="zákl. přenesená",J202,0)</f>
        <v>0</v>
      </c>
      <c r="BH202" s="231">
        <f>IF(N202="sníž. přenesená",J202,0)</f>
        <v>0</v>
      </c>
      <c r="BI202" s="231">
        <f>IF(N202="nulová",J202,0)</f>
        <v>0</v>
      </c>
      <c r="BJ202" s="18" t="s">
        <v>88</v>
      </c>
      <c r="BK202" s="231">
        <f>ROUND(I202*H202,2)</f>
        <v>0</v>
      </c>
      <c r="BL202" s="18" t="s">
        <v>303</v>
      </c>
      <c r="BM202" s="230" t="s">
        <v>972</v>
      </c>
    </row>
    <row r="203" s="2" customFormat="1" ht="33" customHeight="1">
      <c r="A203" s="39"/>
      <c r="B203" s="40"/>
      <c r="C203" s="219" t="s">
        <v>629</v>
      </c>
      <c r="D203" s="219" t="s">
        <v>164</v>
      </c>
      <c r="E203" s="220" t="s">
        <v>973</v>
      </c>
      <c r="F203" s="221" t="s">
        <v>974</v>
      </c>
      <c r="G203" s="222" t="s">
        <v>362</v>
      </c>
      <c r="H203" s="283"/>
      <c r="I203" s="224"/>
      <c r="J203" s="225">
        <f>ROUND(I203*H203,2)</f>
        <v>0</v>
      </c>
      <c r="K203" s="221" t="s">
        <v>168</v>
      </c>
      <c r="L203" s="45"/>
      <c r="M203" s="226" t="s">
        <v>1</v>
      </c>
      <c r="N203" s="227" t="s">
        <v>45</v>
      </c>
      <c r="O203" s="92"/>
      <c r="P203" s="228">
        <f>O203*H203</f>
        <v>0</v>
      </c>
      <c r="Q203" s="228">
        <v>0</v>
      </c>
      <c r="R203" s="228">
        <f>Q203*H203</f>
        <v>0</v>
      </c>
      <c r="S203" s="228">
        <v>0</v>
      </c>
      <c r="T203" s="229">
        <f>S203*H203</f>
        <v>0</v>
      </c>
      <c r="U203" s="39"/>
      <c r="V203" s="39"/>
      <c r="W203" s="39"/>
      <c r="X203" s="39"/>
      <c r="Y203" s="39"/>
      <c r="Z203" s="39"/>
      <c r="AA203" s="39"/>
      <c r="AB203" s="39"/>
      <c r="AC203" s="39"/>
      <c r="AD203" s="39"/>
      <c r="AE203" s="39"/>
      <c r="AR203" s="230" t="s">
        <v>303</v>
      </c>
      <c r="AT203" s="230" t="s">
        <v>164</v>
      </c>
      <c r="AU203" s="230" t="s">
        <v>90</v>
      </c>
      <c r="AY203" s="18" t="s">
        <v>161</v>
      </c>
      <c r="BE203" s="231">
        <f>IF(N203="základní",J203,0)</f>
        <v>0</v>
      </c>
      <c r="BF203" s="231">
        <f>IF(N203="snížená",J203,0)</f>
        <v>0</v>
      </c>
      <c r="BG203" s="231">
        <f>IF(N203="zákl. přenesená",J203,0)</f>
        <v>0</v>
      </c>
      <c r="BH203" s="231">
        <f>IF(N203="sníž. přenesená",J203,0)</f>
        <v>0</v>
      </c>
      <c r="BI203" s="231">
        <f>IF(N203="nulová",J203,0)</f>
        <v>0</v>
      </c>
      <c r="BJ203" s="18" t="s">
        <v>88</v>
      </c>
      <c r="BK203" s="231">
        <f>ROUND(I203*H203,2)</f>
        <v>0</v>
      </c>
      <c r="BL203" s="18" t="s">
        <v>303</v>
      </c>
      <c r="BM203" s="230" t="s">
        <v>975</v>
      </c>
    </row>
    <row r="204" s="13" customFormat="1">
      <c r="A204" s="13"/>
      <c r="B204" s="241"/>
      <c r="C204" s="242"/>
      <c r="D204" s="232" t="s">
        <v>250</v>
      </c>
      <c r="E204" s="242"/>
      <c r="F204" s="244" t="s">
        <v>976</v>
      </c>
      <c r="G204" s="242"/>
      <c r="H204" s="245">
        <v>385.10000000000002</v>
      </c>
      <c r="I204" s="246"/>
      <c r="J204" s="242"/>
      <c r="K204" s="242"/>
      <c r="L204" s="247"/>
      <c r="M204" s="248"/>
      <c r="N204" s="249"/>
      <c r="O204" s="249"/>
      <c r="P204" s="249"/>
      <c r="Q204" s="249"/>
      <c r="R204" s="249"/>
      <c r="S204" s="249"/>
      <c r="T204" s="250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T204" s="251" t="s">
        <v>250</v>
      </c>
      <c r="AU204" s="251" t="s">
        <v>90</v>
      </c>
      <c r="AV204" s="13" t="s">
        <v>90</v>
      </c>
      <c r="AW204" s="13" t="s">
        <v>4</v>
      </c>
      <c r="AX204" s="13" t="s">
        <v>88</v>
      </c>
      <c r="AY204" s="251" t="s">
        <v>161</v>
      </c>
    </row>
    <row r="205" s="12" customFormat="1" ht="22.8" customHeight="1">
      <c r="A205" s="12"/>
      <c r="B205" s="203"/>
      <c r="C205" s="204"/>
      <c r="D205" s="205" t="s">
        <v>79</v>
      </c>
      <c r="E205" s="217" t="s">
        <v>977</v>
      </c>
      <c r="F205" s="217" t="s">
        <v>978</v>
      </c>
      <c r="G205" s="204"/>
      <c r="H205" s="204"/>
      <c r="I205" s="207"/>
      <c r="J205" s="218">
        <f>BK205</f>
        <v>0</v>
      </c>
      <c r="K205" s="204"/>
      <c r="L205" s="209"/>
      <c r="M205" s="210"/>
      <c r="N205" s="211"/>
      <c r="O205" s="211"/>
      <c r="P205" s="212">
        <f>SUM(P206:P210)</f>
        <v>0</v>
      </c>
      <c r="Q205" s="211"/>
      <c r="R205" s="212">
        <f>SUM(R206:R210)</f>
        <v>0.00063999999999999994</v>
      </c>
      <c r="S205" s="211"/>
      <c r="T205" s="213">
        <f>SUM(T206:T210)</f>
        <v>0</v>
      </c>
      <c r="U205" s="12"/>
      <c r="V205" s="12"/>
      <c r="W205" s="12"/>
      <c r="X205" s="12"/>
      <c r="Y205" s="12"/>
      <c r="Z205" s="12"/>
      <c r="AA205" s="12"/>
      <c r="AB205" s="12"/>
      <c r="AC205" s="12"/>
      <c r="AD205" s="12"/>
      <c r="AE205" s="12"/>
      <c r="AR205" s="214" t="s">
        <v>90</v>
      </c>
      <c r="AT205" s="215" t="s">
        <v>79</v>
      </c>
      <c r="AU205" s="215" t="s">
        <v>88</v>
      </c>
      <c r="AY205" s="214" t="s">
        <v>161</v>
      </c>
      <c r="BK205" s="216">
        <f>SUM(BK206:BK210)</f>
        <v>0</v>
      </c>
    </row>
    <row r="206" s="2" customFormat="1" ht="33" customHeight="1">
      <c r="A206" s="39"/>
      <c r="B206" s="40"/>
      <c r="C206" s="219" t="s">
        <v>631</v>
      </c>
      <c r="D206" s="219" t="s">
        <v>164</v>
      </c>
      <c r="E206" s="220" t="s">
        <v>979</v>
      </c>
      <c r="F206" s="221" t="s">
        <v>980</v>
      </c>
      <c r="G206" s="222" t="s">
        <v>256</v>
      </c>
      <c r="H206" s="223">
        <v>2</v>
      </c>
      <c r="I206" s="224"/>
      <c r="J206" s="225">
        <f>ROUND(I206*H206,2)</f>
        <v>0</v>
      </c>
      <c r="K206" s="221" t="s">
        <v>168</v>
      </c>
      <c r="L206" s="45"/>
      <c r="M206" s="226" t="s">
        <v>1</v>
      </c>
      <c r="N206" s="227" t="s">
        <v>45</v>
      </c>
      <c r="O206" s="92"/>
      <c r="P206" s="228">
        <f>O206*H206</f>
        <v>0</v>
      </c>
      <c r="Q206" s="228">
        <v>0.00025000000000000001</v>
      </c>
      <c r="R206" s="228">
        <f>Q206*H206</f>
        <v>0.00050000000000000001</v>
      </c>
      <c r="S206" s="228">
        <v>0</v>
      </c>
      <c r="T206" s="229">
        <f>S206*H206</f>
        <v>0</v>
      </c>
      <c r="U206" s="39"/>
      <c r="V206" s="39"/>
      <c r="W206" s="39"/>
      <c r="X206" s="39"/>
      <c r="Y206" s="39"/>
      <c r="Z206" s="39"/>
      <c r="AA206" s="39"/>
      <c r="AB206" s="39"/>
      <c r="AC206" s="39"/>
      <c r="AD206" s="39"/>
      <c r="AE206" s="39"/>
      <c r="AR206" s="230" t="s">
        <v>303</v>
      </c>
      <c r="AT206" s="230" t="s">
        <v>164</v>
      </c>
      <c r="AU206" s="230" t="s">
        <v>90</v>
      </c>
      <c r="AY206" s="18" t="s">
        <v>161</v>
      </c>
      <c r="BE206" s="231">
        <f>IF(N206="základní",J206,0)</f>
        <v>0</v>
      </c>
      <c r="BF206" s="231">
        <f>IF(N206="snížená",J206,0)</f>
        <v>0</v>
      </c>
      <c r="BG206" s="231">
        <f>IF(N206="zákl. přenesená",J206,0)</f>
        <v>0</v>
      </c>
      <c r="BH206" s="231">
        <f>IF(N206="sníž. přenesená",J206,0)</f>
        <v>0</v>
      </c>
      <c r="BI206" s="231">
        <f>IF(N206="nulová",J206,0)</f>
        <v>0</v>
      </c>
      <c r="BJ206" s="18" t="s">
        <v>88</v>
      </c>
      <c r="BK206" s="231">
        <f>ROUND(I206*H206,2)</f>
        <v>0</v>
      </c>
      <c r="BL206" s="18" t="s">
        <v>303</v>
      </c>
      <c r="BM206" s="230" t="s">
        <v>981</v>
      </c>
    </row>
    <row r="207" s="2" customFormat="1" ht="33" customHeight="1">
      <c r="A207" s="39"/>
      <c r="B207" s="40"/>
      <c r="C207" s="219" t="s">
        <v>636</v>
      </c>
      <c r="D207" s="219" t="s">
        <v>164</v>
      </c>
      <c r="E207" s="220" t="s">
        <v>982</v>
      </c>
      <c r="F207" s="221" t="s">
        <v>983</v>
      </c>
      <c r="G207" s="222" t="s">
        <v>256</v>
      </c>
      <c r="H207" s="223">
        <v>1</v>
      </c>
      <c r="I207" s="224"/>
      <c r="J207" s="225">
        <f>ROUND(I207*H207,2)</f>
        <v>0</v>
      </c>
      <c r="K207" s="221" t="s">
        <v>168</v>
      </c>
      <c r="L207" s="45"/>
      <c r="M207" s="226" t="s">
        <v>1</v>
      </c>
      <c r="N207" s="227" t="s">
        <v>45</v>
      </c>
      <c r="O207" s="92"/>
      <c r="P207" s="228">
        <f>O207*H207</f>
        <v>0</v>
      </c>
      <c r="Q207" s="228">
        <v>0.00013999999999999999</v>
      </c>
      <c r="R207" s="228">
        <f>Q207*H207</f>
        <v>0.00013999999999999999</v>
      </c>
      <c r="S207" s="228">
        <v>0</v>
      </c>
      <c r="T207" s="229">
        <f>S207*H207</f>
        <v>0</v>
      </c>
      <c r="U207" s="39"/>
      <c r="V207" s="39"/>
      <c r="W207" s="39"/>
      <c r="X207" s="39"/>
      <c r="Y207" s="39"/>
      <c r="Z207" s="39"/>
      <c r="AA207" s="39"/>
      <c r="AB207" s="39"/>
      <c r="AC207" s="39"/>
      <c r="AD207" s="39"/>
      <c r="AE207" s="39"/>
      <c r="AR207" s="230" t="s">
        <v>303</v>
      </c>
      <c r="AT207" s="230" t="s">
        <v>164</v>
      </c>
      <c r="AU207" s="230" t="s">
        <v>90</v>
      </c>
      <c r="AY207" s="18" t="s">
        <v>161</v>
      </c>
      <c r="BE207" s="231">
        <f>IF(N207="základní",J207,0)</f>
        <v>0</v>
      </c>
      <c r="BF207" s="231">
        <f>IF(N207="snížená",J207,0)</f>
        <v>0</v>
      </c>
      <c r="BG207" s="231">
        <f>IF(N207="zákl. přenesená",J207,0)</f>
        <v>0</v>
      </c>
      <c r="BH207" s="231">
        <f>IF(N207="sníž. přenesená",J207,0)</f>
        <v>0</v>
      </c>
      <c r="BI207" s="231">
        <f>IF(N207="nulová",J207,0)</f>
        <v>0</v>
      </c>
      <c r="BJ207" s="18" t="s">
        <v>88</v>
      </c>
      <c r="BK207" s="231">
        <f>ROUND(I207*H207,2)</f>
        <v>0</v>
      </c>
      <c r="BL207" s="18" t="s">
        <v>303</v>
      </c>
      <c r="BM207" s="230" t="s">
        <v>984</v>
      </c>
    </row>
    <row r="208" s="2" customFormat="1" ht="24.15" customHeight="1">
      <c r="A208" s="39"/>
      <c r="B208" s="40"/>
      <c r="C208" s="219" t="s">
        <v>640</v>
      </c>
      <c r="D208" s="219" t="s">
        <v>164</v>
      </c>
      <c r="E208" s="220" t="s">
        <v>985</v>
      </c>
      <c r="F208" s="221" t="s">
        <v>986</v>
      </c>
      <c r="G208" s="222" t="s">
        <v>362</v>
      </c>
      <c r="H208" s="283"/>
      <c r="I208" s="224"/>
      <c r="J208" s="225">
        <f>ROUND(I208*H208,2)</f>
        <v>0</v>
      </c>
      <c r="K208" s="221" t="s">
        <v>168</v>
      </c>
      <c r="L208" s="45"/>
      <c r="M208" s="226" t="s">
        <v>1</v>
      </c>
      <c r="N208" s="227" t="s">
        <v>45</v>
      </c>
      <c r="O208" s="92"/>
      <c r="P208" s="228">
        <f>O208*H208</f>
        <v>0</v>
      </c>
      <c r="Q208" s="228">
        <v>0</v>
      </c>
      <c r="R208" s="228">
        <f>Q208*H208</f>
        <v>0</v>
      </c>
      <c r="S208" s="228">
        <v>0</v>
      </c>
      <c r="T208" s="229">
        <f>S208*H208</f>
        <v>0</v>
      </c>
      <c r="U208" s="39"/>
      <c r="V208" s="39"/>
      <c r="W208" s="39"/>
      <c r="X208" s="39"/>
      <c r="Y208" s="39"/>
      <c r="Z208" s="39"/>
      <c r="AA208" s="39"/>
      <c r="AB208" s="39"/>
      <c r="AC208" s="39"/>
      <c r="AD208" s="39"/>
      <c r="AE208" s="39"/>
      <c r="AR208" s="230" t="s">
        <v>303</v>
      </c>
      <c r="AT208" s="230" t="s">
        <v>164</v>
      </c>
      <c r="AU208" s="230" t="s">
        <v>90</v>
      </c>
      <c r="AY208" s="18" t="s">
        <v>161</v>
      </c>
      <c r="BE208" s="231">
        <f>IF(N208="základní",J208,0)</f>
        <v>0</v>
      </c>
      <c r="BF208" s="231">
        <f>IF(N208="snížená",J208,0)</f>
        <v>0</v>
      </c>
      <c r="BG208" s="231">
        <f>IF(N208="zákl. přenesená",J208,0)</f>
        <v>0</v>
      </c>
      <c r="BH208" s="231">
        <f>IF(N208="sníž. přenesená",J208,0)</f>
        <v>0</v>
      </c>
      <c r="BI208" s="231">
        <f>IF(N208="nulová",J208,0)</f>
        <v>0</v>
      </c>
      <c r="BJ208" s="18" t="s">
        <v>88</v>
      </c>
      <c r="BK208" s="231">
        <f>ROUND(I208*H208,2)</f>
        <v>0</v>
      </c>
      <c r="BL208" s="18" t="s">
        <v>303</v>
      </c>
      <c r="BM208" s="230" t="s">
        <v>987</v>
      </c>
    </row>
    <row r="209" s="2" customFormat="1" ht="33" customHeight="1">
      <c r="A209" s="39"/>
      <c r="B209" s="40"/>
      <c r="C209" s="219" t="s">
        <v>644</v>
      </c>
      <c r="D209" s="219" t="s">
        <v>164</v>
      </c>
      <c r="E209" s="220" t="s">
        <v>988</v>
      </c>
      <c r="F209" s="221" t="s">
        <v>989</v>
      </c>
      <c r="G209" s="222" t="s">
        <v>362</v>
      </c>
      <c r="H209" s="283"/>
      <c r="I209" s="224"/>
      <c r="J209" s="225">
        <f>ROUND(I209*H209,2)</f>
        <v>0</v>
      </c>
      <c r="K209" s="221" t="s">
        <v>168</v>
      </c>
      <c r="L209" s="45"/>
      <c r="M209" s="226" t="s">
        <v>1</v>
      </c>
      <c r="N209" s="227" t="s">
        <v>45</v>
      </c>
      <c r="O209" s="92"/>
      <c r="P209" s="228">
        <f>O209*H209</f>
        <v>0</v>
      </c>
      <c r="Q209" s="228">
        <v>0</v>
      </c>
      <c r="R209" s="228">
        <f>Q209*H209</f>
        <v>0</v>
      </c>
      <c r="S209" s="228">
        <v>0</v>
      </c>
      <c r="T209" s="229">
        <f>S209*H209</f>
        <v>0</v>
      </c>
      <c r="U209" s="39"/>
      <c r="V209" s="39"/>
      <c r="W209" s="39"/>
      <c r="X209" s="39"/>
      <c r="Y209" s="39"/>
      <c r="Z209" s="39"/>
      <c r="AA209" s="39"/>
      <c r="AB209" s="39"/>
      <c r="AC209" s="39"/>
      <c r="AD209" s="39"/>
      <c r="AE209" s="39"/>
      <c r="AR209" s="230" t="s">
        <v>303</v>
      </c>
      <c r="AT209" s="230" t="s">
        <v>164</v>
      </c>
      <c r="AU209" s="230" t="s">
        <v>90</v>
      </c>
      <c r="AY209" s="18" t="s">
        <v>161</v>
      </c>
      <c r="BE209" s="231">
        <f>IF(N209="základní",J209,0)</f>
        <v>0</v>
      </c>
      <c r="BF209" s="231">
        <f>IF(N209="snížená",J209,0)</f>
        <v>0</v>
      </c>
      <c r="BG209" s="231">
        <f>IF(N209="zákl. přenesená",J209,0)</f>
        <v>0</v>
      </c>
      <c r="BH209" s="231">
        <f>IF(N209="sníž. přenesená",J209,0)</f>
        <v>0</v>
      </c>
      <c r="BI209" s="231">
        <f>IF(N209="nulová",J209,0)</f>
        <v>0</v>
      </c>
      <c r="BJ209" s="18" t="s">
        <v>88</v>
      </c>
      <c r="BK209" s="231">
        <f>ROUND(I209*H209,2)</f>
        <v>0</v>
      </c>
      <c r="BL209" s="18" t="s">
        <v>303</v>
      </c>
      <c r="BM209" s="230" t="s">
        <v>990</v>
      </c>
    </row>
    <row r="210" s="13" customFormat="1">
      <c r="A210" s="13"/>
      <c r="B210" s="241"/>
      <c r="C210" s="242"/>
      <c r="D210" s="232" t="s">
        <v>250</v>
      </c>
      <c r="E210" s="242"/>
      <c r="F210" s="244" t="s">
        <v>991</v>
      </c>
      <c r="G210" s="242"/>
      <c r="H210" s="245">
        <v>67.799999999999997</v>
      </c>
      <c r="I210" s="246"/>
      <c r="J210" s="242"/>
      <c r="K210" s="242"/>
      <c r="L210" s="247"/>
      <c r="M210" s="248"/>
      <c r="N210" s="249"/>
      <c r="O210" s="249"/>
      <c r="P210" s="249"/>
      <c r="Q210" s="249"/>
      <c r="R210" s="249"/>
      <c r="S210" s="249"/>
      <c r="T210" s="250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T210" s="251" t="s">
        <v>250</v>
      </c>
      <c r="AU210" s="251" t="s">
        <v>90</v>
      </c>
      <c r="AV210" s="13" t="s">
        <v>90</v>
      </c>
      <c r="AW210" s="13" t="s">
        <v>4</v>
      </c>
      <c r="AX210" s="13" t="s">
        <v>88</v>
      </c>
      <c r="AY210" s="251" t="s">
        <v>161</v>
      </c>
    </row>
    <row r="211" s="12" customFormat="1" ht="22.8" customHeight="1">
      <c r="A211" s="12"/>
      <c r="B211" s="203"/>
      <c r="C211" s="204"/>
      <c r="D211" s="205" t="s">
        <v>79</v>
      </c>
      <c r="E211" s="217" t="s">
        <v>992</v>
      </c>
      <c r="F211" s="217" t="s">
        <v>993</v>
      </c>
      <c r="G211" s="204"/>
      <c r="H211" s="204"/>
      <c r="I211" s="207"/>
      <c r="J211" s="218">
        <f>BK211</f>
        <v>0</v>
      </c>
      <c r="K211" s="204"/>
      <c r="L211" s="209"/>
      <c r="M211" s="210"/>
      <c r="N211" s="211"/>
      <c r="O211" s="211"/>
      <c r="P211" s="212">
        <f>SUM(P212:P225)</f>
        <v>0</v>
      </c>
      <c r="Q211" s="211"/>
      <c r="R211" s="212">
        <f>SUM(R212:R225)</f>
        <v>0.098668249999999985</v>
      </c>
      <c r="S211" s="211"/>
      <c r="T211" s="213">
        <f>SUM(T212:T225)</f>
        <v>0</v>
      </c>
      <c r="U211" s="12"/>
      <c r="V211" s="12"/>
      <c r="W211" s="12"/>
      <c r="X211" s="12"/>
      <c r="Y211" s="12"/>
      <c r="Z211" s="12"/>
      <c r="AA211" s="12"/>
      <c r="AB211" s="12"/>
      <c r="AC211" s="12"/>
      <c r="AD211" s="12"/>
      <c r="AE211" s="12"/>
      <c r="AR211" s="214" t="s">
        <v>90</v>
      </c>
      <c r="AT211" s="215" t="s">
        <v>79</v>
      </c>
      <c r="AU211" s="215" t="s">
        <v>88</v>
      </c>
      <c r="AY211" s="214" t="s">
        <v>161</v>
      </c>
      <c r="BK211" s="216">
        <f>SUM(BK212:BK225)</f>
        <v>0</v>
      </c>
    </row>
    <row r="212" s="2" customFormat="1" ht="24.15" customHeight="1">
      <c r="A212" s="39"/>
      <c r="B212" s="40"/>
      <c r="C212" s="219" t="s">
        <v>648</v>
      </c>
      <c r="D212" s="219" t="s">
        <v>164</v>
      </c>
      <c r="E212" s="220" t="s">
        <v>994</v>
      </c>
      <c r="F212" s="221" t="s">
        <v>995</v>
      </c>
      <c r="G212" s="222" t="s">
        <v>248</v>
      </c>
      <c r="H212" s="223">
        <v>3.6749999999999998</v>
      </c>
      <c r="I212" s="224"/>
      <c r="J212" s="225">
        <f>ROUND(I212*H212,2)</f>
        <v>0</v>
      </c>
      <c r="K212" s="221" t="s">
        <v>168</v>
      </c>
      <c r="L212" s="45"/>
      <c r="M212" s="226" t="s">
        <v>1</v>
      </c>
      <c r="N212" s="227" t="s">
        <v>45</v>
      </c>
      <c r="O212" s="92"/>
      <c r="P212" s="228">
        <f>O212*H212</f>
        <v>0</v>
      </c>
      <c r="Q212" s="228">
        <v>0.025069999999999999</v>
      </c>
      <c r="R212" s="228">
        <f>Q212*H212</f>
        <v>0.092132249999999985</v>
      </c>
      <c r="S212" s="228">
        <v>0</v>
      </c>
      <c r="T212" s="229">
        <f>S212*H212</f>
        <v>0</v>
      </c>
      <c r="U212" s="39"/>
      <c r="V212" s="39"/>
      <c r="W212" s="39"/>
      <c r="X212" s="39"/>
      <c r="Y212" s="39"/>
      <c r="Z212" s="39"/>
      <c r="AA212" s="39"/>
      <c r="AB212" s="39"/>
      <c r="AC212" s="39"/>
      <c r="AD212" s="39"/>
      <c r="AE212" s="39"/>
      <c r="AR212" s="230" t="s">
        <v>303</v>
      </c>
      <c r="AT212" s="230" t="s">
        <v>164</v>
      </c>
      <c r="AU212" s="230" t="s">
        <v>90</v>
      </c>
      <c r="AY212" s="18" t="s">
        <v>161</v>
      </c>
      <c r="BE212" s="231">
        <f>IF(N212="základní",J212,0)</f>
        <v>0</v>
      </c>
      <c r="BF212" s="231">
        <f>IF(N212="snížená",J212,0)</f>
        <v>0</v>
      </c>
      <c r="BG212" s="231">
        <f>IF(N212="zákl. přenesená",J212,0)</f>
        <v>0</v>
      </c>
      <c r="BH212" s="231">
        <f>IF(N212="sníž. přenesená",J212,0)</f>
        <v>0</v>
      </c>
      <c r="BI212" s="231">
        <f>IF(N212="nulová",J212,0)</f>
        <v>0</v>
      </c>
      <c r="BJ212" s="18" t="s">
        <v>88</v>
      </c>
      <c r="BK212" s="231">
        <f>ROUND(I212*H212,2)</f>
        <v>0</v>
      </c>
      <c r="BL212" s="18" t="s">
        <v>303</v>
      </c>
      <c r="BM212" s="230" t="s">
        <v>996</v>
      </c>
    </row>
    <row r="213" s="2" customFormat="1">
      <c r="A213" s="39"/>
      <c r="B213" s="40"/>
      <c r="C213" s="41"/>
      <c r="D213" s="232" t="s">
        <v>171</v>
      </c>
      <c r="E213" s="41"/>
      <c r="F213" s="233" t="s">
        <v>997</v>
      </c>
      <c r="G213" s="41"/>
      <c r="H213" s="41"/>
      <c r="I213" s="234"/>
      <c r="J213" s="41"/>
      <c r="K213" s="41"/>
      <c r="L213" s="45"/>
      <c r="M213" s="235"/>
      <c r="N213" s="236"/>
      <c r="O213" s="92"/>
      <c r="P213" s="92"/>
      <c r="Q213" s="92"/>
      <c r="R213" s="92"/>
      <c r="S213" s="92"/>
      <c r="T213" s="93"/>
      <c r="U213" s="39"/>
      <c r="V213" s="39"/>
      <c r="W213" s="39"/>
      <c r="X213" s="39"/>
      <c r="Y213" s="39"/>
      <c r="Z213" s="39"/>
      <c r="AA213" s="39"/>
      <c r="AB213" s="39"/>
      <c r="AC213" s="39"/>
      <c r="AD213" s="39"/>
      <c r="AE213" s="39"/>
      <c r="AT213" s="18" t="s">
        <v>171</v>
      </c>
      <c r="AU213" s="18" t="s">
        <v>90</v>
      </c>
    </row>
    <row r="214" s="13" customFormat="1">
      <c r="A214" s="13"/>
      <c r="B214" s="241"/>
      <c r="C214" s="242"/>
      <c r="D214" s="232" t="s">
        <v>250</v>
      </c>
      <c r="E214" s="243" t="s">
        <v>1</v>
      </c>
      <c r="F214" s="244" t="s">
        <v>998</v>
      </c>
      <c r="G214" s="242"/>
      <c r="H214" s="245">
        <v>3.6749999999999998</v>
      </c>
      <c r="I214" s="246"/>
      <c r="J214" s="242"/>
      <c r="K214" s="242"/>
      <c r="L214" s="247"/>
      <c r="M214" s="248"/>
      <c r="N214" s="249"/>
      <c r="O214" s="249"/>
      <c r="P214" s="249"/>
      <c r="Q214" s="249"/>
      <c r="R214" s="249"/>
      <c r="S214" s="249"/>
      <c r="T214" s="250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T214" s="251" t="s">
        <v>250</v>
      </c>
      <c r="AU214" s="251" t="s">
        <v>90</v>
      </c>
      <c r="AV214" s="13" t="s">
        <v>90</v>
      </c>
      <c r="AW214" s="13" t="s">
        <v>36</v>
      </c>
      <c r="AX214" s="13" t="s">
        <v>80</v>
      </c>
      <c r="AY214" s="251" t="s">
        <v>161</v>
      </c>
    </row>
    <row r="215" s="14" customFormat="1">
      <c r="A215" s="14"/>
      <c r="B215" s="252"/>
      <c r="C215" s="253"/>
      <c r="D215" s="232" t="s">
        <v>250</v>
      </c>
      <c r="E215" s="254" t="s">
        <v>1</v>
      </c>
      <c r="F215" s="255" t="s">
        <v>253</v>
      </c>
      <c r="G215" s="253"/>
      <c r="H215" s="256">
        <v>3.6749999999999998</v>
      </c>
      <c r="I215" s="257"/>
      <c r="J215" s="253"/>
      <c r="K215" s="253"/>
      <c r="L215" s="258"/>
      <c r="M215" s="259"/>
      <c r="N215" s="260"/>
      <c r="O215" s="260"/>
      <c r="P215" s="260"/>
      <c r="Q215" s="260"/>
      <c r="R215" s="260"/>
      <c r="S215" s="260"/>
      <c r="T215" s="261"/>
      <c r="U215" s="14"/>
      <c r="V215" s="14"/>
      <c r="W215" s="14"/>
      <c r="X215" s="14"/>
      <c r="Y215" s="14"/>
      <c r="Z215" s="14"/>
      <c r="AA215" s="14"/>
      <c r="AB215" s="14"/>
      <c r="AC215" s="14"/>
      <c r="AD215" s="14"/>
      <c r="AE215" s="14"/>
      <c r="AT215" s="262" t="s">
        <v>250</v>
      </c>
      <c r="AU215" s="262" t="s">
        <v>90</v>
      </c>
      <c r="AV215" s="14" t="s">
        <v>184</v>
      </c>
      <c r="AW215" s="14" t="s">
        <v>36</v>
      </c>
      <c r="AX215" s="14" t="s">
        <v>88</v>
      </c>
      <c r="AY215" s="262" t="s">
        <v>161</v>
      </c>
    </row>
    <row r="216" s="2" customFormat="1" ht="16.5" customHeight="1">
      <c r="A216" s="39"/>
      <c r="B216" s="40"/>
      <c r="C216" s="219" t="s">
        <v>655</v>
      </c>
      <c r="D216" s="219" t="s">
        <v>164</v>
      </c>
      <c r="E216" s="220" t="s">
        <v>999</v>
      </c>
      <c r="F216" s="221" t="s">
        <v>1000</v>
      </c>
      <c r="G216" s="222" t="s">
        <v>441</v>
      </c>
      <c r="H216" s="223">
        <v>6</v>
      </c>
      <c r="I216" s="224"/>
      <c r="J216" s="225">
        <f>ROUND(I216*H216,2)</f>
        <v>0</v>
      </c>
      <c r="K216" s="221" t="s">
        <v>168</v>
      </c>
      <c r="L216" s="45"/>
      <c r="M216" s="226" t="s">
        <v>1</v>
      </c>
      <c r="N216" s="227" t="s">
        <v>45</v>
      </c>
      <c r="O216" s="92"/>
      <c r="P216" s="228">
        <f>O216*H216</f>
        <v>0</v>
      </c>
      <c r="Q216" s="228">
        <v>0.00051999999999999995</v>
      </c>
      <c r="R216" s="228">
        <f>Q216*H216</f>
        <v>0.0031199999999999995</v>
      </c>
      <c r="S216" s="228">
        <v>0</v>
      </c>
      <c r="T216" s="229">
        <f>S216*H216</f>
        <v>0</v>
      </c>
      <c r="U216" s="39"/>
      <c r="V216" s="39"/>
      <c r="W216" s="39"/>
      <c r="X216" s="39"/>
      <c r="Y216" s="39"/>
      <c r="Z216" s="39"/>
      <c r="AA216" s="39"/>
      <c r="AB216" s="39"/>
      <c r="AC216" s="39"/>
      <c r="AD216" s="39"/>
      <c r="AE216" s="39"/>
      <c r="AR216" s="230" t="s">
        <v>303</v>
      </c>
      <c r="AT216" s="230" t="s">
        <v>164</v>
      </c>
      <c r="AU216" s="230" t="s">
        <v>90</v>
      </c>
      <c r="AY216" s="18" t="s">
        <v>161</v>
      </c>
      <c r="BE216" s="231">
        <f>IF(N216="základní",J216,0)</f>
        <v>0</v>
      </c>
      <c r="BF216" s="231">
        <f>IF(N216="snížená",J216,0)</f>
        <v>0</v>
      </c>
      <c r="BG216" s="231">
        <f>IF(N216="zákl. přenesená",J216,0)</f>
        <v>0</v>
      </c>
      <c r="BH216" s="231">
        <f>IF(N216="sníž. přenesená",J216,0)</f>
        <v>0</v>
      </c>
      <c r="BI216" s="231">
        <f>IF(N216="nulová",J216,0)</f>
        <v>0</v>
      </c>
      <c r="BJ216" s="18" t="s">
        <v>88</v>
      </c>
      <c r="BK216" s="231">
        <f>ROUND(I216*H216,2)</f>
        <v>0</v>
      </c>
      <c r="BL216" s="18" t="s">
        <v>303</v>
      </c>
      <c r="BM216" s="230" t="s">
        <v>1001</v>
      </c>
    </row>
    <row r="217" s="2" customFormat="1" ht="16.5" customHeight="1">
      <c r="A217" s="39"/>
      <c r="B217" s="40"/>
      <c r="C217" s="219" t="s">
        <v>660</v>
      </c>
      <c r="D217" s="219" t="s">
        <v>164</v>
      </c>
      <c r="E217" s="220" t="s">
        <v>1002</v>
      </c>
      <c r="F217" s="221" t="s">
        <v>1003</v>
      </c>
      <c r="G217" s="222" t="s">
        <v>441</v>
      </c>
      <c r="H217" s="223">
        <v>3</v>
      </c>
      <c r="I217" s="224"/>
      <c r="J217" s="225">
        <f>ROUND(I217*H217,2)</f>
        <v>0</v>
      </c>
      <c r="K217" s="221" t="s">
        <v>168</v>
      </c>
      <c r="L217" s="45"/>
      <c r="M217" s="226" t="s">
        <v>1</v>
      </c>
      <c r="N217" s="227" t="s">
        <v>45</v>
      </c>
      <c r="O217" s="92"/>
      <c r="P217" s="228">
        <f>O217*H217</f>
        <v>0</v>
      </c>
      <c r="Q217" s="228">
        <v>0.00091</v>
      </c>
      <c r="R217" s="228">
        <f>Q217*H217</f>
        <v>0.0027299999999999998</v>
      </c>
      <c r="S217" s="228">
        <v>0</v>
      </c>
      <c r="T217" s="229">
        <f>S217*H217</f>
        <v>0</v>
      </c>
      <c r="U217" s="39"/>
      <c r="V217" s="39"/>
      <c r="W217" s="39"/>
      <c r="X217" s="39"/>
      <c r="Y217" s="39"/>
      <c r="Z217" s="39"/>
      <c r="AA217" s="39"/>
      <c r="AB217" s="39"/>
      <c r="AC217" s="39"/>
      <c r="AD217" s="39"/>
      <c r="AE217" s="39"/>
      <c r="AR217" s="230" t="s">
        <v>303</v>
      </c>
      <c r="AT217" s="230" t="s">
        <v>164</v>
      </c>
      <c r="AU217" s="230" t="s">
        <v>90</v>
      </c>
      <c r="AY217" s="18" t="s">
        <v>161</v>
      </c>
      <c r="BE217" s="231">
        <f>IF(N217="základní",J217,0)</f>
        <v>0</v>
      </c>
      <c r="BF217" s="231">
        <f>IF(N217="snížená",J217,0)</f>
        <v>0</v>
      </c>
      <c r="BG217" s="231">
        <f>IF(N217="zákl. přenesená",J217,0)</f>
        <v>0</v>
      </c>
      <c r="BH217" s="231">
        <f>IF(N217="sníž. přenesená",J217,0)</f>
        <v>0</v>
      </c>
      <c r="BI217" s="231">
        <f>IF(N217="nulová",J217,0)</f>
        <v>0</v>
      </c>
      <c r="BJ217" s="18" t="s">
        <v>88</v>
      </c>
      <c r="BK217" s="231">
        <f>ROUND(I217*H217,2)</f>
        <v>0</v>
      </c>
      <c r="BL217" s="18" t="s">
        <v>303</v>
      </c>
      <c r="BM217" s="230" t="s">
        <v>1004</v>
      </c>
    </row>
    <row r="218" s="2" customFormat="1" ht="16.5" customHeight="1">
      <c r="A218" s="39"/>
      <c r="B218" s="40"/>
      <c r="C218" s="219" t="s">
        <v>664</v>
      </c>
      <c r="D218" s="219" t="s">
        <v>164</v>
      </c>
      <c r="E218" s="220" t="s">
        <v>1005</v>
      </c>
      <c r="F218" s="221" t="s">
        <v>1006</v>
      </c>
      <c r="G218" s="222" t="s">
        <v>248</v>
      </c>
      <c r="H218" s="223">
        <v>3.6749999999999998</v>
      </c>
      <c r="I218" s="224"/>
      <c r="J218" s="225">
        <f>ROUND(I218*H218,2)</f>
        <v>0</v>
      </c>
      <c r="K218" s="221" t="s">
        <v>168</v>
      </c>
      <c r="L218" s="45"/>
      <c r="M218" s="226" t="s">
        <v>1</v>
      </c>
      <c r="N218" s="227" t="s">
        <v>45</v>
      </c>
      <c r="O218" s="92"/>
      <c r="P218" s="228">
        <f>O218*H218</f>
        <v>0</v>
      </c>
      <c r="Q218" s="228">
        <v>0.00010000000000000001</v>
      </c>
      <c r="R218" s="228">
        <f>Q218*H218</f>
        <v>0.00036749999999999999</v>
      </c>
      <c r="S218" s="228">
        <v>0</v>
      </c>
      <c r="T218" s="229">
        <f>S218*H218</f>
        <v>0</v>
      </c>
      <c r="U218" s="39"/>
      <c r="V218" s="39"/>
      <c r="W218" s="39"/>
      <c r="X218" s="39"/>
      <c r="Y218" s="39"/>
      <c r="Z218" s="39"/>
      <c r="AA218" s="39"/>
      <c r="AB218" s="39"/>
      <c r="AC218" s="39"/>
      <c r="AD218" s="39"/>
      <c r="AE218" s="39"/>
      <c r="AR218" s="230" t="s">
        <v>303</v>
      </c>
      <c r="AT218" s="230" t="s">
        <v>164</v>
      </c>
      <c r="AU218" s="230" t="s">
        <v>90</v>
      </c>
      <c r="AY218" s="18" t="s">
        <v>161</v>
      </c>
      <c r="BE218" s="231">
        <f>IF(N218="základní",J218,0)</f>
        <v>0</v>
      </c>
      <c r="BF218" s="231">
        <f>IF(N218="snížená",J218,0)</f>
        <v>0</v>
      </c>
      <c r="BG218" s="231">
        <f>IF(N218="zákl. přenesená",J218,0)</f>
        <v>0</v>
      </c>
      <c r="BH218" s="231">
        <f>IF(N218="sníž. přenesená",J218,0)</f>
        <v>0</v>
      </c>
      <c r="BI218" s="231">
        <f>IF(N218="nulová",J218,0)</f>
        <v>0</v>
      </c>
      <c r="BJ218" s="18" t="s">
        <v>88</v>
      </c>
      <c r="BK218" s="231">
        <f>ROUND(I218*H218,2)</f>
        <v>0</v>
      </c>
      <c r="BL218" s="18" t="s">
        <v>303</v>
      </c>
      <c r="BM218" s="230" t="s">
        <v>1007</v>
      </c>
    </row>
    <row r="219" s="2" customFormat="1" ht="24.15" customHeight="1">
      <c r="A219" s="39"/>
      <c r="B219" s="40"/>
      <c r="C219" s="219" t="s">
        <v>668</v>
      </c>
      <c r="D219" s="219" t="s">
        <v>164</v>
      </c>
      <c r="E219" s="220" t="s">
        <v>1008</v>
      </c>
      <c r="F219" s="221" t="s">
        <v>1009</v>
      </c>
      <c r="G219" s="222" t="s">
        <v>441</v>
      </c>
      <c r="H219" s="223">
        <v>2.4500000000000002</v>
      </c>
      <c r="I219" s="224"/>
      <c r="J219" s="225">
        <f>ROUND(I219*H219,2)</f>
        <v>0</v>
      </c>
      <c r="K219" s="221" t="s">
        <v>168</v>
      </c>
      <c r="L219" s="45"/>
      <c r="M219" s="226" t="s">
        <v>1</v>
      </c>
      <c r="N219" s="227" t="s">
        <v>45</v>
      </c>
      <c r="O219" s="92"/>
      <c r="P219" s="228">
        <f>O219*H219</f>
        <v>0</v>
      </c>
      <c r="Q219" s="228">
        <v>0.00012999999999999999</v>
      </c>
      <c r="R219" s="228">
        <f>Q219*H219</f>
        <v>0.00031849999999999999</v>
      </c>
      <c r="S219" s="228">
        <v>0</v>
      </c>
      <c r="T219" s="229">
        <f>S219*H219</f>
        <v>0</v>
      </c>
      <c r="U219" s="39"/>
      <c r="V219" s="39"/>
      <c r="W219" s="39"/>
      <c r="X219" s="39"/>
      <c r="Y219" s="39"/>
      <c r="Z219" s="39"/>
      <c r="AA219" s="39"/>
      <c r="AB219" s="39"/>
      <c r="AC219" s="39"/>
      <c r="AD219" s="39"/>
      <c r="AE219" s="39"/>
      <c r="AR219" s="230" t="s">
        <v>303</v>
      </c>
      <c r="AT219" s="230" t="s">
        <v>164</v>
      </c>
      <c r="AU219" s="230" t="s">
        <v>90</v>
      </c>
      <c r="AY219" s="18" t="s">
        <v>161</v>
      </c>
      <c r="BE219" s="231">
        <f>IF(N219="základní",J219,0)</f>
        <v>0</v>
      </c>
      <c r="BF219" s="231">
        <f>IF(N219="snížená",J219,0)</f>
        <v>0</v>
      </c>
      <c r="BG219" s="231">
        <f>IF(N219="zákl. přenesená",J219,0)</f>
        <v>0</v>
      </c>
      <c r="BH219" s="231">
        <f>IF(N219="sníž. přenesená",J219,0)</f>
        <v>0</v>
      </c>
      <c r="BI219" s="231">
        <f>IF(N219="nulová",J219,0)</f>
        <v>0</v>
      </c>
      <c r="BJ219" s="18" t="s">
        <v>88</v>
      </c>
      <c r="BK219" s="231">
        <f>ROUND(I219*H219,2)</f>
        <v>0</v>
      </c>
      <c r="BL219" s="18" t="s">
        <v>303</v>
      </c>
      <c r="BM219" s="230" t="s">
        <v>1010</v>
      </c>
    </row>
    <row r="220" s="13" customFormat="1">
      <c r="A220" s="13"/>
      <c r="B220" s="241"/>
      <c r="C220" s="242"/>
      <c r="D220" s="232" t="s">
        <v>250</v>
      </c>
      <c r="E220" s="243" t="s">
        <v>1</v>
      </c>
      <c r="F220" s="244" t="s">
        <v>1011</v>
      </c>
      <c r="G220" s="242"/>
      <c r="H220" s="245">
        <v>2.4500000000000002</v>
      </c>
      <c r="I220" s="246"/>
      <c r="J220" s="242"/>
      <c r="K220" s="242"/>
      <c r="L220" s="247"/>
      <c r="M220" s="248"/>
      <c r="N220" s="249"/>
      <c r="O220" s="249"/>
      <c r="P220" s="249"/>
      <c r="Q220" s="249"/>
      <c r="R220" s="249"/>
      <c r="S220" s="249"/>
      <c r="T220" s="250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T220" s="251" t="s">
        <v>250</v>
      </c>
      <c r="AU220" s="251" t="s">
        <v>90</v>
      </c>
      <c r="AV220" s="13" t="s">
        <v>90</v>
      </c>
      <c r="AW220" s="13" t="s">
        <v>36</v>
      </c>
      <c r="AX220" s="13" t="s">
        <v>80</v>
      </c>
      <c r="AY220" s="251" t="s">
        <v>161</v>
      </c>
    </row>
    <row r="221" s="14" customFormat="1">
      <c r="A221" s="14"/>
      <c r="B221" s="252"/>
      <c r="C221" s="253"/>
      <c r="D221" s="232" t="s">
        <v>250</v>
      </c>
      <c r="E221" s="254" t="s">
        <v>1</v>
      </c>
      <c r="F221" s="255" t="s">
        <v>253</v>
      </c>
      <c r="G221" s="253"/>
      <c r="H221" s="256">
        <v>2.4500000000000002</v>
      </c>
      <c r="I221" s="257"/>
      <c r="J221" s="253"/>
      <c r="K221" s="253"/>
      <c r="L221" s="258"/>
      <c r="M221" s="259"/>
      <c r="N221" s="260"/>
      <c r="O221" s="260"/>
      <c r="P221" s="260"/>
      <c r="Q221" s="260"/>
      <c r="R221" s="260"/>
      <c r="S221" s="260"/>
      <c r="T221" s="261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T221" s="262" t="s">
        <v>250</v>
      </c>
      <c r="AU221" s="262" t="s">
        <v>90</v>
      </c>
      <c r="AV221" s="14" t="s">
        <v>184</v>
      </c>
      <c r="AW221" s="14" t="s">
        <v>36</v>
      </c>
      <c r="AX221" s="14" t="s">
        <v>88</v>
      </c>
      <c r="AY221" s="262" t="s">
        <v>161</v>
      </c>
    </row>
    <row r="222" s="2" customFormat="1" ht="24.15" customHeight="1">
      <c r="A222" s="39"/>
      <c r="B222" s="40"/>
      <c r="C222" s="219" t="s">
        <v>672</v>
      </c>
      <c r="D222" s="219" t="s">
        <v>164</v>
      </c>
      <c r="E222" s="220" t="s">
        <v>1012</v>
      </c>
      <c r="F222" s="221" t="s">
        <v>1013</v>
      </c>
      <c r="G222" s="222" t="s">
        <v>248</v>
      </c>
      <c r="H222" s="223">
        <v>3.6749999999999998</v>
      </c>
      <c r="I222" s="224"/>
      <c r="J222" s="225">
        <f>ROUND(I222*H222,2)</f>
        <v>0</v>
      </c>
      <c r="K222" s="221" t="s">
        <v>168</v>
      </c>
      <c r="L222" s="45"/>
      <c r="M222" s="226" t="s">
        <v>1</v>
      </c>
      <c r="N222" s="227" t="s">
        <v>45</v>
      </c>
      <c r="O222" s="92"/>
      <c r="P222" s="228">
        <f>O222*H222</f>
        <v>0</v>
      </c>
      <c r="Q222" s="228">
        <v>0</v>
      </c>
      <c r="R222" s="228">
        <f>Q222*H222</f>
        <v>0</v>
      </c>
      <c r="S222" s="228">
        <v>0</v>
      </c>
      <c r="T222" s="229">
        <f>S222*H222</f>
        <v>0</v>
      </c>
      <c r="U222" s="39"/>
      <c r="V222" s="39"/>
      <c r="W222" s="39"/>
      <c r="X222" s="39"/>
      <c r="Y222" s="39"/>
      <c r="Z222" s="39"/>
      <c r="AA222" s="39"/>
      <c r="AB222" s="39"/>
      <c r="AC222" s="39"/>
      <c r="AD222" s="39"/>
      <c r="AE222" s="39"/>
      <c r="AR222" s="230" t="s">
        <v>303</v>
      </c>
      <c r="AT222" s="230" t="s">
        <v>164</v>
      </c>
      <c r="AU222" s="230" t="s">
        <v>90</v>
      </c>
      <c r="AY222" s="18" t="s">
        <v>161</v>
      </c>
      <c r="BE222" s="231">
        <f>IF(N222="základní",J222,0)</f>
        <v>0</v>
      </c>
      <c r="BF222" s="231">
        <f>IF(N222="snížená",J222,0)</f>
        <v>0</v>
      </c>
      <c r="BG222" s="231">
        <f>IF(N222="zákl. přenesená",J222,0)</f>
        <v>0</v>
      </c>
      <c r="BH222" s="231">
        <f>IF(N222="sníž. přenesená",J222,0)</f>
        <v>0</v>
      </c>
      <c r="BI222" s="231">
        <f>IF(N222="nulová",J222,0)</f>
        <v>0</v>
      </c>
      <c r="BJ222" s="18" t="s">
        <v>88</v>
      </c>
      <c r="BK222" s="231">
        <f>ROUND(I222*H222,2)</f>
        <v>0</v>
      </c>
      <c r="BL222" s="18" t="s">
        <v>303</v>
      </c>
      <c r="BM222" s="230" t="s">
        <v>1014</v>
      </c>
    </row>
    <row r="223" s="2" customFormat="1" ht="33" customHeight="1">
      <c r="A223" s="39"/>
      <c r="B223" s="40"/>
      <c r="C223" s="219" t="s">
        <v>691</v>
      </c>
      <c r="D223" s="219" t="s">
        <v>164</v>
      </c>
      <c r="E223" s="220" t="s">
        <v>1015</v>
      </c>
      <c r="F223" s="221" t="s">
        <v>1016</v>
      </c>
      <c r="G223" s="222" t="s">
        <v>362</v>
      </c>
      <c r="H223" s="283"/>
      <c r="I223" s="224"/>
      <c r="J223" s="225">
        <f>ROUND(I223*H223,2)</f>
        <v>0</v>
      </c>
      <c r="K223" s="221" t="s">
        <v>168</v>
      </c>
      <c r="L223" s="45"/>
      <c r="M223" s="226" t="s">
        <v>1</v>
      </c>
      <c r="N223" s="227" t="s">
        <v>45</v>
      </c>
      <c r="O223" s="92"/>
      <c r="P223" s="228">
        <f>O223*H223</f>
        <v>0</v>
      </c>
      <c r="Q223" s="228">
        <v>0</v>
      </c>
      <c r="R223" s="228">
        <f>Q223*H223</f>
        <v>0</v>
      </c>
      <c r="S223" s="228">
        <v>0</v>
      </c>
      <c r="T223" s="229">
        <f>S223*H223</f>
        <v>0</v>
      </c>
      <c r="U223" s="39"/>
      <c r="V223" s="39"/>
      <c r="W223" s="39"/>
      <c r="X223" s="39"/>
      <c r="Y223" s="39"/>
      <c r="Z223" s="39"/>
      <c r="AA223" s="39"/>
      <c r="AB223" s="39"/>
      <c r="AC223" s="39"/>
      <c r="AD223" s="39"/>
      <c r="AE223" s="39"/>
      <c r="AR223" s="230" t="s">
        <v>303</v>
      </c>
      <c r="AT223" s="230" t="s">
        <v>164</v>
      </c>
      <c r="AU223" s="230" t="s">
        <v>90</v>
      </c>
      <c r="AY223" s="18" t="s">
        <v>161</v>
      </c>
      <c r="BE223" s="231">
        <f>IF(N223="základní",J223,0)</f>
        <v>0</v>
      </c>
      <c r="BF223" s="231">
        <f>IF(N223="snížená",J223,0)</f>
        <v>0</v>
      </c>
      <c r="BG223" s="231">
        <f>IF(N223="zákl. přenesená",J223,0)</f>
        <v>0</v>
      </c>
      <c r="BH223" s="231">
        <f>IF(N223="sníž. přenesená",J223,0)</f>
        <v>0</v>
      </c>
      <c r="BI223" s="231">
        <f>IF(N223="nulová",J223,0)</f>
        <v>0</v>
      </c>
      <c r="BJ223" s="18" t="s">
        <v>88</v>
      </c>
      <c r="BK223" s="231">
        <f>ROUND(I223*H223,2)</f>
        <v>0</v>
      </c>
      <c r="BL223" s="18" t="s">
        <v>303</v>
      </c>
      <c r="BM223" s="230" t="s">
        <v>1017</v>
      </c>
    </row>
    <row r="224" s="2" customFormat="1" ht="37.8" customHeight="1">
      <c r="A224" s="39"/>
      <c r="B224" s="40"/>
      <c r="C224" s="219" t="s">
        <v>696</v>
      </c>
      <c r="D224" s="219" t="s">
        <v>164</v>
      </c>
      <c r="E224" s="220" t="s">
        <v>1018</v>
      </c>
      <c r="F224" s="221" t="s">
        <v>1019</v>
      </c>
      <c r="G224" s="222" t="s">
        <v>362</v>
      </c>
      <c r="H224" s="283"/>
      <c r="I224" s="224"/>
      <c r="J224" s="225">
        <f>ROUND(I224*H224,2)</f>
        <v>0</v>
      </c>
      <c r="K224" s="221" t="s">
        <v>168</v>
      </c>
      <c r="L224" s="45"/>
      <c r="M224" s="226" t="s">
        <v>1</v>
      </c>
      <c r="N224" s="227" t="s">
        <v>45</v>
      </c>
      <c r="O224" s="92"/>
      <c r="P224" s="228">
        <f>O224*H224</f>
        <v>0</v>
      </c>
      <c r="Q224" s="228">
        <v>0</v>
      </c>
      <c r="R224" s="228">
        <f>Q224*H224</f>
        <v>0</v>
      </c>
      <c r="S224" s="228">
        <v>0</v>
      </c>
      <c r="T224" s="229">
        <f>S224*H224</f>
        <v>0</v>
      </c>
      <c r="U224" s="39"/>
      <c r="V224" s="39"/>
      <c r="W224" s="39"/>
      <c r="X224" s="39"/>
      <c r="Y224" s="39"/>
      <c r="Z224" s="39"/>
      <c r="AA224" s="39"/>
      <c r="AB224" s="39"/>
      <c r="AC224" s="39"/>
      <c r="AD224" s="39"/>
      <c r="AE224" s="39"/>
      <c r="AR224" s="230" t="s">
        <v>303</v>
      </c>
      <c r="AT224" s="230" t="s">
        <v>164</v>
      </c>
      <c r="AU224" s="230" t="s">
        <v>90</v>
      </c>
      <c r="AY224" s="18" t="s">
        <v>161</v>
      </c>
      <c r="BE224" s="231">
        <f>IF(N224="základní",J224,0)</f>
        <v>0</v>
      </c>
      <c r="BF224" s="231">
        <f>IF(N224="snížená",J224,0)</f>
        <v>0</v>
      </c>
      <c r="BG224" s="231">
        <f>IF(N224="zákl. přenesená",J224,0)</f>
        <v>0</v>
      </c>
      <c r="BH224" s="231">
        <f>IF(N224="sníž. přenesená",J224,0)</f>
        <v>0</v>
      </c>
      <c r="BI224" s="231">
        <f>IF(N224="nulová",J224,0)</f>
        <v>0</v>
      </c>
      <c r="BJ224" s="18" t="s">
        <v>88</v>
      </c>
      <c r="BK224" s="231">
        <f>ROUND(I224*H224,2)</f>
        <v>0</v>
      </c>
      <c r="BL224" s="18" t="s">
        <v>303</v>
      </c>
      <c r="BM224" s="230" t="s">
        <v>1020</v>
      </c>
    </row>
    <row r="225" s="13" customFormat="1">
      <c r="A225" s="13"/>
      <c r="B225" s="241"/>
      <c r="C225" s="242"/>
      <c r="D225" s="232" t="s">
        <v>250</v>
      </c>
      <c r="E225" s="242"/>
      <c r="F225" s="244" t="s">
        <v>1021</v>
      </c>
      <c r="G225" s="242"/>
      <c r="H225" s="245">
        <v>125.136</v>
      </c>
      <c r="I225" s="246"/>
      <c r="J225" s="242"/>
      <c r="K225" s="242"/>
      <c r="L225" s="247"/>
      <c r="M225" s="248"/>
      <c r="N225" s="249"/>
      <c r="O225" s="249"/>
      <c r="P225" s="249"/>
      <c r="Q225" s="249"/>
      <c r="R225" s="249"/>
      <c r="S225" s="249"/>
      <c r="T225" s="250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T225" s="251" t="s">
        <v>250</v>
      </c>
      <c r="AU225" s="251" t="s">
        <v>90</v>
      </c>
      <c r="AV225" s="13" t="s">
        <v>90</v>
      </c>
      <c r="AW225" s="13" t="s">
        <v>4</v>
      </c>
      <c r="AX225" s="13" t="s">
        <v>88</v>
      </c>
      <c r="AY225" s="251" t="s">
        <v>161</v>
      </c>
    </row>
    <row r="226" s="12" customFormat="1" ht="22.8" customHeight="1">
      <c r="A226" s="12"/>
      <c r="B226" s="203"/>
      <c r="C226" s="204"/>
      <c r="D226" s="205" t="s">
        <v>79</v>
      </c>
      <c r="E226" s="217" t="s">
        <v>299</v>
      </c>
      <c r="F226" s="217" t="s">
        <v>300</v>
      </c>
      <c r="G226" s="204"/>
      <c r="H226" s="204"/>
      <c r="I226" s="207"/>
      <c r="J226" s="218">
        <f>BK226</f>
        <v>0</v>
      </c>
      <c r="K226" s="204"/>
      <c r="L226" s="209"/>
      <c r="M226" s="210"/>
      <c r="N226" s="211"/>
      <c r="O226" s="211"/>
      <c r="P226" s="212">
        <f>SUM(P227:P234)</f>
        <v>0</v>
      </c>
      <c r="Q226" s="211"/>
      <c r="R226" s="212">
        <f>SUM(R227:R234)</f>
        <v>0.11</v>
      </c>
      <c r="S226" s="211"/>
      <c r="T226" s="213">
        <f>SUM(T227:T234)</f>
        <v>0.120244</v>
      </c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R226" s="214" t="s">
        <v>90</v>
      </c>
      <c r="AT226" s="215" t="s">
        <v>79</v>
      </c>
      <c r="AU226" s="215" t="s">
        <v>88</v>
      </c>
      <c r="AY226" s="214" t="s">
        <v>161</v>
      </c>
      <c r="BK226" s="216">
        <f>SUM(BK227:BK234)</f>
        <v>0</v>
      </c>
    </row>
    <row r="227" s="2" customFormat="1" ht="24.15" customHeight="1">
      <c r="A227" s="39"/>
      <c r="B227" s="40"/>
      <c r="C227" s="219" t="s">
        <v>708</v>
      </c>
      <c r="D227" s="219" t="s">
        <v>164</v>
      </c>
      <c r="E227" s="220" t="s">
        <v>1022</v>
      </c>
      <c r="F227" s="221" t="s">
        <v>1023</v>
      </c>
      <c r="G227" s="222" t="s">
        <v>441</v>
      </c>
      <c r="H227" s="223">
        <v>5.2000000000000002</v>
      </c>
      <c r="I227" s="224"/>
      <c r="J227" s="225">
        <f>ROUND(I227*H227,2)</f>
        <v>0</v>
      </c>
      <c r="K227" s="221" t="s">
        <v>168</v>
      </c>
      <c r="L227" s="45"/>
      <c r="M227" s="226" t="s">
        <v>1</v>
      </c>
      <c r="N227" s="227" t="s">
        <v>45</v>
      </c>
      <c r="O227" s="92"/>
      <c r="P227" s="228">
        <f>O227*H227</f>
        <v>0</v>
      </c>
      <c r="Q227" s="228">
        <v>0</v>
      </c>
      <c r="R227" s="228">
        <f>Q227*H227</f>
        <v>0</v>
      </c>
      <c r="S227" s="228">
        <v>0.00197</v>
      </c>
      <c r="T227" s="229">
        <f>S227*H227</f>
        <v>0.010244</v>
      </c>
      <c r="U227" s="39"/>
      <c r="V227" s="39"/>
      <c r="W227" s="39"/>
      <c r="X227" s="39"/>
      <c r="Y227" s="39"/>
      <c r="Z227" s="39"/>
      <c r="AA227" s="39"/>
      <c r="AB227" s="39"/>
      <c r="AC227" s="39"/>
      <c r="AD227" s="39"/>
      <c r="AE227" s="39"/>
      <c r="AR227" s="230" t="s">
        <v>303</v>
      </c>
      <c r="AT227" s="230" t="s">
        <v>164</v>
      </c>
      <c r="AU227" s="230" t="s">
        <v>90</v>
      </c>
      <c r="AY227" s="18" t="s">
        <v>161</v>
      </c>
      <c r="BE227" s="231">
        <f>IF(N227="základní",J227,0)</f>
        <v>0</v>
      </c>
      <c r="BF227" s="231">
        <f>IF(N227="snížená",J227,0)</f>
        <v>0</v>
      </c>
      <c r="BG227" s="231">
        <f>IF(N227="zákl. přenesená",J227,0)</f>
        <v>0</v>
      </c>
      <c r="BH227" s="231">
        <f>IF(N227="sníž. přenesená",J227,0)</f>
        <v>0</v>
      </c>
      <c r="BI227" s="231">
        <f>IF(N227="nulová",J227,0)</f>
        <v>0</v>
      </c>
      <c r="BJ227" s="18" t="s">
        <v>88</v>
      </c>
      <c r="BK227" s="231">
        <f>ROUND(I227*H227,2)</f>
        <v>0</v>
      </c>
      <c r="BL227" s="18" t="s">
        <v>303</v>
      </c>
      <c r="BM227" s="230" t="s">
        <v>1024</v>
      </c>
    </row>
    <row r="228" s="13" customFormat="1">
      <c r="A228" s="13"/>
      <c r="B228" s="241"/>
      <c r="C228" s="242"/>
      <c r="D228" s="232" t="s">
        <v>250</v>
      </c>
      <c r="E228" s="243" t="s">
        <v>1</v>
      </c>
      <c r="F228" s="244" t="s">
        <v>1025</v>
      </c>
      <c r="G228" s="242"/>
      <c r="H228" s="245">
        <v>5.2000000000000002</v>
      </c>
      <c r="I228" s="246"/>
      <c r="J228" s="242"/>
      <c r="K228" s="242"/>
      <c r="L228" s="247"/>
      <c r="M228" s="248"/>
      <c r="N228" s="249"/>
      <c r="O228" s="249"/>
      <c r="P228" s="249"/>
      <c r="Q228" s="249"/>
      <c r="R228" s="249"/>
      <c r="S228" s="249"/>
      <c r="T228" s="250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T228" s="251" t="s">
        <v>250</v>
      </c>
      <c r="AU228" s="251" t="s">
        <v>90</v>
      </c>
      <c r="AV228" s="13" t="s">
        <v>90</v>
      </c>
      <c r="AW228" s="13" t="s">
        <v>36</v>
      </c>
      <c r="AX228" s="13" t="s">
        <v>80</v>
      </c>
      <c r="AY228" s="251" t="s">
        <v>161</v>
      </c>
    </row>
    <row r="229" s="14" customFormat="1">
      <c r="A229" s="14"/>
      <c r="B229" s="252"/>
      <c r="C229" s="253"/>
      <c r="D229" s="232" t="s">
        <v>250</v>
      </c>
      <c r="E229" s="254" t="s">
        <v>1</v>
      </c>
      <c r="F229" s="255" t="s">
        <v>253</v>
      </c>
      <c r="G229" s="253"/>
      <c r="H229" s="256">
        <v>5.2000000000000002</v>
      </c>
      <c r="I229" s="257"/>
      <c r="J229" s="253"/>
      <c r="K229" s="253"/>
      <c r="L229" s="258"/>
      <c r="M229" s="259"/>
      <c r="N229" s="260"/>
      <c r="O229" s="260"/>
      <c r="P229" s="260"/>
      <c r="Q229" s="260"/>
      <c r="R229" s="260"/>
      <c r="S229" s="260"/>
      <c r="T229" s="261"/>
      <c r="U229" s="14"/>
      <c r="V229" s="14"/>
      <c r="W229" s="14"/>
      <c r="X229" s="14"/>
      <c r="Y229" s="14"/>
      <c r="Z229" s="14"/>
      <c r="AA229" s="14"/>
      <c r="AB229" s="14"/>
      <c r="AC229" s="14"/>
      <c r="AD229" s="14"/>
      <c r="AE229" s="14"/>
      <c r="AT229" s="262" t="s">
        <v>250</v>
      </c>
      <c r="AU229" s="262" t="s">
        <v>90</v>
      </c>
      <c r="AV229" s="14" t="s">
        <v>184</v>
      </c>
      <c r="AW229" s="14" t="s">
        <v>36</v>
      </c>
      <c r="AX229" s="14" t="s">
        <v>88</v>
      </c>
      <c r="AY229" s="262" t="s">
        <v>161</v>
      </c>
    </row>
    <row r="230" s="2" customFormat="1" ht="16.5" customHeight="1">
      <c r="A230" s="39"/>
      <c r="B230" s="40"/>
      <c r="C230" s="219" t="s">
        <v>712</v>
      </c>
      <c r="D230" s="219" t="s">
        <v>164</v>
      </c>
      <c r="E230" s="220" t="s">
        <v>1026</v>
      </c>
      <c r="F230" s="221" t="s">
        <v>1027</v>
      </c>
      <c r="G230" s="222" t="s">
        <v>256</v>
      </c>
      <c r="H230" s="223">
        <v>2</v>
      </c>
      <c r="I230" s="224"/>
      <c r="J230" s="225">
        <f>ROUND(I230*H230,2)</f>
        <v>0</v>
      </c>
      <c r="K230" s="221" t="s">
        <v>308</v>
      </c>
      <c r="L230" s="45"/>
      <c r="M230" s="226" t="s">
        <v>1</v>
      </c>
      <c r="N230" s="227" t="s">
        <v>45</v>
      </c>
      <c r="O230" s="92"/>
      <c r="P230" s="228">
        <f>O230*H230</f>
        <v>0</v>
      </c>
      <c r="Q230" s="228">
        <v>0</v>
      </c>
      <c r="R230" s="228">
        <f>Q230*H230</f>
        <v>0</v>
      </c>
      <c r="S230" s="228">
        <v>0.055</v>
      </c>
      <c r="T230" s="229">
        <f>S230*H230</f>
        <v>0.11</v>
      </c>
      <c r="U230" s="39"/>
      <c r="V230" s="39"/>
      <c r="W230" s="39"/>
      <c r="X230" s="39"/>
      <c r="Y230" s="39"/>
      <c r="Z230" s="39"/>
      <c r="AA230" s="39"/>
      <c r="AB230" s="39"/>
      <c r="AC230" s="39"/>
      <c r="AD230" s="39"/>
      <c r="AE230" s="39"/>
      <c r="AR230" s="230" t="s">
        <v>303</v>
      </c>
      <c r="AT230" s="230" t="s">
        <v>164</v>
      </c>
      <c r="AU230" s="230" t="s">
        <v>90</v>
      </c>
      <c r="AY230" s="18" t="s">
        <v>161</v>
      </c>
      <c r="BE230" s="231">
        <f>IF(N230="základní",J230,0)</f>
        <v>0</v>
      </c>
      <c r="BF230" s="231">
        <f>IF(N230="snížená",J230,0)</f>
        <v>0</v>
      </c>
      <c r="BG230" s="231">
        <f>IF(N230="zákl. přenesená",J230,0)</f>
        <v>0</v>
      </c>
      <c r="BH230" s="231">
        <f>IF(N230="sníž. přenesená",J230,0)</f>
        <v>0</v>
      </c>
      <c r="BI230" s="231">
        <f>IF(N230="nulová",J230,0)</f>
        <v>0</v>
      </c>
      <c r="BJ230" s="18" t="s">
        <v>88</v>
      </c>
      <c r="BK230" s="231">
        <f>ROUND(I230*H230,2)</f>
        <v>0</v>
      </c>
      <c r="BL230" s="18" t="s">
        <v>303</v>
      </c>
      <c r="BM230" s="230" t="s">
        <v>1028</v>
      </c>
    </row>
    <row r="231" s="2" customFormat="1" ht="16.5" customHeight="1">
      <c r="A231" s="39"/>
      <c r="B231" s="40"/>
      <c r="C231" s="219" t="s">
        <v>716</v>
      </c>
      <c r="D231" s="219" t="s">
        <v>164</v>
      </c>
      <c r="E231" s="220" t="s">
        <v>1029</v>
      </c>
      <c r="F231" s="221" t="s">
        <v>1030</v>
      </c>
      <c r="G231" s="222" t="s">
        <v>256</v>
      </c>
      <c r="H231" s="223">
        <v>2</v>
      </c>
      <c r="I231" s="224"/>
      <c r="J231" s="225">
        <f>ROUND(I231*H231,2)</f>
        <v>0</v>
      </c>
      <c r="K231" s="221" t="s">
        <v>308</v>
      </c>
      <c r="L231" s="45"/>
      <c r="M231" s="226" t="s">
        <v>1</v>
      </c>
      <c r="N231" s="227" t="s">
        <v>45</v>
      </c>
      <c r="O231" s="92"/>
      <c r="P231" s="228">
        <f>O231*H231</f>
        <v>0</v>
      </c>
      <c r="Q231" s="228">
        <v>0.055</v>
      </c>
      <c r="R231" s="228">
        <f>Q231*H231</f>
        <v>0.11</v>
      </c>
      <c r="S231" s="228">
        <v>0</v>
      </c>
      <c r="T231" s="229">
        <f>S231*H231</f>
        <v>0</v>
      </c>
      <c r="U231" s="39"/>
      <c r="V231" s="39"/>
      <c r="W231" s="39"/>
      <c r="X231" s="39"/>
      <c r="Y231" s="39"/>
      <c r="Z231" s="39"/>
      <c r="AA231" s="39"/>
      <c r="AB231" s="39"/>
      <c r="AC231" s="39"/>
      <c r="AD231" s="39"/>
      <c r="AE231" s="39"/>
      <c r="AR231" s="230" t="s">
        <v>303</v>
      </c>
      <c r="AT231" s="230" t="s">
        <v>164</v>
      </c>
      <c r="AU231" s="230" t="s">
        <v>90</v>
      </c>
      <c r="AY231" s="18" t="s">
        <v>161</v>
      </c>
      <c r="BE231" s="231">
        <f>IF(N231="základní",J231,0)</f>
        <v>0</v>
      </c>
      <c r="BF231" s="231">
        <f>IF(N231="snížená",J231,0)</f>
        <v>0</v>
      </c>
      <c r="BG231" s="231">
        <f>IF(N231="zákl. přenesená",J231,0)</f>
        <v>0</v>
      </c>
      <c r="BH231" s="231">
        <f>IF(N231="sníž. přenesená",J231,0)</f>
        <v>0</v>
      </c>
      <c r="BI231" s="231">
        <f>IF(N231="nulová",J231,0)</f>
        <v>0</v>
      </c>
      <c r="BJ231" s="18" t="s">
        <v>88</v>
      </c>
      <c r="BK231" s="231">
        <f>ROUND(I231*H231,2)</f>
        <v>0</v>
      </c>
      <c r="BL231" s="18" t="s">
        <v>303</v>
      </c>
      <c r="BM231" s="230" t="s">
        <v>1031</v>
      </c>
    </row>
    <row r="232" s="2" customFormat="1" ht="24.15" customHeight="1">
      <c r="A232" s="39"/>
      <c r="B232" s="40"/>
      <c r="C232" s="219" t="s">
        <v>720</v>
      </c>
      <c r="D232" s="219" t="s">
        <v>164</v>
      </c>
      <c r="E232" s="220" t="s">
        <v>360</v>
      </c>
      <c r="F232" s="221" t="s">
        <v>361</v>
      </c>
      <c r="G232" s="222" t="s">
        <v>362</v>
      </c>
      <c r="H232" s="283"/>
      <c r="I232" s="224"/>
      <c r="J232" s="225">
        <f>ROUND(I232*H232,2)</f>
        <v>0</v>
      </c>
      <c r="K232" s="221" t="s">
        <v>168</v>
      </c>
      <c r="L232" s="45"/>
      <c r="M232" s="226" t="s">
        <v>1</v>
      </c>
      <c r="N232" s="227" t="s">
        <v>45</v>
      </c>
      <c r="O232" s="92"/>
      <c r="P232" s="228">
        <f>O232*H232</f>
        <v>0</v>
      </c>
      <c r="Q232" s="228">
        <v>0</v>
      </c>
      <c r="R232" s="228">
        <f>Q232*H232</f>
        <v>0</v>
      </c>
      <c r="S232" s="228">
        <v>0</v>
      </c>
      <c r="T232" s="229">
        <f>S232*H232</f>
        <v>0</v>
      </c>
      <c r="U232" s="39"/>
      <c r="V232" s="39"/>
      <c r="W232" s="39"/>
      <c r="X232" s="39"/>
      <c r="Y232" s="39"/>
      <c r="Z232" s="39"/>
      <c r="AA232" s="39"/>
      <c r="AB232" s="39"/>
      <c r="AC232" s="39"/>
      <c r="AD232" s="39"/>
      <c r="AE232" s="39"/>
      <c r="AR232" s="230" t="s">
        <v>303</v>
      </c>
      <c r="AT232" s="230" t="s">
        <v>164</v>
      </c>
      <c r="AU232" s="230" t="s">
        <v>90</v>
      </c>
      <c r="AY232" s="18" t="s">
        <v>161</v>
      </c>
      <c r="BE232" s="231">
        <f>IF(N232="základní",J232,0)</f>
        <v>0</v>
      </c>
      <c r="BF232" s="231">
        <f>IF(N232="snížená",J232,0)</f>
        <v>0</v>
      </c>
      <c r="BG232" s="231">
        <f>IF(N232="zákl. přenesená",J232,0)</f>
        <v>0</v>
      </c>
      <c r="BH232" s="231">
        <f>IF(N232="sníž. přenesená",J232,0)</f>
        <v>0</v>
      </c>
      <c r="BI232" s="231">
        <f>IF(N232="nulová",J232,0)</f>
        <v>0</v>
      </c>
      <c r="BJ232" s="18" t="s">
        <v>88</v>
      </c>
      <c r="BK232" s="231">
        <f>ROUND(I232*H232,2)</f>
        <v>0</v>
      </c>
      <c r="BL232" s="18" t="s">
        <v>303</v>
      </c>
      <c r="BM232" s="230" t="s">
        <v>1032</v>
      </c>
    </row>
    <row r="233" s="2" customFormat="1" ht="33" customHeight="1">
      <c r="A233" s="39"/>
      <c r="B233" s="40"/>
      <c r="C233" s="219" t="s">
        <v>724</v>
      </c>
      <c r="D233" s="219" t="s">
        <v>164</v>
      </c>
      <c r="E233" s="220" t="s">
        <v>365</v>
      </c>
      <c r="F233" s="221" t="s">
        <v>366</v>
      </c>
      <c r="G233" s="222" t="s">
        <v>362</v>
      </c>
      <c r="H233" s="283"/>
      <c r="I233" s="224"/>
      <c r="J233" s="225">
        <f>ROUND(I233*H233,2)</f>
        <v>0</v>
      </c>
      <c r="K233" s="221" t="s">
        <v>168</v>
      </c>
      <c r="L233" s="45"/>
      <c r="M233" s="226" t="s">
        <v>1</v>
      </c>
      <c r="N233" s="227" t="s">
        <v>45</v>
      </c>
      <c r="O233" s="92"/>
      <c r="P233" s="228">
        <f>O233*H233</f>
        <v>0</v>
      </c>
      <c r="Q233" s="228">
        <v>0</v>
      </c>
      <c r="R233" s="228">
        <f>Q233*H233</f>
        <v>0</v>
      </c>
      <c r="S233" s="228">
        <v>0</v>
      </c>
      <c r="T233" s="229">
        <f>S233*H233</f>
        <v>0</v>
      </c>
      <c r="U233" s="39"/>
      <c r="V233" s="39"/>
      <c r="W233" s="39"/>
      <c r="X233" s="39"/>
      <c r="Y233" s="39"/>
      <c r="Z233" s="39"/>
      <c r="AA233" s="39"/>
      <c r="AB233" s="39"/>
      <c r="AC233" s="39"/>
      <c r="AD233" s="39"/>
      <c r="AE233" s="39"/>
      <c r="AR233" s="230" t="s">
        <v>303</v>
      </c>
      <c r="AT233" s="230" t="s">
        <v>164</v>
      </c>
      <c r="AU233" s="230" t="s">
        <v>90</v>
      </c>
      <c r="AY233" s="18" t="s">
        <v>161</v>
      </c>
      <c r="BE233" s="231">
        <f>IF(N233="základní",J233,0)</f>
        <v>0</v>
      </c>
      <c r="BF233" s="231">
        <f>IF(N233="snížená",J233,0)</f>
        <v>0</v>
      </c>
      <c r="BG233" s="231">
        <f>IF(N233="zákl. přenesená",J233,0)</f>
        <v>0</v>
      </c>
      <c r="BH233" s="231">
        <f>IF(N233="sníž. přenesená",J233,0)</f>
        <v>0</v>
      </c>
      <c r="BI233" s="231">
        <f>IF(N233="nulová",J233,0)</f>
        <v>0</v>
      </c>
      <c r="BJ233" s="18" t="s">
        <v>88</v>
      </c>
      <c r="BK233" s="231">
        <f>ROUND(I233*H233,2)</f>
        <v>0</v>
      </c>
      <c r="BL233" s="18" t="s">
        <v>303</v>
      </c>
      <c r="BM233" s="230" t="s">
        <v>1033</v>
      </c>
    </row>
    <row r="234" s="13" customFormat="1">
      <c r="A234" s="13"/>
      <c r="B234" s="241"/>
      <c r="C234" s="242"/>
      <c r="D234" s="232" t="s">
        <v>250</v>
      </c>
      <c r="E234" s="242"/>
      <c r="F234" s="244" t="s">
        <v>1034</v>
      </c>
      <c r="G234" s="242"/>
      <c r="H234" s="245">
        <v>69.847999999999999</v>
      </c>
      <c r="I234" s="246"/>
      <c r="J234" s="242"/>
      <c r="K234" s="242"/>
      <c r="L234" s="247"/>
      <c r="M234" s="248"/>
      <c r="N234" s="249"/>
      <c r="O234" s="249"/>
      <c r="P234" s="249"/>
      <c r="Q234" s="249"/>
      <c r="R234" s="249"/>
      <c r="S234" s="249"/>
      <c r="T234" s="250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T234" s="251" t="s">
        <v>250</v>
      </c>
      <c r="AU234" s="251" t="s">
        <v>90</v>
      </c>
      <c r="AV234" s="13" t="s">
        <v>90</v>
      </c>
      <c r="AW234" s="13" t="s">
        <v>4</v>
      </c>
      <c r="AX234" s="13" t="s">
        <v>88</v>
      </c>
      <c r="AY234" s="251" t="s">
        <v>161</v>
      </c>
    </row>
    <row r="235" s="12" customFormat="1" ht="22.8" customHeight="1">
      <c r="A235" s="12"/>
      <c r="B235" s="203"/>
      <c r="C235" s="204"/>
      <c r="D235" s="205" t="s">
        <v>79</v>
      </c>
      <c r="E235" s="217" t="s">
        <v>1035</v>
      </c>
      <c r="F235" s="217" t="s">
        <v>1036</v>
      </c>
      <c r="G235" s="204"/>
      <c r="H235" s="204"/>
      <c r="I235" s="207"/>
      <c r="J235" s="218">
        <f>BK235</f>
        <v>0</v>
      </c>
      <c r="K235" s="204"/>
      <c r="L235" s="209"/>
      <c r="M235" s="210"/>
      <c r="N235" s="211"/>
      <c r="O235" s="211"/>
      <c r="P235" s="212">
        <f>SUM(P236:P267)</f>
        <v>0</v>
      </c>
      <c r="Q235" s="211"/>
      <c r="R235" s="212">
        <f>SUM(R236:R267)</f>
        <v>1.4544578000000004</v>
      </c>
      <c r="S235" s="211"/>
      <c r="T235" s="213">
        <f>SUM(T236:T267)</f>
        <v>0.095589800000000003</v>
      </c>
      <c r="U235" s="12"/>
      <c r="V235" s="12"/>
      <c r="W235" s="12"/>
      <c r="X235" s="12"/>
      <c r="Y235" s="12"/>
      <c r="Z235" s="12"/>
      <c r="AA235" s="12"/>
      <c r="AB235" s="12"/>
      <c r="AC235" s="12"/>
      <c r="AD235" s="12"/>
      <c r="AE235" s="12"/>
      <c r="AR235" s="214" t="s">
        <v>90</v>
      </c>
      <c r="AT235" s="215" t="s">
        <v>79</v>
      </c>
      <c r="AU235" s="215" t="s">
        <v>88</v>
      </c>
      <c r="AY235" s="214" t="s">
        <v>161</v>
      </c>
      <c r="BK235" s="216">
        <f>SUM(BK236:BK267)</f>
        <v>0</v>
      </c>
    </row>
    <row r="236" s="2" customFormat="1" ht="24.15" customHeight="1">
      <c r="A236" s="39"/>
      <c r="B236" s="40"/>
      <c r="C236" s="219" t="s">
        <v>728</v>
      </c>
      <c r="D236" s="219" t="s">
        <v>164</v>
      </c>
      <c r="E236" s="220" t="s">
        <v>1037</v>
      </c>
      <c r="F236" s="221" t="s">
        <v>1038</v>
      </c>
      <c r="G236" s="222" t="s">
        <v>248</v>
      </c>
      <c r="H236" s="223">
        <v>35.450000000000003</v>
      </c>
      <c r="I236" s="224"/>
      <c r="J236" s="225">
        <f>ROUND(I236*H236,2)</f>
        <v>0</v>
      </c>
      <c r="K236" s="221" t="s">
        <v>168</v>
      </c>
      <c r="L236" s="45"/>
      <c r="M236" s="226" t="s">
        <v>1</v>
      </c>
      <c r="N236" s="227" t="s">
        <v>45</v>
      </c>
      <c r="O236" s="92"/>
      <c r="P236" s="228">
        <f>O236*H236</f>
        <v>0</v>
      </c>
      <c r="Q236" s="228">
        <v>0</v>
      </c>
      <c r="R236" s="228">
        <f>Q236*H236</f>
        <v>0</v>
      </c>
      <c r="S236" s="228">
        <v>0.0025000000000000001</v>
      </c>
      <c r="T236" s="229">
        <f>S236*H236</f>
        <v>0.088625000000000009</v>
      </c>
      <c r="U236" s="39"/>
      <c r="V236" s="39"/>
      <c r="W236" s="39"/>
      <c r="X236" s="39"/>
      <c r="Y236" s="39"/>
      <c r="Z236" s="39"/>
      <c r="AA236" s="39"/>
      <c r="AB236" s="39"/>
      <c r="AC236" s="39"/>
      <c r="AD236" s="39"/>
      <c r="AE236" s="39"/>
      <c r="AR236" s="230" t="s">
        <v>303</v>
      </c>
      <c r="AT236" s="230" t="s">
        <v>164</v>
      </c>
      <c r="AU236" s="230" t="s">
        <v>90</v>
      </c>
      <c r="AY236" s="18" t="s">
        <v>161</v>
      </c>
      <c r="BE236" s="231">
        <f>IF(N236="základní",J236,0)</f>
        <v>0</v>
      </c>
      <c r="BF236" s="231">
        <f>IF(N236="snížená",J236,0)</f>
        <v>0</v>
      </c>
      <c r="BG236" s="231">
        <f>IF(N236="zákl. přenesená",J236,0)</f>
        <v>0</v>
      </c>
      <c r="BH236" s="231">
        <f>IF(N236="sníž. přenesená",J236,0)</f>
        <v>0</v>
      </c>
      <c r="BI236" s="231">
        <f>IF(N236="nulová",J236,0)</f>
        <v>0</v>
      </c>
      <c r="BJ236" s="18" t="s">
        <v>88</v>
      </c>
      <c r="BK236" s="231">
        <f>ROUND(I236*H236,2)</f>
        <v>0</v>
      </c>
      <c r="BL236" s="18" t="s">
        <v>303</v>
      </c>
      <c r="BM236" s="230" t="s">
        <v>1039</v>
      </c>
    </row>
    <row r="237" s="2" customFormat="1" ht="21.75" customHeight="1">
      <c r="A237" s="39"/>
      <c r="B237" s="40"/>
      <c r="C237" s="219" t="s">
        <v>732</v>
      </c>
      <c r="D237" s="219" t="s">
        <v>164</v>
      </c>
      <c r="E237" s="220" t="s">
        <v>1040</v>
      </c>
      <c r="F237" s="221" t="s">
        <v>1041</v>
      </c>
      <c r="G237" s="222" t="s">
        <v>441</v>
      </c>
      <c r="H237" s="223">
        <v>23.216000000000001</v>
      </c>
      <c r="I237" s="224"/>
      <c r="J237" s="225">
        <f>ROUND(I237*H237,2)</f>
        <v>0</v>
      </c>
      <c r="K237" s="221" t="s">
        <v>168</v>
      </c>
      <c r="L237" s="45"/>
      <c r="M237" s="226" t="s">
        <v>1</v>
      </c>
      <c r="N237" s="227" t="s">
        <v>45</v>
      </c>
      <c r="O237" s="92"/>
      <c r="P237" s="228">
        <f>O237*H237</f>
        <v>0</v>
      </c>
      <c r="Q237" s="228">
        <v>0</v>
      </c>
      <c r="R237" s="228">
        <f>Q237*H237</f>
        <v>0</v>
      </c>
      <c r="S237" s="228">
        <v>0.00029999999999999997</v>
      </c>
      <c r="T237" s="229">
        <f>S237*H237</f>
        <v>0.0069647999999999993</v>
      </c>
      <c r="U237" s="39"/>
      <c r="V237" s="39"/>
      <c r="W237" s="39"/>
      <c r="X237" s="39"/>
      <c r="Y237" s="39"/>
      <c r="Z237" s="39"/>
      <c r="AA237" s="39"/>
      <c r="AB237" s="39"/>
      <c r="AC237" s="39"/>
      <c r="AD237" s="39"/>
      <c r="AE237" s="39"/>
      <c r="AR237" s="230" t="s">
        <v>303</v>
      </c>
      <c r="AT237" s="230" t="s">
        <v>164</v>
      </c>
      <c r="AU237" s="230" t="s">
        <v>90</v>
      </c>
      <c r="AY237" s="18" t="s">
        <v>161</v>
      </c>
      <c r="BE237" s="231">
        <f>IF(N237="základní",J237,0)</f>
        <v>0</v>
      </c>
      <c r="BF237" s="231">
        <f>IF(N237="snížená",J237,0)</f>
        <v>0</v>
      </c>
      <c r="BG237" s="231">
        <f>IF(N237="zákl. přenesená",J237,0)</f>
        <v>0</v>
      </c>
      <c r="BH237" s="231">
        <f>IF(N237="sníž. přenesená",J237,0)</f>
        <v>0</v>
      </c>
      <c r="BI237" s="231">
        <f>IF(N237="nulová",J237,0)</f>
        <v>0</v>
      </c>
      <c r="BJ237" s="18" t="s">
        <v>88</v>
      </c>
      <c r="BK237" s="231">
        <f>ROUND(I237*H237,2)</f>
        <v>0</v>
      </c>
      <c r="BL237" s="18" t="s">
        <v>303</v>
      </c>
      <c r="BM237" s="230" t="s">
        <v>1042</v>
      </c>
    </row>
    <row r="238" s="2" customFormat="1" ht="24.15" customHeight="1">
      <c r="A238" s="39"/>
      <c r="B238" s="40"/>
      <c r="C238" s="219" t="s">
        <v>737</v>
      </c>
      <c r="D238" s="219" t="s">
        <v>164</v>
      </c>
      <c r="E238" s="220" t="s">
        <v>1043</v>
      </c>
      <c r="F238" s="221" t="s">
        <v>1044</v>
      </c>
      <c r="G238" s="222" t="s">
        <v>248</v>
      </c>
      <c r="H238" s="223">
        <v>35.450000000000003</v>
      </c>
      <c r="I238" s="224"/>
      <c r="J238" s="225">
        <f>ROUND(I238*H238,2)</f>
        <v>0</v>
      </c>
      <c r="K238" s="221" t="s">
        <v>168</v>
      </c>
      <c r="L238" s="45"/>
      <c r="M238" s="226" t="s">
        <v>1</v>
      </c>
      <c r="N238" s="227" t="s">
        <v>45</v>
      </c>
      <c r="O238" s="92"/>
      <c r="P238" s="228">
        <f>O238*H238</f>
        <v>0</v>
      </c>
      <c r="Q238" s="228">
        <v>0</v>
      </c>
      <c r="R238" s="228">
        <f>Q238*H238</f>
        <v>0</v>
      </c>
      <c r="S238" s="228">
        <v>0</v>
      </c>
      <c r="T238" s="229">
        <f>S238*H238</f>
        <v>0</v>
      </c>
      <c r="U238" s="39"/>
      <c r="V238" s="39"/>
      <c r="W238" s="39"/>
      <c r="X238" s="39"/>
      <c r="Y238" s="39"/>
      <c r="Z238" s="39"/>
      <c r="AA238" s="39"/>
      <c r="AB238" s="39"/>
      <c r="AC238" s="39"/>
      <c r="AD238" s="39"/>
      <c r="AE238" s="39"/>
      <c r="AR238" s="230" t="s">
        <v>303</v>
      </c>
      <c r="AT238" s="230" t="s">
        <v>164</v>
      </c>
      <c r="AU238" s="230" t="s">
        <v>90</v>
      </c>
      <c r="AY238" s="18" t="s">
        <v>161</v>
      </c>
      <c r="BE238" s="231">
        <f>IF(N238="základní",J238,0)</f>
        <v>0</v>
      </c>
      <c r="BF238" s="231">
        <f>IF(N238="snížená",J238,0)</f>
        <v>0</v>
      </c>
      <c r="BG238" s="231">
        <f>IF(N238="zákl. přenesená",J238,0)</f>
        <v>0</v>
      </c>
      <c r="BH238" s="231">
        <f>IF(N238="sníž. přenesená",J238,0)</f>
        <v>0</v>
      </c>
      <c r="BI238" s="231">
        <f>IF(N238="nulová",J238,0)</f>
        <v>0</v>
      </c>
      <c r="BJ238" s="18" t="s">
        <v>88</v>
      </c>
      <c r="BK238" s="231">
        <f>ROUND(I238*H238,2)</f>
        <v>0</v>
      </c>
      <c r="BL238" s="18" t="s">
        <v>303</v>
      </c>
      <c r="BM238" s="230" t="s">
        <v>1045</v>
      </c>
    </row>
    <row r="239" s="2" customFormat="1" ht="24.15" customHeight="1">
      <c r="A239" s="39"/>
      <c r="B239" s="40"/>
      <c r="C239" s="219" t="s">
        <v>741</v>
      </c>
      <c r="D239" s="219" t="s">
        <v>164</v>
      </c>
      <c r="E239" s="220" t="s">
        <v>1046</v>
      </c>
      <c r="F239" s="221" t="s">
        <v>1047</v>
      </c>
      <c r="G239" s="222" t="s">
        <v>248</v>
      </c>
      <c r="H239" s="223">
        <v>35.450000000000003</v>
      </c>
      <c r="I239" s="224"/>
      <c r="J239" s="225">
        <f>ROUND(I239*H239,2)</f>
        <v>0</v>
      </c>
      <c r="K239" s="221" t="s">
        <v>168</v>
      </c>
      <c r="L239" s="45"/>
      <c r="M239" s="226" t="s">
        <v>1</v>
      </c>
      <c r="N239" s="227" t="s">
        <v>45</v>
      </c>
      <c r="O239" s="92"/>
      <c r="P239" s="228">
        <f>O239*H239</f>
        <v>0</v>
      </c>
      <c r="Q239" s="228">
        <v>0</v>
      </c>
      <c r="R239" s="228">
        <f>Q239*H239</f>
        <v>0</v>
      </c>
      <c r="S239" s="228">
        <v>0</v>
      </c>
      <c r="T239" s="229">
        <f>S239*H239</f>
        <v>0</v>
      </c>
      <c r="U239" s="39"/>
      <c r="V239" s="39"/>
      <c r="W239" s="39"/>
      <c r="X239" s="39"/>
      <c r="Y239" s="39"/>
      <c r="Z239" s="39"/>
      <c r="AA239" s="39"/>
      <c r="AB239" s="39"/>
      <c r="AC239" s="39"/>
      <c r="AD239" s="39"/>
      <c r="AE239" s="39"/>
      <c r="AR239" s="230" t="s">
        <v>303</v>
      </c>
      <c r="AT239" s="230" t="s">
        <v>164</v>
      </c>
      <c r="AU239" s="230" t="s">
        <v>90</v>
      </c>
      <c r="AY239" s="18" t="s">
        <v>161</v>
      </c>
      <c r="BE239" s="231">
        <f>IF(N239="základní",J239,0)</f>
        <v>0</v>
      </c>
      <c r="BF239" s="231">
        <f>IF(N239="snížená",J239,0)</f>
        <v>0</v>
      </c>
      <c r="BG239" s="231">
        <f>IF(N239="zákl. přenesená",J239,0)</f>
        <v>0</v>
      </c>
      <c r="BH239" s="231">
        <f>IF(N239="sníž. přenesená",J239,0)</f>
        <v>0</v>
      </c>
      <c r="BI239" s="231">
        <f>IF(N239="nulová",J239,0)</f>
        <v>0</v>
      </c>
      <c r="BJ239" s="18" t="s">
        <v>88</v>
      </c>
      <c r="BK239" s="231">
        <f>ROUND(I239*H239,2)</f>
        <v>0</v>
      </c>
      <c r="BL239" s="18" t="s">
        <v>303</v>
      </c>
      <c r="BM239" s="230" t="s">
        <v>1048</v>
      </c>
    </row>
    <row r="240" s="2" customFormat="1">
      <c r="A240" s="39"/>
      <c r="B240" s="40"/>
      <c r="C240" s="41"/>
      <c r="D240" s="232" t="s">
        <v>171</v>
      </c>
      <c r="E240" s="41"/>
      <c r="F240" s="233" t="s">
        <v>1049</v>
      </c>
      <c r="G240" s="41"/>
      <c r="H240" s="41"/>
      <c r="I240" s="234"/>
      <c r="J240" s="41"/>
      <c r="K240" s="41"/>
      <c r="L240" s="45"/>
      <c r="M240" s="235"/>
      <c r="N240" s="236"/>
      <c r="O240" s="92"/>
      <c r="P240" s="92"/>
      <c r="Q240" s="92"/>
      <c r="R240" s="92"/>
      <c r="S240" s="92"/>
      <c r="T240" s="93"/>
      <c r="U240" s="39"/>
      <c r="V240" s="39"/>
      <c r="W240" s="39"/>
      <c r="X240" s="39"/>
      <c r="Y240" s="39"/>
      <c r="Z240" s="39"/>
      <c r="AA240" s="39"/>
      <c r="AB240" s="39"/>
      <c r="AC240" s="39"/>
      <c r="AD240" s="39"/>
      <c r="AE240" s="39"/>
      <c r="AT240" s="18" t="s">
        <v>171</v>
      </c>
      <c r="AU240" s="18" t="s">
        <v>90</v>
      </c>
    </row>
    <row r="241" s="2" customFormat="1" ht="24.15" customHeight="1">
      <c r="A241" s="39"/>
      <c r="B241" s="40"/>
      <c r="C241" s="219" t="s">
        <v>745</v>
      </c>
      <c r="D241" s="219" t="s">
        <v>164</v>
      </c>
      <c r="E241" s="220" t="s">
        <v>1050</v>
      </c>
      <c r="F241" s="221" t="s">
        <v>1051</v>
      </c>
      <c r="G241" s="222" t="s">
        <v>248</v>
      </c>
      <c r="H241" s="223">
        <v>202.065</v>
      </c>
      <c r="I241" s="224"/>
      <c r="J241" s="225">
        <f>ROUND(I241*H241,2)</f>
        <v>0</v>
      </c>
      <c r="K241" s="221" t="s">
        <v>168</v>
      </c>
      <c r="L241" s="45"/>
      <c r="M241" s="226" t="s">
        <v>1</v>
      </c>
      <c r="N241" s="227" t="s">
        <v>45</v>
      </c>
      <c r="O241" s="92"/>
      <c r="P241" s="228">
        <f>O241*H241</f>
        <v>0</v>
      </c>
      <c r="Q241" s="228">
        <v>0</v>
      </c>
      <c r="R241" s="228">
        <f>Q241*H241</f>
        <v>0</v>
      </c>
      <c r="S241" s="228">
        <v>0</v>
      </c>
      <c r="T241" s="229">
        <f>S241*H241</f>
        <v>0</v>
      </c>
      <c r="U241" s="39"/>
      <c r="V241" s="39"/>
      <c r="W241" s="39"/>
      <c r="X241" s="39"/>
      <c r="Y241" s="39"/>
      <c r="Z241" s="39"/>
      <c r="AA241" s="39"/>
      <c r="AB241" s="39"/>
      <c r="AC241" s="39"/>
      <c r="AD241" s="39"/>
      <c r="AE241" s="39"/>
      <c r="AR241" s="230" t="s">
        <v>303</v>
      </c>
      <c r="AT241" s="230" t="s">
        <v>164</v>
      </c>
      <c r="AU241" s="230" t="s">
        <v>90</v>
      </c>
      <c r="AY241" s="18" t="s">
        <v>161</v>
      </c>
      <c r="BE241" s="231">
        <f>IF(N241="základní",J241,0)</f>
        <v>0</v>
      </c>
      <c r="BF241" s="231">
        <f>IF(N241="snížená",J241,0)</f>
        <v>0</v>
      </c>
      <c r="BG241" s="231">
        <f>IF(N241="zákl. přenesená",J241,0)</f>
        <v>0</v>
      </c>
      <c r="BH241" s="231">
        <f>IF(N241="sníž. přenesená",J241,0)</f>
        <v>0</v>
      </c>
      <c r="BI241" s="231">
        <f>IF(N241="nulová",J241,0)</f>
        <v>0</v>
      </c>
      <c r="BJ241" s="18" t="s">
        <v>88</v>
      </c>
      <c r="BK241" s="231">
        <f>ROUND(I241*H241,2)</f>
        <v>0</v>
      </c>
      <c r="BL241" s="18" t="s">
        <v>303</v>
      </c>
      <c r="BM241" s="230" t="s">
        <v>1052</v>
      </c>
    </row>
    <row r="242" s="2" customFormat="1">
      <c r="A242" s="39"/>
      <c r="B242" s="40"/>
      <c r="C242" s="41"/>
      <c r="D242" s="232" t="s">
        <v>171</v>
      </c>
      <c r="E242" s="41"/>
      <c r="F242" s="233" t="s">
        <v>1053</v>
      </c>
      <c r="G242" s="41"/>
      <c r="H242" s="41"/>
      <c r="I242" s="234"/>
      <c r="J242" s="41"/>
      <c r="K242" s="41"/>
      <c r="L242" s="45"/>
      <c r="M242" s="235"/>
      <c r="N242" s="236"/>
      <c r="O242" s="92"/>
      <c r="P242" s="92"/>
      <c r="Q242" s="92"/>
      <c r="R242" s="92"/>
      <c r="S242" s="92"/>
      <c r="T242" s="93"/>
      <c r="U242" s="39"/>
      <c r="V242" s="39"/>
      <c r="W242" s="39"/>
      <c r="X242" s="39"/>
      <c r="Y242" s="39"/>
      <c r="Z242" s="39"/>
      <c r="AA242" s="39"/>
      <c r="AB242" s="39"/>
      <c r="AC242" s="39"/>
      <c r="AD242" s="39"/>
      <c r="AE242" s="39"/>
      <c r="AT242" s="18" t="s">
        <v>171</v>
      </c>
      <c r="AU242" s="18" t="s">
        <v>90</v>
      </c>
    </row>
    <row r="243" s="13" customFormat="1">
      <c r="A243" s="13"/>
      <c r="B243" s="241"/>
      <c r="C243" s="242"/>
      <c r="D243" s="232" t="s">
        <v>250</v>
      </c>
      <c r="E243" s="243" t="s">
        <v>1</v>
      </c>
      <c r="F243" s="244" t="s">
        <v>1054</v>
      </c>
      <c r="G243" s="242"/>
      <c r="H243" s="245">
        <v>35.450000000000003</v>
      </c>
      <c r="I243" s="246"/>
      <c r="J243" s="242"/>
      <c r="K243" s="242"/>
      <c r="L243" s="247"/>
      <c r="M243" s="248"/>
      <c r="N243" s="249"/>
      <c r="O243" s="249"/>
      <c r="P243" s="249"/>
      <c r="Q243" s="249"/>
      <c r="R243" s="249"/>
      <c r="S243" s="249"/>
      <c r="T243" s="250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T243" s="251" t="s">
        <v>250</v>
      </c>
      <c r="AU243" s="251" t="s">
        <v>90</v>
      </c>
      <c r="AV243" s="13" t="s">
        <v>90</v>
      </c>
      <c r="AW243" s="13" t="s">
        <v>36</v>
      </c>
      <c r="AX243" s="13" t="s">
        <v>88</v>
      </c>
      <c r="AY243" s="251" t="s">
        <v>161</v>
      </c>
    </row>
    <row r="244" s="13" customFormat="1">
      <c r="A244" s="13"/>
      <c r="B244" s="241"/>
      <c r="C244" s="242"/>
      <c r="D244" s="232" t="s">
        <v>250</v>
      </c>
      <c r="E244" s="242"/>
      <c r="F244" s="244" t="s">
        <v>1055</v>
      </c>
      <c r="G244" s="242"/>
      <c r="H244" s="245">
        <v>202.065</v>
      </c>
      <c r="I244" s="246"/>
      <c r="J244" s="242"/>
      <c r="K244" s="242"/>
      <c r="L244" s="247"/>
      <c r="M244" s="248"/>
      <c r="N244" s="249"/>
      <c r="O244" s="249"/>
      <c r="P244" s="249"/>
      <c r="Q244" s="249"/>
      <c r="R244" s="249"/>
      <c r="S244" s="249"/>
      <c r="T244" s="250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  <c r="AT244" s="251" t="s">
        <v>250</v>
      </c>
      <c r="AU244" s="251" t="s">
        <v>90</v>
      </c>
      <c r="AV244" s="13" t="s">
        <v>90</v>
      </c>
      <c r="AW244" s="13" t="s">
        <v>4</v>
      </c>
      <c r="AX244" s="13" t="s">
        <v>88</v>
      </c>
      <c r="AY244" s="251" t="s">
        <v>161</v>
      </c>
    </row>
    <row r="245" s="2" customFormat="1" ht="16.5" customHeight="1">
      <c r="A245" s="39"/>
      <c r="B245" s="40"/>
      <c r="C245" s="219" t="s">
        <v>752</v>
      </c>
      <c r="D245" s="219" t="s">
        <v>164</v>
      </c>
      <c r="E245" s="220" t="s">
        <v>1056</v>
      </c>
      <c r="F245" s="221" t="s">
        <v>1057</v>
      </c>
      <c r="G245" s="222" t="s">
        <v>248</v>
      </c>
      <c r="H245" s="223">
        <v>70.900000000000006</v>
      </c>
      <c r="I245" s="224"/>
      <c r="J245" s="225">
        <f>ROUND(I245*H245,2)</f>
        <v>0</v>
      </c>
      <c r="K245" s="221" t="s">
        <v>168</v>
      </c>
      <c r="L245" s="45"/>
      <c r="M245" s="226" t="s">
        <v>1</v>
      </c>
      <c r="N245" s="227" t="s">
        <v>45</v>
      </c>
      <c r="O245" s="92"/>
      <c r="P245" s="228">
        <f>O245*H245</f>
        <v>0</v>
      </c>
      <c r="Q245" s="228">
        <v>0</v>
      </c>
      <c r="R245" s="228">
        <f>Q245*H245</f>
        <v>0</v>
      </c>
      <c r="S245" s="228">
        <v>0</v>
      </c>
      <c r="T245" s="229">
        <f>S245*H245</f>
        <v>0</v>
      </c>
      <c r="U245" s="39"/>
      <c r="V245" s="39"/>
      <c r="W245" s="39"/>
      <c r="X245" s="39"/>
      <c r="Y245" s="39"/>
      <c r="Z245" s="39"/>
      <c r="AA245" s="39"/>
      <c r="AB245" s="39"/>
      <c r="AC245" s="39"/>
      <c r="AD245" s="39"/>
      <c r="AE245" s="39"/>
      <c r="AR245" s="230" t="s">
        <v>303</v>
      </c>
      <c r="AT245" s="230" t="s">
        <v>164</v>
      </c>
      <c r="AU245" s="230" t="s">
        <v>90</v>
      </c>
      <c r="AY245" s="18" t="s">
        <v>161</v>
      </c>
      <c r="BE245" s="231">
        <f>IF(N245="základní",J245,0)</f>
        <v>0</v>
      </c>
      <c r="BF245" s="231">
        <f>IF(N245="snížená",J245,0)</f>
        <v>0</v>
      </c>
      <c r="BG245" s="231">
        <f>IF(N245="zákl. přenesená",J245,0)</f>
        <v>0</v>
      </c>
      <c r="BH245" s="231">
        <f>IF(N245="sníž. přenesená",J245,0)</f>
        <v>0</v>
      </c>
      <c r="BI245" s="231">
        <f>IF(N245="nulová",J245,0)</f>
        <v>0</v>
      </c>
      <c r="BJ245" s="18" t="s">
        <v>88</v>
      </c>
      <c r="BK245" s="231">
        <f>ROUND(I245*H245,2)</f>
        <v>0</v>
      </c>
      <c r="BL245" s="18" t="s">
        <v>303</v>
      </c>
      <c r="BM245" s="230" t="s">
        <v>1058</v>
      </c>
    </row>
    <row r="246" s="2" customFormat="1">
      <c r="A246" s="39"/>
      <c r="B246" s="40"/>
      <c r="C246" s="41"/>
      <c r="D246" s="232" t="s">
        <v>171</v>
      </c>
      <c r="E246" s="41"/>
      <c r="F246" s="233" t="s">
        <v>1059</v>
      </c>
      <c r="G246" s="41"/>
      <c r="H246" s="41"/>
      <c r="I246" s="234"/>
      <c r="J246" s="41"/>
      <c r="K246" s="41"/>
      <c r="L246" s="45"/>
      <c r="M246" s="235"/>
      <c r="N246" s="236"/>
      <c r="O246" s="92"/>
      <c r="P246" s="92"/>
      <c r="Q246" s="92"/>
      <c r="R246" s="92"/>
      <c r="S246" s="92"/>
      <c r="T246" s="93"/>
      <c r="U246" s="39"/>
      <c r="V246" s="39"/>
      <c r="W246" s="39"/>
      <c r="X246" s="39"/>
      <c r="Y246" s="39"/>
      <c r="Z246" s="39"/>
      <c r="AA246" s="39"/>
      <c r="AB246" s="39"/>
      <c r="AC246" s="39"/>
      <c r="AD246" s="39"/>
      <c r="AE246" s="39"/>
      <c r="AT246" s="18" t="s">
        <v>171</v>
      </c>
      <c r="AU246" s="18" t="s">
        <v>90</v>
      </c>
    </row>
    <row r="247" s="13" customFormat="1">
      <c r="A247" s="13"/>
      <c r="B247" s="241"/>
      <c r="C247" s="242"/>
      <c r="D247" s="232" t="s">
        <v>250</v>
      </c>
      <c r="E247" s="242"/>
      <c r="F247" s="244" t="s">
        <v>1060</v>
      </c>
      <c r="G247" s="242"/>
      <c r="H247" s="245">
        <v>70.900000000000006</v>
      </c>
      <c r="I247" s="246"/>
      <c r="J247" s="242"/>
      <c r="K247" s="242"/>
      <c r="L247" s="247"/>
      <c r="M247" s="248"/>
      <c r="N247" s="249"/>
      <c r="O247" s="249"/>
      <c r="P247" s="249"/>
      <c r="Q247" s="249"/>
      <c r="R247" s="249"/>
      <c r="S247" s="249"/>
      <c r="T247" s="250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T247" s="251" t="s">
        <v>250</v>
      </c>
      <c r="AU247" s="251" t="s">
        <v>90</v>
      </c>
      <c r="AV247" s="13" t="s">
        <v>90</v>
      </c>
      <c r="AW247" s="13" t="s">
        <v>4</v>
      </c>
      <c r="AX247" s="13" t="s">
        <v>88</v>
      </c>
      <c r="AY247" s="251" t="s">
        <v>161</v>
      </c>
    </row>
    <row r="248" s="2" customFormat="1" ht="24.15" customHeight="1">
      <c r="A248" s="39"/>
      <c r="B248" s="40"/>
      <c r="C248" s="219" t="s">
        <v>757</v>
      </c>
      <c r="D248" s="219" t="s">
        <v>164</v>
      </c>
      <c r="E248" s="220" t="s">
        <v>1061</v>
      </c>
      <c r="F248" s="221" t="s">
        <v>1062</v>
      </c>
      <c r="G248" s="222" t="s">
        <v>248</v>
      </c>
      <c r="H248" s="223">
        <v>35.450000000000003</v>
      </c>
      <c r="I248" s="224"/>
      <c r="J248" s="225">
        <f>ROUND(I248*H248,2)</f>
        <v>0</v>
      </c>
      <c r="K248" s="221" t="s">
        <v>168</v>
      </c>
      <c r="L248" s="45"/>
      <c r="M248" s="226" t="s">
        <v>1</v>
      </c>
      <c r="N248" s="227" t="s">
        <v>45</v>
      </c>
      <c r="O248" s="92"/>
      <c r="P248" s="228">
        <f>O248*H248</f>
        <v>0</v>
      </c>
      <c r="Q248" s="228">
        <v>0.00315</v>
      </c>
      <c r="R248" s="228">
        <f>Q248*H248</f>
        <v>0.1116675</v>
      </c>
      <c r="S248" s="228">
        <v>0</v>
      </c>
      <c r="T248" s="229">
        <f>S248*H248</f>
        <v>0</v>
      </c>
      <c r="U248" s="39"/>
      <c r="V248" s="39"/>
      <c r="W248" s="39"/>
      <c r="X248" s="39"/>
      <c r="Y248" s="39"/>
      <c r="Z248" s="39"/>
      <c r="AA248" s="39"/>
      <c r="AB248" s="39"/>
      <c r="AC248" s="39"/>
      <c r="AD248" s="39"/>
      <c r="AE248" s="39"/>
      <c r="AR248" s="230" t="s">
        <v>303</v>
      </c>
      <c r="AT248" s="230" t="s">
        <v>164</v>
      </c>
      <c r="AU248" s="230" t="s">
        <v>90</v>
      </c>
      <c r="AY248" s="18" t="s">
        <v>161</v>
      </c>
      <c r="BE248" s="231">
        <f>IF(N248="základní",J248,0)</f>
        <v>0</v>
      </c>
      <c r="BF248" s="231">
        <f>IF(N248="snížená",J248,0)</f>
        <v>0</v>
      </c>
      <c r="BG248" s="231">
        <f>IF(N248="zákl. přenesená",J248,0)</f>
        <v>0</v>
      </c>
      <c r="BH248" s="231">
        <f>IF(N248="sníž. přenesená",J248,0)</f>
        <v>0</v>
      </c>
      <c r="BI248" s="231">
        <f>IF(N248="nulová",J248,0)</f>
        <v>0</v>
      </c>
      <c r="BJ248" s="18" t="s">
        <v>88</v>
      </c>
      <c r="BK248" s="231">
        <f>ROUND(I248*H248,2)</f>
        <v>0</v>
      </c>
      <c r="BL248" s="18" t="s">
        <v>303</v>
      </c>
      <c r="BM248" s="230" t="s">
        <v>1063</v>
      </c>
    </row>
    <row r="249" s="2" customFormat="1" ht="37.8" customHeight="1">
      <c r="A249" s="39"/>
      <c r="B249" s="40"/>
      <c r="C249" s="219" t="s">
        <v>761</v>
      </c>
      <c r="D249" s="219" t="s">
        <v>164</v>
      </c>
      <c r="E249" s="220" t="s">
        <v>1064</v>
      </c>
      <c r="F249" s="221" t="s">
        <v>1065</v>
      </c>
      <c r="G249" s="222" t="s">
        <v>248</v>
      </c>
      <c r="H249" s="223">
        <v>35.450000000000003</v>
      </c>
      <c r="I249" s="224"/>
      <c r="J249" s="225">
        <f>ROUND(I249*H249,2)</f>
        <v>0</v>
      </c>
      <c r="K249" s="221" t="s">
        <v>168</v>
      </c>
      <c r="L249" s="45"/>
      <c r="M249" s="226" t="s">
        <v>1</v>
      </c>
      <c r="N249" s="227" t="s">
        <v>45</v>
      </c>
      <c r="O249" s="92"/>
      <c r="P249" s="228">
        <f>O249*H249</f>
        <v>0</v>
      </c>
      <c r="Q249" s="228">
        <v>0.028799999999999999</v>
      </c>
      <c r="R249" s="228">
        <f>Q249*H249</f>
        <v>1.0209600000000001</v>
      </c>
      <c r="S249" s="228">
        <v>0</v>
      </c>
      <c r="T249" s="229">
        <f>S249*H249</f>
        <v>0</v>
      </c>
      <c r="U249" s="39"/>
      <c r="V249" s="39"/>
      <c r="W249" s="39"/>
      <c r="X249" s="39"/>
      <c r="Y249" s="39"/>
      <c r="Z249" s="39"/>
      <c r="AA249" s="39"/>
      <c r="AB249" s="39"/>
      <c r="AC249" s="39"/>
      <c r="AD249" s="39"/>
      <c r="AE249" s="39"/>
      <c r="AR249" s="230" t="s">
        <v>303</v>
      </c>
      <c r="AT249" s="230" t="s">
        <v>164</v>
      </c>
      <c r="AU249" s="230" t="s">
        <v>90</v>
      </c>
      <c r="AY249" s="18" t="s">
        <v>161</v>
      </c>
      <c r="BE249" s="231">
        <f>IF(N249="základní",J249,0)</f>
        <v>0</v>
      </c>
      <c r="BF249" s="231">
        <f>IF(N249="snížená",J249,0)</f>
        <v>0</v>
      </c>
      <c r="BG249" s="231">
        <f>IF(N249="zákl. přenesená",J249,0)</f>
        <v>0</v>
      </c>
      <c r="BH249" s="231">
        <f>IF(N249="sníž. přenesená",J249,0)</f>
        <v>0</v>
      </c>
      <c r="BI249" s="231">
        <f>IF(N249="nulová",J249,0)</f>
        <v>0</v>
      </c>
      <c r="BJ249" s="18" t="s">
        <v>88</v>
      </c>
      <c r="BK249" s="231">
        <f>ROUND(I249*H249,2)</f>
        <v>0</v>
      </c>
      <c r="BL249" s="18" t="s">
        <v>303</v>
      </c>
      <c r="BM249" s="230" t="s">
        <v>1066</v>
      </c>
    </row>
    <row r="250" s="2" customFormat="1" ht="16.5" customHeight="1">
      <c r="A250" s="39"/>
      <c r="B250" s="40"/>
      <c r="C250" s="219" t="s">
        <v>767</v>
      </c>
      <c r="D250" s="219" t="s">
        <v>164</v>
      </c>
      <c r="E250" s="220" t="s">
        <v>1067</v>
      </c>
      <c r="F250" s="221" t="s">
        <v>1068</v>
      </c>
      <c r="G250" s="222" t="s">
        <v>248</v>
      </c>
      <c r="H250" s="223">
        <v>35.450000000000003</v>
      </c>
      <c r="I250" s="224"/>
      <c r="J250" s="225">
        <f>ROUND(I250*H250,2)</f>
        <v>0</v>
      </c>
      <c r="K250" s="221" t="s">
        <v>168</v>
      </c>
      <c r="L250" s="45"/>
      <c r="M250" s="226" t="s">
        <v>1</v>
      </c>
      <c r="N250" s="227" t="s">
        <v>45</v>
      </c>
      <c r="O250" s="92"/>
      <c r="P250" s="228">
        <f>O250*H250</f>
        <v>0</v>
      </c>
      <c r="Q250" s="228">
        <v>0.00069999999999999999</v>
      </c>
      <c r="R250" s="228">
        <f>Q250*H250</f>
        <v>0.024815</v>
      </c>
      <c r="S250" s="228">
        <v>0</v>
      </c>
      <c r="T250" s="229">
        <f>S250*H250</f>
        <v>0</v>
      </c>
      <c r="U250" s="39"/>
      <c r="V250" s="39"/>
      <c r="W250" s="39"/>
      <c r="X250" s="39"/>
      <c r="Y250" s="39"/>
      <c r="Z250" s="39"/>
      <c r="AA250" s="39"/>
      <c r="AB250" s="39"/>
      <c r="AC250" s="39"/>
      <c r="AD250" s="39"/>
      <c r="AE250" s="39"/>
      <c r="AR250" s="230" t="s">
        <v>303</v>
      </c>
      <c r="AT250" s="230" t="s">
        <v>164</v>
      </c>
      <c r="AU250" s="230" t="s">
        <v>90</v>
      </c>
      <c r="AY250" s="18" t="s">
        <v>161</v>
      </c>
      <c r="BE250" s="231">
        <f>IF(N250="základní",J250,0)</f>
        <v>0</v>
      </c>
      <c r="BF250" s="231">
        <f>IF(N250="snížená",J250,0)</f>
        <v>0</v>
      </c>
      <c r="BG250" s="231">
        <f>IF(N250="zákl. přenesená",J250,0)</f>
        <v>0</v>
      </c>
      <c r="BH250" s="231">
        <f>IF(N250="sníž. přenesená",J250,0)</f>
        <v>0</v>
      </c>
      <c r="BI250" s="231">
        <f>IF(N250="nulová",J250,0)</f>
        <v>0</v>
      </c>
      <c r="BJ250" s="18" t="s">
        <v>88</v>
      </c>
      <c r="BK250" s="231">
        <f>ROUND(I250*H250,2)</f>
        <v>0</v>
      </c>
      <c r="BL250" s="18" t="s">
        <v>303</v>
      </c>
      <c r="BM250" s="230" t="s">
        <v>1069</v>
      </c>
    </row>
    <row r="251" s="2" customFormat="1" ht="16.5" customHeight="1">
      <c r="A251" s="39"/>
      <c r="B251" s="40"/>
      <c r="C251" s="263" t="s">
        <v>772</v>
      </c>
      <c r="D251" s="263" t="s">
        <v>261</v>
      </c>
      <c r="E251" s="264" t="s">
        <v>1070</v>
      </c>
      <c r="F251" s="265" t="s">
        <v>1071</v>
      </c>
      <c r="G251" s="266" t="s">
        <v>1072</v>
      </c>
      <c r="H251" s="267">
        <v>38.549999999999997</v>
      </c>
      <c r="I251" s="268"/>
      <c r="J251" s="269">
        <f>ROUND(I251*H251,2)</f>
        <v>0</v>
      </c>
      <c r="K251" s="265" t="s">
        <v>168</v>
      </c>
      <c r="L251" s="270"/>
      <c r="M251" s="271" t="s">
        <v>1</v>
      </c>
      <c r="N251" s="272" t="s">
        <v>45</v>
      </c>
      <c r="O251" s="92"/>
      <c r="P251" s="228">
        <f>O251*H251</f>
        <v>0</v>
      </c>
      <c r="Q251" s="228">
        <v>0.001</v>
      </c>
      <c r="R251" s="228">
        <f>Q251*H251</f>
        <v>0.038550000000000001</v>
      </c>
      <c r="S251" s="228">
        <v>0</v>
      </c>
      <c r="T251" s="229">
        <f>S251*H251</f>
        <v>0</v>
      </c>
      <c r="U251" s="39"/>
      <c r="V251" s="39"/>
      <c r="W251" s="39"/>
      <c r="X251" s="39"/>
      <c r="Y251" s="39"/>
      <c r="Z251" s="39"/>
      <c r="AA251" s="39"/>
      <c r="AB251" s="39"/>
      <c r="AC251" s="39"/>
      <c r="AD251" s="39"/>
      <c r="AE251" s="39"/>
      <c r="AR251" s="230" t="s">
        <v>309</v>
      </c>
      <c r="AT251" s="230" t="s">
        <v>261</v>
      </c>
      <c r="AU251" s="230" t="s">
        <v>90</v>
      </c>
      <c r="AY251" s="18" t="s">
        <v>161</v>
      </c>
      <c r="BE251" s="231">
        <f>IF(N251="základní",J251,0)</f>
        <v>0</v>
      </c>
      <c r="BF251" s="231">
        <f>IF(N251="snížená",J251,0)</f>
        <v>0</v>
      </c>
      <c r="BG251" s="231">
        <f>IF(N251="zákl. přenesená",J251,0)</f>
        <v>0</v>
      </c>
      <c r="BH251" s="231">
        <f>IF(N251="sníž. přenesená",J251,0)</f>
        <v>0</v>
      </c>
      <c r="BI251" s="231">
        <f>IF(N251="nulová",J251,0)</f>
        <v>0</v>
      </c>
      <c r="BJ251" s="18" t="s">
        <v>88</v>
      </c>
      <c r="BK251" s="231">
        <f>ROUND(I251*H251,2)</f>
        <v>0</v>
      </c>
      <c r="BL251" s="18" t="s">
        <v>303</v>
      </c>
      <c r="BM251" s="230" t="s">
        <v>1073</v>
      </c>
    </row>
    <row r="252" s="13" customFormat="1">
      <c r="A252" s="13"/>
      <c r="B252" s="241"/>
      <c r="C252" s="242"/>
      <c r="D252" s="232" t="s">
        <v>250</v>
      </c>
      <c r="E252" s="242"/>
      <c r="F252" s="244" t="s">
        <v>1074</v>
      </c>
      <c r="G252" s="242"/>
      <c r="H252" s="245">
        <v>38.549999999999997</v>
      </c>
      <c r="I252" s="246"/>
      <c r="J252" s="242"/>
      <c r="K252" s="242"/>
      <c r="L252" s="247"/>
      <c r="M252" s="248"/>
      <c r="N252" s="249"/>
      <c r="O252" s="249"/>
      <c r="P252" s="249"/>
      <c r="Q252" s="249"/>
      <c r="R252" s="249"/>
      <c r="S252" s="249"/>
      <c r="T252" s="250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T252" s="251" t="s">
        <v>250</v>
      </c>
      <c r="AU252" s="251" t="s">
        <v>90</v>
      </c>
      <c r="AV252" s="13" t="s">
        <v>90</v>
      </c>
      <c r="AW252" s="13" t="s">
        <v>4</v>
      </c>
      <c r="AX252" s="13" t="s">
        <v>88</v>
      </c>
      <c r="AY252" s="251" t="s">
        <v>161</v>
      </c>
    </row>
    <row r="253" s="2" customFormat="1" ht="24.15" customHeight="1">
      <c r="A253" s="39"/>
      <c r="B253" s="40"/>
      <c r="C253" s="219" t="s">
        <v>777</v>
      </c>
      <c r="D253" s="219" t="s">
        <v>164</v>
      </c>
      <c r="E253" s="220" t="s">
        <v>1075</v>
      </c>
      <c r="F253" s="221" t="s">
        <v>1076</v>
      </c>
      <c r="G253" s="222" t="s">
        <v>441</v>
      </c>
      <c r="H253" s="223">
        <v>6</v>
      </c>
      <c r="I253" s="224"/>
      <c r="J253" s="225">
        <f>ROUND(I253*H253,2)</f>
        <v>0</v>
      </c>
      <c r="K253" s="221" t="s">
        <v>168</v>
      </c>
      <c r="L253" s="45"/>
      <c r="M253" s="226" t="s">
        <v>1</v>
      </c>
      <c r="N253" s="227" t="s">
        <v>45</v>
      </c>
      <c r="O253" s="92"/>
      <c r="P253" s="228">
        <f>O253*H253</f>
        <v>0</v>
      </c>
      <c r="Q253" s="228">
        <v>0</v>
      </c>
      <c r="R253" s="228">
        <f>Q253*H253</f>
        <v>0</v>
      </c>
      <c r="S253" s="228">
        <v>0</v>
      </c>
      <c r="T253" s="229">
        <f>S253*H253</f>
        <v>0</v>
      </c>
      <c r="U253" s="39"/>
      <c r="V253" s="39"/>
      <c r="W253" s="39"/>
      <c r="X253" s="39"/>
      <c r="Y253" s="39"/>
      <c r="Z253" s="39"/>
      <c r="AA253" s="39"/>
      <c r="AB253" s="39"/>
      <c r="AC253" s="39"/>
      <c r="AD253" s="39"/>
      <c r="AE253" s="39"/>
      <c r="AR253" s="230" t="s">
        <v>303</v>
      </c>
      <c r="AT253" s="230" t="s">
        <v>164</v>
      </c>
      <c r="AU253" s="230" t="s">
        <v>90</v>
      </c>
      <c r="AY253" s="18" t="s">
        <v>161</v>
      </c>
      <c r="BE253" s="231">
        <f>IF(N253="základní",J253,0)</f>
        <v>0</v>
      </c>
      <c r="BF253" s="231">
        <f>IF(N253="snížená",J253,0)</f>
        <v>0</v>
      </c>
      <c r="BG253" s="231">
        <f>IF(N253="zákl. přenesená",J253,0)</f>
        <v>0</v>
      </c>
      <c r="BH253" s="231">
        <f>IF(N253="sníž. přenesená",J253,0)</f>
        <v>0</v>
      </c>
      <c r="BI253" s="231">
        <f>IF(N253="nulová",J253,0)</f>
        <v>0</v>
      </c>
      <c r="BJ253" s="18" t="s">
        <v>88</v>
      </c>
      <c r="BK253" s="231">
        <f>ROUND(I253*H253,2)</f>
        <v>0</v>
      </c>
      <c r="BL253" s="18" t="s">
        <v>303</v>
      </c>
      <c r="BM253" s="230" t="s">
        <v>1077</v>
      </c>
    </row>
    <row r="254" s="2" customFormat="1" ht="24.15" customHeight="1">
      <c r="A254" s="39"/>
      <c r="B254" s="40"/>
      <c r="C254" s="219" t="s">
        <v>783</v>
      </c>
      <c r="D254" s="219" t="s">
        <v>164</v>
      </c>
      <c r="E254" s="220" t="s">
        <v>1078</v>
      </c>
      <c r="F254" s="221" t="s">
        <v>1079</v>
      </c>
      <c r="G254" s="222" t="s">
        <v>441</v>
      </c>
      <c r="H254" s="223">
        <v>23.216000000000001</v>
      </c>
      <c r="I254" s="224"/>
      <c r="J254" s="225">
        <f>ROUND(I254*H254,2)</f>
        <v>0</v>
      </c>
      <c r="K254" s="221" t="s">
        <v>168</v>
      </c>
      <c r="L254" s="45"/>
      <c r="M254" s="226" t="s">
        <v>1</v>
      </c>
      <c r="N254" s="227" t="s">
        <v>45</v>
      </c>
      <c r="O254" s="92"/>
      <c r="P254" s="228">
        <f>O254*H254</f>
        <v>0</v>
      </c>
      <c r="Q254" s="228">
        <v>5.0000000000000002E-05</v>
      </c>
      <c r="R254" s="228">
        <f>Q254*H254</f>
        <v>0.0011608</v>
      </c>
      <c r="S254" s="228">
        <v>0</v>
      </c>
      <c r="T254" s="229">
        <f>S254*H254</f>
        <v>0</v>
      </c>
      <c r="U254" s="39"/>
      <c r="V254" s="39"/>
      <c r="W254" s="39"/>
      <c r="X254" s="39"/>
      <c r="Y254" s="39"/>
      <c r="Z254" s="39"/>
      <c r="AA254" s="39"/>
      <c r="AB254" s="39"/>
      <c r="AC254" s="39"/>
      <c r="AD254" s="39"/>
      <c r="AE254" s="39"/>
      <c r="AR254" s="230" t="s">
        <v>303</v>
      </c>
      <c r="AT254" s="230" t="s">
        <v>164</v>
      </c>
      <c r="AU254" s="230" t="s">
        <v>90</v>
      </c>
      <c r="AY254" s="18" t="s">
        <v>161</v>
      </c>
      <c r="BE254" s="231">
        <f>IF(N254="základní",J254,0)</f>
        <v>0</v>
      </c>
      <c r="BF254" s="231">
        <f>IF(N254="snížená",J254,0)</f>
        <v>0</v>
      </c>
      <c r="BG254" s="231">
        <f>IF(N254="zákl. přenesená",J254,0)</f>
        <v>0</v>
      </c>
      <c r="BH254" s="231">
        <f>IF(N254="sníž. přenesená",J254,0)</f>
        <v>0</v>
      </c>
      <c r="BI254" s="231">
        <f>IF(N254="nulová",J254,0)</f>
        <v>0</v>
      </c>
      <c r="BJ254" s="18" t="s">
        <v>88</v>
      </c>
      <c r="BK254" s="231">
        <f>ROUND(I254*H254,2)</f>
        <v>0</v>
      </c>
      <c r="BL254" s="18" t="s">
        <v>303</v>
      </c>
      <c r="BM254" s="230" t="s">
        <v>1080</v>
      </c>
    </row>
    <row r="255" s="13" customFormat="1">
      <c r="A255" s="13"/>
      <c r="B255" s="241"/>
      <c r="C255" s="242"/>
      <c r="D255" s="232" t="s">
        <v>250</v>
      </c>
      <c r="E255" s="243" t="s">
        <v>1</v>
      </c>
      <c r="F255" s="244" t="s">
        <v>1081</v>
      </c>
      <c r="G255" s="242"/>
      <c r="H255" s="245">
        <v>23.216000000000001</v>
      </c>
      <c r="I255" s="246"/>
      <c r="J255" s="242"/>
      <c r="K255" s="242"/>
      <c r="L255" s="247"/>
      <c r="M255" s="248"/>
      <c r="N255" s="249"/>
      <c r="O255" s="249"/>
      <c r="P255" s="249"/>
      <c r="Q255" s="249"/>
      <c r="R255" s="249"/>
      <c r="S255" s="249"/>
      <c r="T255" s="250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  <c r="AE255" s="13"/>
      <c r="AT255" s="251" t="s">
        <v>250</v>
      </c>
      <c r="AU255" s="251" t="s">
        <v>90</v>
      </c>
      <c r="AV255" s="13" t="s">
        <v>90</v>
      </c>
      <c r="AW255" s="13" t="s">
        <v>36</v>
      </c>
      <c r="AX255" s="13" t="s">
        <v>80</v>
      </c>
      <c r="AY255" s="251" t="s">
        <v>161</v>
      </c>
    </row>
    <row r="256" s="14" customFormat="1">
      <c r="A256" s="14"/>
      <c r="B256" s="252"/>
      <c r="C256" s="253"/>
      <c r="D256" s="232" t="s">
        <v>250</v>
      </c>
      <c r="E256" s="254" t="s">
        <v>1</v>
      </c>
      <c r="F256" s="255" t="s">
        <v>253</v>
      </c>
      <c r="G256" s="253"/>
      <c r="H256" s="256">
        <v>23.216000000000001</v>
      </c>
      <c r="I256" s="257"/>
      <c r="J256" s="253"/>
      <c r="K256" s="253"/>
      <c r="L256" s="258"/>
      <c r="M256" s="259"/>
      <c r="N256" s="260"/>
      <c r="O256" s="260"/>
      <c r="P256" s="260"/>
      <c r="Q256" s="260"/>
      <c r="R256" s="260"/>
      <c r="S256" s="260"/>
      <c r="T256" s="261"/>
      <c r="U256" s="14"/>
      <c r="V256" s="14"/>
      <c r="W256" s="14"/>
      <c r="X256" s="14"/>
      <c r="Y256" s="14"/>
      <c r="Z256" s="14"/>
      <c r="AA256" s="14"/>
      <c r="AB256" s="14"/>
      <c r="AC256" s="14"/>
      <c r="AD256" s="14"/>
      <c r="AE256" s="14"/>
      <c r="AT256" s="262" t="s">
        <v>250</v>
      </c>
      <c r="AU256" s="262" t="s">
        <v>90</v>
      </c>
      <c r="AV256" s="14" t="s">
        <v>184</v>
      </c>
      <c r="AW256" s="14" t="s">
        <v>36</v>
      </c>
      <c r="AX256" s="14" t="s">
        <v>88</v>
      </c>
      <c r="AY256" s="262" t="s">
        <v>161</v>
      </c>
    </row>
    <row r="257" s="2" customFormat="1" ht="24.15" customHeight="1">
      <c r="A257" s="39"/>
      <c r="B257" s="40"/>
      <c r="C257" s="263" t="s">
        <v>791</v>
      </c>
      <c r="D257" s="263" t="s">
        <v>261</v>
      </c>
      <c r="E257" s="264" t="s">
        <v>1082</v>
      </c>
      <c r="F257" s="265" t="s">
        <v>1083</v>
      </c>
      <c r="G257" s="266" t="s">
        <v>248</v>
      </c>
      <c r="H257" s="267">
        <v>42.116</v>
      </c>
      <c r="I257" s="268"/>
      <c r="J257" s="269">
        <f>ROUND(I257*H257,2)</f>
        <v>0</v>
      </c>
      <c r="K257" s="265" t="s">
        <v>168</v>
      </c>
      <c r="L257" s="270"/>
      <c r="M257" s="271" t="s">
        <v>1</v>
      </c>
      <c r="N257" s="272" t="s">
        <v>45</v>
      </c>
      <c r="O257" s="92"/>
      <c r="P257" s="228">
        <f>O257*H257</f>
        <v>0</v>
      </c>
      <c r="Q257" s="228">
        <v>0.0060000000000000001</v>
      </c>
      <c r="R257" s="228">
        <f>Q257*H257</f>
        <v>0.25269599999999998</v>
      </c>
      <c r="S257" s="228">
        <v>0</v>
      </c>
      <c r="T257" s="229">
        <f>S257*H257</f>
        <v>0</v>
      </c>
      <c r="U257" s="39"/>
      <c r="V257" s="39"/>
      <c r="W257" s="39"/>
      <c r="X257" s="39"/>
      <c r="Y257" s="39"/>
      <c r="Z257" s="39"/>
      <c r="AA257" s="39"/>
      <c r="AB257" s="39"/>
      <c r="AC257" s="39"/>
      <c r="AD257" s="39"/>
      <c r="AE257" s="39"/>
      <c r="AR257" s="230" t="s">
        <v>309</v>
      </c>
      <c r="AT257" s="230" t="s">
        <v>261</v>
      </c>
      <c r="AU257" s="230" t="s">
        <v>90</v>
      </c>
      <c r="AY257" s="18" t="s">
        <v>161</v>
      </c>
      <c r="BE257" s="231">
        <f>IF(N257="základní",J257,0)</f>
        <v>0</v>
      </c>
      <c r="BF257" s="231">
        <f>IF(N257="snížená",J257,0)</f>
        <v>0</v>
      </c>
      <c r="BG257" s="231">
        <f>IF(N257="zákl. přenesená",J257,0)</f>
        <v>0</v>
      </c>
      <c r="BH257" s="231">
        <f>IF(N257="sníž. přenesená",J257,0)</f>
        <v>0</v>
      </c>
      <c r="BI257" s="231">
        <f>IF(N257="nulová",J257,0)</f>
        <v>0</v>
      </c>
      <c r="BJ257" s="18" t="s">
        <v>88</v>
      </c>
      <c r="BK257" s="231">
        <f>ROUND(I257*H257,2)</f>
        <v>0</v>
      </c>
      <c r="BL257" s="18" t="s">
        <v>303</v>
      </c>
      <c r="BM257" s="230" t="s">
        <v>1084</v>
      </c>
    </row>
    <row r="258" s="13" customFormat="1">
      <c r="A258" s="13"/>
      <c r="B258" s="241"/>
      <c r="C258" s="242"/>
      <c r="D258" s="232" t="s">
        <v>250</v>
      </c>
      <c r="E258" s="243" t="s">
        <v>1</v>
      </c>
      <c r="F258" s="244" t="s">
        <v>1085</v>
      </c>
      <c r="G258" s="242"/>
      <c r="H258" s="245">
        <v>35.450000000000003</v>
      </c>
      <c r="I258" s="246"/>
      <c r="J258" s="242"/>
      <c r="K258" s="242"/>
      <c r="L258" s="247"/>
      <c r="M258" s="248"/>
      <c r="N258" s="249"/>
      <c r="O258" s="249"/>
      <c r="P258" s="249"/>
      <c r="Q258" s="249"/>
      <c r="R258" s="249"/>
      <c r="S258" s="249"/>
      <c r="T258" s="250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T258" s="251" t="s">
        <v>250</v>
      </c>
      <c r="AU258" s="251" t="s">
        <v>90</v>
      </c>
      <c r="AV258" s="13" t="s">
        <v>90</v>
      </c>
      <c r="AW258" s="13" t="s">
        <v>36</v>
      </c>
      <c r="AX258" s="13" t="s">
        <v>80</v>
      </c>
      <c r="AY258" s="251" t="s">
        <v>161</v>
      </c>
    </row>
    <row r="259" s="13" customFormat="1">
      <c r="A259" s="13"/>
      <c r="B259" s="241"/>
      <c r="C259" s="242"/>
      <c r="D259" s="232" t="s">
        <v>250</v>
      </c>
      <c r="E259" s="243" t="s">
        <v>1</v>
      </c>
      <c r="F259" s="244" t="s">
        <v>1086</v>
      </c>
      <c r="G259" s="242"/>
      <c r="H259" s="245">
        <v>2.3220000000000001</v>
      </c>
      <c r="I259" s="246"/>
      <c r="J259" s="242"/>
      <c r="K259" s="242"/>
      <c r="L259" s="247"/>
      <c r="M259" s="248"/>
      <c r="N259" s="249"/>
      <c r="O259" s="249"/>
      <c r="P259" s="249"/>
      <c r="Q259" s="249"/>
      <c r="R259" s="249"/>
      <c r="S259" s="249"/>
      <c r="T259" s="250"/>
      <c r="U259" s="13"/>
      <c r="V259" s="13"/>
      <c r="W259" s="13"/>
      <c r="X259" s="13"/>
      <c r="Y259" s="13"/>
      <c r="Z259" s="13"/>
      <c r="AA259" s="13"/>
      <c r="AB259" s="13"/>
      <c r="AC259" s="13"/>
      <c r="AD259" s="13"/>
      <c r="AE259" s="13"/>
      <c r="AT259" s="251" t="s">
        <v>250</v>
      </c>
      <c r="AU259" s="251" t="s">
        <v>90</v>
      </c>
      <c r="AV259" s="13" t="s">
        <v>90</v>
      </c>
      <c r="AW259" s="13" t="s">
        <v>36</v>
      </c>
      <c r="AX259" s="13" t="s">
        <v>80</v>
      </c>
      <c r="AY259" s="251" t="s">
        <v>161</v>
      </c>
    </row>
    <row r="260" s="14" customFormat="1">
      <c r="A260" s="14"/>
      <c r="B260" s="252"/>
      <c r="C260" s="253"/>
      <c r="D260" s="232" t="s">
        <v>250</v>
      </c>
      <c r="E260" s="254" t="s">
        <v>1</v>
      </c>
      <c r="F260" s="255" t="s">
        <v>253</v>
      </c>
      <c r="G260" s="253"/>
      <c r="H260" s="256">
        <v>37.771999999999998</v>
      </c>
      <c r="I260" s="257"/>
      <c r="J260" s="253"/>
      <c r="K260" s="253"/>
      <c r="L260" s="258"/>
      <c r="M260" s="259"/>
      <c r="N260" s="260"/>
      <c r="O260" s="260"/>
      <c r="P260" s="260"/>
      <c r="Q260" s="260"/>
      <c r="R260" s="260"/>
      <c r="S260" s="260"/>
      <c r="T260" s="261"/>
      <c r="U260" s="14"/>
      <c r="V260" s="14"/>
      <c r="W260" s="14"/>
      <c r="X260" s="14"/>
      <c r="Y260" s="14"/>
      <c r="Z260" s="14"/>
      <c r="AA260" s="14"/>
      <c r="AB260" s="14"/>
      <c r="AC260" s="14"/>
      <c r="AD260" s="14"/>
      <c r="AE260" s="14"/>
      <c r="AT260" s="262" t="s">
        <v>250</v>
      </c>
      <c r="AU260" s="262" t="s">
        <v>90</v>
      </c>
      <c r="AV260" s="14" t="s">
        <v>184</v>
      </c>
      <c r="AW260" s="14" t="s">
        <v>36</v>
      </c>
      <c r="AX260" s="14" t="s">
        <v>88</v>
      </c>
      <c r="AY260" s="262" t="s">
        <v>161</v>
      </c>
    </row>
    <row r="261" s="13" customFormat="1">
      <c r="A261" s="13"/>
      <c r="B261" s="241"/>
      <c r="C261" s="242"/>
      <c r="D261" s="232" t="s">
        <v>250</v>
      </c>
      <c r="E261" s="242"/>
      <c r="F261" s="244" t="s">
        <v>1087</v>
      </c>
      <c r="G261" s="242"/>
      <c r="H261" s="245">
        <v>42.116</v>
      </c>
      <c r="I261" s="246"/>
      <c r="J261" s="242"/>
      <c r="K261" s="242"/>
      <c r="L261" s="247"/>
      <c r="M261" s="248"/>
      <c r="N261" s="249"/>
      <c r="O261" s="249"/>
      <c r="P261" s="249"/>
      <c r="Q261" s="249"/>
      <c r="R261" s="249"/>
      <c r="S261" s="249"/>
      <c r="T261" s="250"/>
      <c r="U261" s="13"/>
      <c r="V261" s="13"/>
      <c r="W261" s="13"/>
      <c r="X261" s="13"/>
      <c r="Y261" s="13"/>
      <c r="Z261" s="13"/>
      <c r="AA261" s="13"/>
      <c r="AB261" s="13"/>
      <c r="AC261" s="13"/>
      <c r="AD261" s="13"/>
      <c r="AE261" s="13"/>
      <c r="AT261" s="251" t="s">
        <v>250</v>
      </c>
      <c r="AU261" s="251" t="s">
        <v>90</v>
      </c>
      <c r="AV261" s="13" t="s">
        <v>90</v>
      </c>
      <c r="AW261" s="13" t="s">
        <v>4</v>
      </c>
      <c r="AX261" s="13" t="s">
        <v>88</v>
      </c>
      <c r="AY261" s="251" t="s">
        <v>161</v>
      </c>
    </row>
    <row r="262" s="2" customFormat="1" ht="24.15" customHeight="1">
      <c r="A262" s="39"/>
      <c r="B262" s="40"/>
      <c r="C262" s="219" t="s">
        <v>796</v>
      </c>
      <c r="D262" s="219" t="s">
        <v>164</v>
      </c>
      <c r="E262" s="220" t="s">
        <v>1088</v>
      </c>
      <c r="F262" s="221" t="s">
        <v>1089</v>
      </c>
      <c r="G262" s="222" t="s">
        <v>248</v>
      </c>
      <c r="H262" s="223">
        <v>35.450000000000003</v>
      </c>
      <c r="I262" s="224"/>
      <c r="J262" s="225">
        <f>ROUND(I262*H262,2)</f>
        <v>0</v>
      </c>
      <c r="K262" s="221" t="s">
        <v>168</v>
      </c>
      <c r="L262" s="45"/>
      <c r="M262" s="226" t="s">
        <v>1</v>
      </c>
      <c r="N262" s="227" t="s">
        <v>45</v>
      </c>
      <c r="O262" s="92"/>
      <c r="P262" s="228">
        <f>O262*H262</f>
        <v>0</v>
      </c>
      <c r="Q262" s="228">
        <v>0</v>
      </c>
      <c r="R262" s="228">
        <f>Q262*H262</f>
        <v>0</v>
      </c>
      <c r="S262" s="228">
        <v>0</v>
      </c>
      <c r="T262" s="229">
        <f>S262*H262</f>
        <v>0</v>
      </c>
      <c r="U262" s="39"/>
      <c r="V262" s="39"/>
      <c r="W262" s="39"/>
      <c r="X262" s="39"/>
      <c r="Y262" s="39"/>
      <c r="Z262" s="39"/>
      <c r="AA262" s="39"/>
      <c r="AB262" s="39"/>
      <c r="AC262" s="39"/>
      <c r="AD262" s="39"/>
      <c r="AE262" s="39"/>
      <c r="AR262" s="230" t="s">
        <v>303</v>
      </c>
      <c r="AT262" s="230" t="s">
        <v>164</v>
      </c>
      <c r="AU262" s="230" t="s">
        <v>90</v>
      </c>
      <c r="AY262" s="18" t="s">
        <v>161</v>
      </c>
      <c r="BE262" s="231">
        <f>IF(N262="základní",J262,0)</f>
        <v>0</v>
      </c>
      <c r="BF262" s="231">
        <f>IF(N262="snížená",J262,0)</f>
        <v>0</v>
      </c>
      <c r="BG262" s="231">
        <f>IF(N262="zákl. přenesená",J262,0)</f>
        <v>0</v>
      </c>
      <c r="BH262" s="231">
        <f>IF(N262="sníž. přenesená",J262,0)</f>
        <v>0</v>
      </c>
      <c r="BI262" s="231">
        <f>IF(N262="nulová",J262,0)</f>
        <v>0</v>
      </c>
      <c r="BJ262" s="18" t="s">
        <v>88</v>
      </c>
      <c r="BK262" s="231">
        <f>ROUND(I262*H262,2)</f>
        <v>0</v>
      </c>
      <c r="BL262" s="18" t="s">
        <v>303</v>
      </c>
      <c r="BM262" s="230" t="s">
        <v>1090</v>
      </c>
    </row>
    <row r="263" s="2" customFormat="1" ht="33" customHeight="1">
      <c r="A263" s="39"/>
      <c r="B263" s="40"/>
      <c r="C263" s="219" t="s">
        <v>800</v>
      </c>
      <c r="D263" s="219" t="s">
        <v>164</v>
      </c>
      <c r="E263" s="220" t="s">
        <v>1091</v>
      </c>
      <c r="F263" s="221" t="s">
        <v>1092</v>
      </c>
      <c r="G263" s="222" t="s">
        <v>248</v>
      </c>
      <c r="H263" s="223">
        <v>35.450000000000003</v>
      </c>
      <c r="I263" s="224"/>
      <c r="J263" s="225">
        <f>ROUND(I263*H263,2)</f>
        <v>0</v>
      </c>
      <c r="K263" s="221" t="s">
        <v>168</v>
      </c>
      <c r="L263" s="45"/>
      <c r="M263" s="226" t="s">
        <v>1</v>
      </c>
      <c r="N263" s="227" t="s">
        <v>45</v>
      </c>
      <c r="O263" s="92"/>
      <c r="P263" s="228">
        <f>O263*H263</f>
        <v>0</v>
      </c>
      <c r="Q263" s="228">
        <v>0.00010000000000000001</v>
      </c>
      <c r="R263" s="228">
        <f>Q263*H263</f>
        <v>0.0035450000000000004</v>
      </c>
      <c r="S263" s="228">
        <v>0</v>
      </c>
      <c r="T263" s="229">
        <f>S263*H263</f>
        <v>0</v>
      </c>
      <c r="U263" s="39"/>
      <c r="V263" s="39"/>
      <c r="W263" s="39"/>
      <c r="X263" s="39"/>
      <c r="Y263" s="39"/>
      <c r="Z263" s="39"/>
      <c r="AA263" s="39"/>
      <c r="AB263" s="39"/>
      <c r="AC263" s="39"/>
      <c r="AD263" s="39"/>
      <c r="AE263" s="39"/>
      <c r="AR263" s="230" t="s">
        <v>303</v>
      </c>
      <c r="AT263" s="230" t="s">
        <v>164</v>
      </c>
      <c r="AU263" s="230" t="s">
        <v>90</v>
      </c>
      <c r="AY263" s="18" t="s">
        <v>161</v>
      </c>
      <c r="BE263" s="231">
        <f>IF(N263="základní",J263,0)</f>
        <v>0</v>
      </c>
      <c r="BF263" s="231">
        <f>IF(N263="snížená",J263,0)</f>
        <v>0</v>
      </c>
      <c r="BG263" s="231">
        <f>IF(N263="zákl. přenesená",J263,0)</f>
        <v>0</v>
      </c>
      <c r="BH263" s="231">
        <f>IF(N263="sníž. přenesená",J263,0)</f>
        <v>0</v>
      </c>
      <c r="BI263" s="231">
        <f>IF(N263="nulová",J263,0)</f>
        <v>0</v>
      </c>
      <c r="BJ263" s="18" t="s">
        <v>88</v>
      </c>
      <c r="BK263" s="231">
        <f>ROUND(I263*H263,2)</f>
        <v>0</v>
      </c>
      <c r="BL263" s="18" t="s">
        <v>303</v>
      </c>
      <c r="BM263" s="230" t="s">
        <v>1093</v>
      </c>
    </row>
    <row r="264" s="2" customFormat="1" ht="16.5" customHeight="1">
      <c r="A264" s="39"/>
      <c r="B264" s="40"/>
      <c r="C264" s="219" t="s">
        <v>804</v>
      </c>
      <c r="D264" s="219" t="s">
        <v>164</v>
      </c>
      <c r="E264" s="220" t="s">
        <v>1094</v>
      </c>
      <c r="F264" s="221" t="s">
        <v>1095</v>
      </c>
      <c r="G264" s="222" t="s">
        <v>248</v>
      </c>
      <c r="H264" s="223">
        <v>35.450000000000003</v>
      </c>
      <c r="I264" s="224"/>
      <c r="J264" s="225">
        <f>ROUND(I264*H264,2)</f>
        <v>0</v>
      </c>
      <c r="K264" s="221" t="s">
        <v>168</v>
      </c>
      <c r="L264" s="45"/>
      <c r="M264" s="226" t="s">
        <v>1</v>
      </c>
      <c r="N264" s="227" t="s">
        <v>45</v>
      </c>
      <c r="O264" s="92"/>
      <c r="P264" s="228">
        <f>O264*H264</f>
        <v>0</v>
      </c>
      <c r="Q264" s="228">
        <v>3.0000000000000001E-05</v>
      </c>
      <c r="R264" s="228">
        <f>Q264*H264</f>
        <v>0.0010635000000000002</v>
      </c>
      <c r="S264" s="228">
        <v>0</v>
      </c>
      <c r="T264" s="229">
        <f>S264*H264</f>
        <v>0</v>
      </c>
      <c r="U264" s="39"/>
      <c r="V264" s="39"/>
      <c r="W264" s="39"/>
      <c r="X264" s="39"/>
      <c r="Y264" s="39"/>
      <c r="Z264" s="39"/>
      <c r="AA264" s="39"/>
      <c r="AB264" s="39"/>
      <c r="AC264" s="39"/>
      <c r="AD264" s="39"/>
      <c r="AE264" s="39"/>
      <c r="AR264" s="230" t="s">
        <v>303</v>
      </c>
      <c r="AT264" s="230" t="s">
        <v>164</v>
      </c>
      <c r="AU264" s="230" t="s">
        <v>90</v>
      </c>
      <c r="AY264" s="18" t="s">
        <v>161</v>
      </c>
      <c r="BE264" s="231">
        <f>IF(N264="základní",J264,0)</f>
        <v>0</v>
      </c>
      <c r="BF264" s="231">
        <f>IF(N264="snížená",J264,0)</f>
        <v>0</v>
      </c>
      <c r="BG264" s="231">
        <f>IF(N264="zákl. přenesená",J264,0)</f>
        <v>0</v>
      </c>
      <c r="BH264" s="231">
        <f>IF(N264="sníž. přenesená",J264,0)</f>
        <v>0</v>
      </c>
      <c r="BI264" s="231">
        <f>IF(N264="nulová",J264,0)</f>
        <v>0</v>
      </c>
      <c r="BJ264" s="18" t="s">
        <v>88</v>
      </c>
      <c r="BK264" s="231">
        <f>ROUND(I264*H264,2)</f>
        <v>0</v>
      </c>
      <c r="BL264" s="18" t="s">
        <v>303</v>
      </c>
      <c r="BM264" s="230" t="s">
        <v>1096</v>
      </c>
    </row>
    <row r="265" s="2" customFormat="1" ht="24.15" customHeight="1">
      <c r="A265" s="39"/>
      <c r="B265" s="40"/>
      <c r="C265" s="219" t="s">
        <v>808</v>
      </c>
      <c r="D265" s="219" t="s">
        <v>164</v>
      </c>
      <c r="E265" s="220" t="s">
        <v>1097</v>
      </c>
      <c r="F265" s="221" t="s">
        <v>1098</v>
      </c>
      <c r="G265" s="222" t="s">
        <v>362</v>
      </c>
      <c r="H265" s="283"/>
      <c r="I265" s="224"/>
      <c r="J265" s="225">
        <f>ROUND(I265*H265,2)</f>
        <v>0</v>
      </c>
      <c r="K265" s="221" t="s">
        <v>168</v>
      </c>
      <c r="L265" s="45"/>
      <c r="M265" s="226" t="s">
        <v>1</v>
      </c>
      <c r="N265" s="227" t="s">
        <v>45</v>
      </c>
      <c r="O265" s="92"/>
      <c r="P265" s="228">
        <f>O265*H265</f>
        <v>0</v>
      </c>
      <c r="Q265" s="228">
        <v>0</v>
      </c>
      <c r="R265" s="228">
        <f>Q265*H265</f>
        <v>0</v>
      </c>
      <c r="S265" s="228">
        <v>0</v>
      </c>
      <c r="T265" s="229">
        <f>S265*H265</f>
        <v>0</v>
      </c>
      <c r="U265" s="39"/>
      <c r="V265" s="39"/>
      <c r="W265" s="39"/>
      <c r="X265" s="39"/>
      <c r="Y265" s="39"/>
      <c r="Z265" s="39"/>
      <c r="AA265" s="39"/>
      <c r="AB265" s="39"/>
      <c r="AC265" s="39"/>
      <c r="AD265" s="39"/>
      <c r="AE265" s="39"/>
      <c r="AR265" s="230" t="s">
        <v>303</v>
      </c>
      <c r="AT265" s="230" t="s">
        <v>164</v>
      </c>
      <c r="AU265" s="230" t="s">
        <v>90</v>
      </c>
      <c r="AY265" s="18" t="s">
        <v>161</v>
      </c>
      <c r="BE265" s="231">
        <f>IF(N265="základní",J265,0)</f>
        <v>0</v>
      </c>
      <c r="BF265" s="231">
        <f>IF(N265="snížená",J265,0)</f>
        <v>0</v>
      </c>
      <c r="BG265" s="231">
        <f>IF(N265="zákl. přenesená",J265,0)</f>
        <v>0</v>
      </c>
      <c r="BH265" s="231">
        <f>IF(N265="sníž. přenesená",J265,0)</f>
        <v>0</v>
      </c>
      <c r="BI265" s="231">
        <f>IF(N265="nulová",J265,0)</f>
        <v>0</v>
      </c>
      <c r="BJ265" s="18" t="s">
        <v>88</v>
      </c>
      <c r="BK265" s="231">
        <f>ROUND(I265*H265,2)</f>
        <v>0</v>
      </c>
      <c r="BL265" s="18" t="s">
        <v>303</v>
      </c>
      <c r="BM265" s="230" t="s">
        <v>1099</v>
      </c>
    </row>
    <row r="266" s="2" customFormat="1" ht="33" customHeight="1">
      <c r="A266" s="39"/>
      <c r="B266" s="40"/>
      <c r="C266" s="219" t="s">
        <v>815</v>
      </c>
      <c r="D266" s="219" t="s">
        <v>164</v>
      </c>
      <c r="E266" s="220" t="s">
        <v>1100</v>
      </c>
      <c r="F266" s="221" t="s">
        <v>1101</v>
      </c>
      <c r="G266" s="222" t="s">
        <v>362</v>
      </c>
      <c r="H266" s="283"/>
      <c r="I266" s="224"/>
      <c r="J266" s="225">
        <f>ROUND(I266*H266,2)</f>
        <v>0</v>
      </c>
      <c r="K266" s="221" t="s">
        <v>168</v>
      </c>
      <c r="L266" s="45"/>
      <c r="M266" s="226" t="s">
        <v>1</v>
      </c>
      <c r="N266" s="227" t="s">
        <v>45</v>
      </c>
      <c r="O266" s="92"/>
      <c r="P266" s="228">
        <f>O266*H266</f>
        <v>0</v>
      </c>
      <c r="Q266" s="228">
        <v>0</v>
      </c>
      <c r="R266" s="228">
        <f>Q266*H266</f>
        <v>0</v>
      </c>
      <c r="S266" s="228">
        <v>0</v>
      </c>
      <c r="T266" s="229">
        <f>S266*H266</f>
        <v>0</v>
      </c>
      <c r="U266" s="39"/>
      <c r="V266" s="39"/>
      <c r="W266" s="39"/>
      <c r="X266" s="39"/>
      <c r="Y266" s="39"/>
      <c r="Z266" s="39"/>
      <c r="AA266" s="39"/>
      <c r="AB266" s="39"/>
      <c r="AC266" s="39"/>
      <c r="AD266" s="39"/>
      <c r="AE266" s="39"/>
      <c r="AR266" s="230" t="s">
        <v>303</v>
      </c>
      <c r="AT266" s="230" t="s">
        <v>164</v>
      </c>
      <c r="AU266" s="230" t="s">
        <v>90</v>
      </c>
      <c r="AY266" s="18" t="s">
        <v>161</v>
      </c>
      <c r="BE266" s="231">
        <f>IF(N266="základní",J266,0)</f>
        <v>0</v>
      </c>
      <c r="BF266" s="231">
        <f>IF(N266="snížená",J266,0)</f>
        <v>0</v>
      </c>
      <c r="BG266" s="231">
        <f>IF(N266="zákl. přenesená",J266,0)</f>
        <v>0</v>
      </c>
      <c r="BH266" s="231">
        <f>IF(N266="sníž. přenesená",J266,0)</f>
        <v>0</v>
      </c>
      <c r="BI266" s="231">
        <f>IF(N266="nulová",J266,0)</f>
        <v>0</v>
      </c>
      <c r="BJ266" s="18" t="s">
        <v>88</v>
      </c>
      <c r="BK266" s="231">
        <f>ROUND(I266*H266,2)</f>
        <v>0</v>
      </c>
      <c r="BL266" s="18" t="s">
        <v>303</v>
      </c>
      <c r="BM266" s="230" t="s">
        <v>1102</v>
      </c>
    </row>
    <row r="267" s="13" customFormat="1">
      <c r="A267" s="13"/>
      <c r="B267" s="241"/>
      <c r="C267" s="242"/>
      <c r="D267" s="232" t="s">
        <v>250</v>
      </c>
      <c r="E267" s="242"/>
      <c r="F267" s="244" t="s">
        <v>1103</v>
      </c>
      <c r="G267" s="242"/>
      <c r="H267" s="245">
        <v>5289.6980000000003</v>
      </c>
      <c r="I267" s="246"/>
      <c r="J267" s="242"/>
      <c r="K267" s="242"/>
      <c r="L267" s="247"/>
      <c r="M267" s="248"/>
      <c r="N267" s="249"/>
      <c r="O267" s="249"/>
      <c r="P267" s="249"/>
      <c r="Q267" s="249"/>
      <c r="R267" s="249"/>
      <c r="S267" s="249"/>
      <c r="T267" s="250"/>
      <c r="U267" s="13"/>
      <c r="V267" s="13"/>
      <c r="W267" s="13"/>
      <c r="X267" s="13"/>
      <c r="Y267" s="13"/>
      <c r="Z267" s="13"/>
      <c r="AA267" s="13"/>
      <c r="AB267" s="13"/>
      <c r="AC267" s="13"/>
      <c r="AD267" s="13"/>
      <c r="AE267" s="13"/>
      <c r="AT267" s="251" t="s">
        <v>250</v>
      </c>
      <c r="AU267" s="251" t="s">
        <v>90</v>
      </c>
      <c r="AV267" s="13" t="s">
        <v>90</v>
      </c>
      <c r="AW267" s="13" t="s">
        <v>4</v>
      </c>
      <c r="AX267" s="13" t="s">
        <v>88</v>
      </c>
      <c r="AY267" s="251" t="s">
        <v>161</v>
      </c>
    </row>
    <row r="268" s="12" customFormat="1" ht="22.8" customHeight="1">
      <c r="A268" s="12"/>
      <c r="B268" s="203"/>
      <c r="C268" s="204"/>
      <c r="D268" s="205" t="s">
        <v>79</v>
      </c>
      <c r="E268" s="217" t="s">
        <v>1104</v>
      </c>
      <c r="F268" s="217" t="s">
        <v>1105</v>
      </c>
      <c r="G268" s="204"/>
      <c r="H268" s="204"/>
      <c r="I268" s="207"/>
      <c r="J268" s="218">
        <f>BK268</f>
        <v>0</v>
      </c>
      <c r="K268" s="204"/>
      <c r="L268" s="209"/>
      <c r="M268" s="210"/>
      <c r="N268" s="211"/>
      <c r="O268" s="211"/>
      <c r="P268" s="212">
        <f>SUM(P269:P300)</f>
        <v>0</v>
      </c>
      <c r="Q268" s="211"/>
      <c r="R268" s="212">
        <f>SUM(R269:R300)</f>
        <v>0.24900532</v>
      </c>
      <c r="S268" s="211"/>
      <c r="T268" s="213">
        <f>SUM(T269:T300)</f>
        <v>0.48402850000000003</v>
      </c>
      <c r="U268" s="12"/>
      <c r="V268" s="12"/>
      <c r="W268" s="12"/>
      <c r="X268" s="12"/>
      <c r="Y268" s="12"/>
      <c r="Z268" s="12"/>
      <c r="AA268" s="12"/>
      <c r="AB268" s="12"/>
      <c r="AC268" s="12"/>
      <c r="AD268" s="12"/>
      <c r="AE268" s="12"/>
      <c r="AR268" s="214" t="s">
        <v>90</v>
      </c>
      <c r="AT268" s="215" t="s">
        <v>79</v>
      </c>
      <c r="AU268" s="215" t="s">
        <v>88</v>
      </c>
      <c r="AY268" s="214" t="s">
        <v>161</v>
      </c>
      <c r="BK268" s="216">
        <f>SUM(BK269:BK300)</f>
        <v>0</v>
      </c>
    </row>
    <row r="269" s="2" customFormat="1" ht="16.5" customHeight="1">
      <c r="A269" s="39"/>
      <c r="B269" s="40"/>
      <c r="C269" s="219" t="s">
        <v>1106</v>
      </c>
      <c r="D269" s="219" t="s">
        <v>164</v>
      </c>
      <c r="E269" s="220" t="s">
        <v>1107</v>
      </c>
      <c r="F269" s="221" t="s">
        <v>1108</v>
      </c>
      <c r="G269" s="222" t="s">
        <v>248</v>
      </c>
      <c r="H269" s="223">
        <v>5.9390000000000001</v>
      </c>
      <c r="I269" s="224"/>
      <c r="J269" s="225">
        <f>ROUND(I269*H269,2)</f>
        <v>0</v>
      </c>
      <c r="K269" s="221" t="s">
        <v>168</v>
      </c>
      <c r="L269" s="45"/>
      <c r="M269" s="226" t="s">
        <v>1</v>
      </c>
      <c r="N269" s="227" t="s">
        <v>45</v>
      </c>
      <c r="O269" s="92"/>
      <c r="P269" s="228">
        <f>O269*H269</f>
        <v>0</v>
      </c>
      <c r="Q269" s="228">
        <v>0</v>
      </c>
      <c r="R269" s="228">
        <f>Q269*H269</f>
        <v>0</v>
      </c>
      <c r="S269" s="228">
        <v>0</v>
      </c>
      <c r="T269" s="229">
        <f>S269*H269</f>
        <v>0</v>
      </c>
      <c r="U269" s="39"/>
      <c r="V269" s="39"/>
      <c r="W269" s="39"/>
      <c r="X269" s="39"/>
      <c r="Y269" s="39"/>
      <c r="Z269" s="39"/>
      <c r="AA269" s="39"/>
      <c r="AB269" s="39"/>
      <c r="AC269" s="39"/>
      <c r="AD269" s="39"/>
      <c r="AE269" s="39"/>
      <c r="AR269" s="230" t="s">
        <v>303</v>
      </c>
      <c r="AT269" s="230" t="s">
        <v>164</v>
      </c>
      <c r="AU269" s="230" t="s">
        <v>90</v>
      </c>
      <c r="AY269" s="18" t="s">
        <v>161</v>
      </c>
      <c r="BE269" s="231">
        <f>IF(N269="základní",J269,0)</f>
        <v>0</v>
      </c>
      <c r="BF269" s="231">
        <f>IF(N269="snížená",J269,0)</f>
        <v>0</v>
      </c>
      <c r="BG269" s="231">
        <f>IF(N269="zákl. přenesená",J269,0)</f>
        <v>0</v>
      </c>
      <c r="BH269" s="231">
        <f>IF(N269="sníž. přenesená",J269,0)</f>
        <v>0</v>
      </c>
      <c r="BI269" s="231">
        <f>IF(N269="nulová",J269,0)</f>
        <v>0</v>
      </c>
      <c r="BJ269" s="18" t="s">
        <v>88</v>
      </c>
      <c r="BK269" s="231">
        <f>ROUND(I269*H269,2)</f>
        <v>0</v>
      </c>
      <c r="BL269" s="18" t="s">
        <v>303</v>
      </c>
      <c r="BM269" s="230" t="s">
        <v>1109</v>
      </c>
    </row>
    <row r="270" s="2" customFormat="1" ht="16.5" customHeight="1">
      <c r="A270" s="39"/>
      <c r="B270" s="40"/>
      <c r="C270" s="219" t="s">
        <v>1110</v>
      </c>
      <c r="D270" s="219" t="s">
        <v>164</v>
      </c>
      <c r="E270" s="220" t="s">
        <v>1111</v>
      </c>
      <c r="F270" s="221" t="s">
        <v>1112</v>
      </c>
      <c r="G270" s="222" t="s">
        <v>248</v>
      </c>
      <c r="H270" s="223">
        <v>5.9390000000000001</v>
      </c>
      <c r="I270" s="224"/>
      <c r="J270" s="225">
        <f>ROUND(I270*H270,2)</f>
        <v>0</v>
      </c>
      <c r="K270" s="221" t="s">
        <v>168</v>
      </c>
      <c r="L270" s="45"/>
      <c r="M270" s="226" t="s">
        <v>1</v>
      </c>
      <c r="N270" s="227" t="s">
        <v>45</v>
      </c>
      <c r="O270" s="92"/>
      <c r="P270" s="228">
        <f>O270*H270</f>
        <v>0</v>
      </c>
      <c r="Q270" s="228">
        <v>0.00029999999999999997</v>
      </c>
      <c r="R270" s="228">
        <f>Q270*H270</f>
        <v>0.0017816999999999998</v>
      </c>
      <c r="S270" s="228">
        <v>0</v>
      </c>
      <c r="T270" s="229">
        <f>S270*H270</f>
        <v>0</v>
      </c>
      <c r="U270" s="39"/>
      <c r="V270" s="39"/>
      <c r="W270" s="39"/>
      <c r="X270" s="39"/>
      <c r="Y270" s="39"/>
      <c r="Z270" s="39"/>
      <c r="AA270" s="39"/>
      <c r="AB270" s="39"/>
      <c r="AC270" s="39"/>
      <c r="AD270" s="39"/>
      <c r="AE270" s="39"/>
      <c r="AR270" s="230" t="s">
        <v>303</v>
      </c>
      <c r="AT270" s="230" t="s">
        <v>164</v>
      </c>
      <c r="AU270" s="230" t="s">
        <v>90</v>
      </c>
      <c r="AY270" s="18" t="s">
        <v>161</v>
      </c>
      <c r="BE270" s="231">
        <f>IF(N270="základní",J270,0)</f>
        <v>0</v>
      </c>
      <c r="BF270" s="231">
        <f>IF(N270="snížená",J270,0)</f>
        <v>0</v>
      </c>
      <c r="BG270" s="231">
        <f>IF(N270="zákl. přenesená",J270,0)</f>
        <v>0</v>
      </c>
      <c r="BH270" s="231">
        <f>IF(N270="sníž. přenesená",J270,0)</f>
        <v>0</v>
      </c>
      <c r="BI270" s="231">
        <f>IF(N270="nulová",J270,0)</f>
        <v>0</v>
      </c>
      <c r="BJ270" s="18" t="s">
        <v>88</v>
      </c>
      <c r="BK270" s="231">
        <f>ROUND(I270*H270,2)</f>
        <v>0</v>
      </c>
      <c r="BL270" s="18" t="s">
        <v>303</v>
      </c>
      <c r="BM270" s="230" t="s">
        <v>1113</v>
      </c>
    </row>
    <row r="271" s="2" customFormat="1" ht="24.15" customHeight="1">
      <c r="A271" s="39"/>
      <c r="B271" s="40"/>
      <c r="C271" s="219" t="s">
        <v>1114</v>
      </c>
      <c r="D271" s="219" t="s">
        <v>164</v>
      </c>
      <c r="E271" s="220" t="s">
        <v>1115</v>
      </c>
      <c r="F271" s="221" t="s">
        <v>1116</v>
      </c>
      <c r="G271" s="222" t="s">
        <v>248</v>
      </c>
      <c r="H271" s="223">
        <v>5.9390000000000001</v>
      </c>
      <c r="I271" s="224"/>
      <c r="J271" s="225">
        <f>ROUND(I271*H271,2)</f>
        <v>0</v>
      </c>
      <c r="K271" s="221" t="s">
        <v>168</v>
      </c>
      <c r="L271" s="45"/>
      <c r="M271" s="226" t="s">
        <v>1</v>
      </c>
      <c r="N271" s="227" t="s">
        <v>45</v>
      </c>
      <c r="O271" s="92"/>
      <c r="P271" s="228">
        <f>O271*H271</f>
        <v>0</v>
      </c>
      <c r="Q271" s="228">
        <v>0.0015</v>
      </c>
      <c r="R271" s="228">
        <f>Q271*H271</f>
        <v>0.0089084999999999998</v>
      </c>
      <c r="S271" s="228">
        <v>0</v>
      </c>
      <c r="T271" s="229">
        <f>S271*H271</f>
        <v>0</v>
      </c>
      <c r="U271" s="39"/>
      <c r="V271" s="39"/>
      <c r="W271" s="39"/>
      <c r="X271" s="39"/>
      <c r="Y271" s="39"/>
      <c r="Z271" s="39"/>
      <c r="AA271" s="39"/>
      <c r="AB271" s="39"/>
      <c r="AC271" s="39"/>
      <c r="AD271" s="39"/>
      <c r="AE271" s="39"/>
      <c r="AR271" s="230" t="s">
        <v>303</v>
      </c>
      <c r="AT271" s="230" t="s">
        <v>164</v>
      </c>
      <c r="AU271" s="230" t="s">
        <v>90</v>
      </c>
      <c r="AY271" s="18" t="s">
        <v>161</v>
      </c>
      <c r="BE271" s="231">
        <f>IF(N271="základní",J271,0)</f>
        <v>0</v>
      </c>
      <c r="BF271" s="231">
        <f>IF(N271="snížená",J271,0)</f>
        <v>0</v>
      </c>
      <c r="BG271" s="231">
        <f>IF(N271="zákl. přenesená",J271,0)</f>
        <v>0</v>
      </c>
      <c r="BH271" s="231">
        <f>IF(N271="sníž. přenesená",J271,0)</f>
        <v>0</v>
      </c>
      <c r="BI271" s="231">
        <f>IF(N271="nulová",J271,0)</f>
        <v>0</v>
      </c>
      <c r="BJ271" s="18" t="s">
        <v>88</v>
      </c>
      <c r="BK271" s="231">
        <f>ROUND(I271*H271,2)</f>
        <v>0</v>
      </c>
      <c r="BL271" s="18" t="s">
        <v>303</v>
      </c>
      <c r="BM271" s="230" t="s">
        <v>1117</v>
      </c>
    </row>
    <row r="272" s="2" customFormat="1" ht="16.5" customHeight="1">
      <c r="A272" s="39"/>
      <c r="B272" s="40"/>
      <c r="C272" s="219" t="s">
        <v>1118</v>
      </c>
      <c r="D272" s="219" t="s">
        <v>164</v>
      </c>
      <c r="E272" s="220" t="s">
        <v>1119</v>
      </c>
      <c r="F272" s="221" t="s">
        <v>1120</v>
      </c>
      <c r="G272" s="222" t="s">
        <v>256</v>
      </c>
      <c r="H272" s="223">
        <v>1</v>
      </c>
      <c r="I272" s="224"/>
      <c r="J272" s="225">
        <f>ROUND(I272*H272,2)</f>
        <v>0</v>
      </c>
      <c r="K272" s="221" t="s">
        <v>168</v>
      </c>
      <c r="L272" s="45"/>
      <c r="M272" s="226" t="s">
        <v>1</v>
      </c>
      <c r="N272" s="227" t="s">
        <v>45</v>
      </c>
      <c r="O272" s="92"/>
      <c r="P272" s="228">
        <f>O272*H272</f>
        <v>0</v>
      </c>
      <c r="Q272" s="228">
        <v>0.00021000000000000001</v>
      </c>
      <c r="R272" s="228">
        <f>Q272*H272</f>
        <v>0.00021000000000000001</v>
      </c>
      <c r="S272" s="228">
        <v>0</v>
      </c>
      <c r="T272" s="229">
        <f>S272*H272</f>
        <v>0</v>
      </c>
      <c r="U272" s="39"/>
      <c r="V272" s="39"/>
      <c r="W272" s="39"/>
      <c r="X272" s="39"/>
      <c r="Y272" s="39"/>
      <c r="Z272" s="39"/>
      <c r="AA272" s="39"/>
      <c r="AB272" s="39"/>
      <c r="AC272" s="39"/>
      <c r="AD272" s="39"/>
      <c r="AE272" s="39"/>
      <c r="AR272" s="230" t="s">
        <v>303</v>
      </c>
      <c r="AT272" s="230" t="s">
        <v>164</v>
      </c>
      <c r="AU272" s="230" t="s">
        <v>90</v>
      </c>
      <c r="AY272" s="18" t="s">
        <v>161</v>
      </c>
      <c r="BE272" s="231">
        <f>IF(N272="základní",J272,0)</f>
        <v>0</v>
      </c>
      <c r="BF272" s="231">
        <f>IF(N272="snížená",J272,0)</f>
        <v>0</v>
      </c>
      <c r="BG272" s="231">
        <f>IF(N272="zákl. přenesená",J272,0)</f>
        <v>0</v>
      </c>
      <c r="BH272" s="231">
        <f>IF(N272="sníž. přenesená",J272,0)</f>
        <v>0</v>
      </c>
      <c r="BI272" s="231">
        <f>IF(N272="nulová",J272,0)</f>
        <v>0</v>
      </c>
      <c r="BJ272" s="18" t="s">
        <v>88</v>
      </c>
      <c r="BK272" s="231">
        <f>ROUND(I272*H272,2)</f>
        <v>0</v>
      </c>
      <c r="BL272" s="18" t="s">
        <v>303</v>
      </c>
      <c r="BM272" s="230" t="s">
        <v>1121</v>
      </c>
    </row>
    <row r="273" s="2" customFormat="1" ht="24.15" customHeight="1">
      <c r="A273" s="39"/>
      <c r="B273" s="40"/>
      <c r="C273" s="219" t="s">
        <v>1122</v>
      </c>
      <c r="D273" s="219" t="s">
        <v>164</v>
      </c>
      <c r="E273" s="220" t="s">
        <v>1123</v>
      </c>
      <c r="F273" s="221" t="s">
        <v>1124</v>
      </c>
      <c r="G273" s="222" t="s">
        <v>256</v>
      </c>
      <c r="H273" s="223">
        <v>3</v>
      </c>
      <c r="I273" s="224"/>
      <c r="J273" s="225">
        <f>ROUND(I273*H273,2)</f>
        <v>0</v>
      </c>
      <c r="K273" s="221" t="s">
        <v>168</v>
      </c>
      <c r="L273" s="45"/>
      <c r="M273" s="226" t="s">
        <v>1</v>
      </c>
      <c r="N273" s="227" t="s">
        <v>45</v>
      </c>
      <c r="O273" s="92"/>
      <c r="P273" s="228">
        <f>O273*H273</f>
        <v>0</v>
      </c>
      <c r="Q273" s="228">
        <v>0.00021000000000000001</v>
      </c>
      <c r="R273" s="228">
        <f>Q273*H273</f>
        <v>0.00063000000000000003</v>
      </c>
      <c r="S273" s="228">
        <v>0</v>
      </c>
      <c r="T273" s="229">
        <f>S273*H273</f>
        <v>0</v>
      </c>
      <c r="U273" s="39"/>
      <c r="V273" s="39"/>
      <c r="W273" s="39"/>
      <c r="X273" s="39"/>
      <c r="Y273" s="39"/>
      <c r="Z273" s="39"/>
      <c r="AA273" s="39"/>
      <c r="AB273" s="39"/>
      <c r="AC273" s="39"/>
      <c r="AD273" s="39"/>
      <c r="AE273" s="39"/>
      <c r="AR273" s="230" t="s">
        <v>303</v>
      </c>
      <c r="AT273" s="230" t="s">
        <v>164</v>
      </c>
      <c r="AU273" s="230" t="s">
        <v>90</v>
      </c>
      <c r="AY273" s="18" t="s">
        <v>161</v>
      </c>
      <c r="BE273" s="231">
        <f>IF(N273="základní",J273,0)</f>
        <v>0</v>
      </c>
      <c r="BF273" s="231">
        <f>IF(N273="snížená",J273,0)</f>
        <v>0</v>
      </c>
      <c r="BG273" s="231">
        <f>IF(N273="zákl. přenesená",J273,0)</f>
        <v>0</v>
      </c>
      <c r="BH273" s="231">
        <f>IF(N273="sníž. přenesená",J273,0)</f>
        <v>0</v>
      </c>
      <c r="BI273" s="231">
        <f>IF(N273="nulová",J273,0)</f>
        <v>0</v>
      </c>
      <c r="BJ273" s="18" t="s">
        <v>88</v>
      </c>
      <c r="BK273" s="231">
        <f>ROUND(I273*H273,2)</f>
        <v>0</v>
      </c>
      <c r="BL273" s="18" t="s">
        <v>303</v>
      </c>
      <c r="BM273" s="230" t="s">
        <v>1125</v>
      </c>
    </row>
    <row r="274" s="2" customFormat="1" ht="24.15" customHeight="1">
      <c r="A274" s="39"/>
      <c r="B274" s="40"/>
      <c r="C274" s="219" t="s">
        <v>1126</v>
      </c>
      <c r="D274" s="219" t="s">
        <v>164</v>
      </c>
      <c r="E274" s="220" t="s">
        <v>1127</v>
      </c>
      <c r="F274" s="221" t="s">
        <v>1128</v>
      </c>
      <c r="G274" s="222" t="s">
        <v>441</v>
      </c>
      <c r="H274" s="223">
        <v>2.9399999999999999</v>
      </c>
      <c r="I274" s="224"/>
      <c r="J274" s="225">
        <f>ROUND(I274*H274,2)</f>
        <v>0</v>
      </c>
      <c r="K274" s="221" t="s">
        <v>168</v>
      </c>
      <c r="L274" s="45"/>
      <c r="M274" s="226" t="s">
        <v>1</v>
      </c>
      <c r="N274" s="227" t="s">
        <v>45</v>
      </c>
      <c r="O274" s="92"/>
      <c r="P274" s="228">
        <f>O274*H274</f>
        <v>0</v>
      </c>
      <c r="Q274" s="228">
        <v>0.00142</v>
      </c>
      <c r="R274" s="228">
        <f>Q274*H274</f>
        <v>0.0041748000000000002</v>
      </c>
      <c r="S274" s="228">
        <v>0</v>
      </c>
      <c r="T274" s="229">
        <f>S274*H274</f>
        <v>0</v>
      </c>
      <c r="U274" s="39"/>
      <c r="V274" s="39"/>
      <c r="W274" s="39"/>
      <c r="X274" s="39"/>
      <c r="Y274" s="39"/>
      <c r="Z274" s="39"/>
      <c r="AA274" s="39"/>
      <c r="AB274" s="39"/>
      <c r="AC274" s="39"/>
      <c r="AD274" s="39"/>
      <c r="AE274" s="39"/>
      <c r="AR274" s="230" t="s">
        <v>303</v>
      </c>
      <c r="AT274" s="230" t="s">
        <v>164</v>
      </c>
      <c r="AU274" s="230" t="s">
        <v>90</v>
      </c>
      <c r="AY274" s="18" t="s">
        <v>161</v>
      </c>
      <c r="BE274" s="231">
        <f>IF(N274="základní",J274,0)</f>
        <v>0</v>
      </c>
      <c r="BF274" s="231">
        <f>IF(N274="snížená",J274,0)</f>
        <v>0</v>
      </c>
      <c r="BG274" s="231">
        <f>IF(N274="zákl. přenesená",J274,0)</f>
        <v>0</v>
      </c>
      <c r="BH274" s="231">
        <f>IF(N274="sníž. přenesená",J274,0)</f>
        <v>0</v>
      </c>
      <c r="BI274" s="231">
        <f>IF(N274="nulová",J274,0)</f>
        <v>0</v>
      </c>
      <c r="BJ274" s="18" t="s">
        <v>88</v>
      </c>
      <c r="BK274" s="231">
        <f>ROUND(I274*H274,2)</f>
        <v>0</v>
      </c>
      <c r="BL274" s="18" t="s">
        <v>303</v>
      </c>
      <c r="BM274" s="230" t="s">
        <v>1129</v>
      </c>
    </row>
    <row r="275" s="2" customFormat="1" ht="16.5" customHeight="1">
      <c r="A275" s="39"/>
      <c r="B275" s="40"/>
      <c r="C275" s="219" t="s">
        <v>1130</v>
      </c>
      <c r="D275" s="219" t="s">
        <v>164</v>
      </c>
      <c r="E275" s="220" t="s">
        <v>1131</v>
      </c>
      <c r="F275" s="221" t="s">
        <v>1132</v>
      </c>
      <c r="G275" s="222" t="s">
        <v>248</v>
      </c>
      <c r="H275" s="223">
        <v>5.9390000000000001</v>
      </c>
      <c r="I275" s="224"/>
      <c r="J275" s="225">
        <f>ROUND(I275*H275,2)</f>
        <v>0</v>
      </c>
      <c r="K275" s="221" t="s">
        <v>168</v>
      </c>
      <c r="L275" s="45"/>
      <c r="M275" s="226" t="s">
        <v>1</v>
      </c>
      <c r="N275" s="227" t="s">
        <v>45</v>
      </c>
      <c r="O275" s="92"/>
      <c r="P275" s="228">
        <f>O275*H275</f>
        <v>0</v>
      </c>
      <c r="Q275" s="228">
        <v>0.0044999999999999997</v>
      </c>
      <c r="R275" s="228">
        <f>Q275*H275</f>
        <v>0.026725499999999999</v>
      </c>
      <c r="S275" s="228">
        <v>0</v>
      </c>
      <c r="T275" s="229">
        <f>S275*H275</f>
        <v>0</v>
      </c>
      <c r="U275" s="39"/>
      <c r="V275" s="39"/>
      <c r="W275" s="39"/>
      <c r="X275" s="39"/>
      <c r="Y275" s="39"/>
      <c r="Z275" s="39"/>
      <c r="AA275" s="39"/>
      <c r="AB275" s="39"/>
      <c r="AC275" s="39"/>
      <c r="AD275" s="39"/>
      <c r="AE275" s="39"/>
      <c r="AR275" s="230" t="s">
        <v>303</v>
      </c>
      <c r="AT275" s="230" t="s">
        <v>164</v>
      </c>
      <c r="AU275" s="230" t="s">
        <v>90</v>
      </c>
      <c r="AY275" s="18" t="s">
        <v>161</v>
      </c>
      <c r="BE275" s="231">
        <f>IF(N275="základní",J275,0)</f>
        <v>0</v>
      </c>
      <c r="BF275" s="231">
        <f>IF(N275="snížená",J275,0)</f>
        <v>0</v>
      </c>
      <c r="BG275" s="231">
        <f>IF(N275="zákl. přenesená",J275,0)</f>
        <v>0</v>
      </c>
      <c r="BH275" s="231">
        <f>IF(N275="sníž. přenesená",J275,0)</f>
        <v>0</v>
      </c>
      <c r="BI275" s="231">
        <f>IF(N275="nulová",J275,0)</f>
        <v>0</v>
      </c>
      <c r="BJ275" s="18" t="s">
        <v>88</v>
      </c>
      <c r="BK275" s="231">
        <f>ROUND(I275*H275,2)</f>
        <v>0</v>
      </c>
      <c r="BL275" s="18" t="s">
        <v>303</v>
      </c>
      <c r="BM275" s="230" t="s">
        <v>1133</v>
      </c>
    </row>
    <row r="276" s="2" customFormat="1" ht="24.15" customHeight="1">
      <c r="A276" s="39"/>
      <c r="B276" s="40"/>
      <c r="C276" s="219" t="s">
        <v>1134</v>
      </c>
      <c r="D276" s="219" t="s">
        <v>164</v>
      </c>
      <c r="E276" s="220" t="s">
        <v>1135</v>
      </c>
      <c r="F276" s="221" t="s">
        <v>1136</v>
      </c>
      <c r="G276" s="222" t="s">
        <v>248</v>
      </c>
      <c r="H276" s="223">
        <v>41.573</v>
      </c>
      <c r="I276" s="224"/>
      <c r="J276" s="225">
        <f>ROUND(I276*H276,2)</f>
        <v>0</v>
      </c>
      <c r="K276" s="221" t="s">
        <v>168</v>
      </c>
      <c r="L276" s="45"/>
      <c r="M276" s="226" t="s">
        <v>1</v>
      </c>
      <c r="N276" s="227" t="s">
        <v>45</v>
      </c>
      <c r="O276" s="92"/>
      <c r="P276" s="228">
        <f>O276*H276</f>
        <v>0</v>
      </c>
      <c r="Q276" s="228">
        <v>0.0014499999999999999</v>
      </c>
      <c r="R276" s="228">
        <f>Q276*H276</f>
        <v>0.060280849999999997</v>
      </c>
      <c r="S276" s="228">
        <v>0</v>
      </c>
      <c r="T276" s="229">
        <f>S276*H276</f>
        <v>0</v>
      </c>
      <c r="U276" s="39"/>
      <c r="V276" s="39"/>
      <c r="W276" s="39"/>
      <c r="X276" s="39"/>
      <c r="Y276" s="39"/>
      <c r="Z276" s="39"/>
      <c r="AA276" s="39"/>
      <c r="AB276" s="39"/>
      <c r="AC276" s="39"/>
      <c r="AD276" s="39"/>
      <c r="AE276" s="39"/>
      <c r="AR276" s="230" t="s">
        <v>303</v>
      </c>
      <c r="AT276" s="230" t="s">
        <v>164</v>
      </c>
      <c r="AU276" s="230" t="s">
        <v>90</v>
      </c>
      <c r="AY276" s="18" t="s">
        <v>161</v>
      </c>
      <c r="BE276" s="231">
        <f>IF(N276="základní",J276,0)</f>
        <v>0</v>
      </c>
      <c r="BF276" s="231">
        <f>IF(N276="snížená",J276,0)</f>
        <v>0</v>
      </c>
      <c r="BG276" s="231">
        <f>IF(N276="zákl. přenesená",J276,0)</f>
        <v>0</v>
      </c>
      <c r="BH276" s="231">
        <f>IF(N276="sníž. přenesená",J276,0)</f>
        <v>0</v>
      </c>
      <c r="BI276" s="231">
        <f>IF(N276="nulová",J276,0)</f>
        <v>0</v>
      </c>
      <c r="BJ276" s="18" t="s">
        <v>88</v>
      </c>
      <c r="BK276" s="231">
        <f>ROUND(I276*H276,2)</f>
        <v>0</v>
      </c>
      <c r="BL276" s="18" t="s">
        <v>303</v>
      </c>
      <c r="BM276" s="230" t="s">
        <v>1137</v>
      </c>
    </row>
    <row r="277" s="2" customFormat="1">
      <c r="A277" s="39"/>
      <c r="B277" s="40"/>
      <c r="C277" s="41"/>
      <c r="D277" s="232" t="s">
        <v>171</v>
      </c>
      <c r="E277" s="41"/>
      <c r="F277" s="233" t="s">
        <v>1138</v>
      </c>
      <c r="G277" s="41"/>
      <c r="H277" s="41"/>
      <c r="I277" s="234"/>
      <c r="J277" s="41"/>
      <c r="K277" s="41"/>
      <c r="L277" s="45"/>
      <c r="M277" s="235"/>
      <c r="N277" s="236"/>
      <c r="O277" s="92"/>
      <c r="P277" s="92"/>
      <c r="Q277" s="92"/>
      <c r="R277" s="92"/>
      <c r="S277" s="92"/>
      <c r="T277" s="93"/>
      <c r="U277" s="39"/>
      <c r="V277" s="39"/>
      <c r="W277" s="39"/>
      <c r="X277" s="39"/>
      <c r="Y277" s="39"/>
      <c r="Z277" s="39"/>
      <c r="AA277" s="39"/>
      <c r="AB277" s="39"/>
      <c r="AC277" s="39"/>
      <c r="AD277" s="39"/>
      <c r="AE277" s="39"/>
      <c r="AT277" s="18" t="s">
        <v>171</v>
      </c>
      <c r="AU277" s="18" t="s">
        <v>90</v>
      </c>
    </row>
    <row r="278" s="13" customFormat="1">
      <c r="A278" s="13"/>
      <c r="B278" s="241"/>
      <c r="C278" s="242"/>
      <c r="D278" s="232" t="s">
        <v>250</v>
      </c>
      <c r="E278" s="242"/>
      <c r="F278" s="244" t="s">
        <v>1139</v>
      </c>
      <c r="G278" s="242"/>
      <c r="H278" s="245">
        <v>41.573</v>
      </c>
      <c r="I278" s="246"/>
      <c r="J278" s="242"/>
      <c r="K278" s="242"/>
      <c r="L278" s="247"/>
      <c r="M278" s="248"/>
      <c r="N278" s="249"/>
      <c r="O278" s="249"/>
      <c r="P278" s="249"/>
      <c r="Q278" s="249"/>
      <c r="R278" s="249"/>
      <c r="S278" s="249"/>
      <c r="T278" s="250"/>
      <c r="U278" s="13"/>
      <c r="V278" s="13"/>
      <c r="W278" s="13"/>
      <c r="X278" s="13"/>
      <c r="Y278" s="13"/>
      <c r="Z278" s="13"/>
      <c r="AA278" s="13"/>
      <c r="AB278" s="13"/>
      <c r="AC278" s="13"/>
      <c r="AD278" s="13"/>
      <c r="AE278" s="13"/>
      <c r="AT278" s="251" t="s">
        <v>250</v>
      </c>
      <c r="AU278" s="251" t="s">
        <v>90</v>
      </c>
      <c r="AV278" s="13" t="s">
        <v>90</v>
      </c>
      <c r="AW278" s="13" t="s">
        <v>4</v>
      </c>
      <c r="AX278" s="13" t="s">
        <v>88</v>
      </c>
      <c r="AY278" s="251" t="s">
        <v>161</v>
      </c>
    </row>
    <row r="279" s="2" customFormat="1" ht="24.15" customHeight="1">
      <c r="A279" s="39"/>
      <c r="B279" s="40"/>
      <c r="C279" s="219" t="s">
        <v>1140</v>
      </c>
      <c r="D279" s="219" t="s">
        <v>164</v>
      </c>
      <c r="E279" s="220" t="s">
        <v>1141</v>
      </c>
      <c r="F279" s="221" t="s">
        <v>1142</v>
      </c>
      <c r="G279" s="222" t="s">
        <v>248</v>
      </c>
      <c r="H279" s="223">
        <v>5.9390000000000001</v>
      </c>
      <c r="I279" s="224"/>
      <c r="J279" s="225">
        <f>ROUND(I279*H279,2)</f>
        <v>0</v>
      </c>
      <c r="K279" s="221" t="s">
        <v>168</v>
      </c>
      <c r="L279" s="45"/>
      <c r="M279" s="226" t="s">
        <v>1</v>
      </c>
      <c r="N279" s="227" t="s">
        <v>45</v>
      </c>
      <c r="O279" s="92"/>
      <c r="P279" s="228">
        <f>O279*H279</f>
        <v>0</v>
      </c>
      <c r="Q279" s="228">
        <v>0</v>
      </c>
      <c r="R279" s="228">
        <f>Q279*H279</f>
        <v>0</v>
      </c>
      <c r="S279" s="228">
        <v>0.081500000000000003</v>
      </c>
      <c r="T279" s="229">
        <f>S279*H279</f>
        <v>0.48402850000000003</v>
      </c>
      <c r="U279" s="39"/>
      <c r="V279" s="39"/>
      <c r="W279" s="39"/>
      <c r="X279" s="39"/>
      <c r="Y279" s="39"/>
      <c r="Z279" s="39"/>
      <c r="AA279" s="39"/>
      <c r="AB279" s="39"/>
      <c r="AC279" s="39"/>
      <c r="AD279" s="39"/>
      <c r="AE279" s="39"/>
      <c r="AR279" s="230" t="s">
        <v>303</v>
      </c>
      <c r="AT279" s="230" t="s">
        <v>164</v>
      </c>
      <c r="AU279" s="230" t="s">
        <v>90</v>
      </c>
      <c r="AY279" s="18" t="s">
        <v>161</v>
      </c>
      <c r="BE279" s="231">
        <f>IF(N279="základní",J279,0)</f>
        <v>0</v>
      </c>
      <c r="BF279" s="231">
        <f>IF(N279="snížená",J279,0)</f>
        <v>0</v>
      </c>
      <c r="BG279" s="231">
        <f>IF(N279="zákl. přenesená",J279,0)</f>
        <v>0</v>
      </c>
      <c r="BH279" s="231">
        <f>IF(N279="sníž. přenesená",J279,0)</f>
        <v>0</v>
      </c>
      <c r="BI279" s="231">
        <f>IF(N279="nulová",J279,0)</f>
        <v>0</v>
      </c>
      <c r="BJ279" s="18" t="s">
        <v>88</v>
      </c>
      <c r="BK279" s="231">
        <f>ROUND(I279*H279,2)</f>
        <v>0</v>
      </c>
      <c r="BL279" s="18" t="s">
        <v>303</v>
      </c>
      <c r="BM279" s="230" t="s">
        <v>1143</v>
      </c>
    </row>
    <row r="280" s="13" customFormat="1">
      <c r="A280" s="13"/>
      <c r="B280" s="241"/>
      <c r="C280" s="242"/>
      <c r="D280" s="232" t="s">
        <v>250</v>
      </c>
      <c r="E280" s="243" t="s">
        <v>1</v>
      </c>
      <c r="F280" s="244" t="s">
        <v>1144</v>
      </c>
      <c r="G280" s="242"/>
      <c r="H280" s="245">
        <v>5.9390000000000001</v>
      </c>
      <c r="I280" s="246"/>
      <c r="J280" s="242"/>
      <c r="K280" s="242"/>
      <c r="L280" s="247"/>
      <c r="M280" s="248"/>
      <c r="N280" s="249"/>
      <c r="O280" s="249"/>
      <c r="P280" s="249"/>
      <c r="Q280" s="249"/>
      <c r="R280" s="249"/>
      <c r="S280" s="249"/>
      <c r="T280" s="250"/>
      <c r="U280" s="13"/>
      <c r="V280" s="13"/>
      <c r="W280" s="13"/>
      <c r="X280" s="13"/>
      <c r="Y280" s="13"/>
      <c r="Z280" s="13"/>
      <c r="AA280" s="13"/>
      <c r="AB280" s="13"/>
      <c r="AC280" s="13"/>
      <c r="AD280" s="13"/>
      <c r="AE280" s="13"/>
      <c r="AT280" s="251" t="s">
        <v>250</v>
      </c>
      <c r="AU280" s="251" t="s">
        <v>90</v>
      </c>
      <c r="AV280" s="13" t="s">
        <v>90</v>
      </c>
      <c r="AW280" s="13" t="s">
        <v>36</v>
      </c>
      <c r="AX280" s="13" t="s">
        <v>80</v>
      </c>
      <c r="AY280" s="251" t="s">
        <v>161</v>
      </c>
    </row>
    <row r="281" s="14" customFormat="1">
      <c r="A281" s="14"/>
      <c r="B281" s="252"/>
      <c r="C281" s="253"/>
      <c r="D281" s="232" t="s">
        <v>250</v>
      </c>
      <c r="E281" s="254" t="s">
        <v>1</v>
      </c>
      <c r="F281" s="255" t="s">
        <v>253</v>
      </c>
      <c r="G281" s="253"/>
      <c r="H281" s="256">
        <v>5.9390000000000001</v>
      </c>
      <c r="I281" s="257"/>
      <c r="J281" s="253"/>
      <c r="K281" s="253"/>
      <c r="L281" s="258"/>
      <c r="M281" s="259"/>
      <c r="N281" s="260"/>
      <c r="O281" s="260"/>
      <c r="P281" s="260"/>
      <c r="Q281" s="260"/>
      <c r="R281" s="260"/>
      <c r="S281" s="260"/>
      <c r="T281" s="261"/>
      <c r="U281" s="14"/>
      <c r="V281" s="14"/>
      <c r="W281" s="14"/>
      <c r="X281" s="14"/>
      <c r="Y281" s="14"/>
      <c r="Z281" s="14"/>
      <c r="AA281" s="14"/>
      <c r="AB281" s="14"/>
      <c r="AC281" s="14"/>
      <c r="AD281" s="14"/>
      <c r="AE281" s="14"/>
      <c r="AT281" s="262" t="s">
        <v>250</v>
      </c>
      <c r="AU281" s="262" t="s">
        <v>90</v>
      </c>
      <c r="AV281" s="14" t="s">
        <v>184</v>
      </c>
      <c r="AW281" s="14" t="s">
        <v>36</v>
      </c>
      <c r="AX281" s="14" t="s">
        <v>88</v>
      </c>
      <c r="AY281" s="262" t="s">
        <v>161</v>
      </c>
    </row>
    <row r="282" s="2" customFormat="1" ht="33" customHeight="1">
      <c r="A282" s="39"/>
      <c r="B282" s="40"/>
      <c r="C282" s="219" t="s">
        <v>1145</v>
      </c>
      <c r="D282" s="219" t="s">
        <v>164</v>
      </c>
      <c r="E282" s="220" t="s">
        <v>1146</v>
      </c>
      <c r="F282" s="221" t="s">
        <v>1147</v>
      </c>
      <c r="G282" s="222" t="s">
        <v>248</v>
      </c>
      <c r="H282" s="223">
        <v>5.9390000000000001</v>
      </c>
      <c r="I282" s="224"/>
      <c r="J282" s="225">
        <f>ROUND(I282*H282,2)</f>
        <v>0</v>
      </c>
      <c r="K282" s="221" t="s">
        <v>168</v>
      </c>
      <c r="L282" s="45"/>
      <c r="M282" s="226" t="s">
        <v>1</v>
      </c>
      <c r="N282" s="227" t="s">
        <v>45</v>
      </c>
      <c r="O282" s="92"/>
      <c r="P282" s="228">
        <f>O282*H282</f>
        <v>0</v>
      </c>
      <c r="Q282" s="228">
        <v>0.0053800000000000002</v>
      </c>
      <c r="R282" s="228">
        <f>Q282*H282</f>
        <v>0.031951819999999999</v>
      </c>
      <c r="S282" s="228">
        <v>0</v>
      </c>
      <c r="T282" s="229">
        <f>S282*H282</f>
        <v>0</v>
      </c>
      <c r="U282" s="39"/>
      <c r="V282" s="39"/>
      <c r="W282" s="39"/>
      <c r="X282" s="39"/>
      <c r="Y282" s="39"/>
      <c r="Z282" s="39"/>
      <c r="AA282" s="39"/>
      <c r="AB282" s="39"/>
      <c r="AC282" s="39"/>
      <c r="AD282" s="39"/>
      <c r="AE282" s="39"/>
      <c r="AR282" s="230" t="s">
        <v>303</v>
      </c>
      <c r="AT282" s="230" t="s">
        <v>164</v>
      </c>
      <c r="AU282" s="230" t="s">
        <v>90</v>
      </c>
      <c r="AY282" s="18" t="s">
        <v>161</v>
      </c>
      <c r="BE282" s="231">
        <f>IF(N282="základní",J282,0)</f>
        <v>0</v>
      </c>
      <c r="BF282" s="231">
        <f>IF(N282="snížená",J282,0)</f>
        <v>0</v>
      </c>
      <c r="BG282" s="231">
        <f>IF(N282="zákl. přenesená",J282,0)</f>
        <v>0</v>
      </c>
      <c r="BH282" s="231">
        <f>IF(N282="sníž. přenesená",J282,0)</f>
        <v>0</v>
      </c>
      <c r="BI282" s="231">
        <f>IF(N282="nulová",J282,0)</f>
        <v>0</v>
      </c>
      <c r="BJ282" s="18" t="s">
        <v>88</v>
      </c>
      <c r="BK282" s="231">
        <f>ROUND(I282*H282,2)</f>
        <v>0</v>
      </c>
      <c r="BL282" s="18" t="s">
        <v>303</v>
      </c>
      <c r="BM282" s="230" t="s">
        <v>1148</v>
      </c>
    </row>
    <row r="283" s="2" customFormat="1" ht="24.15" customHeight="1">
      <c r="A283" s="39"/>
      <c r="B283" s="40"/>
      <c r="C283" s="263" t="s">
        <v>1149</v>
      </c>
      <c r="D283" s="263" t="s">
        <v>261</v>
      </c>
      <c r="E283" s="264" t="s">
        <v>1150</v>
      </c>
      <c r="F283" s="265" t="s">
        <v>1151</v>
      </c>
      <c r="G283" s="266" t="s">
        <v>248</v>
      </c>
      <c r="H283" s="267">
        <v>6.8300000000000001</v>
      </c>
      <c r="I283" s="268"/>
      <c r="J283" s="269">
        <f>ROUND(I283*H283,2)</f>
        <v>0</v>
      </c>
      <c r="K283" s="265" t="s">
        <v>168</v>
      </c>
      <c r="L283" s="270"/>
      <c r="M283" s="271" t="s">
        <v>1</v>
      </c>
      <c r="N283" s="272" t="s">
        <v>45</v>
      </c>
      <c r="O283" s="92"/>
      <c r="P283" s="228">
        <f>O283*H283</f>
        <v>0</v>
      </c>
      <c r="Q283" s="228">
        <v>0.016</v>
      </c>
      <c r="R283" s="228">
        <f>Q283*H283</f>
        <v>0.10928</v>
      </c>
      <c r="S283" s="228">
        <v>0</v>
      </c>
      <c r="T283" s="229">
        <f>S283*H283</f>
        <v>0</v>
      </c>
      <c r="U283" s="39"/>
      <c r="V283" s="39"/>
      <c r="W283" s="39"/>
      <c r="X283" s="39"/>
      <c r="Y283" s="39"/>
      <c r="Z283" s="39"/>
      <c r="AA283" s="39"/>
      <c r="AB283" s="39"/>
      <c r="AC283" s="39"/>
      <c r="AD283" s="39"/>
      <c r="AE283" s="39"/>
      <c r="AR283" s="230" t="s">
        <v>309</v>
      </c>
      <c r="AT283" s="230" t="s">
        <v>261</v>
      </c>
      <c r="AU283" s="230" t="s">
        <v>90</v>
      </c>
      <c r="AY283" s="18" t="s">
        <v>161</v>
      </c>
      <c r="BE283" s="231">
        <f>IF(N283="základní",J283,0)</f>
        <v>0</v>
      </c>
      <c r="BF283" s="231">
        <f>IF(N283="snížená",J283,0)</f>
        <v>0</v>
      </c>
      <c r="BG283" s="231">
        <f>IF(N283="zákl. přenesená",J283,0)</f>
        <v>0</v>
      </c>
      <c r="BH283" s="231">
        <f>IF(N283="sníž. přenesená",J283,0)</f>
        <v>0</v>
      </c>
      <c r="BI283" s="231">
        <f>IF(N283="nulová",J283,0)</f>
        <v>0</v>
      </c>
      <c r="BJ283" s="18" t="s">
        <v>88</v>
      </c>
      <c r="BK283" s="231">
        <f>ROUND(I283*H283,2)</f>
        <v>0</v>
      </c>
      <c r="BL283" s="18" t="s">
        <v>303</v>
      </c>
      <c r="BM283" s="230" t="s">
        <v>1152</v>
      </c>
    </row>
    <row r="284" s="13" customFormat="1">
      <c r="A284" s="13"/>
      <c r="B284" s="241"/>
      <c r="C284" s="242"/>
      <c r="D284" s="232" t="s">
        <v>250</v>
      </c>
      <c r="E284" s="242"/>
      <c r="F284" s="244" t="s">
        <v>1153</v>
      </c>
      <c r="G284" s="242"/>
      <c r="H284" s="245">
        <v>6.8300000000000001</v>
      </c>
      <c r="I284" s="246"/>
      <c r="J284" s="242"/>
      <c r="K284" s="242"/>
      <c r="L284" s="247"/>
      <c r="M284" s="248"/>
      <c r="N284" s="249"/>
      <c r="O284" s="249"/>
      <c r="P284" s="249"/>
      <c r="Q284" s="249"/>
      <c r="R284" s="249"/>
      <c r="S284" s="249"/>
      <c r="T284" s="250"/>
      <c r="U284" s="13"/>
      <c r="V284" s="13"/>
      <c r="W284" s="13"/>
      <c r="X284" s="13"/>
      <c r="Y284" s="13"/>
      <c r="Z284" s="13"/>
      <c r="AA284" s="13"/>
      <c r="AB284" s="13"/>
      <c r="AC284" s="13"/>
      <c r="AD284" s="13"/>
      <c r="AE284" s="13"/>
      <c r="AT284" s="251" t="s">
        <v>250</v>
      </c>
      <c r="AU284" s="251" t="s">
        <v>90</v>
      </c>
      <c r="AV284" s="13" t="s">
        <v>90</v>
      </c>
      <c r="AW284" s="13" t="s">
        <v>4</v>
      </c>
      <c r="AX284" s="13" t="s">
        <v>88</v>
      </c>
      <c r="AY284" s="251" t="s">
        <v>161</v>
      </c>
    </row>
    <row r="285" s="2" customFormat="1" ht="33" customHeight="1">
      <c r="A285" s="39"/>
      <c r="B285" s="40"/>
      <c r="C285" s="219" t="s">
        <v>1154</v>
      </c>
      <c r="D285" s="219" t="s">
        <v>164</v>
      </c>
      <c r="E285" s="220" t="s">
        <v>1155</v>
      </c>
      <c r="F285" s="221" t="s">
        <v>1156</v>
      </c>
      <c r="G285" s="222" t="s">
        <v>248</v>
      </c>
      <c r="H285" s="223">
        <v>5.9390000000000001</v>
      </c>
      <c r="I285" s="224"/>
      <c r="J285" s="225">
        <f>ROUND(I285*H285,2)</f>
        <v>0</v>
      </c>
      <c r="K285" s="221" t="s">
        <v>168</v>
      </c>
      <c r="L285" s="45"/>
      <c r="M285" s="226" t="s">
        <v>1</v>
      </c>
      <c r="N285" s="227" t="s">
        <v>45</v>
      </c>
      <c r="O285" s="92"/>
      <c r="P285" s="228">
        <f>O285*H285</f>
        <v>0</v>
      </c>
      <c r="Q285" s="228">
        <v>0</v>
      </c>
      <c r="R285" s="228">
        <f>Q285*H285</f>
        <v>0</v>
      </c>
      <c r="S285" s="228">
        <v>0</v>
      </c>
      <c r="T285" s="229">
        <f>S285*H285</f>
        <v>0</v>
      </c>
      <c r="U285" s="39"/>
      <c r="V285" s="39"/>
      <c r="W285" s="39"/>
      <c r="X285" s="39"/>
      <c r="Y285" s="39"/>
      <c r="Z285" s="39"/>
      <c r="AA285" s="39"/>
      <c r="AB285" s="39"/>
      <c r="AC285" s="39"/>
      <c r="AD285" s="39"/>
      <c r="AE285" s="39"/>
      <c r="AR285" s="230" t="s">
        <v>303</v>
      </c>
      <c r="AT285" s="230" t="s">
        <v>164</v>
      </c>
      <c r="AU285" s="230" t="s">
        <v>90</v>
      </c>
      <c r="AY285" s="18" t="s">
        <v>161</v>
      </c>
      <c r="BE285" s="231">
        <f>IF(N285="základní",J285,0)</f>
        <v>0</v>
      </c>
      <c r="BF285" s="231">
        <f>IF(N285="snížená",J285,0)</f>
        <v>0</v>
      </c>
      <c r="BG285" s="231">
        <f>IF(N285="zákl. přenesená",J285,0)</f>
        <v>0</v>
      </c>
      <c r="BH285" s="231">
        <f>IF(N285="sníž. přenesená",J285,0)</f>
        <v>0</v>
      </c>
      <c r="BI285" s="231">
        <f>IF(N285="nulová",J285,0)</f>
        <v>0</v>
      </c>
      <c r="BJ285" s="18" t="s">
        <v>88</v>
      </c>
      <c r="BK285" s="231">
        <f>ROUND(I285*H285,2)</f>
        <v>0</v>
      </c>
      <c r="BL285" s="18" t="s">
        <v>303</v>
      </c>
      <c r="BM285" s="230" t="s">
        <v>1157</v>
      </c>
    </row>
    <row r="286" s="2" customFormat="1" ht="33" customHeight="1">
      <c r="A286" s="39"/>
      <c r="B286" s="40"/>
      <c r="C286" s="219" t="s">
        <v>1158</v>
      </c>
      <c r="D286" s="219" t="s">
        <v>164</v>
      </c>
      <c r="E286" s="220" t="s">
        <v>1159</v>
      </c>
      <c r="F286" s="221" t="s">
        <v>1160</v>
      </c>
      <c r="G286" s="222" t="s">
        <v>248</v>
      </c>
      <c r="H286" s="223">
        <v>5.9390000000000001</v>
      </c>
      <c r="I286" s="224"/>
      <c r="J286" s="225">
        <f>ROUND(I286*H286,2)</f>
        <v>0</v>
      </c>
      <c r="K286" s="221" t="s">
        <v>168</v>
      </c>
      <c r="L286" s="45"/>
      <c r="M286" s="226" t="s">
        <v>1</v>
      </c>
      <c r="N286" s="227" t="s">
        <v>45</v>
      </c>
      <c r="O286" s="92"/>
      <c r="P286" s="228">
        <f>O286*H286</f>
        <v>0</v>
      </c>
      <c r="Q286" s="228">
        <v>0</v>
      </c>
      <c r="R286" s="228">
        <f>Q286*H286</f>
        <v>0</v>
      </c>
      <c r="S286" s="228">
        <v>0</v>
      </c>
      <c r="T286" s="229">
        <f>S286*H286</f>
        <v>0</v>
      </c>
      <c r="U286" s="39"/>
      <c r="V286" s="39"/>
      <c r="W286" s="39"/>
      <c r="X286" s="39"/>
      <c r="Y286" s="39"/>
      <c r="Z286" s="39"/>
      <c r="AA286" s="39"/>
      <c r="AB286" s="39"/>
      <c r="AC286" s="39"/>
      <c r="AD286" s="39"/>
      <c r="AE286" s="39"/>
      <c r="AR286" s="230" t="s">
        <v>303</v>
      </c>
      <c r="AT286" s="230" t="s">
        <v>164</v>
      </c>
      <c r="AU286" s="230" t="s">
        <v>90</v>
      </c>
      <c r="AY286" s="18" t="s">
        <v>161</v>
      </c>
      <c r="BE286" s="231">
        <f>IF(N286="základní",J286,0)</f>
        <v>0</v>
      </c>
      <c r="BF286" s="231">
        <f>IF(N286="snížená",J286,0)</f>
        <v>0</v>
      </c>
      <c r="BG286" s="231">
        <f>IF(N286="zákl. přenesená",J286,0)</f>
        <v>0</v>
      </c>
      <c r="BH286" s="231">
        <f>IF(N286="sníž. přenesená",J286,0)</f>
        <v>0</v>
      </c>
      <c r="BI286" s="231">
        <f>IF(N286="nulová",J286,0)</f>
        <v>0</v>
      </c>
      <c r="BJ286" s="18" t="s">
        <v>88</v>
      </c>
      <c r="BK286" s="231">
        <f>ROUND(I286*H286,2)</f>
        <v>0</v>
      </c>
      <c r="BL286" s="18" t="s">
        <v>303</v>
      </c>
      <c r="BM286" s="230" t="s">
        <v>1161</v>
      </c>
    </row>
    <row r="287" s="2" customFormat="1" ht="24.15" customHeight="1">
      <c r="A287" s="39"/>
      <c r="B287" s="40"/>
      <c r="C287" s="219" t="s">
        <v>1162</v>
      </c>
      <c r="D287" s="219" t="s">
        <v>164</v>
      </c>
      <c r="E287" s="220" t="s">
        <v>1163</v>
      </c>
      <c r="F287" s="221" t="s">
        <v>1164</v>
      </c>
      <c r="G287" s="222" t="s">
        <v>441</v>
      </c>
      <c r="H287" s="223">
        <v>6.0599999999999996</v>
      </c>
      <c r="I287" s="224"/>
      <c r="J287" s="225">
        <f>ROUND(I287*H287,2)</f>
        <v>0</v>
      </c>
      <c r="K287" s="221" t="s">
        <v>168</v>
      </c>
      <c r="L287" s="45"/>
      <c r="M287" s="226" t="s">
        <v>1</v>
      </c>
      <c r="N287" s="227" t="s">
        <v>45</v>
      </c>
      <c r="O287" s="92"/>
      <c r="P287" s="228">
        <f>O287*H287</f>
        <v>0</v>
      </c>
      <c r="Q287" s="228">
        <v>0.00020000000000000001</v>
      </c>
      <c r="R287" s="228">
        <f>Q287*H287</f>
        <v>0.001212</v>
      </c>
      <c r="S287" s="228">
        <v>0</v>
      </c>
      <c r="T287" s="229">
        <f>S287*H287</f>
        <v>0</v>
      </c>
      <c r="U287" s="39"/>
      <c r="V287" s="39"/>
      <c r="W287" s="39"/>
      <c r="X287" s="39"/>
      <c r="Y287" s="39"/>
      <c r="Z287" s="39"/>
      <c r="AA287" s="39"/>
      <c r="AB287" s="39"/>
      <c r="AC287" s="39"/>
      <c r="AD287" s="39"/>
      <c r="AE287" s="39"/>
      <c r="AR287" s="230" t="s">
        <v>303</v>
      </c>
      <c r="AT287" s="230" t="s">
        <v>164</v>
      </c>
      <c r="AU287" s="230" t="s">
        <v>90</v>
      </c>
      <c r="AY287" s="18" t="s">
        <v>161</v>
      </c>
      <c r="BE287" s="231">
        <f>IF(N287="základní",J287,0)</f>
        <v>0</v>
      </c>
      <c r="BF287" s="231">
        <f>IF(N287="snížená",J287,0)</f>
        <v>0</v>
      </c>
      <c r="BG287" s="231">
        <f>IF(N287="zákl. přenesená",J287,0)</f>
        <v>0</v>
      </c>
      <c r="BH287" s="231">
        <f>IF(N287="sníž. přenesená",J287,0)</f>
        <v>0</v>
      </c>
      <c r="BI287" s="231">
        <f>IF(N287="nulová",J287,0)</f>
        <v>0</v>
      </c>
      <c r="BJ287" s="18" t="s">
        <v>88</v>
      </c>
      <c r="BK287" s="231">
        <f>ROUND(I287*H287,2)</f>
        <v>0</v>
      </c>
      <c r="BL287" s="18" t="s">
        <v>303</v>
      </c>
      <c r="BM287" s="230" t="s">
        <v>1165</v>
      </c>
    </row>
    <row r="288" s="13" customFormat="1">
      <c r="A288" s="13"/>
      <c r="B288" s="241"/>
      <c r="C288" s="242"/>
      <c r="D288" s="232" t="s">
        <v>250</v>
      </c>
      <c r="E288" s="243" t="s">
        <v>1</v>
      </c>
      <c r="F288" s="244" t="s">
        <v>1166</v>
      </c>
      <c r="G288" s="242"/>
      <c r="H288" s="245">
        <v>6.0599999999999996</v>
      </c>
      <c r="I288" s="246"/>
      <c r="J288" s="242"/>
      <c r="K288" s="242"/>
      <c r="L288" s="247"/>
      <c r="M288" s="248"/>
      <c r="N288" s="249"/>
      <c r="O288" s="249"/>
      <c r="P288" s="249"/>
      <c r="Q288" s="249"/>
      <c r="R288" s="249"/>
      <c r="S288" s="249"/>
      <c r="T288" s="250"/>
      <c r="U288" s="13"/>
      <c r="V288" s="13"/>
      <c r="W288" s="13"/>
      <c r="X288" s="13"/>
      <c r="Y288" s="13"/>
      <c r="Z288" s="13"/>
      <c r="AA288" s="13"/>
      <c r="AB288" s="13"/>
      <c r="AC288" s="13"/>
      <c r="AD288" s="13"/>
      <c r="AE288" s="13"/>
      <c r="AT288" s="251" t="s">
        <v>250</v>
      </c>
      <c r="AU288" s="251" t="s">
        <v>90</v>
      </c>
      <c r="AV288" s="13" t="s">
        <v>90</v>
      </c>
      <c r="AW288" s="13" t="s">
        <v>36</v>
      </c>
      <c r="AX288" s="13" t="s">
        <v>80</v>
      </c>
      <c r="AY288" s="251" t="s">
        <v>161</v>
      </c>
    </row>
    <row r="289" s="14" customFormat="1">
      <c r="A289" s="14"/>
      <c r="B289" s="252"/>
      <c r="C289" s="253"/>
      <c r="D289" s="232" t="s">
        <v>250</v>
      </c>
      <c r="E289" s="254" t="s">
        <v>1</v>
      </c>
      <c r="F289" s="255" t="s">
        <v>253</v>
      </c>
      <c r="G289" s="253"/>
      <c r="H289" s="256">
        <v>6.0599999999999996</v>
      </c>
      <c r="I289" s="257"/>
      <c r="J289" s="253"/>
      <c r="K289" s="253"/>
      <c r="L289" s="258"/>
      <c r="M289" s="259"/>
      <c r="N289" s="260"/>
      <c r="O289" s="260"/>
      <c r="P289" s="260"/>
      <c r="Q289" s="260"/>
      <c r="R289" s="260"/>
      <c r="S289" s="260"/>
      <c r="T289" s="261"/>
      <c r="U289" s="14"/>
      <c r="V289" s="14"/>
      <c r="W289" s="14"/>
      <c r="X289" s="14"/>
      <c r="Y289" s="14"/>
      <c r="Z289" s="14"/>
      <c r="AA289" s="14"/>
      <c r="AB289" s="14"/>
      <c r="AC289" s="14"/>
      <c r="AD289" s="14"/>
      <c r="AE289" s="14"/>
      <c r="AT289" s="262" t="s">
        <v>250</v>
      </c>
      <c r="AU289" s="262" t="s">
        <v>90</v>
      </c>
      <c r="AV289" s="14" t="s">
        <v>184</v>
      </c>
      <c r="AW289" s="14" t="s">
        <v>36</v>
      </c>
      <c r="AX289" s="14" t="s">
        <v>88</v>
      </c>
      <c r="AY289" s="262" t="s">
        <v>161</v>
      </c>
    </row>
    <row r="290" s="2" customFormat="1" ht="16.5" customHeight="1">
      <c r="A290" s="39"/>
      <c r="B290" s="40"/>
      <c r="C290" s="263" t="s">
        <v>1167</v>
      </c>
      <c r="D290" s="263" t="s">
        <v>261</v>
      </c>
      <c r="E290" s="264" t="s">
        <v>1168</v>
      </c>
      <c r="F290" s="265" t="s">
        <v>1169</v>
      </c>
      <c r="G290" s="266" t="s">
        <v>441</v>
      </c>
      <c r="H290" s="267">
        <v>6.3630000000000004</v>
      </c>
      <c r="I290" s="268"/>
      <c r="J290" s="269">
        <f>ROUND(I290*H290,2)</f>
        <v>0</v>
      </c>
      <c r="K290" s="265" t="s">
        <v>168</v>
      </c>
      <c r="L290" s="270"/>
      <c r="M290" s="271" t="s">
        <v>1</v>
      </c>
      <c r="N290" s="272" t="s">
        <v>45</v>
      </c>
      <c r="O290" s="92"/>
      <c r="P290" s="228">
        <f>O290*H290</f>
        <v>0</v>
      </c>
      <c r="Q290" s="228">
        <v>0.00032000000000000003</v>
      </c>
      <c r="R290" s="228">
        <f>Q290*H290</f>
        <v>0.0020361600000000004</v>
      </c>
      <c r="S290" s="228">
        <v>0</v>
      </c>
      <c r="T290" s="229">
        <f>S290*H290</f>
        <v>0</v>
      </c>
      <c r="U290" s="39"/>
      <c r="V290" s="39"/>
      <c r="W290" s="39"/>
      <c r="X290" s="39"/>
      <c r="Y290" s="39"/>
      <c r="Z290" s="39"/>
      <c r="AA290" s="39"/>
      <c r="AB290" s="39"/>
      <c r="AC290" s="39"/>
      <c r="AD290" s="39"/>
      <c r="AE290" s="39"/>
      <c r="AR290" s="230" t="s">
        <v>309</v>
      </c>
      <c r="AT290" s="230" t="s">
        <v>261</v>
      </c>
      <c r="AU290" s="230" t="s">
        <v>90</v>
      </c>
      <c r="AY290" s="18" t="s">
        <v>161</v>
      </c>
      <c r="BE290" s="231">
        <f>IF(N290="základní",J290,0)</f>
        <v>0</v>
      </c>
      <c r="BF290" s="231">
        <f>IF(N290="snížená",J290,0)</f>
        <v>0</v>
      </c>
      <c r="BG290" s="231">
        <f>IF(N290="zákl. přenesená",J290,0)</f>
        <v>0</v>
      </c>
      <c r="BH290" s="231">
        <f>IF(N290="sníž. přenesená",J290,0)</f>
        <v>0</v>
      </c>
      <c r="BI290" s="231">
        <f>IF(N290="nulová",J290,0)</f>
        <v>0</v>
      </c>
      <c r="BJ290" s="18" t="s">
        <v>88</v>
      </c>
      <c r="BK290" s="231">
        <f>ROUND(I290*H290,2)</f>
        <v>0</v>
      </c>
      <c r="BL290" s="18" t="s">
        <v>303</v>
      </c>
      <c r="BM290" s="230" t="s">
        <v>1170</v>
      </c>
    </row>
    <row r="291" s="13" customFormat="1">
      <c r="A291" s="13"/>
      <c r="B291" s="241"/>
      <c r="C291" s="242"/>
      <c r="D291" s="232" t="s">
        <v>250</v>
      </c>
      <c r="E291" s="242"/>
      <c r="F291" s="244" t="s">
        <v>1171</v>
      </c>
      <c r="G291" s="242"/>
      <c r="H291" s="245">
        <v>6.3630000000000004</v>
      </c>
      <c r="I291" s="246"/>
      <c r="J291" s="242"/>
      <c r="K291" s="242"/>
      <c r="L291" s="247"/>
      <c r="M291" s="248"/>
      <c r="N291" s="249"/>
      <c r="O291" s="249"/>
      <c r="P291" s="249"/>
      <c r="Q291" s="249"/>
      <c r="R291" s="249"/>
      <c r="S291" s="249"/>
      <c r="T291" s="250"/>
      <c r="U291" s="13"/>
      <c r="V291" s="13"/>
      <c r="W291" s="13"/>
      <c r="X291" s="13"/>
      <c r="Y291" s="13"/>
      <c r="Z291" s="13"/>
      <c r="AA291" s="13"/>
      <c r="AB291" s="13"/>
      <c r="AC291" s="13"/>
      <c r="AD291" s="13"/>
      <c r="AE291" s="13"/>
      <c r="AT291" s="251" t="s">
        <v>250</v>
      </c>
      <c r="AU291" s="251" t="s">
        <v>90</v>
      </c>
      <c r="AV291" s="13" t="s">
        <v>90</v>
      </c>
      <c r="AW291" s="13" t="s">
        <v>4</v>
      </c>
      <c r="AX291" s="13" t="s">
        <v>88</v>
      </c>
      <c r="AY291" s="251" t="s">
        <v>161</v>
      </c>
    </row>
    <row r="292" s="2" customFormat="1" ht="24.15" customHeight="1">
      <c r="A292" s="39"/>
      <c r="B292" s="40"/>
      <c r="C292" s="219" t="s">
        <v>97</v>
      </c>
      <c r="D292" s="219" t="s">
        <v>164</v>
      </c>
      <c r="E292" s="220" t="s">
        <v>1172</v>
      </c>
      <c r="F292" s="221" t="s">
        <v>1173</v>
      </c>
      <c r="G292" s="222" t="s">
        <v>441</v>
      </c>
      <c r="H292" s="223">
        <v>2.9399999999999999</v>
      </c>
      <c r="I292" s="224"/>
      <c r="J292" s="225">
        <f>ROUND(I292*H292,2)</f>
        <v>0</v>
      </c>
      <c r="K292" s="221" t="s">
        <v>168</v>
      </c>
      <c r="L292" s="45"/>
      <c r="M292" s="226" t="s">
        <v>1</v>
      </c>
      <c r="N292" s="227" t="s">
        <v>45</v>
      </c>
      <c r="O292" s="92"/>
      <c r="P292" s="228">
        <f>O292*H292</f>
        <v>0</v>
      </c>
      <c r="Q292" s="228">
        <v>0.00018000000000000001</v>
      </c>
      <c r="R292" s="228">
        <f>Q292*H292</f>
        <v>0.00052920000000000007</v>
      </c>
      <c r="S292" s="228">
        <v>0</v>
      </c>
      <c r="T292" s="229">
        <f>S292*H292</f>
        <v>0</v>
      </c>
      <c r="U292" s="39"/>
      <c r="V292" s="39"/>
      <c r="W292" s="39"/>
      <c r="X292" s="39"/>
      <c r="Y292" s="39"/>
      <c r="Z292" s="39"/>
      <c r="AA292" s="39"/>
      <c r="AB292" s="39"/>
      <c r="AC292" s="39"/>
      <c r="AD292" s="39"/>
      <c r="AE292" s="39"/>
      <c r="AR292" s="230" t="s">
        <v>303</v>
      </c>
      <c r="AT292" s="230" t="s">
        <v>164</v>
      </c>
      <c r="AU292" s="230" t="s">
        <v>90</v>
      </c>
      <c r="AY292" s="18" t="s">
        <v>161</v>
      </c>
      <c r="BE292" s="231">
        <f>IF(N292="základní",J292,0)</f>
        <v>0</v>
      </c>
      <c r="BF292" s="231">
        <f>IF(N292="snížená",J292,0)</f>
        <v>0</v>
      </c>
      <c r="BG292" s="231">
        <f>IF(N292="zákl. přenesená",J292,0)</f>
        <v>0</v>
      </c>
      <c r="BH292" s="231">
        <f>IF(N292="sníž. přenesená",J292,0)</f>
        <v>0</v>
      </c>
      <c r="BI292" s="231">
        <f>IF(N292="nulová",J292,0)</f>
        <v>0</v>
      </c>
      <c r="BJ292" s="18" t="s">
        <v>88</v>
      </c>
      <c r="BK292" s="231">
        <f>ROUND(I292*H292,2)</f>
        <v>0</v>
      </c>
      <c r="BL292" s="18" t="s">
        <v>303</v>
      </c>
      <c r="BM292" s="230" t="s">
        <v>1174</v>
      </c>
    </row>
    <row r="293" s="13" customFormat="1">
      <c r="A293" s="13"/>
      <c r="B293" s="241"/>
      <c r="C293" s="242"/>
      <c r="D293" s="232" t="s">
        <v>250</v>
      </c>
      <c r="E293" s="243" t="s">
        <v>1</v>
      </c>
      <c r="F293" s="244" t="s">
        <v>1175</v>
      </c>
      <c r="G293" s="242"/>
      <c r="H293" s="245">
        <v>2.9399999999999999</v>
      </c>
      <c r="I293" s="246"/>
      <c r="J293" s="242"/>
      <c r="K293" s="242"/>
      <c r="L293" s="247"/>
      <c r="M293" s="248"/>
      <c r="N293" s="249"/>
      <c r="O293" s="249"/>
      <c r="P293" s="249"/>
      <c r="Q293" s="249"/>
      <c r="R293" s="249"/>
      <c r="S293" s="249"/>
      <c r="T293" s="250"/>
      <c r="U293" s="13"/>
      <c r="V293" s="13"/>
      <c r="W293" s="13"/>
      <c r="X293" s="13"/>
      <c r="Y293" s="13"/>
      <c r="Z293" s="13"/>
      <c r="AA293" s="13"/>
      <c r="AB293" s="13"/>
      <c r="AC293" s="13"/>
      <c r="AD293" s="13"/>
      <c r="AE293" s="13"/>
      <c r="AT293" s="251" t="s">
        <v>250</v>
      </c>
      <c r="AU293" s="251" t="s">
        <v>90</v>
      </c>
      <c r="AV293" s="13" t="s">
        <v>90</v>
      </c>
      <c r="AW293" s="13" t="s">
        <v>36</v>
      </c>
      <c r="AX293" s="13" t="s">
        <v>80</v>
      </c>
      <c r="AY293" s="251" t="s">
        <v>161</v>
      </c>
    </row>
    <row r="294" s="14" customFormat="1">
      <c r="A294" s="14"/>
      <c r="B294" s="252"/>
      <c r="C294" s="253"/>
      <c r="D294" s="232" t="s">
        <v>250</v>
      </c>
      <c r="E294" s="254" t="s">
        <v>1</v>
      </c>
      <c r="F294" s="255" t="s">
        <v>253</v>
      </c>
      <c r="G294" s="253"/>
      <c r="H294" s="256">
        <v>2.9399999999999999</v>
      </c>
      <c r="I294" s="257"/>
      <c r="J294" s="253"/>
      <c r="K294" s="253"/>
      <c r="L294" s="258"/>
      <c r="M294" s="259"/>
      <c r="N294" s="260"/>
      <c r="O294" s="260"/>
      <c r="P294" s="260"/>
      <c r="Q294" s="260"/>
      <c r="R294" s="260"/>
      <c r="S294" s="260"/>
      <c r="T294" s="261"/>
      <c r="U294" s="14"/>
      <c r="V294" s="14"/>
      <c r="W294" s="14"/>
      <c r="X294" s="14"/>
      <c r="Y294" s="14"/>
      <c r="Z294" s="14"/>
      <c r="AA294" s="14"/>
      <c r="AB294" s="14"/>
      <c r="AC294" s="14"/>
      <c r="AD294" s="14"/>
      <c r="AE294" s="14"/>
      <c r="AT294" s="262" t="s">
        <v>250</v>
      </c>
      <c r="AU294" s="262" t="s">
        <v>90</v>
      </c>
      <c r="AV294" s="14" t="s">
        <v>184</v>
      </c>
      <c r="AW294" s="14" t="s">
        <v>36</v>
      </c>
      <c r="AX294" s="14" t="s">
        <v>88</v>
      </c>
      <c r="AY294" s="262" t="s">
        <v>161</v>
      </c>
    </row>
    <row r="295" s="2" customFormat="1" ht="16.5" customHeight="1">
      <c r="A295" s="39"/>
      <c r="B295" s="40"/>
      <c r="C295" s="263" t="s">
        <v>100</v>
      </c>
      <c r="D295" s="263" t="s">
        <v>261</v>
      </c>
      <c r="E295" s="264" t="s">
        <v>1168</v>
      </c>
      <c r="F295" s="265" t="s">
        <v>1169</v>
      </c>
      <c r="G295" s="266" t="s">
        <v>441</v>
      </c>
      <c r="H295" s="267">
        <v>3.0870000000000002</v>
      </c>
      <c r="I295" s="268"/>
      <c r="J295" s="269">
        <f>ROUND(I295*H295,2)</f>
        <v>0</v>
      </c>
      <c r="K295" s="265" t="s">
        <v>168</v>
      </c>
      <c r="L295" s="270"/>
      <c r="M295" s="271" t="s">
        <v>1</v>
      </c>
      <c r="N295" s="272" t="s">
        <v>45</v>
      </c>
      <c r="O295" s="92"/>
      <c r="P295" s="228">
        <f>O295*H295</f>
        <v>0</v>
      </c>
      <c r="Q295" s="228">
        <v>0.00032000000000000003</v>
      </c>
      <c r="R295" s="228">
        <f>Q295*H295</f>
        <v>0.00098784000000000025</v>
      </c>
      <c r="S295" s="228">
        <v>0</v>
      </c>
      <c r="T295" s="229">
        <f>S295*H295</f>
        <v>0</v>
      </c>
      <c r="U295" s="39"/>
      <c r="V295" s="39"/>
      <c r="W295" s="39"/>
      <c r="X295" s="39"/>
      <c r="Y295" s="39"/>
      <c r="Z295" s="39"/>
      <c r="AA295" s="39"/>
      <c r="AB295" s="39"/>
      <c r="AC295" s="39"/>
      <c r="AD295" s="39"/>
      <c r="AE295" s="39"/>
      <c r="AR295" s="230" t="s">
        <v>309</v>
      </c>
      <c r="AT295" s="230" t="s">
        <v>261</v>
      </c>
      <c r="AU295" s="230" t="s">
        <v>90</v>
      </c>
      <c r="AY295" s="18" t="s">
        <v>161</v>
      </c>
      <c r="BE295" s="231">
        <f>IF(N295="základní",J295,0)</f>
        <v>0</v>
      </c>
      <c r="BF295" s="231">
        <f>IF(N295="snížená",J295,0)</f>
        <v>0</v>
      </c>
      <c r="BG295" s="231">
        <f>IF(N295="zákl. přenesená",J295,0)</f>
        <v>0</v>
      </c>
      <c r="BH295" s="231">
        <f>IF(N295="sníž. přenesená",J295,0)</f>
        <v>0</v>
      </c>
      <c r="BI295" s="231">
        <f>IF(N295="nulová",J295,0)</f>
        <v>0</v>
      </c>
      <c r="BJ295" s="18" t="s">
        <v>88</v>
      </c>
      <c r="BK295" s="231">
        <f>ROUND(I295*H295,2)</f>
        <v>0</v>
      </c>
      <c r="BL295" s="18" t="s">
        <v>303</v>
      </c>
      <c r="BM295" s="230" t="s">
        <v>1176</v>
      </c>
    </row>
    <row r="296" s="13" customFormat="1">
      <c r="A296" s="13"/>
      <c r="B296" s="241"/>
      <c r="C296" s="242"/>
      <c r="D296" s="232" t="s">
        <v>250</v>
      </c>
      <c r="E296" s="242"/>
      <c r="F296" s="244" t="s">
        <v>1177</v>
      </c>
      <c r="G296" s="242"/>
      <c r="H296" s="245">
        <v>3.0870000000000002</v>
      </c>
      <c r="I296" s="246"/>
      <c r="J296" s="242"/>
      <c r="K296" s="242"/>
      <c r="L296" s="247"/>
      <c r="M296" s="248"/>
      <c r="N296" s="249"/>
      <c r="O296" s="249"/>
      <c r="P296" s="249"/>
      <c r="Q296" s="249"/>
      <c r="R296" s="249"/>
      <c r="S296" s="249"/>
      <c r="T296" s="250"/>
      <c r="U296" s="13"/>
      <c r="V296" s="13"/>
      <c r="W296" s="13"/>
      <c r="X296" s="13"/>
      <c r="Y296" s="13"/>
      <c r="Z296" s="13"/>
      <c r="AA296" s="13"/>
      <c r="AB296" s="13"/>
      <c r="AC296" s="13"/>
      <c r="AD296" s="13"/>
      <c r="AE296" s="13"/>
      <c r="AT296" s="251" t="s">
        <v>250</v>
      </c>
      <c r="AU296" s="251" t="s">
        <v>90</v>
      </c>
      <c r="AV296" s="13" t="s">
        <v>90</v>
      </c>
      <c r="AW296" s="13" t="s">
        <v>4</v>
      </c>
      <c r="AX296" s="13" t="s">
        <v>88</v>
      </c>
      <c r="AY296" s="251" t="s">
        <v>161</v>
      </c>
    </row>
    <row r="297" s="2" customFormat="1" ht="24.15" customHeight="1">
      <c r="A297" s="39"/>
      <c r="B297" s="40"/>
      <c r="C297" s="219" t="s">
        <v>103</v>
      </c>
      <c r="D297" s="219" t="s">
        <v>164</v>
      </c>
      <c r="E297" s="220" t="s">
        <v>1178</v>
      </c>
      <c r="F297" s="221" t="s">
        <v>1179</v>
      </c>
      <c r="G297" s="222" t="s">
        <v>248</v>
      </c>
      <c r="H297" s="223">
        <v>5.9390000000000001</v>
      </c>
      <c r="I297" s="224"/>
      <c r="J297" s="225">
        <f>ROUND(I297*H297,2)</f>
        <v>0</v>
      </c>
      <c r="K297" s="221" t="s">
        <v>168</v>
      </c>
      <c r="L297" s="45"/>
      <c r="M297" s="226" t="s">
        <v>1</v>
      </c>
      <c r="N297" s="227" t="s">
        <v>45</v>
      </c>
      <c r="O297" s="92"/>
      <c r="P297" s="228">
        <f>O297*H297</f>
        <v>0</v>
      </c>
      <c r="Q297" s="228">
        <v>5.0000000000000002E-05</v>
      </c>
      <c r="R297" s="228">
        <f>Q297*H297</f>
        <v>0.00029695000000000004</v>
      </c>
      <c r="S297" s="228">
        <v>0</v>
      </c>
      <c r="T297" s="229">
        <f>S297*H297</f>
        <v>0</v>
      </c>
      <c r="U297" s="39"/>
      <c r="V297" s="39"/>
      <c r="W297" s="39"/>
      <c r="X297" s="39"/>
      <c r="Y297" s="39"/>
      <c r="Z297" s="39"/>
      <c r="AA297" s="39"/>
      <c r="AB297" s="39"/>
      <c r="AC297" s="39"/>
      <c r="AD297" s="39"/>
      <c r="AE297" s="39"/>
      <c r="AR297" s="230" t="s">
        <v>303</v>
      </c>
      <c r="AT297" s="230" t="s">
        <v>164</v>
      </c>
      <c r="AU297" s="230" t="s">
        <v>90</v>
      </c>
      <c r="AY297" s="18" t="s">
        <v>161</v>
      </c>
      <c r="BE297" s="231">
        <f>IF(N297="základní",J297,0)</f>
        <v>0</v>
      </c>
      <c r="BF297" s="231">
        <f>IF(N297="snížená",J297,0)</f>
        <v>0</v>
      </c>
      <c r="BG297" s="231">
        <f>IF(N297="zákl. přenesená",J297,0)</f>
        <v>0</v>
      </c>
      <c r="BH297" s="231">
        <f>IF(N297="sníž. přenesená",J297,0)</f>
        <v>0</v>
      </c>
      <c r="BI297" s="231">
        <f>IF(N297="nulová",J297,0)</f>
        <v>0</v>
      </c>
      <c r="BJ297" s="18" t="s">
        <v>88</v>
      </c>
      <c r="BK297" s="231">
        <f>ROUND(I297*H297,2)</f>
        <v>0</v>
      </c>
      <c r="BL297" s="18" t="s">
        <v>303</v>
      </c>
      <c r="BM297" s="230" t="s">
        <v>1180</v>
      </c>
    </row>
    <row r="298" s="2" customFormat="1" ht="24.15" customHeight="1">
      <c r="A298" s="39"/>
      <c r="B298" s="40"/>
      <c r="C298" s="219" t="s">
        <v>106</v>
      </c>
      <c r="D298" s="219" t="s">
        <v>164</v>
      </c>
      <c r="E298" s="220" t="s">
        <v>1181</v>
      </c>
      <c r="F298" s="221" t="s">
        <v>1182</v>
      </c>
      <c r="G298" s="222" t="s">
        <v>362</v>
      </c>
      <c r="H298" s="283"/>
      <c r="I298" s="224"/>
      <c r="J298" s="225">
        <f>ROUND(I298*H298,2)</f>
        <v>0</v>
      </c>
      <c r="K298" s="221" t="s">
        <v>168</v>
      </c>
      <c r="L298" s="45"/>
      <c r="M298" s="226" t="s">
        <v>1</v>
      </c>
      <c r="N298" s="227" t="s">
        <v>45</v>
      </c>
      <c r="O298" s="92"/>
      <c r="P298" s="228">
        <f>O298*H298</f>
        <v>0</v>
      </c>
      <c r="Q298" s="228">
        <v>0</v>
      </c>
      <c r="R298" s="228">
        <f>Q298*H298</f>
        <v>0</v>
      </c>
      <c r="S298" s="228">
        <v>0</v>
      </c>
      <c r="T298" s="229">
        <f>S298*H298</f>
        <v>0</v>
      </c>
      <c r="U298" s="39"/>
      <c r="V298" s="39"/>
      <c r="W298" s="39"/>
      <c r="X298" s="39"/>
      <c r="Y298" s="39"/>
      <c r="Z298" s="39"/>
      <c r="AA298" s="39"/>
      <c r="AB298" s="39"/>
      <c r="AC298" s="39"/>
      <c r="AD298" s="39"/>
      <c r="AE298" s="39"/>
      <c r="AR298" s="230" t="s">
        <v>303</v>
      </c>
      <c r="AT298" s="230" t="s">
        <v>164</v>
      </c>
      <c r="AU298" s="230" t="s">
        <v>90</v>
      </c>
      <c r="AY298" s="18" t="s">
        <v>161</v>
      </c>
      <c r="BE298" s="231">
        <f>IF(N298="základní",J298,0)</f>
        <v>0</v>
      </c>
      <c r="BF298" s="231">
        <f>IF(N298="snížená",J298,0)</f>
        <v>0</v>
      </c>
      <c r="BG298" s="231">
        <f>IF(N298="zákl. přenesená",J298,0)</f>
        <v>0</v>
      </c>
      <c r="BH298" s="231">
        <f>IF(N298="sníž. přenesená",J298,0)</f>
        <v>0</v>
      </c>
      <c r="BI298" s="231">
        <f>IF(N298="nulová",J298,0)</f>
        <v>0</v>
      </c>
      <c r="BJ298" s="18" t="s">
        <v>88</v>
      </c>
      <c r="BK298" s="231">
        <f>ROUND(I298*H298,2)</f>
        <v>0</v>
      </c>
      <c r="BL298" s="18" t="s">
        <v>303</v>
      </c>
      <c r="BM298" s="230" t="s">
        <v>1183</v>
      </c>
    </row>
    <row r="299" s="2" customFormat="1" ht="33" customHeight="1">
      <c r="A299" s="39"/>
      <c r="B299" s="40"/>
      <c r="C299" s="219" t="s">
        <v>109</v>
      </c>
      <c r="D299" s="219" t="s">
        <v>164</v>
      </c>
      <c r="E299" s="220" t="s">
        <v>1184</v>
      </c>
      <c r="F299" s="221" t="s">
        <v>1185</v>
      </c>
      <c r="G299" s="222" t="s">
        <v>362</v>
      </c>
      <c r="H299" s="283"/>
      <c r="I299" s="224"/>
      <c r="J299" s="225">
        <f>ROUND(I299*H299,2)</f>
        <v>0</v>
      </c>
      <c r="K299" s="221" t="s">
        <v>168</v>
      </c>
      <c r="L299" s="45"/>
      <c r="M299" s="226" t="s">
        <v>1</v>
      </c>
      <c r="N299" s="227" t="s">
        <v>45</v>
      </c>
      <c r="O299" s="92"/>
      <c r="P299" s="228">
        <f>O299*H299</f>
        <v>0</v>
      </c>
      <c r="Q299" s="228">
        <v>0</v>
      </c>
      <c r="R299" s="228">
        <f>Q299*H299</f>
        <v>0</v>
      </c>
      <c r="S299" s="228">
        <v>0</v>
      </c>
      <c r="T299" s="229">
        <f>S299*H299</f>
        <v>0</v>
      </c>
      <c r="U299" s="39"/>
      <c r="V299" s="39"/>
      <c r="W299" s="39"/>
      <c r="X299" s="39"/>
      <c r="Y299" s="39"/>
      <c r="Z299" s="39"/>
      <c r="AA299" s="39"/>
      <c r="AB299" s="39"/>
      <c r="AC299" s="39"/>
      <c r="AD299" s="39"/>
      <c r="AE299" s="39"/>
      <c r="AR299" s="230" t="s">
        <v>303</v>
      </c>
      <c r="AT299" s="230" t="s">
        <v>164</v>
      </c>
      <c r="AU299" s="230" t="s">
        <v>90</v>
      </c>
      <c r="AY299" s="18" t="s">
        <v>161</v>
      </c>
      <c r="BE299" s="231">
        <f>IF(N299="základní",J299,0)</f>
        <v>0</v>
      </c>
      <c r="BF299" s="231">
        <f>IF(N299="snížená",J299,0)</f>
        <v>0</v>
      </c>
      <c r="BG299" s="231">
        <f>IF(N299="zákl. přenesená",J299,0)</f>
        <v>0</v>
      </c>
      <c r="BH299" s="231">
        <f>IF(N299="sníž. přenesená",J299,0)</f>
        <v>0</v>
      </c>
      <c r="BI299" s="231">
        <f>IF(N299="nulová",J299,0)</f>
        <v>0</v>
      </c>
      <c r="BJ299" s="18" t="s">
        <v>88</v>
      </c>
      <c r="BK299" s="231">
        <f>ROUND(I299*H299,2)</f>
        <v>0</v>
      </c>
      <c r="BL299" s="18" t="s">
        <v>303</v>
      </c>
      <c r="BM299" s="230" t="s">
        <v>1186</v>
      </c>
    </row>
    <row r="300" s="13" customFormat="1">
      <c r="A300" s="13"/>
      <c r="B300" s="241"/>
      <c r="C300" s="242"/>
      <c r="D300" s="232" t="s">
        <v>250</v>
      </c>
      <c r="E300" s="242"/>
      <c r="F300" s="244" t="s">
        <v>1187</v>
      </c>
      <c r="G300" s="242"/>
      <c r="H300" s="245">
        <v>487.32400000000001</v>
      </c>
      <c r="I300" s="246"/>
      <c r="J300" s="242"/>
      <c r="K300" s="242"/>
      <c r="L300" s="247"/>
      <c r="M300" s="248"/>
      <c r="N300" s="249"/>
      <c r="O300" s="249"/>
      <c r="P300" s="249"/>
      <c r="Q300" s="249"/>
      <c r="R300" s="249"/>
      <c r="S300" s="249"/>
      <c r="T300" s="250"/>
      <c r="U300" s="13"/>
      <c r="V300" s="13"/>
      <c r="W300" s="13"/>
      <c r="X300" s="13"/>
      <c r="Y300" s="13"/>
      <c r="Z300" s="13"/>
      <c r="AA300" s="13"/>
      <c r="AB300" s="13"/>
      <c r="AC300" s="13"/>
      <c r="AD300" s="13"/>
      <c r="AE300" s="13"/>
      <c r="AT300" s="251" t="s">
        <v>250</v>
      </c>
      <c r="AU300" s="251" t="s">
        <v>90</v>
      </c>
      <c r="AV300" s="13" t="s">
        <v>90</v>
      </c>
      <c r="AW300" s="13" t="s">
        <v>4</v>
      </c>
      <c r="AX300" s="13" t="s">
        <v>88</v>
      </c>
      <c r="AY300" s="251" t="s">
        <v>161</v>
      </c>
    </row>
    <row r="301" s="12" customFormat="1" ht="22.8" customHeight="1">
      <c r="A301" s="12"/>
      <c r="B301" s="203"/>
      <c r="C301" s="204"/>
      <c r="D301" s="205" t="s">
        <v>79</v>
      </c>
      <c r="E301" s="217" t="s">
        <v>369</v>
      </c>
      <c r="F301" s="217" t="s">
        <v>370</v>
      </c>
      <c r="G301" s="204"/>
      <c r="H301" s="204"/>
      <c r="I301" s="207"/>
      <c r="J301" s="218">
        <f>BK301</f>
        <v>0</v>
      </c>
      <c r="K301" s="204"/>
      <c r="L301" s="209"/>
      <c r="M301" s="210"/>
      <c r="N301" s="211"/>
      <c r="O301" s="211"/>
      <c r="P301" s="212">
        <f>SUM(P302:P308)</f>
        <v>0</v>
      </c>
      <c r="Q301" s="211"/>
      <c r="R301" s="212">
        <f>SUM(R302:R308)</f>
        <v>0.0043319999999999999</v>
      </c>
      <c r="S301" s="211"/>
      <c r="T301" s="213">
        <f>SUM(T302:T308)</f>
        <v>0</v>
      </c>
      <c r="U301" s="12"/>
      <c r="V301" s="12"/>
      <c r="W301" s="12"/>
      <c r="X301" s="12"/>
      <c r="Y301" s="12"/>
      <c r="Z301" s="12"/>
      <c r="AA301" s="12"/>
      <c r="AB301" s="12"/>
      <c r="AC301" s="12"/>
      <c r="AD301" s="12"/>
      <c r="AE301" s="12"/>
      <c r="AR301" s="214" t="s">
        <v>90</v>
      </c>
      <c r="AT301" s="215" t="s">
        <v>79</v>
      </c>
      <c r="AU301" s="215" t="s">
        <v>88</v>
      </c>
      <c r="AY301" s="214" t="s">
        <v>161</v>
      </c>
      <c r="BK301" s="216">
        <f>SUM(BK302:BK308)</f>
        <v>0</v>
      </c>
    </row>
    <row r="302" s="2" customFormat="1" ht="24.15" customHeight="1">
      <c r="A302" s="39"/>
      <c r="B302" s="40"/>
      <c r="C302" s="219" t="s">
        <v>1188</v>
      </c>
      <c r="D302" s="219" t="s">
        <v>164</v>
      </c>
      <c r="E302" s="220" t="s">
        <v>1189</v>
      </c>
      <c r="F302" s="221" t="s">
        <v>1190</v>
      </c>
      <c r="G302" s="222" t="s">
        <v>441</v>
      </c>
      <c r="H302" s="223">
        <v>43.316000000000002</v>
      </c>
      <c r="I302" s="224"/>
      <c r="J302" s="225">
        <f>ROUND(I302*H302,2)</f>
        <v>0</v>
      </c>
      <c r="K302" s="221" t="s">
        <v>168</v>
      </c>
      <c r="L302" s="45"/>
      <c r="M302" s="226" t="s">
        <v>1</v>
      </c>
      <c r="N302" s="227" t="s">
        <v>45</v>
      </c>
      <c r="O302" s="92"/>
      <c r="P302" s="228">
        <f>O302*H302</f>
        <v>0</v>
      </c>
      <c r="Q302" s="228">
        <v>0</v>
      </c>
      <c r="R302" s="228">
        <f>Q302*H302</f>
        <v>0</v>
      </c>
      <c r="S302" s="228">
        <v>0</v>
      </c>
      <c r="T302" s="229">
        <f>S302*H302</f>
        <v>0</v>
      </c>
      <c r="U302" s="39"/>
      <c r="V302" s="39"/>
      <c r="W302" s="39"/>
      <c r="X302" s="39"/>
      <c r="Y302" s="39"/>
      <c r="Z302" s="39"/>
      <c r="AA302" s="39"/>
      <c r="AB302" s="39"/>
      <c r="AC302" s="39"/>
      <c r="AD302" s="39"/>
      <c r="AE302" s="39"/>
      <c r="AR302" s="230" t="s">
        <v>303</v>
      </c>
      <c r="AT302" s="230" t="s">
        <v>164</v>
      </c>
      <c r="AU302" s="230" t="s">
        <v>90</v>
      </c>
      <c r="AY302" s="18" t="s">
        <v>161</v>
      </c>
      <c r="BE302" s="231">
        <f>IF(N302="základní",J302,0)</f>
        <v>0</v>
      </c>
      <c r="BF302" s="231">
        <f>IF(N302="snížená",J302,0)</f>
        <v>0</v>
      </c>
      <c r="BG302" s="231">
        <f>IF(N302="zákl. přenesená",J302,0)</f>
        <v>0</v>
      </c>
      <c r="BH302" s="231">
        <f>IF(N302="sníž. přenesená",J302,0)</f>
        <v>0</v>
      </c>
      <c r="BI302" s="231">
        <f>IF(N302="nulová",J302,0)</f>
        <v>0</v>
      </c>
      <c r="BJ302" s="18" t="s">
        <v>88</v>
      </c>
      <c r="BK302" s="231">
        <f>ROUND(I302*H302,2)</f>
        <v>0</v>
      </c>
      <c r="BL302" s="18" t="s">
        <v>303</v>
      </c>
      <c r="BM302" s="230" t="s">
        <v>1191</v>
      </c>
    </row>
    <row r="303" s="2" customFormat="1">
      <c r="A303" s="39"/>
      <c r="B303" s="40"/>
      <c r="C303" s="41"/>
      <c r="D303" s="232" t="s">
        <v>171</v>
      </c>
      <c r="E303" s="41"/>
      <c r="F303" s="233" t="s">
        <v>1192</v>
      </c>
      <c r="G303" s="41"/>
      <c r="H303" s="41"/>
      <c r="I303" s="234"/>
      <c r="J303" s="41"/>
      <c r="K303" s="41"/>
      <c r="L303" s="45"/>
      <c r="M303" s="235"/>
      <c r="N303" s="236"/>
      <c r="O303" s="92"/>
      <c r="P303" s="92"/>
      <c r="Q303" s="92"/>
      <c r="R303" s="92"/>
      <c r="S303" s="92"/>
      <c r="T303" s="93"/>
      <c r="U303" s="39"/>
      <c r="V303" s="39"/>
      <c r="W303" s="39"/>
      <c r="X303" s="39"/>
      <c r="Y303" s="39"/>
      <c r="Z303" s="39"/>
      <c r="AA303" s="39"/>
      <c r="AB303" s="39"/>
      <c r="AC303" s="39"/>
      <c r="AD303" s="39"/>
      <c r="AE303" s="39"/>
      <c r="AT303" s="18" t="s">
        <v>171</v>
      </c>
      <c r="AU303" s="18" t="s">
        <v>90</v>
      </c>
    </row>
    <row r="304" s="13" customFormat="1">
      <c r="A304" s="13"/>
      <c r="B304" s="241"/>
      <c r="C304" s="242"/>
      <c r="D304" s="232" t="s">
        <v>250</v>
      </c>
      <c r="E304" s="243" t="s">
        <v>1</v>
      </c>
      <c r="F304" s="244" t="s">
        <v>1193</v>
      </c>
      <c r="G304" s="242"/>
      <c r="H304" s="245">
        <v>24.315999999999999</v>
      </c>
      <c r="I304" s="246"/>
      <c r="J304" s="242"/>
      <c r="K304" s="242"/>
      <c r="L304" s="247"/>
      <c r="M304" s="248"/>
      <c r="N304" s="249"/>
      <c r="O304" s="249"/>
      <c r="P304" s="249"/>
      <c r="Q304" s="249"/>
      <c r="R304" s="249"/>
      <c r="S304" s="249"/>
      <c r="T304" s="250"/>
      <c r="U304" s="13"/>
      <c r="V304" s="13"/>
      <c r="W304" s="13"/>
      <c r="X304" s="13"/>
      <c r="Y304" s="13"/>
      <c r="Z304" s="13"/>
      <c r="AA304" s="13"/>
      <c r="AB304" s="13"/>
      <c r="AC304" s="13"/>
      <c r="AD304" s="13"/>
      <c r="AE304" s="13"/>
      <c r="AT304" s="251" t="s">
        <v>250</v>
      </c>
      <c r="AU304" s="251" t="s">
        <v>90</v>
      </c>
      <c r="AV304" s="13" t="s">
        <v>90</v>
      </c>
      <c r="AW304" s="13" t="s">
        <v>36</v>
      </c>
      <c r="AX304" s="13" t="s">
        <v>80</v>
      </c>
      <c r="AY304" s="251" t="s">
        <v>161</v>
      </c>
    </row>
    <row r="305" s="13" customFormat="1">
      <c r="A305" s="13"/>
      <c r="B305" s="241"/>
      <c r="C305" s="242"/>
      <c r="D305" s="232" t="s">
        <v>250</v>
      </c>
      <c r="E305" s="243" t="s">
        <v>1</v>
      </c>
      <c r="F305" s="244" t="s">
        <v>1194</v>
      </c>
      <c r="G305" s="242"/>
      <c r="H305" s="245">
        <v>19</v>
      </c>
      <c r="I305" s="246"/>
      <c r="J305" s="242"/>
      <c r="K305" s="242"/>
      <c r="L305" s="247"/>
      <c r="M305" s="248"/>
      <c r="N305" s="249"/>
      <c r="O305" s="249"/>
      <c r="P305" s="249"/>
      <c r="Q305" s="249"/>
      <c r="R305" s="249"/>
      <c r="S305" s="249"/>
      <c r="T305" s="250"/>
      <c r="U305" s="13"/>
      <c r="V305" s="13"/>
      <c r="W305" s="13"/>
      <c r="X305" s="13"/>
      <c r="Y305" s="13"/>
      <c r="Z305" s="13"/>
      <c r="AA305" s="13"/>
      <c r="AB305" s="13"/>
      <c r="AC305" s="13"/>
      <c r="AD305" s="13"/>
      <c r="AE305" s="13"/>
      <c r="AT305" s="251" t="s">
        <v>250</v>
      </c>
      <c r="AU305" s="251" t="s">
        <v>90</v>
      </c>
      <c r="AV305" s="13" t="s">
        <v>90</v>
      </c>
      <c r="AW305" s="13" t="s">
        <v>36</v>
      </c>
      <c r="AX305" s="13" t="s">
        <v>80</v>
      </c>
      <c r="AY305" s="251" t="s">
        <v>161</v>
      </c>
    </row>
    <row r="306" s="14" customFormat="1">
      <c r="A306" s="14"/>
      <c r="B306" s="252"/>
      <c r="C306" s="253"/>
      <c r="D306" s="232" t="s">
        <v>250</v>
      </c>
      <c r="E306" s="254" t="s">
        <v>1</v>
      </c>
      <c r="F306" s="255" t="s">
        <v>253</v>
      </c>
      <c r="G306" s="253"/>
      <c r="H306" s="256">
        <v>43.316000000000002</v>
      </c>
      <c r="I306" s="257"/>
      <c r="J306" s="253"/>
      <c r="K306" s="253"/>
      <c r="L306" s="258"/>
      <c r="M306" s="259"/>
      <c r="N306" s="260"/>
      <c r="O306" s="260"/>
      <c r="P306" s="260"/>
      <c r="Q306" s="260"/>
      <c r="R306" s="260"/>
      <c r="S306" s="260"/>
      <c r="T306" s="261"/>
      <c r="U306" s="14"/>
      <c r="V306" s="14"/>
      <c r="W306" s="14"/>
      <c r="X306" s="14"/>
      <c r="Y306" s="14"/>
      <c r="Z306" s="14"/>
      <c r="AA306" s="14"/>
      <c r="AB306" s="14"/>
      <c r="AC306" s="14"/>
      <c r="AD306" s="14"/>
      <c r="AE306" s="14"/>
      <c r="AT306" s="262" t="s">
        <v>250</v>
      </c>
      <c r="AU306" s="262" t="s">
        <v>90</v>
      </c>
      <c r="AV306" s="14" t="s">
        <v>184</v>
      </c>
      <c r="AW306" s="14" t="s">
        <v>36</v>
      </c>
      <c r="AX306" s="14" t="s">
        <v>88</v>
      </c>
      <c r="AY306" s="262" t="s">
        <v>161</v>
      </c>
    </row>
    <row r="307" s="2" customFormat="1" ht="16.5" customHeight="1">
      <c r="A307" s="39"/>
      <c r="B307" s="40"/>
      <c r="C307" s="263" t="s">
        <v>1195</v>
      </c>
      <c r="D307" s="263" t="s">
        <v>261</v>
      </c>
      <c r="E307" s="264" t="s">
        <v>1196</v>
      </c>
      <c r="F307" s="265" t="s">
        <v>1197</v>
      </c>
      <c r="G307" s="266" t="s">
        <v>1072</v>
      </c>
      <c r="H307" s="267">
        <v>4.3319999999999999</v>
      </c>
      <c r="I307" s="268"/>
      <c r="J307" s="269">
        <f>ROUND(I307*H307,2)</f>
        <v>0</v>
      </c>
      <c r="K307" s="265" t="s">
        <v>168</v>
      </c>
      <c r="L307" s="270"/>
      <c r="M307" s="271" t="s">
        <v>1</v>
      </c>
      <c r="N307" s="272" t="s">
        <v>45</v>
      </c>
      <c r="O307" s="92"/>
      <c r="P307" s="228">
        <f>O307*H307</f>
        <v>0</v>
      </c>
      <c r="Q307" s="228">
        <v>0.001</v>
      </c>
      <c r="R307" s="228">
        <f>Q307*H307</f>
        <v>0.0043319999999999999</v>
      </c>
      <c r="S307" s="228">
        <v>0</v>
      </c>
      <c r="T307" s="229">
        <f>S307*H307</f>
        <v>0</v>
      </c>
      <c r="U307" s="39"/>
      <c r="V307" s="39"/>
      <c r="W307" s="39"/>
      <c r="X307" s="39"/>
      <c r="Y307" s="39"/>
      <c r="Z307" s="39"/>
      <c r="AA307" s="39"/>
      <c r="AB307" s="39"/>
      <c r="AC307" s="39"/>
      <c r="AD307" s="39"/>
      <c r="AE307" s="39"/>
      <c r="AR307" s="230" t="s">
        <v>309</v>
      </c>
      <c r="AT307" s="230" t="s">
        <v>261</v>
      </c>
      <c r="AU307" s="230" t="s">
        <v>90</v>
      </c>
      <c r="AY307" s="18" t="s">
        <v>161</v>
      </c>
      <c r="BE307" s="231">
        <f>IF(N307="základní",J307,0)</f>
        <v>0</v>
      </c>
      <c r="BF307" s="231">
        <f>IF(N307="snížená",J307,0)</f>
        <v>0</v>
      </c>
      <c r="BG307" s="231">
        <f>IF(N307="zákl. přenesená",J307,0)</f>
        <v>0</v>
      </c>
      <c r="BH307" s="231">
        <f>IF(N307="sníž. přenesená",J307,0)</f>
        <v>0</v>
      </c>
      <c r="BI307" s="231">
        <f>IF(N307="nulová",J307,0)</f>
        <v>0</v>
      </c>
      <c r="BJ307" s="18" t="s">
        <v>88</v>
      </c>
      <c r="BK307" s="231">
        <f>ROUND(I307*H307,2)</f>
        <v>0</v>
      </c>
      <c r="BL307" s="18" t="s">
        <v>303</v>
      </c>
      <c r="BM307" s="230" t="s">
        <v>1198</v>
      </c>
    </row>
    <row r="308" s="13" customFormat="1">
      <c r="A308" s="13"/>
      <c r="B308" s="241"/>
      <c r="C308" s="242"/>
      <c r="D308" s="232" t="s">
        <v>250</v>
      </c>
      <c r="E308" s="242"/>
      <c r="F308" s="244" t="s">
        <v>1199</v>
      </c>
      <c r="G308" s="242"/>
      <c r="H308" s="245">
        <v>4.3319999999999999</v>
      </c>
      <c r="I308" s="246"/>
      <c r="J308" s="242"/>
      <c r="K308" s="242"/>
      <c r="L308" s="247"/>
      <c r="M308" s="248"/>
      <c r="N308" s="249"/>
      <c r="O308" s="249"/>
      <c r="P308" s="249"/>
      <c r="Q308" s="249"/>
      <c r="R308" s="249"/>
      <c r="S308" s="249"/>
      <c r="T308" s="250"/>
      <c r="U308" s="13"/>
      <c r="V308" s="13"/>
      <c r="W308" s="13"/>
      <c r="X308" s="13"/>
      <c r="Y308" s="13"/>
      <c r="Z308" s="13"/>
      <c r="AA308" s="13"/>
      <c r="AB308" s="13"/>
      <c r="AC308" s="13"/>
      <c r="AD308" s="13"/>
      <c r="AE308" s="13"/>
      <c r="AT308" s="251" t="s">
        <v>250</v>
      </c>
      <c r="AU308" s="251" t="s">
        <v>90</v>
      </c>
      <c r="AV308" s="13" t="s">
        <v>90</v>
      </c>
      <c r="AW308" s="13" t="s">
        <v>4</v>
      </c>
      <c r="AX308" s="13" t="s">
        <v>88</v>
      </c>
      <c r="AY308" s="251" t="s">
        <v>161</v>
      </c>
    </row>
    <row r="309" s="12" customFormat="1" ht="22.8" customHeight="1">
      <c r="A309" s="12"/>
      <c r="B309" s="203"/>
      <c r="C309" s="204"/>
      <c r="D309" s="205" t="s">
        <v>79</v>
      </c>
      <c r="E309" s="217" t="s">
        <v>1200</v>
      </c>
      <c r="F309" s="217" t="s">
        <v>1201</v>
      </c>
      <c r="G309" s="204"/>
      <c r="H309" s="204"/>
      <c r="I309" s="207"/>
      <c r="J309" s="218">
        <f>BK309</f>
        <v>0</v>
      </c>
      <c r="K309" s="204"/>
      <c r="L309" s="209"/>
      <c r="M309" s="210"/>
      <c r="N309" s="211"/>
      <c r="O309" s="211"/>
      <c r="P309" s="212">
        <f>SUM(P310:P339)</f>
        <v>0</v>
      </c>
      <c r="Q309" s="211"/>
      <c r="R309" s="212">
        <f>SUM(R310:R339)</f>
        <v>0.43070950000000002</v>
      </c>
      <c r="S309" s="211"/>
      <c r="T309" s="213">
        <f>SUM(T310:T339)</f>
        <v>0.029490519999999999</v>
      </c>
      <c r="U309" s="12"/>
      <c r="V309" s="12"/>
      <c r="W309" s="12"/>
      <c r="X309" s="12"/>
      <c r="Y309" s="12"/>
      <c r="Z309" s="12"/>
      <c r="AA309" s="12"/>
      <c r="AB309" s="12"/>
      <c r="AC309" s="12"/>
      <c r="AD309" s="12"/>
      <c r="AE309" s="12"/>
      <c r="AR309" s="214" t="s">
        <v>90</v>
      </c>
      <c r="AT309" s="215" t="s">
        <v>79</v>
      </c>
      <c r="AU309" s="215" t="s">
        <v>88</v>
      </c>
      <c r="AY309" s="214" t="s">
        <v>161</v>
      </c>
      <c r="BK309" s="216">
        <f>SUM(BK310:BK339)</f>
        <v>0</v>
      </c>
    </row>
    <row r="310" s="2" customFormat="1" ht="16.5" customHeight="1">
      <c r="A310" s="39"/>
      <c r="B310" s="40"/>
      <c r="C310" s="219" t="s">
        <v>1202</v>
      </c>
      <c r="D310" s="219" t="s">
        <v>164</v>
      </c>
      <c r="E310" s="220" t="s">
        <v>1203</v>
      </c>
      <c r="F310" s="221" t="s">
        <v>1204</v>
      </c>
      <c r="G310" s="222" t="s">
        <v>248</v>
      </c>
      <c r="H310" s="223">
        <v>90.555999999999997</v>
      </c>
      <c r="I310" s="224"/>
      <c r="J310" s="225">
        <f>ROUND(I310*H310,2)</f>
        <v>0</v>
      </c>
      <c r="K310" s="221" t="s">
        <v>168</v>
      </c>
      <c r="L310" s="45"/>
      <c r="M310" s="226" t="s">
        <v>1</v>
      </c>
      <c r="N310" s="227" t="s">
        <v>45</v>
      </c>
      <c r="O310" s="92"/>
      <c r="P310" s="228">
        <f>O310*H310</f>
        <v>0</v>
      </c>
      <c r="Q310" s="228">
        <v>0.001</v>
      </c>
      <c r="R310" s="228">
        <f>Q310*H310</f>
        <v>0.090555999999999998</v>
      </c>
      <c r="S310" s="228">
        <v>0.00031</v>
      </c>
      <c r="T310" s="229">
        <f>S310*H310</f>
        <v>0.028072359999999998</v>
      </c>
      <c r="U310" s="39"/>
      <c r="V310" s="39"/>
      <c r="W310" s="39"/>
      <c r="X310" s="39"/>
      <c r="Y310" s="39"/>
      <c r="Z310" s="39"/>
      <c r="AA310" s="39"/>
      <c r="AB310" s="39"/>
      <c r="AC310" s="39"/>
      <c r="AD310" s="39"/>
      <c r="AE310" s="39"/>
      <c r="AR310" s="230" t="s">
        <v>303</v>
      </c>
      <c r="AT310" s="230" t="s">
        <v>164</v>
      </c>
      <c r="AU310" s="230" t="s">
        <v>90</v>
      </c>
      <c r="AY310" s="18" t="s">
        <v>161</v>
      </c>
      <c r="BE310" s="231">
        <f>IF(N310="základní",J310,0)</f>
        <v>0</v>
      </c>
      <c r="BF310" s="231">
        <f>IF(N310="snížená",J310,0)</f>
        <v>0</v>
      </c>
      <c r="BG310" s="231">
        <f>IF(N310="zákl. přenesená",J310,0)</f>
        <v>0</v>
      </c>
      <c r="BH310" s="231">
        <f>IF(N310="sníž. přenesená",J310,0)</f>
        <v>0</v>
      </c>
      <c r="BI310" s="231">
        <f>IF(N310="nulová",J310,0)</f>
        <v>0</v>
      </c>
      <c r="BJ310" s="18" t="s">
        <v>88</v>
      </c>
      <c r="BK310" s="231">
        <f>ROUND(I310*H310,2)</f>
        <v>0</v>
      </c>
      <c r="BL310" s="18" t="s">
        <v>303</v>
      </c>
      <c r="BM310" s="230" t="s">
        <v>1205</v>
      </c>
    </row>
    <row r="311" s="13" customFormat="1">
      <c r="A311" s="13"/>
      <c r="B311" s="241"/>
      <c r="C311" s="242"/>
      <c r="D311" s="232" t="s">
        <v>250</v>
      </c>
      <c r="E311" s="243" t="s">
        <v>1</v>
      </c>
      <c r="F311" s="244" t="s">
        <v>1206</v>
      </c>
      <c r="G311" s="242"/>
      <c r="H311" s="245">
        <v>61.125999999999998</v>
      </c>
      <c r="I311" s="246"/>
      <c r="J311" s="242"/>
      <c r="K311" s="242"/>
      <c r="L311" s="247"/>
      <c r="M311" s="248"/>
      <c r="N311" s="249"/>
      <c r="O311" s="249"/>
      <c r="P311" s="249"/>
      <c r="Q311" s="249"/>
      <c r="R311" s="249"/>
      <c r="S311" s="249"/>
      <c r="T311" s="250"/>
      <c r="U311" s="13"/>
      <c r="V311" s="13"/>
      <c r="W311" s="13"/>
      <c r="X311" s="13"/>
      <c r="Y311" s="13"/>
      <c r="Z311" s="13"/>
      <c r="AA311" s="13"/>
      <c r="AB311" s="13"/>
      <c r="AC311" s="13"/>
      <c r="AD311" s="13"/>
      <c r="AE311" s="13"/>
      <c r="AT311" s="251" t="s">
        <v>250</v>
      </c>
      <c r="AU311" s="251" t="s">
        <v>90</v>
      </c>
      <c r="AV311" s="13" t="s">
        <v>90</v>
      </c>
      <c r="AW311" s="13" t="s">
        <v>36</v>
      </c>
      <c r="AX311" s="13" t="s">
        <v>80</v>
      </c>
      <c r="AY311" s="251" t="s">
        <v>161</v>
      </c>
    </row>
    <row r="312" s="13" customFormat="1">
      <c r="A312" s="13"/>
      <c r="B312" s="241"/>
      <c r="C312" s="242"/>
      <c r="D312" s="232" t="s">
        <v>250</v>
      </c>
      <c r="E312" s="243" t="s">
        <v>1</v>
      </c>
      <c r="F312" s="244" t="s">
        <v>1207</v>
      </c>
      <c r="G312" s="242"/>
      <c r="H312" s="245">
        <v>-6.0199999999999996</v>
      </c>
      <c r="I312" s="246"/>
      <c r="J312" s="242"/>
      <c r="K312" s="242"/>
      <c r="L312" s="247"/>
      <c r="M312" s="248"/>
      <c r="N312" s="249"/>
      <c r="O312" s="249"/>
      <c r="P312" s="249"/>
      <c r="Q312" s="249"/>
      <c r="R312" s="249"/>
      <c r="S312" s="249"/>
      <c r="T312" s="250"/>
      <c r="U312" s="13"/>
      <c r="V312" s="13"/>
      <c r="W312" s="13"/>
      <c r="X312" s="13"/>
      <c r="Y312" s="13"/>
      <c r="Z312" s="13"/>
      <c r="AA312" s="13"/>
      <c r="AB312" s="13"/>
      <c r="AC312" s="13"/>
      <c r="AD312" s="13"/>
      <c r="AE312" s="13"/>
      <c r="AT312" s="251" t="s">
        <v>250</v>
      </c>
      <c r="AU312" s="251" t="s">
        <v>90</v>
      </c>
      <c r="AV312" s="13" t="s">
        <v>90</v>
      </c>
      <c r="AW312" s="13" t="s">
        <v>36</v>
      </c>
      <c r="AX312" s="13" t="s">
        <v>80</v>
      </c>
      <c r="AY312" s="251" t="s">
        <v>161</v>
      </c>
    </row>
    <row r="313" s="13" customFormat="1">
      <c r="A313" s="13"/>
      <c r="B313" s="241"/>
      <c r="C313" s="242"/>
      <c r="D313" s="232" t="s">
        <v>250</v>
      </c>
      <c r="E313" s="243" t="s">
        <v>1</v>
      </c>
      <c r="F313" s="244" t="s">
        <v>1208</v>
      </c>
      <c r="G313" s="242"/>
      <c r="H313" s="245">
        <v>35.450000000000003</v>
      </c>
      <c r="I313" s="246"/>
      <c r="J313" s="242"/>
      <c r="K313" s="242"/>
      <c r="L313" s="247"/>
      <c r="M313" s="248"/>
      <c r="N313" s="249"/>
      <c r="O313" s="249"/>
      <c r="P313" s="249"/>
      <c r="Q313" s="249"/>
      <c r="R313" s="249"/>
      <c r="S313" s="249"/>
      <c r="T313" s="250"/>
      <c r="U313" s="13"/>
      <c r="V313" s="13"/>
      <c r="W313" s="13"/>
      <c r="X313" s="13"/>
      <c r="Y313" s="13"/>
      <c r="Z313" s="13"/>
      <c r="AA313" s="13"/>
      <c r="AB313" s="13"/>
      <c r="AC313" s="13"/>
      <c r="AD313" s="13"/>
      <c r="AE313" s="13"/>
      <c r="AT313" s="251" t="s">
        <v>250</v>
      </c>
      <c r="AU313" s="251" t="s">
        <v>90</v>
      </c>
      <c r="AV313" s="13" t="s">
        <v>90</v>
      </c>
      <c r="AW313" s="13" t="s">
        <v>36</v>
      </c>
      <c r="AX313" s="13" t="s">
        <v>80</v>
      </c>
      <c r="AY313" s="251" t="s">
        <v>161</v>
      </c>
    </row>
    <row r="314" s="14" customFormat="1">
      <c r="A314" s="14"/>
      <c r="B314" s="252"/>
      <c r="C314" s="253"/>
      <c r="D314" s="232" t="s">
        <v>250</v>
      </c>
      <c r="E314" s="254" t="s">
        <v>1</v>
      </c>
      <c r="F314" s="255" t="s">
        <v>253</v>
      </c>
      <c r="G314" s="253"/>
      <c r="H314" s="256">
        <v>90.555999999999997</v>
      </c>
      <c r="I314" s="257"/>
      <c r="J314" s="253"/>
      <c r="K314" s="253"/>
      <c r="L314" s="258"/>
      <c r="M314" s="259"/>
      <c r="N314" s="260"/>
      <c r="O314" s="260"/>
      <c r="P314" s="260"/>
      <c r="Q314" s="260"/>
      <c r="R314" s="260"/>
      <c r="S314" s="260"/>
      <c r="T314" s="261"/>
      <c r="U314" s="14"/>
      <c r="V314" s="14"/>
      <c r="W314" s="14"/>
      <c r="X314" s="14"/>
      <c r="Y314" s="14"/>
      <c r="Z314" s="14"/>
      <c r="AA314" s="14"/>
      <c r="AB314" s="14"/>
      <c r="AC314" s="14"/>
      <c r="AD314" s="14"/>
      <c r="AE314" s="14"/>
      <c r="AT314" s="262" t="s">
        <v>250</v>
      </c>
      <c r="AU314" s="262" t="s">
        <v>90</v>
      </c>
      <c r="AV314" s="14" t="s">
        <v>184</v>
      </c>
      <c r="AW314" s="14" t="s">
        <v>36</v>
      </c>
      <c r="AX314" s="14" t="s">
        <v>88</v>
      </c>
      <c r="AY314" s="262" t="s">
        <v>161</v>
      </c>
    </row>
    <row r="315" s="2" customFormat="1" ht="24.15" customHeight="1">
      <c r="A315" s="39"/>
      <c r="B315" s="40"/>
      <c r="C315" s="219" t="s">
        <v>1209</v>
      </c>
      <c r="D315" s="219" t="s">
        <v>164</v>
      </c>
      <c r="E315" s="220" t="s">
        <v>1210</v>
      </c>
      <c r="F315" s="221" t="s">
        <v>1211</v>
      </c>
      <c r="G315" s="222" t="s">
        <v>248</v>
      </c>
      <c r="H315" s="223">
        <v>90.555999999999997</v>
      </c>
      <c r="I315" s="224"/>
      <c r="J315" s="225">
        <f>ROUND(I315*H315,2)</f>
        <v>0</v>
      </c>
      <c r="K315" s="221" t="s">
        <v>168</v>
      </c>
      <c r="L315" s="45"/>
      <c r="M315" s="226" t="s">
        <v>1</v>
      </c>
      <c r="N315" s="227" t="s">
        <v>45</v>
      </c>
      <c r="O315" s="92"/>
      <c r="P315" s="228">
        <f>O315*H315</f>
        <v>0</v>
      </c>
      <c r="Q315" s="228">
        <v>0</v>
      </c>
      <c r="R315" s="228">
        <f>Q315*H315</f>
        <v>0</v>
      </c>
      <c r="S315" s="228">
        <v>0</v>
      </c>
      <c r="T315" s="229">
        <f>S315*H315</f>
        <v>0</v>
      </c>
      <c r="U315" s="39"/>
      <c r="V315" s="39"/>
      <c r="W315" s="39"/>
      <c r="X315" s="39"/>
      <c r="Y315" s="39"/>
      <c r="Z315" s="39"/>
      <c r="AA315" s="39"/>
      <c r="AB315" s="39"/>
      <c r="AC315" s="39"/>
      <c r="AD315" s="39"/>
      <c r="AE315" s="39"/>
      <c r="AR315" s="230" t="s">
        <v>303</v>
      </c>
      <c r="AT315" s="230" t="s">
        <v>164</v>
      </c>
      <c r="AU315" s="230" t="s">
        <v>90</v>
      </c>
      <c r="AY315" s="18" t="s">
        <v>161</v>
      </c>
      <c r="BE315" s="231">
        <f>IF(N315="základní",J315,0)</f>
        <v>0</v>
      </c>
      <c r="BF315" s="231">
        <f>IF(N315="snížená",J315,0)</f>
        <v>0</v>
      </c>
      <c r="BG315" s="231">
        <f>IF(N315="zákl. přenesená",J315,0)</f>
        <v>0</v>
      </c>
      <c r="BH315" s="231">
        <f>IF(N315="sníž. přenesená",J315,0)</f>
        <v>0</v>
      </c>
      <c r="BI315" s="231">
        <f>IF(N315="nulová",J315,0)</f>
        <v>0</v>
      </c>
      <c r="BJ315" s="18" t="s">
        <v>88</v>
      </c>
      <c r="BK315" s="231">
        <f>ROUND(I315*H315,2)</f>
        <v>0</v>
      </c>
      <c r="BL315" s="18" t="s">
        <v>303</v>
      </c>
      <c r="BM315" s="230" t="s">
        <v>1212</v>
      </c>
    </row>
    <row r="316" s="2" customFormat="1" ht="24.15" customHeight="1">
      <c r="A316" s="39"/>
      <c r="B316" s="40"/>
      <c r="C316" s="219" t="s">
        <v>112</v>
      </c>
      <c r="D316" s="219" t="s">
        <v>164</v>
      </c>
      <c r="E316" s="220" t="s">
        <v>1213</v>
      </c>
      <c r="F316" s="221" t="s">
        <v>1214</v>
      </c>
      <c r="G316" s="222" t="s">
        <v>441</v>
      </c>
      <c r="H316" s="223">
        <v>43.316000000000002</v>
      </c>
      <c r="I316" s="224"/>
      <c r="J316" s="225">
        <f>ROUND(I316*H316,2)</f>
        <v>0</v>
      </c>
      <c r="K316" s="221" t="s">
        <v>168</v>
      </c>
      <c r="L316" s="45"/>
      <c r="M316" s="226" t="s">
        <v>1</v>
      </c>
      <c r="N316" s="227" t="s">
        <v>45</v>
      </c>
      <c r="O316" s="92"/>
      <c r="P316" s="228">
        <f>O316*H316</f>
        <v>0</v>
      </c>
      <c r="Q316" s="228">
        <v>1.0000000000000001E-05</v>
      </c>
      <c r="R316" s="228">
        <f>Q316*H316</f>
        <v>0.00043316000000000003</v>
      </c>
      <c r="S316" s="228">
        <v>0</v>
      </c>
      <c r="T316" s="229">
        <f>S316*H316</f>
        <v>0</v>
      </c>
      <c r="U316" s="39"/>
      <c r="V316" s="39"/>
      <c r="W316" s="39"/>
      <c r="X316" s="39"/>
      <c r="Y316" s="39"/>
      <c r="Z316" s="39"/>
      <c r="AA316" s="39"/>
      <c r="AB316" s="39"/>
      <c r="AC316" s="39"/>
      <c r="AD316" s="39"/>
      <c r="AE316" s="39"/>
      <c r="AR316" s="230" t="s">
        <v>303</v>
      </c>
      <c r="AT316" s="230" t="s">
        <v>164</v>
      </c>
      <c r="AU316" s="230" t="s">
        <v>90</v>
      </c>
      <c r="AY316" s="18" t="s">
        <v>161</v>
      </c>
      <c r="BE316" s="231">
        <f>IF(N316="základní",J316,0)</f>
        <v>0</v>
      </c>
      <c r="BF316" s="231">
        <f>IF(N316="snížená",J316,0)</f>
        <v>0</v>
      </c>
      <c r="BG316" s="231">
        <f>IF(N316="zákl. přenesená",J316,0)</f>
        <v>0</v>
      </c>
      <c r="BH316" s="231">
        <f>IF(N316="sníž. přenesená",J316,0)</f>
        <v>0</v>
      </c>
      <c r="BI316" s="231">
        <f>IF(N316="nulová",J316,0)</f>
        <v>0</v>
      </c>
      <c r="BJ316" s="18" t="s">
        <v>88</v>
      </c>
      <c r="BK316" s="231">
        <f>ROUND(I316*H316,2)</f>
        <v>0</v>
      </c>
      <c r="BL316" s="18" t="s">
        <v>303</v>
      </c>
      <c r="BM316" s="230" t="s">
        <v>1215</v>
      </c>
    </row>
    <row r="317" s="2" customFormat="1" ht="21.75" customHeight="1">
      <c r="A317" s="39"/>
      <c r="B317" s="40"/>
      <c r="C317" s="219" t="s">
        <v>1216</v>
      </c>
      <c r="D317" s="219" t="s">
        <v>164</v>
      </c>
      <c r="E317" s="220" t="s">
        <v>1217</v>
      </c>
      <c r="F317" s="221" t="s">
        <v>1218</v>
      </c>
      <c r="G317" s="222" t="s">
        <v>441</v>
      </c>
      <c r="H317" s="223">
        <v>43.316000000000002</v>
      </c>
      <c r="I317" s="224"/>
      <c r="J317" s="225">
        <f>ROUND(I317*H317,2)</f>
        <v>0</v>
      </c>
      <c r="K317" s="221" t="s">
        <v>168</v>
      </c>
      <c r="L317" s="45"/>
      <c r="M317" s="226" t="s">
        <v>1</v>
      </c>
      <c r="N317" s="227" t="s">
        <v>45</v>
      </c>
      <c r="O317" s="92"/>
      <c r="P317" s="228">
        <f>O317*H317</f>
        <v>0</v>
      </c>
      <c r="Q317" s="228">
        <v>8.0000000000000007E-05</v>
      </c>
      <c r="R317" s="228">
        <f>Q317*H317</f>
        <v>0.0034652800000000003</v>
      </c>
      <c r="S317" s="228">
        <v>0</v>
      </c>
      <c r="T317" s="229">
        <f>S317*H317</f>
        <v>0</v>
      </c>
      <c r="U317" s="39"/>
      <c r="V317" s="39"/>
      <c r="W317" s="39"/>
      <c r="X317" s="39"/>
      <c r="Y317" s="39"/>
      <c r="Z317" s="39"/>
      <c r="AA317" s="39"/>
      <c r="AB317" s="39"/>
      <c r="AC317" s="39"/>
      <c r="AD317" s="39"/>
      <c r="AE317" s="39"/>
      <c r="AR317" s="230" t="s">
        <v>303</v>
      </c>
      <c r="AT317" s="230" t="s">
        <v>164</v>
      </c>
      <c r="AU317" s="230" t="s">
        <v>90</v>
      </c>
      <c r="AY317" s="18" t="s">
        <v>161</v>
      </c>
      <c r="BE317" s="231">
        <f>IF(N317="základní",J317,0)</f>
        <v>0</v>
      </c>
      <c r="BF317" s="231">
        <f>IF(N317="snížená",J317,0)</f>
        <v>0</v>
      </c>
      <c r="BG317" s="231">
        <f>IF(N317="zákl. přenesená",J317,0)</f>
        <v>0</v>
      </c>
      <c r="BH317" s="231">
        <f>IF(N317="sníž. přenesená",J317,0)</f>
        <v>0</v>
      </c>
      <c r="BI317" s="231">
        <f>IF(N317="nulová",J317,0)</f>
        <v>0</v>
      </c>
      <c r="BJ317" s="18" t="s">
        <v>88</v>
      </c>
      <c r="BK317" s="231">
        <f>ROUND(I317*H317,2)</f>
        <v>0</v>
      </c>
      <c r="BL317" s="18" t="s">
        <v>303</v>
      </c>
      <c r="BM317" s="230" t="s">
        <v>1219</v>
      </c>
    </row>
    <row r="318" s="2" customFormat="1" ht="16.5" customHeight="1">
      <c r="A318" s="39"/>
      <c r="B318" s="40"/>
      <c r="C318" s="263" t="s">
        <v>1220</v>
      </c>
      <c r="D318" s="263" t="s">
        <v>261</v>
      </c>
      <c r="E318" s="264" t="s">
        <v>1221</v>
      </c>
      <c r="F318" s="265" t="s">
        <v>1222</v>
      </c>
      <c r="G318" s="266" t="s">
        <v>441</v>
      </c>
      <c r="H318" s="267">
        <v>45.481999999999999</v>
      </c>
      <c r="I318" s="268"/>
      <c r="J318" s="269">
        <f>ROUND(I318*H318,2)</f>
        <v>0</v>
      </c>
      <c r="K318" s="265" t="s">
        <v>168</v>
      </c>
      <c r="L318" s="270"/>
      <c r="M318" s="271" t="s">
        <v>1</v>
      </c>
      <c r="N318" s="272" t="s">
        <v>45</v>
      </c>
      <c r="O318" s="92"/>
      <c r="P318" s="228">
        <f>O318*H318</f>
        <v>0</v>
      </c>
      <c r="Q318" s="228">
        <v>1.0000000000000001E-05</v>
      </c>
      <c r="R318" s="228">
        <f>Q318*H318</f>
        <v>0.00045482000000000004</v>
      </c>
      <c r="S318" s="228">
        <v>0</v>
      </c>
      <c r="T318" s="229">
        <f>S318*H318</f>
        <v>0</v>
      </c>
      <c r="U318" s="39"/>
      <c r="V318" s="39"/>
      <c r="W318" s="39"/>
      <c r="X318" s="39"/>
      <c r="Y318" s="39"/>
      <c r="Z318" s="39"/>
      <c r="AA318" s="39"/>
      <c r="AB318" s="39"/>
      <c r="AC318" s="39"/>
      <c r="AD318" s="39"/>
      <c r="AE318" s="39"/>
      <c r="AR318" s="230" t="s">
        <v>309</v>
      </c>
      <c r="AT318" s="230" t="s">
        <v>261</v>
      </c>
      <c r="AU318" s="230" t="s">
        <v>90</v>
      </c>
      <c r="AY318" s="18" t="s">
        <v>161</v>
      </c>
      <c r="BE318" s="231">
        <f>IF(N318="základní",J318,0)</f>
        <v>0</v>
      </c>
      <c r="BF318" s="231">
        <f>IF(N318="snížená",J318,0)</f>
        <v>0</v>
      </c>
      <c r="BG318" s="231">
        <f>IF(N318="zákl. přenesená",J318,0)</f>
        <v>0</v>
      </c>
      <c r="BH318" s="231">
        <f>IF(N318="sníž. přenesená",J318,0)</f>
        <v>0</v>
      </c>
      <c r="BI318" s="231">
        <f>IF(N318="nulová",J318,0)</f>
        <v>0</v>
      </c>
      <c r="BJ318" s="18" t="s">
        <v>88</v>
      </c>
      <c r="BK318" s="231">
        <f>ROUND(I318*H318,2)</f>
        <v>0</v>
      </c>
      <c r="BL318" s="18" t="s">
        <v>303</v>
      </c>
      <c r="BM318" s="230" t="s">
        <v>1223</v>
      </c>
    </row>
    <row r="319" s="13" customFormat="1">
      <c r="A319" s="13"/>
      <c r="B319" s="241"/>
      <c r="C319" s="242"/>
      <c r="D319" s="232" t="s">
        <v>250</v>
      </c>
      <c r="E319" s="242"/>
      <c r="F319" s="244" t="s">
        <v>1224</v>
      </c>
      <c r="G319" s="242"/>
      <c r="H319" s="245">
        <v>45.481999999999999</v>
      </c>
      <c r="I319" s="246"/>
      <c r="J319" s="242"/>
      <c r="K319" s="242"/>
      <c r="L319" s="247"/>
      <c r="M319" s="248"/>
      <c r="N319" s="249"/>
      <c r="O319" s="249"/>
      <c r="P319" s="249"/>
      <c r="Q319" s="249"/>
      <c r="R319" s="249"/>
      <c r="S319" s="249"/>
      <c r="T319" s="250"/>
      <c r="U319" s="13"/>
      <c r="V319" s="13"/>
      <c r="W319" s="13"/>
      <c r="X319" s="13"/>
      <c r="Y319" s="13"/>
      <c r="Z319" s="13"/>
      <c r="AA319" s="13"/>
      <c r="AB319" s="13"/>
      <c r="AC319" s="13"/>
      <c r="AD319" s="13"/>
      <c r="AE319" s="13"/>
      <c r="AT319" s="251" t="s">
        <v>250</v>
      </c>
      <c r="AU319" s="251" t="s">
        <v>90</v>
      </c>
      <c r="AV319" s="13" t="s">
        <v>90</v>
      </c>
      <c r="AW319" s="13" t="s">
        <v>4</v>
      </c>
      <c r="AX319" s="13" t="s">
        <v>88</v>
      </c>
      <c r="AY319" s="251" t="s">
        <v>161</v>
      </c>
    </row>
    <row r="320" s="2" customFormat="1" ht="24.15" customHeight="1">
      <c r="A320" s="39"/>
      <c r="B320" s="40"/>
      <c r="C320" s="219" t="s">
        <v>115</v>
      </c>
      <c r="D320" s="219" t="s">
        <v>164</v>
      </c>
      <c r="E320" s="220" t="s">
        <v>1225</v>
      </c>
      <c r="F320" s="221" t="s">
        <v>1226</v>
      </c>
      <c r="G320" s="222" t="s">
        <v>248</v>
      </c>
      <c r="H320" s="223">
        <v>90.555999999999997</v>
      </c>
      <c r="I320" s="224"/>
      <c r="J320" s="225">
        <f>ROUND(I320*H320,2)</f>
        <v>0</v>
      </c>
      <c r="K320" s="221" t="s">
        <v>168</v>
      </c>
      <c r="L320" s="45"/>
      <c r="M320" s="226" t="s">
        <v>1</v>
      </c>
      <c r="N320" s="227" t="s">
        <v>45</v>
      </c>
      <c r="O320" s="92"/>
      <c r="P320" s="228">
        <f>O320*H320</f>
        <v>0</v>
      </c>
      <c r="Q320" s="228">
        <v>0.0031800000000000001</v>
      </c>
      <c r="R320" s="228">
        <f>Q320*H320</f>
        <v>0.28796808000000002</v>
      </c>
      <c r="S320" s="228">
        <v>0</v>
      </c>
      <c r="T320" s="229">
        <f>S320*H320</f>
        <v>0</v>
      </c>
      <c r="U320" s="39"/>
      <c r="V320" s="39"/>
      <c r="W320" s="39"/>
      <c r="X320" s="39"/>
      <c r="Y320" s="39"/>
      <c r="Z320" s="39"/>
      <c r="AA320" s="39"/>
      <c r="AB320" s="39"/>
      <c r="AC320" s="39"/>
      <c r="AD320" s="39"/>
      <c r="AE320" s="39"/>
      <c r="AR320" s="230" t="s">
        <v>303</v>
      </c>
      <c r="AT320" s="230" t="s">
        <v>164</v>
      </c>
      <c r="AU320" s="230" t="s">
        <v>90</v>
      </c>
      <c r="AY320" s="18" t="s">
        <v>161</v>
      </c>
      <c r="BE320" s="231">
        <f>IF(N320="základní",J320,0)</f>
        <v>0</v>
      </c>
      <c r="BF320" s="231">
        <f>IF(N320="snížená",J320,0)</f>
        <v>0</v>
      </c>
      <c r="BG320" s="231">
        <f>IF(N320="zákl. přenesená",J320,0)</f>
        <v>0</v>
      </c>
      <c r="BH320" s="231">
        <f>IF(N320="sníž. přenesená",J320,0)</f>
        <v>0</v>
      </c>
      <c r="BI320" s="231">
        <f>IF(N320="nulová",J320,0)</f>
        <v>0</v>
      </c>
      <c r="BJ320" s="18" t="s">
        <v>88</v>
      </c>
      <c r="BK320" s="231">
        <f>ROUND(I320*H320,2)</f>
        <v>0</v>
      </c>
      <c r="BL320" s="18" t="s">
        <v>303</v>
      </c>
      <c r="BM320" s="230" t="s">
        <v>1227</v>
      </c>
    </row>
    <row r="321" s="2" customFormat="1" ht="16.5" customHeight="1">
      <c r="A321" s="39"/>
      <c r="B321" s="40"/>
      <c r="C321" s="219" t="s">
        <v>1228</v>
      </c>
      <c r="D321" s="219" t="s">
        <v>164</v>
      </c>
      <c r="E321" s="220" t="s">
        <v>1229</v>
      </c>
      <c r="F321" s="221" t="s">
        <v>1230</v>
      </c>
      <c r="G321" s="222" t="s">
        <v>248</v>
      </c>
      <c r="H321" s="223">
        <v>35.450000000000003</v>
      </c>
      <c r="I321" s="224"/>
      <c r="J321" s="225">
        <f>ROUND(I321*H321,2)</f>
        <v>0</v>
      </c>
      <c r="K321" s="221" t="s">
        <v>168</v>
      </c>
      <c r="L321" s="45"/>
      <c r="M321" s="226" t="s">
        <v>1</v>
      </c>
      <c r="N321" s="227" t="s">
        <v>45</v>
      </c>
      <c r="O321" s="92"/>
      <c r="P321" s="228">
        <f>O321*H321</f>
        <v>0</v>
      </c>
      <c r="Q321" s="228">
        <v>0</v>
      </c>
      <c r="R321" s="228">
        <f>Q321*H321</f>
        <v>0</v>
      </c>
      <c r="S321" s="228">
        <v>3.0000000000000001E-05</v>
      </c>
      <c r="T321" s="229">
        <f>S321*H321</f>
        <v>0.0010635000000000002</v>
      </c>
      <c r="U321" s="39"/>
      <c r="V321" s="39"/>
      <c r="W321" s="39"/>
      <c r="X321" s="39"/>
      <c r="Y321" s="39"/>
      <c r="Z321" s="39"/>
      <c r="AA321" s="39"/>
      <c r="AB321" s="39"/>
      <c r="AC321" s="39"/>
      <c r="AD321" s="39"/>
      <c r="AE321" s="39"/>
      <c r="AR321" s="230" t="s">
        <v>303</v>
      </c>
      <c r="AT321" s="230" t="s">
        <v>164</v>
      </c>
      <c r="AU321" s="230" t="s">
        <v>90</v>
      </c>
      <c r="AY321" s="18" t="s">
        <v>161</v>
      </c>
      <c r="BE321" s="231">
        <f>IF(N321="základní",J321,0)</f>
        <v>0</v>
      </c>
      <c r="BF321" s="231">
        <f>IF(N321="snížená",J321,0)</f>
        <v>0</v>
      </c>
      <c r="BG321" s="231">
        <f>IF(N321="zákl. přenesená",J321,0)</f>
        <v>0</v>
      </c>
      <c r="BH321" s="231">
        <f>IF(N321="sníž. přenesená",J321,0)</f>
        <v>0</v>
      </c>
      <c r="BI321" s="231">
        <f>IF(N321="nulová",J321,0)</f>
        <v>0</v>
      </c>
      <c r="BJ321" s="18" t="s">
        <v>88</v>
      </c>
      <c r="BK321" s="231">
        <f>ROUND(I321*H321,2)</f>
        <v>0</v>
      </c>
      <c r="BL321" s="18" t="s">
        <v>303</v>
      </c>
      <c r="BM321" s="230" t="s">
        <v>1231</v>
      </c>
    </row>
    <row r="322" s="13" customFormat="1">
      <c r="A322" s="13"/>
      <c r="B322" s="241"/>
      <c r="C322" s="242"/>
      <c r="D322" s="232" t="s">
        <v>250</v>
      </c>
      <c r="E322" s="243" t="s">
        <v>1</v>
      </c>
      <c r="F322" s="244" t="s">
        <v>1085</v>
      </c>
      <c r="G322" s="242"/>
      <c r="H322" s="245">
        <v>35.450000000000003</v>
      </c>
      <c r="I322" s="246"/>
      <c r="J322" s="242"/>
      <c r="K322" s="242"/>
      <c r="L322" s="247"/>
      <c r="M322" s="248"/>
      <c r="N322" s="249"/>
      <c r="O322" s="249"/>
      <c r="P322" s="249"/>
      <c r="Q322" s="249"/>
      <c r="R322" s="249"/>
      <c r="S322" s="249"/>
      <c r="T322" s="250"/>
      <c r="U322" s="13"/>
      <c r="V322" s="13"/>
      <c r="W322" s="13"/>
      <c r="X322" s="13"/>
      <c r="Y322" s="13"/>
      <c r="Z322" s="13"/>
      <c r="AA322" s="13"/>
      <c r="AB322" s="13"/>
      <c r="AC322" s="13"/>
      <c r="AD322" s="13"/>
      <c r="AE322" s="13"/>
      <c r="AT322" s="251" t="s">
        <v>250</v>
      </c>
      <c r="AU322" s="251" t="s">
        <v>90</v>
      </c>
      <c r="AV322" s="13" t="s">
        <v>90</v>
      </c>
      <c r="AW322" s="13" t="s">
        <v>36</v>
      </c>
      <c r="AX322" s="13" t="s">
        <v>80</v>
      </c>
      <c r="AY322" s="251" t="s">
        <v>161</v>
      </c>
    </row>
    <row r="323" s="14" customFormat="1">
      <c r="A323" s="14"/>
      <c r="B323" s="252"/>
      <c r="C323" s="253"/>
      <c r="D323" s="232" t="s">
        <v>250</v>
      </c>
      <c r="E323" s="254" t="s">
        <v>1</v>
      </c>
      <c r="F323" s="255" t="s">
        <v>253</v>
      </c>
      <c r="G323" s="253"/>
      <c r="H323" s="256">
        <v>35.450000000000003</v>
      </c>
      <c r="I323" s="257"/>
      <c r="J323" s="253"/>
      <c r="K323" s="253"/>
      <c r="L323" s="258"/>
      <c r="M323" s="259"/>
      <c r="N323" s="260"/>
      <c r="O323" s="260"/>
      <c r="P323" s="260"/>
      <c r="Q323" s="260"/>
      <c r="R323" s="260"/>
      <c r="S323" s="260"/>
      <c r="T323" s="261"/>
      <c r="U323" s="14"/>
      <c r="V323" s="14"/>
      <c r="W323" s="14"/>
      <c r="X323" s="14"/>
      <c r="Y323" s="14"/>
      <c r="Z323" s="14"/>
      <c r="AA323" s="14"/>
      <c r="AB323" s="14"/>
      <c r="AC323" s="14"/>
      <c r="AD323" s="14"/>
      <c r="AE323" s="14"/>
      <c r="AT323" s="262" t="s">
        <v>250</v>
      </c>
      <c r="AU323" s="262" t="s">
        <v>90</v>
      </c>
      <c r="AV323" s="14" t="s">
        <v>184</v>
      </c>
      <c r="AW323" s="14" t="s">
        <v>36</v>
      </c>
      <c r="AX323" s="14" t="s">
        <v>88</v>
      </c>
      <c r="AY323" s="262" t="s">
        <v>161</v>
      </c>
    </row>
    <row r="324" s="2" customFormat="1" ht="16.5" customHeight="1">
      <c r="A324" s="39"/>
      <c r="B324" s="40"/>
      <c r="C324" s="263" t="s">
        <v>1232</v>
      </c>
      <c r="D324" s="263" t="s">
        <v>261</v>
      </c>
      <c r="E324" s="264" t="s">
        <v>1233</v>
      </c>
      <c r="F324" s="265" t="s">
        <v>1234</v>
      </c>
      <c r="G324" s="266" t="s">
        <v>248</v>
      </c>
      <c r="H324" s="267">
        <v>37.222999999999999</v>
      </c>
      <c r="I324" s="268"/>
      <c r="J324" s="269">
        <f>ROUND(I324*H324,2)</f>
        <v>0</v>
      </c>
      <c r="K324" s="265" t="s">
        <v>168</v>
      </c>
      <c r="L324" s="270"/>
      <c r="M324" s="271" t="s">
        <v>1</v>
      </c>
      <c r="N324" s="272" t="s">
        <v>45</v>
      </c>
      <c r="O324" s="92"/>
      <c r="P324" s="228">
        <f>O324*H324</f>
        <v>0</v>
      </c>
      <c r="Q324" s="228">
        <v>4.0000000000000003E-05</v>
      </c>
      <c r="R324" s="228">
        <f>Q324*H324</f>
        <v>0.0014889200000000001</v>
      </c>
      <c r="S324" s="228">
        <v>0</v>
      </c>
      <c r="T324" s="229">
        <f>S324*H324</f>
        <v>0</v>
      </c>
      <c r="U324" s="39"/>
      <c r="V324" s="39"/>
      <c r="W324" s="39"/>
      <c r="X324" s="39"/>
      <c r="Y324" s="39"/>
      <c r="Z324" s="39"/>
      <c r="AA324" s="39"/>
      <c r="AB324" s="39"/>
      <c r="AC324" s="39"/>
      <c r="AD324" s="39"/>
      <c r="AE324" s="39"/>
      <c r="AR324" s="230" t="s">
        <v>309</v>
      </c>
      <c r="AT324" s="230" t="s">
        <v>261</v>
      </c>
      <c r="AU324" s="230" t="s">
        <v>90</v>
      </c>
      <c r="AY324" s="18" t="s">
        <v>161</v>
      </c>
      <c r="BE324" s="231">
        <f>IF(N324="základní",J324,0)</f>
        <v>0</v>
      </c>
      <c r="BF324" s="231">
        <f>IF(N324="snížená",J324,0)</f>
        <v>0</v>
      </c>
      <c r="BG324" s="231">
        <f>IF(N324="zákl. přenesená",J324,0)</f>
        <v>0</v>
      </c>
      <c r="BH324" s="231">
        <f>IF(N324="sníž. přenesená",J324,0)</f>
        <v>0</v>
      </c>
      <c r="BI324" s="231">
        <f>IF(N324="nulová",J324,0)</f>
        <v>0</v>
      </c>
      <c r="BJ324" s="18" t="s">
        <v>88</v>
      </c>
      <c r="BK324" s="231">
        <f>ROUND(I324*H324,2)</f>
        <v>0</v>
      </c>
      <c r="BL324" s="18" t="s">
        <v>303</v>
      </c>
      <c r="BM324" s="230" t="s">
        <v>1235</v>
      </c>
    </row>
    <row r="325" s="13" customFormat="1">
      <c r="A325" s="13"/>
      <c r="B325" s="241"/>
      <c r="C325" s="242"/>
      <c r="D325" s="232" t="s">
        <v>250</v>
      </c>
      <c r="E325" s="242"/>
      <c r="F325" s="244" t="s">
        <v>1236</v>
      </c>
      <c r="G325" s="242"/>
      <c r="H325" s="245">
        <v>37.222999999999999</v>
      </c>
      <c r="I325" s="246"/>
      <c r="J325" s="242"/>
      <c r="K325" s="242"/>
      <c r="L325" s="247"/>
      <c r="M325" s="248"/>
      <c r="N325" s="249"/>
      <c r="O325" s="249"/>
      <c r="P325" s="249"/>
      <c r="Q325" s="249"/>
      <c r="R325" s="249"/>
      <c r="S325" s="249"/>
      <c r="T325" s="250"/>
      <c r="U325" s="13"/>
      <c r="V325" s="13"/>
      <c r="W325" s="13"/>
      <c r="X325" s="13"/>
      <c r="Y325" s="13"/>
      <c r="Z325" s="13"/>
      <c r="AA325" s="13"/>
      <c r="AB325" s="13"/>
      <c r="AC325" s="13"/>
      <c r="AD325" s="13"/>
      <c r="AE325" s="13"/>
      <c r="AT325" s="251" t="s">
        <v>250</v>
      </c>
      <c r="AU325" s="251" t="s">
        <v>90</v>
      </c>
      <c r="AV325" s="13" t="s">
        <v>90</v>
      </c>
      <c r="AW325" s="13" t="s">
        <v>4</v>
      </c>
      <c r="AX325" s="13" t="s">
        <v>88</v>
      </c>
      <c r="AY325" s="251" t="s">
        <v>161</v>
      </c>
    </row>
    <row r="326" s="2" customFormat="1" ht="24.15" customHeight="1">
      <c r="A326" s="39"/>
      <c r="B326" s="40"/>
      <c r="C326" s="263" t="s">
        <v>1237</v>
      </c>
      <c r="D326" s="263" t="s">
        <v>261</v>
      </c>
      <c r="E326" s="264" t="s">
        <v>1238</v>
      </c>
      <c r="F326" s="265" t="s">
        <v>1239</v>
      </c>
      <c r="G326" s="266" t="s">
        <v>441</v>
      </c>
      <c r="H326" s="267">
        <v>37.222999999999999</v>
      </c>
      <c r="I326" s="268"/>
      <c r="J326" s="269">
        <f>ROUND(I326*H326,2)</f>
        <v>0</v>
      </c>
      <c r="K326" s="265" t="s">
        <v>168</v>
      </c>
      <c r="L326" s="270"/>
      <c r="M326" s="271" t="s">
        <v>1</v>
      </c>
      <c r="N326" s="272" t="s">
        <v>45</v>
      </c>
      <c r="O326" s="92"/>
      <c r="P326" s="228">
        <f>O326*H326</f>
        <v>0</v>
      </c>
      <c r="Q326" s="228">
        <v>0</v>
      </c>
      <c r="R326" s="228">
        <f>Q326*H326</f>
        <v>0</v>
      </c>
      <c r="S326" s="228">
        <v>0</v>
      </c>
      <c r="T326" s="229">
        <f>S326*H326</f>
        <v>0</v>
      </c>
      <c r="U326" s="39"/>
      <c r="V326" s="39"/>
      <c r="W326" s="39"/>
      <c r="X326" s="39"/>
      <c r="Y326" s="39"/>
      <c r="Z326" s="39"/>
      <c r="AA326" s="39"/>
      <c r="AB326" s="39"/>
      <c r="AC326" s="39"/>
      <c r="AD326" s="39"/>
      <c r="AE326" s="39"/>
      <c r="AR326" s="230" t="s">
        <v>309</v>
      </c>
      <c r="AT326" s="230" t="s">
        <v>261</v>
      </c>
      <c r="AU326" s="230" t="s">
        <v>90</v>
      </c>
      <c r="AY326" s="18" t="s">
        <v>161</v>
      </c>
      <c r="BE326" s="231">
        <f>IF(N326="základní",J326,0)</f>
        <v>0</v>
      </c>
      <c r="BF326" s="231">
        <f>IF(N326="snížená",J326,0)</f>
        <v>0</v>
      </c>
      <c r="BG326" s="231">
        <f>IF(N326="zákl. přenesená",J326,0)</f>
        <v>0</v>
      </c>
      <c r="BH326" s="231">
        <f>IF(N326="sníž. přenesená",J326,0)</f>
        <v>0</v>
      </c>
      <c r="BI326" s="231">
        <f>IF(N326="nulová",J326,0)</f>
        <v>0</v>
      </c>
      <c r="BJ326" s="18" t="s">
        <v>88</v>
      </c>
      <c r="BK326" s="231">
        <f>ROUND(I326*H326,2)</f>
        <v>0</v>
      </c>
      <c r="BL326" s="18" t="s">
        <v>303</v>
      </c>
      <c r="BM326" s="230" t="s">
        <v>1240</v>
      </c>
    </row>
    <row r="327" s="13" customFormat="1">
      <c r="A327" s="13"/>
      <c r="B327" s="241"/>
      <c r="C327" s="242"/>
      <c r="D327" s="232" t="s">
        <v>250</v>
      </c>
      <c r="E327" s="242"/>
      <c r="F327" s="244" t="s">
        <v>1236</v>
      </c>
      <c r="G327" s="242"/>
      <c r="H327" s="245">
        <v>37.222999999999999</v>
      </c>
      <c r="I327" s="246"/>
      <c r="J327" s="242"/>
      <c r="K327" s="242"/>
      <c r="L327" s="247"/>
      <c r="M327" s="248"/>
      <c r="N327" s="249"/>
      <c r="O327" s="249"/>
      <c r="P327" s="249"/>
      <c r="Q327" s="249"/>
      <c r="R327" s="249"/>
      <c r="S327" s="249"/>
      <c r="T327" s="250"/>
      <c r="U327" s="13"/>
      <c r="V327" s="13"/>
      <c r="W327" s="13"/>
      <c r="X327" s="13"/>
      <c r="Y327" s="13"/>
      <c r="Z327" s="13"/>
      <c r="AA327" s="13"/>
      <c r="AB327" s="13"/>
      <c r="AC327" s="13"/>
      <c r="AD327" s="13"/>
      <c r="AE327" s="13"/>
      <c r="AT327" s="251" t="s">
        <v>250</v>
      </c>
      <c r="AU327" s="251" t="s">
        <v>90</v>
      </c>
      <c r="AV327" s="13" t="s">
        <v>90</v>
      </c>
      <c r="AW327" s="13" t="s">
        <v>4</v>
      </c>
      <c r="AX327" s="13" t="s">
        <v>88</v>
      </c>
      <c r="AY327" s="251" t="s">
        <v>161</v>
      </c>
    </row>
    <row r="328" s="2" customFormat="1" ht="21.75" customHeight="1">
      <c r="A328" s="39"/>
      <c r="B328" s="40"/>
      <c r="C328" s="219" t="s">
        <v>1241</v>
      </c>
      <c r="D328" s="219" t="s">
        <v>164</v>
      </c>
      <c r="E328" s="220" t="s">
        <v>1242</v>
      </c>
      <c r="F328" s="221" t="s">
        <v>1243</v>
      </c>
      <c r="G328" s="222" t="s">
        <v>248</v>
      </c>
      <c r="H328" s="223">
        <v>11.821999999999999</v>
      </c>
      <c r="I328" s="224"/>
      <c r="J328" s="225">
        <f>ROUND(I328*H328,2)</f>
        <v>0</v>
      </c>
      <c r="K328" s="221" t="s">
        <v>168</v>
      </c>
      <c r="L328" s="45"/>
      <c r="M328" s="226" t="s">
        <v>1</v>
      </c>
      <c r="N328" s="227" t="s">
        <v>45</v>
      </c>
      <c r="O328" s="92"/>
      <c r="P328" s="228">
        <f>O328*H328</f>
        <v>0</v>
      </c>
      <c r="Q328" s="228">
        <v>0</v>
      </c>
      <c r="R328" s="228">
        <f>Q328*H328</f>
        <v>0</v>
      </c>
      <c r="S328" s="228">
        <v>3.0000000000000001E-05</v>
      </c>
      <c r="T328" s="229">
        <f>S328*H328</f>
        <v>0.00035465999999999997</v>
      </c>
      <c r="U328" s="39"/>
      <c r="V328" s="39"/>
      <c r="W328" s="39"/>
      <c r="X328" s="39"/>
      <c r="Y328" s="39"/>
      <c r="Z328" s="39"/>
      <c r="AA328" s="39"/>
      <c r="AB328" s="39"/>
      <c r="AC328" s="39"/>
      <c r="AD328" s="39"/>
      <c r="AE328" s="39"/>
      <c r="AR328" s="230" t="s">
        <v>303</v>
      </c>
      <c r="AT328" s="230" t="s">
        <v>164</v>
      </c>
      <c r="AU328" s="230" t="s">
        <v>90</v>
      </c>
      <c r="AY328" s="18" t="s">
        <v>161</v>
      </c>
      <c r="BE328" s="231">
        <f>IF(N328="základní",J328,0)</f>
        <v>0</v>
      </c>
      <c r="BF328" s="231">
        <f>IF(N328="snížená",J328,0)</f>
        <v>0</v>
      </c>
      <c r="BG328" s="231">
        <f>IF(N328="zákl. přenesená",J328,0)</f>
        <v>0</v>
      </c>
      <c r="BH328" s="231">
        <f>IF(N328="sníž. přenesená",J328,0)</f>
        <v>0</v>
      </c>
      <c r="BI328" s="231">
        <f>IF(N328="nulová",J328,0)</f>
        <v>0</v>
      </c>
      <c r="BJ328" s="18" t="s">
        <v>88</v>
      </c>
      <c r="BK328" s="231">
        <f>ROUND(I328*H328,2)</f>
        <v>0</v>
      </c>
      <c r="BL328" s="18" t="s">
        <v>303</v>
      </c>
      <c r="BM328" s="230" t="s">
        <v>1244</v>
      </c>
    </row>
    <row r="329" s="13" customFormat="1">
      <c r="A329" s="13"/>
      <c r="B329" s="241"/>
      <c r="C329" s="242"/>
      <c r="D329" s="232" t="s">
        <v>250</v>
      </c>
      <c r="E329" s="243" t="s">
        <v>1</v>
      </c>
      <c r="F329" s="244" t="s">
        <v>1245</v>
      </c>
      <c r="G329" s="242"/>
      <c r="H329" s="245">
        <v>11.821999999999999</v>
      </c>
      <c r="I329" s="246"/>
      <c r="J329" s="242"/>
      <c r="K329" s="242"/>
      <c r="L329" s="247"/>
      <c r="M329" s="248"/>
      <c r="N329" s="249"/>
      <c r="O329" s="249"/>
      <c r="P329" s="249"/>
      <c r="Q329" s="249"/>
      <c r="R329" s="249"/>
      <c r="S329" s="249"/>
      <c r="T329" s="250"/>
      <c r="U329" s="13"/>
      <c r="V329" s="13"/>
      <c r="W329" s="13"/>
      <c r="X329" s="13"/>
      <c r="Y329" s="13"/>
      <c r="Z329" s="13"/>
      <c r="AA329" s="13"/>
      <c r="AB329" s="13"/>
      <c r="AC329" s="13"/>
      <c r="AD329" s="13"/>
      <c r="AE329" s="13"/>
      <c r="AT329" s="251" t="s">
        <v>250</v>
      </c>
      <c r="AU329" s="251" t="s">
        <v>90</v>
      </c>
      <c r="AV329" s="13" t="s">
        <v>90</v>
      </c>
      <c r="AW329" s="13" t="s">
        <v>36</v>
      </c>
      <c r="AX329" s="13" t="s">
        <v>80</v>
      </c>
      <c r="AY329" s="251" t="s">
        <v>161</v>
      </c>
    </row>
    <row r="330" s="14" customFormat="1">
      <c r="A330" s="14"/>
      <c r="B330" s="252"/>
      <c r="C330" s="253"/>
      <c r="D330" s="232" t="s">
        <v>250</v>
      </c>
      <c r="E330" s="254" t="s">
        <v>1</v>
      </c>
      <c r="F330" s="255" t="s">
        <v>253</v>
      </c>
      <c r="G330" s="253"/>
      <c r="H330" s="256">
        <v>11.821999999999999</v>
      </c>
      <c r="I330" s="257"/>
      <c r="J330" s="253"/>
      <c r="K330" s="253"/>
      <c r="L330" s="258"/>
      <c r="M330" s="259"/>
      <c r="N330" s="260"/>
      <c r="O330" s="260"/>
      <c r="P330" s="260"/>
      <c r="Q330" s="260"/>
      <c r="R330" s="260"/>
      <c r="S330" s="260"/>
      <c r="T330" s="261"/>
      <c r="U330" s="14"/>
      <c r="V330" s="14"/>
      <c r="W330" s="14"/>
      <c r="X330" s="14"/>
      <c r="Y330" s="14"/>
      <c r="Z330" s="14"/>
      <c r="AA330" s="14"/>
      <c r="AB330" s="14"/>
      <c r="AC330" s="14"/>
      <c r="AD330" s="14"/>
      <c r="AE330" s="14"/>
      <c r="AT330" s="262" t="s">
        <v>250</v>
      </c>
      <c r="AU330" s="262" t="s">
        <v>90</v>
      </c>
      <c r="AV330" s="14" t="s">
        <v>184</v>
      </c>
      <c r="AW330" s="14" t="s">
        <v>36</v>
      </c>
      <c r="AX330" s="14" t="s">
        <v>88</v>
      </c>
      <c r="AY330" s="262" t="s">
        <v>161</v>
      </c>
    </row>
    <row r="331" s="2" customFormat="1" ht="16.5" customHeight="1">
      <c r="A331" s="39"/>
      <c r="B331" s="40"/>
      <c r="C331" s="263" t="s">
        <v>1246</v>
      </c>
      <c r="D331" s="263" t="s">
        <v>261</v>
      </c>
      <c r="E331" s="264" t="s">
        <v>1233</v>
      </c>
      <c r="F331" s="265" t="s">
        <v>1234</v>
      </c>
      <c r="G331" s="266" t="s">
        <v>248</v>
      </c>
      <c r="H331" s="267">
        <v>12.413</v>
      </c>
      <c r="I331" s="268"/>
      <c r="J331" s="269">
        <f>ROUND(I331*H331,2)</f>
        <v>0</v>
      </c>
      <c r="K331" s="265" t="s">
        <v>168</v>
      </c>
      <c r="L331" s="270"/>
      <c r="M331" s="271" t="s">
        <v>1</v>
      </c>
      <c r="N331" s="272" t="s">
        <v>45</v>
      </c>
      <c r="O331" s="92"/>
      <c r="P331" s="228">
        <f>O331*H331</f>
        <v>0</v>
      </c>
      <c r="Q331" s="228">
        <v>4.0000000000000003E-05</v>
      </c>
      <c r="R331" s="228">
        <f>Q331*H331</f>
        <v>0.00049652000000000008</v>
      </c>
      <c r="S331" s="228">
        <v>0</v>
      </c>
      <c r="T331" s="229">
        <f>S331*H331</f>
        <v>0</v>
      </c>
      <c r="U331" s="39"/>
      <c r="V331" s="39"/>
      <c r="W331" s="39"/>
      <c r="X331" s="39"/>
      <c r="Y331" s="39"/>
      <c r="Z331" s="39"/>
      <c r="AA331" s="39"/>
      <c r="AB331" s="39"/>
      <c r="AC331" s="39"/>
      <c r="AD331" s="39"/>
      <c r="AE331" s="39"/>
      <c r="AR331" s="230" t="s">
        <v>309</v>
      </c>
      <c r="AT331" s="230" t="s">
        <v>261</v>
      </c>
      <c r="AU331" s="230" t="s">
        <v>90</v>
      </c>
      <c r="AY331" s="18" t="s">
        <v>161</v>
      </c>
      <c r="BE331" s="231">
        <f>IF(N331="základní",J331,0)</f>
        <v>0</v>
      </c>
      <c r="BF331" s="231">
        <f>IF(N331="snížená",J331,0)</f>
        <v>0</v>
      </c>
      <c r="BG331" s="231">
        <f>IF(N331="zákl. přenesená",J331,0)</f>
        <v>0</v>
      </c>
      <c r="BH331" s="231">
        <f>IF(N331="sníž. přenesená",J331,0)</f>
        <v>0</v>
      </c>
      <c r="BI331" s="231">
        <f>IF(N331="nulová",J331,0)</f>
        <v>0</v>
      </c>
      <c r="BJ331" s="18" t="s">
        <v>88</v>
      </c>
      <c r="BK331" s="231">
        <f>ROUND(I331*H331,2)</f>
        <v>0</v>
      </c>
      <c r="BL331" s="18" t="s">
        <v>303</v>
      </c>
      <c r="BM331" s="230" t="s">
        <v>1247</v>
      </c>
    </row>
    <row r="332" s="13" customFormat="1">
      <c r="A332" s="13"/>
      <c r="B332" s="241"/>
      <c r="C332" s="242"/>
      <c r="D332" s="232" t="s">
        <v>250</v>
      </c>
      <c r="E332" s="242"/>
      <c r="F332" s="244" t="s">
        <v>1248</v>
      </c>
      <c r="G332" s="242"/>
      <c r="H332" s="245">
        <v>12.413</v>
      </c>
      <c r="I332" s="246"/>
      <c r="J332" s="242"/>
      <c r="K332" s="242"/>
      <c r="L332" s="247"/>
      <c r="M332" s="248"/>
      <c r="N332" s="249"/>
      <c r="O332" s="249"/>
      <c r="P332" s="249"/>
      <c r="Q332" s="249"/>
      <c r="R332" s="249"/>
      <c r="S332" s="249"/>
      <c r="T332" s="250"/>
      <c r="U332" s="13"/>
      <c r="V332" s="13"/>
      <c r="W332" s="13"/>
      <c r="X332" s="13"/>
      <c r="Y332" s="13"/>
      <c r="Z332" s="13"/>
      <c r="AA332" s="13"/>
      <c r="AB332" s="13"/>
      <c r="AC332" s="13"/>
      <c r="AD332" s="13"/>
      <c r="AE332" s="13"/>
      <c r="AT332" s="251" t="s">
        <v>250</v>
      </c>
      <c r="AU332" s="251" t="s">
        <v>90</v>
      </c>
      <c r="AV332" s="13" t="s">
        <v>90</v>
      </c>
      <c r="AW332" s="13" t="s">
        <v>4</v>
      </c>
      <c r="AX332" s="13" t="s">
        <v>88</v>
      </c>
      <c r="AY332" s="251" t="s">
        <v>161</v>
      </c>
    </row>
    <row r="333" s="2" customFormat="1" ht="24.15" customHeight="1">
      <c r="A333" s="39"/>
      <c r="B333" s="40"/>
      <c r="C333" s="263" t="s">
        <v>1249</v>
      </c>
      <c r="D333" s="263" t="s">
        <v>261</v>
      </c>
      <c r="E333" s="264" t="s">
        <v>1238</v>
      </c>
      <c r="F333" s="265" t="s">
        <v>1239</v>
      </c>
      <c r="G333" s="266" t="s">
        <v>441</v>
      </c>
      <c r="H333" s="267">
        <v>12.413</v>
      </c>
      <c r="I333" s="268"/>
      <c r="J333" s="269">
        <f>ROUND(I333*H333,2)</f>
        <v>0</v>
      </c>
      <c r="K333" s="265" t="s">
        <v>168</v>
      </c>
      <c r="L333" s="270"/>
      <c r="M333" s="271" t="s">
        <v>1</v>
      </c>
      <c r="N333" s="272" t="s">
        <v>45</v>
      </c>
      <c r="O333" s="92"/>
      <c r="P333" s="228">
        <f>O333*H333</f>
        <v>0</v>
      </c>
      <c r="Q333" s="228">
        <v>0</v>
      </c>
      <c r="R333" s="228">
        <f>Q333*H333</f>
        <v>0</v>
      </c>
      <c r="S333" s="228">
        <v>0</v>
      </c>
      <c r="T333" s="229">
        <f>S333*H333</f>
        <v>0</v>
      </c>
      <c r="U333" s="39"/>
      <c r="V333" s="39"/>
      <c r="W333" s="39"/>
      <c r="X333" s="39"/>
      <c r="Y333" s="39"/>
      <c r="Z333" s="39"/>
      <c r="AA333" s="39"/>
      <c r="AB333" s="39"/>
      <c r="AC333" s="39"/>
      <c r="AD333" s="39"/>
      <c r="AE333" s="39"/>
      <c r="AR333" s="230" t="s">
        <v>309</v>
      </c>
      <c r="AT333" s="230" t="s">
        <v>261</v>
      </c>
      <c r="AU333" s="230" t="s">
        <v>90</v>
      </c>
      <c r="AY333" s="18" t="s">
        <v>161</v>
      </c>
      <c r="BE333" s="231">
        <f>IF(N333="základní",J333,0)</f>
        <v>0</v>
      </c>
      <c r="BF333" s="231">
        <f>IF(N333="snížená",J333,0)</f>
        <v>0</v>
      </c>
      <c r="BG333" s="231">
        <f>IF(N333="zákl. přenesená",J333,0)</f>
        <v>0</v>
      </c>
      <c r="BH333" s="231">
        <f>IF(N333="sníž. přenesená",J333,0)</f>
        <v>0</v>
      </c>
      <c r="BI333" s="231">
        <f>IF(N333="nulová",J333,0)</f>
        <v>0</v>
      </c>
      <c r="BJ333" s="18" t="s">
        <v>88</v>
      </c>
      <c r="BK333" s="231">
        <f>ROUND(I333*H333,2)</f>
        <v>0</v>
      </c>
      <c r="BL333" s="18" t="s">
        <v>303</v>
      </c>
      <c r="BM333" s="230" t="s">
        <v>1250</v>
      </c>
    </row>
    <row r="334" s="13" customFormat="1">
      <c r="A334" s="13"/>
      <c r="B334" s="241"/>
      <c r="C334" s="242"/>
      <c r="D334" s="232" t="s">
        <v>250</v>
      </c>
      <c r="E334" s="242"/>
      <c r="F334" s="244" t="s">
        <v>1248</v>
      </c>
      <c r="G334" s="242"/>
      <c r="H334" s="245">
        <v>12.413</v>
      </c>
      <c r="I334" s="246"/>
      <c r="J334" s="242"/>
      <c r="K334" s="242"/>
      <c r="L334" s="247"/>
      <c r="M334" s="248"/>
      <c r="N334" s="249"/>
      <c r="O334" s="249"/>
      <c r="P334" s="249"/>
      <c r="Q334" s="249"/>
      <c r="R334" s="249"/>
      <c r="S334" s="249"/>
      <c r="T334" s="250"/>
      <c r="U334" s="13"/>
      <c r="V334" s="13"/>
      <c r="W334" s="13"/>
      <c r="X334" s="13"/>
      <c r="Y334" s="13"/>
      <c r="Z334" s="13"/>
      <c r="AA334" s="13"/>
      <c r="AB334" s="13"/>
      <c r="AC334" s="13"/>
      <c r="AD334" s="13"/>
      <c r="AE334" s="13"/>
      <c r="AT334" s="251" t="s">
        <v>250</v>
      </c>
      <c r="AU334" s="251" t="s">
        <v>90</v>
      </c>
      <c r="AV334" s="13" t="s">
        <v>90</v>
      </c>
      <c r="AW334" s="13" t="s">
        <v>4</v>
      </c>
      <c r="AX334" s="13" t="s">
        <v>88</v>
      </c>
      <c r="AY334" s="251" t="s">
        <v>161</v>
      </c>
    </row>
    <row r="335" s="2" customFormat="1" ht="24.15" customHeight="1">
      <c r="A335" s="39"/>
      <c r="B335" s="40"/>
      <c r="C335" s="219" t="s">
        <v>1251</v>
      </c>
      <c r="D335" s="219" t="s">
        <v>164</v>
      </c>
      <c r="E335" s="220" t="s">
        <v>1252</v>
      </c>
      <c r="F335" s="221" t="s">
        <v>1253</v>
      </c>
      <c r="G335" s="222" t="s">
        <v>248</v>
      </c>
      <c r="H335" s="223">
        <v>90.555999999999997</v>
      </c>
      <c r="I335" s="224"/>
      <c r="J335" s="225">
        <f>ROUND(I335*H335,2)</f>
        <v>0</v>
      </c>
      <c r="K335" s="221" t="s">
        <v>168</v>
      </c>
      <c r="L335" s="45"/>
      <c r="M335" s="226" t="s">
        <v>1</v>
      </c>
      <c r="N335" s="227" t="s">
        <v>45</v>
      </c>
      <c r="O335" s="92"/>
      <c r="P335" s="228">
        <f>O335*H335</f>
        <v>0</v>
      </c>
      <c r="Q335" s="228">
        <v>0.00021000000000000001</v>
      </c>
      <c r="R335" s="228">
        <f>Q335*H335</f>
        <v>0.019016760000000001</v>
      </c>
      <c r="S335" s="228">
        <v>0</v>
      </c>
      <c r="T335" s="229">
        <f>S335*H335</f>
        <v>0</v>
      </c>
      <c r="U335" s="39"/>
      <c r="V335" s="39"/>
      <c r="W335" s="39"/>
      <c r="X335" s="39"/>
      <c r="Y335" s="39"/>
      <c r="Z335" s="39"/>
      <c r="AA335" s="39"/>
      <c r="AB335" s="39"/>
      <c r="AC335" s="39"/>
      <c r="AD335" s="39"/>
      <c r="AE335" s="39"/>
      <c r="AR335" s="230" t="s">
        <v>303</v>
      </c>
      <c r="AT335" s="230" t="s">
        <v>164</v>
      </c>
      <c r="AU335" s="230" t="s">
        <v>90</v>
      </c>
      <c r="AY335" s="18" t="s">
        <v>161</v>
      </c>
      <c r="BE335" s="231">
        <f>IF(N335="základní",J335,0)</f>
        <v>0</v>
      </c>
      <c r="BF335" s="231">
        <f>IF(N335="snížená",J335,0)</f>
        <v>0</v>
      </c>
      <c r="BG335" s="231">
        <f>IF(N335="zákl. přenesená",J335,0)</f>
        <v>0</v>
      </c>
      <c r="BH335" s="231">
        <f>IF(N335="sníž. přenesená",J335,0)</f>
        <v>0</v>
      </c>
      <c r="BI335" s="231">
        <f>IF(N335="nulová",J335,0)</f>
        <v>0</v>
      </c>
      <c r="BJ335" s="18" t="s">
        <v>88</v>
      </c>
      <c r="BK335" s="231">
        <f>ROUND(I335*H335,2)</f>
        <v>0</v>
      </c>
      <c r="BL335" s="18" t="s">
        <v>303</v>
      </c>
      <c r="BM335" s="230" t="s">
        <v>1254</v>
      </c>
    </row>
    <row r="336" s="2" customFormat="1" ht="24.15" customHeight="1">
      <c r="A336" s="39"/>
      <c r="B336" s="40"/>
      <c r="C336" s="219" t="s">
        <v>1255</v>
      </c>
      <c r="D336" s="219" t="s">
        <v>164</v>
      </c>
      <c r="E336" s="220" t="s">
        <v>1256</v>
      </c>
      <c r="F336" s="221" t="s">
        <v>1257</v>
      </c>
      <c r="G336" s="222" t="s">
        <v>248</v>
      </c>
      <c r="H336" s="223">
        <v>9.5999999999999996</v>
      </c>
      <c r="I336" s="224"/>
      <c r="J336" s="225">
        <f>ROUND(I336*H336,2)</f>
        <v>0</v>
      </c>
      <c r="K336" s="221" t="s">
        <v>168</v>
      </c>
      <c r="L336" s="45"/>
      <c r="M336" s="226" t="s">
        <v>1</v>
      </c>
      <c r="N336" s="227" t="s">
        <v>45</v>
      </c>
      <c r="O336" s="92"/>
      <c r="P336" s="228">
        <f>O336*H336</f>
        <v>0</v>
      </c>
      <c r="Q336" s="228">
        <v>2.0000000000000002E-05</v>
      </c>
      <c r="R336" s="228">
        <f>Q336*H336</f>
        <v>0.00019200000000000001</v>
      </c>
      <c r="S336" s="228">
        <v>0</v>
      </c>
      <c r="T336" s="229">
        <f>S336*H336</f>
        <v>0</v>
      </c>
      <c r="U336" s="39"/>
      <c r="V336" s="39"/>
      <c r="W336" s="39"/>
      <c r="X336" s="39"/>
      <c r="Y336" s="39"/>
      <c r="Z336" s="39"/>
      <c r="AA336" s="39"/>
      <c r="AB336" s="39"/>
      <c r="AC336" s="39"/>
      <c r="AD336" s="39"/>
      <c r="AE336" s="39"/>
      <c r="AR336" s="230" t="s">
        <v>303</v>
      </c>
      <c r="AT336" s="230" t="s">
        <v>164</v>
      </c>
      <c r="AU336" s="230" t="s">
        <v>90</v>
      </c>
      <c r="AY336" s="18" t="s">
        <v>161</v>
      </c>
      <c r="BE336" s="231">
        <f>IF(N336="základní",J336,0)</f>
        <v>0</v>
      </c>
      <c r="BF336" s="231">
        <f>IF(N336="snížená",J336,0)</f>
        <v>0</v>
      </c>
      <c r="BG336" s="231">
        <f>IF(N336="zákl. přenesená",J336,0)</f>
        <v>0</v>
      </c>
      <c r="BH336" s="231">
        <f>IF(N336="sníž. přenesená",J336,0)</f>
        <v>0</v>
      </c>
      <c r="BI336" s="231">
        <f>IF(N336="nulová",J336,0)</f>
        <v>0</v>
      </c>
      <c r="BJ336" s="18" t="s">
        <v>88</v>
      </c>
      <c r="BK336" s="231">
        <f>ROUND(I336*H336,2)</f>
        <v>0</v>
      </c>
      <c r="BL336" s="18" t="s">
        <v>303</v>
      </c>
      <c r="BM336" s="230" t="s">
        <v>1258</v>
      </c>
    </row>
    <row r="337" s="2" customFormat="1" ht="24.15" customHeight="1">
      <c r="A337" s="39"/>
      <c r="B337" s="40"/>
      <c r="C337" s="219" t="s">
        <v>1259</v>
      </c>
      <c r="D337" s="219" t="s">
        <v>164</v>
      </c>
      <c r="E337" s="220" t="s">
        <v>1260</v>
      </c>
      <c r="F337" s="221" t="s">
        <v>1261</v>
      </c>
      <c r="G337" s="222" t="s">
        <v>248</v>
      </c>
      <c r="H337" s="223">
        <v>2.222</v>
      </c>
      <c r="I337" s="224"/>
      <c r="J337" s="225">
        <f>ROUND(I337*H337,2)</f>
        <v>0</v>
      </c>
      <c r="K337" s="221" t="s">
        <v>168</v>
      </c>
      <c r="L337" s="45"/>
      <c r="M337" s="226" t="s">
        <v>1</v>
      </c>
      <c r="N337" s="227" t="s">
        <v>45</v>
      </c>
      <c r="O337" s="92"/>
      <c r="P337" s="228">
        <f>O337*H337</f>
        <v>0</v>
      </c>
      <c r="Q337" s="228">
        <v>1.0000000000000001E-05</v>
      </c>
      <c r="R337" s="228">
        <f>Q337*H337</f>
        <v>2.2220000000000001E-05</v>
      </c>
      <c r="S337" s="228">
        <v>0</v>
      </c>
      <c r="T337" s="229">
        <f>S337*H337</f>
        <v>0</v>
      </c>
      <c r="U337" s="39"/>
      <c r="V337" s="39"/>
      <c r="W337" s="39"/>
      <c r="X337" s="39"/>
      <c r="Y337" s="39"/>
      <c r="Z337" s="39"/>
      <c r="AA337" s="39"/>
      <c r="AB337" s="39"/>
      <c r="AC337" s="39"/>
      <c r="AD337" s="39"/>
      <c r="AE337" s="39"/>
      <c r="AR337" s="230" t="s">
        <v>303</v>
      </c>
      <c r="AT337" s="230" t="s">
        <v>164</v>
      </c>
      <c r="AU337" s="230" t="s">
        <v>90</v>
      </c>
      <c r="AY337" s="18" t="s">
        <v>161</v>
      </c>
      <c r="BE337" s="231">
        <f>IF(N337="základní",J337,0)</f>
        <v>0</v>
      </c>
      <c r="BF337" s="231">
        <f>IF(N337="snížená",J337,0)</f>
        <v>0</v>
      </c>
      <c r="BG337" s="231">
        <f>IF(N337="zákl. přenesená",J337,0)</f>
        <v>0</v>
      </c>
      <c r="BH337" s="231">
        <f>IF(N337="sníž. přenesená",J337,0)</f>
        <v>0</v>
      </c>
      <c r="BI337" s="231">
        <f>IF(N337="nulová",J337,0)</f>
        <v>0</v>
      </c>
      <c r="BJ337" s="18" t="s">
        <v>88</v>
      </c>
      <c r="BK337" s="231">
        <f>ROUND(I337*H337,2)</f>
        <v>0</v>
      </c>
      <c r="BL337" s="18" t="s">
        <v>303</v>
      </c>
      <c r="BM337" s="230" t="s">
        <v>1262</v>
      </c>
    </row>
    <row r="338" s="2" customFormat="1" ht="24.15" customHeight="1">
      <c r="A338" s="39"/>
      <c r="B338" s="40"/>
      <c r="C338" s="219" t="s">
        <v>1263</v>
      </c>
      <c r="D338" s="219" t="s">
        <v>164</v>
      </c>
      <c r="E338" s="220" t="s">
        <v>1264</v>
      </c>
      <c r="F338" s="221" t="s">
        <v>1265</v>
      </c>
      <c r="G338" s="222" t="s">
        <v>248</v>
      </c>
      <c r="H338" s="223">
        <v>35.450000000000003</v>
      </c>
      <c r="I338" s="224"/>
      <c r="J338" s="225">
        <f>ROUND(I338*H338,2)</f>
        <v>0</v>
      </c>
      <c r="K338" s="221" t="s">
        <v>168</v>
      </c>
      <c r="L338" s="45"/>
      <c r="M338" s="226" t="s">
        <v>1</v>
      </c>
      <c r="N338" s="227" t="s">
        <v>45</v>
      </c>
      <c r="O338" s="92"/>
      <c r="P338" s="228">
        <f>O338*H338</f>
        <v>0</v>
      </c>
      <c r="Q338" s="228">
        <v>1.0000000000000001E-05</v>
      </c>
      <c r="R338" s="228">
        <f>Q338*H338</f>
        <v>0.00035450000000000005</v>
      </c>
      <c r="S338" s="228">
        <v>0</v>
      </c>
      <c r="T338" s="229">
        <f>S338*H338</f>
        <v>0</v>
      </c>
      <c r="U338" s="39"/>
      <c r="V338" s="39"/>
      <c r="W338" s="39"/>
      <c r="X338" s="39"/>
      <c r="Y338" s="39"/>
      <c r="Z338" s="39"/>
      <c r="AA338" s="39"/>
      <c r="AB338" s="39"/>
      <c r="AC338" s="39"/>
      <c r="AD338" s="39"/>
      <c r="AE338" s="39"/>
      <c r="AR338" s="230" t="s">
        <v>303</v>
      </c>
      <c r="AT338" s="230" t="s">
        <v>164</v>
      </c>
      <c r="AU338" s="230" t="s">
        <v>90</v>
      </c>
      <c r="AY338" s="18" t="s">
        <v>161</v>
      </c>
      <c r="BE338" s="231">
        <f>IF(N338="základní",J338,0)</f>
        <v>0</v>
      </c>
      <c r="BF338" s="231">
        <f>IF(N338="snížená",J338,0)</f>
        <v>0</v>
      </c>
      <c r="BG338" s="231">
        <f>IF(N338="zákl. přenesená",J338,0)</f>
        <v>0</v>
      </c>
      <c r="BH338" s="231">
        <f>IF(N338="sníž. přenesená",J338,0)</f>
        <v>0</v>
      </c>
      <c r="BI338" s="231">
        <f>IF(N338="nulová",J338,0)</f>
        <v>0</v>
      </c>
      <c r="BJ338" s="18" t="s">
        <v>88</v>
      </c>
      <c r="BK338" s="231">
        <f>ROUND(I338*H338,2)</f>
        <v>0</v>
      </c>
      <c r="BL338" s="18" t="s">
        <v>303</v>
      </c>
      <c r="BM338" s="230" t="s">
        <v>1266</v>
      </c>
    </row>
    <row r="339" s="2" customFormat="1" ht="33" customHeight="1">
      <c r="A339" s="39"/>
      <c r="B339" s="40"/>
      <c r="C339" s="219" t="s">
        <v>121</v>
      </c>
      <c r="D339" s="219" t="s">
        <v>164</v>
      </c>
      <c r="E339" s="220" t="s">
        <v>1267</v>
      </c>
      <c r="F339" s="221" t="s">
        <v>1268</v>
      </c>
      <c r="G339" s="222" t="s">
        <v>248</v>
      </c>
      <c r="H339" s="223">
        <v>90.555999999999997</v>
      </c>
      <c r="I339" s="224"/>
      <c r="J339" s="225">
        <f>ROUND(I339*H339,2)</f>
        <v>0</v>
      </c>
      <c r="K339" s="221" t="s">
        <v>168</v>
      </c>
      <c r="L339" s="45"/>
      <c r="M339" s="226" t="s">
        <v>1</v>
      </c>
      <c r="N339" s="227" t="s">
        <v>45</v>
      </c>
      <c r="O339" s="92"/>
      <c r="P339" s="228">
        <f>O339*H339</f>
        <v>0</v>
      </c>
      <c r="Q339" s="228">
        <v>0.00029</v>
      </c>
      <c r="R339" s="228">
        <f>Q339*H339</f>
        <v>0.026261239999999998</v>
      </c>
      <c r="S339" s="228">
        <v>0</v>
      </c>
      <c r="T339" s="229">
        <f>S339*H339</f>
        <v>0</v>
      </c>
      <c r="U339" s="39"/>
      <c r="V339" s="39"/>
      <c r="W339" s="39"/>
      <c r="X339" s="39"/>
      <c r="Y339" s="39"/>
      <c r="Z339" s="39"/>
      <c r="AA339" s="39"/>
      <c r="AB339" s="39"/>
      <c r="AC339" s="39"/>
      <c r="AD339" s="39"/>
      <c r="AE339" s="39"/>
      <c r="AR339" s="230" t="s">
        <v>303</v>
      </c>
      <c r="AT339" s="230" t="s">
        <v>164</v>
      </c>
      <c r="AU339" s="230" t="s">
        <v>90</v>
      </c>
      <c r="AY339" s="18" t="s">
        <v>161</v>
      </c>
      <c r="BE339" s="231">
        <f>IF(N339="základní",J339,0)</f>
        <v>0</v>
      </c>
      <c r="BF339" s="231">
        <f>IF(N339="snížená",J339,0)</f>
        <v>0</v>
      </c>
      <c r="BG339" s="231">
        <f>IF(N339="zákl. přenesená",J339,0)</f>
        <v>0</v>
      </c>
      <c r="BH339" s="231">
        <f>IF(N339="sníž. přenesená",J339,0)</f>
        <v>0</v>
      </c>
      <c r="BI339" s="231">
        <f>IF(N339="nulová",J339,0)</f>
        <v>0</v>
      </c>
      <c r="BJ339" s="18" t="s">
        <v>88</v>
      </c>
      <c r="BK339" s="231">
        <f>ROUND(I339*H339,2)</f>
        <v>0</v>
      </c>
      <c r="BL339" s="18" t="s">
        <v>303</v>
      </c>
      <c r="BM339" s="230" t="s">
        <v>1269</v>
      </c>
    </row>
    <row r="340" s="12" customFormat="1" ht="25.92" customHeight="1">
      <c r="A340" s="12"/>
      <c r="B340" s="203"/>
      <c r="C340" s="204"/>
      <c r="D340" s="205" t="s">
        <v>79</v>
      </c>
      <c r="E340" s="206" t="s">
        <v>813</v>
      </c>
      <c r="F340" s="206" t="s">
        <v>814</v>
      </c>
      <c r="G340" s="204"/>
      <c r="H340" s="204"/>
      <c r="I340" s="207"/>
      <c r="J340" s="208">
        <f>BK340</f>
        <v>0</v>
      </c>
      <c r="K340" s="204"/>
      <c r="L340" s="209"/>
      <c r="M340" s="210"/>
      <c r="N340" s="211"/>
      <c r="O340" s="211"/>
      <c r="P340" s="212">
        <f>SUM(P341:P344)</f>
        <v>0</v>
      </c>
      <c r="Q340" s="211"/>
      <c r="R340" s="212">
        <f>SUM(R341:R344)</f>
        <v>0</v>
      </c>
      <c r="S340" s="211"/>
      <c r="T340" s="213">
        <f>SUM(T341:T344)</f>
        <v>0</v>
      </c>
      <c r="U340" s="12"/>
      <c r="V340" s="12"/>
      <c r="W340" s="12"/>
      <c r="X340" s="12"/>
      <c r="Y340" s="12"/>
      <c r="Z340" s="12"/>
      <c r="AA340" s="12"/>
      <c r="AB340" s="12"/>
      <c r="AC340" s="12"/>
      <c r="AD340" s="12"/>
      <c r="AE340" s="12"/>
      <c r="AR340" s="214" t="s">
        <v>184</v>
      </c>
      <c r="AT340" s="215" t="s">
        <v>79</v>
      </c>
      <c r="AU340" s="215" t="s">
        <v>80</v>
      </c>
      <c r="AY340" s="214" t="s">
        <v>161</v>
      </c>
      <c r="BK340" s="216">
        <f>SUM(BK341:BK344)</f>
        <v>0</v>
      </c>
    </row>
    <row r="341" s="2" customFormat="1" ht="16.5" customHeight="1">
      <c r="A341" s="39"/>
      <c r="B341" s="40"/>
      <c r="C341" s="219" t="s">
        <v>124</v>
      </c>
      <c r="D341" s="219" t="s">
        <v>164</v>
      </c>
      <c r="E341" s="220" t="s">
        <v>1270</v>
      </c>
      <c r="F341" s="221" t="s">
        <v>1271</v>
      </c>
      <c r="G341" s="222" t="s">
        <v>406</v>
      </c>
      <c r="H341" s="223">
        <v>16</v>
      </c>
      <c r="I341" s="224"/>
      <c r="J341" s="225">
        <f>ROUND(I341*H341,2)</f>
        <v>0</v>
      </c>
      <c r="K341" s="221" t="s">
        <v>168</v>
      </c>
      <c r="L341" s="45"/>
      <c r="M341" s="226" t="s">
        <v>1</v>
      </c>
      <c r="N341" s="227" t="s">
        <v>45</v>
      </c>
      <c r="O341" s="92"/>
      <c r="P341" s="228">
        <f>O341*H341</f>
        <v>0</v>
      </c>
      <c r="Q341" s="228">
        <v>0</v>
      </c>
      <c r="R341" s="228">
        <f>Q341*H341</f>
        <v>0</v>
      </c>
      <c r="S341" s="228">
        <v>0</v>
      </c>
      <c r="T341" s="229">
        <f>S341*H341</f>
        <v>0</v>
      </c>
      <c r="U341" s="39"/>
      <c r="V341" s="39"/>
      <c r="W341" s="39"/>
      <c r="X341" s="39"/>
      <c r="Y341" s="39"/>
      <c r="Z341" s="39"/>
      <c r="AA341" s="39"/>
      <c r="AB341" s="39"/>
      <c r="AC341" s="39"/>
      <c r="AD341" s="39"/>
      <c r="AE341" s="39"/>
      <c r="AR341" s="230" t="s">
        <v>407</v>
      </c>
      <c r="AT341" s="230" t="s">
        <v>164</v>
      </c>
      <c r="AU341" s="230" t="s">
        <v>88</v>
      </c>
      <c r="AY341" s="18" t="s">
        <v>161</v>
      </c>
      <c r="BE341" s="231">
        <f>IF(N341="základní",J341,0)</f>
        <v>0</v>
      </c>
      <c r="BF341" s="231">
        <f>IF(N341="snížená",J341,0)</f>
        <v>0</v>
      </c>
      <c r="BG341" s="231">
        <f>IF(N341="zákl. přenesená",J341,0)</f>
        <v>0</v>
      </c>
      <c r="BH341" s="231">
        <f>IF(N341="sníž. přenesená",J341,0)</f>
        <v>0</v>
      </c>
      <c r="BI341" s="231">
        <f>IF(N341="nulová",J341,0)</f>
        <v>0</v>
      </c>
      <c r="BJ341" s="18" t="s">
        <v>88</v>
      </c>
      <c r="BK341" s="231">
        <f>ROUND(I341*H341,2)</f>
        <v>0</v>
      </c>
      <c r="BL341" s="18" t="s">
        <v>407</v>
      </c>
      <c r="BM341" s="230" t="s">
        <v>1272</v>
      </c>
    </row>
    <row r="342" s="2" customFormat="1">
      <c r="A342" s="39"/>
      <c r="B342" s="40"/>
      <c r="C342" s="41"/>
      <c r="D342" s="232" t="s">
        <v>171</v>
      </c>
      <c r="E342" s="41"/>
      <c r="F342" s="233" t="s">
        <v>1273</v>
      </c>
      <c r="G342" s="41"/>
      <c r="H342" s="41"/>
      <c r="I342" s="234"/>
      <c r="J342" s="41"/>
      <c r="K342" s="41"/>
      <c r="L342" s="45"/>
      <c r="M342" s="235"/>
      <c r="N342" s="236"/>
      <c r="O342" s="92"/>
      <c r="P342" s="92"/>
      <c r="Q342" s="92"/>
      <c r="R342" s="92"/>
      <c r="S342" s="92"/>
      <c r="T342" s="93"/>
      <c r="U342" s="39"/>
      <c r="V342" s="39"/>
      <c r="W342" s="39"/>
      <c r="X342" s="39"/>
      <c r="Y342" s="39"/>
      <c r="Z342" s="39"/>
      <c r="AA342" s="39"/>
      <c r="AB342" s="39"/>
      <c r="AC342" s="39"/>
      <c r="AD342" s="39"/>
      <c r="AE342" s="39"/>
      <c r="AT342" s="18" t="s">
        <v>171</v>
      </c>
      <c r="AU342" s="18" t="s">
        <v>88</v>
      </c>
    </row>
    <row r="343" s="2" customFormat="1" ht="16.5" customHeight="1">
      <c r="A343" s="39"/>
      <c r="B343" s="40"/>
      <c r="C343" s="219" t="s">
        <v>127</v>
      </c>
      <c r="D343" s="219" t="s">
        <v>164</v>
      </c>
      <c r="E343" s="220" t="s">
        <v>1274</v>
      </c>
      <c r="F343" s="221" t="s">
        <v>1275</v>
      </c>
      <c r="G343" s="222" t="s">
        <v>406</v>
      </c>
      <c r="H343" s="223">
        <v>16</v>
      </c>
      <c r="I343" s="224"/>
      <c r="J343" s="225">
        <f>ROUND(I343*H343,2)</f>
        <v>0</v>
      </c>
      <c r="K343" s="221" t="s">
        <v>168</v>
      </c>
      <c r="L343" s="45"/>
      <c r="M343" s="226" t="s">
        <v>1</v>
      </c>
      <c r="N343" s="227" t="s">
        <v>45</v>
      </c>
      <c r="O343" s="92"/>
      <c r="P343" s="228">
        <f>O343*H343</f>
        <v>0</v>
      </c>
      <c r="Q343" s="228">
        <v>0</v>
      </c>
      <c r="R343" s="228">
        <f>Q343*H343</f>
        <v>0</v>
      </c>
      <c r="S343" s="228">
        <v>0</v>
      </c>
      <c r="T343" s="229">
        <f>S343*H343</f>
        <v>0</v>
      </c>
      <c r="U343" s="39"/>
      <c r="V343" s="39"/>
      <c r="W343" s="39"/>
      <c r="X343" s="39"/>
      <c r="Y343" s="39"/>
      <c r="Z343" s="39"/>
      <c r="AA343" s="39"/>
      <c r="AB343" s="39"/>
      <c r="AC343" s="39"/>
      <c r="AD343" s="39"/>
      <c r="AE343" s="39"/>
      <c r="AR343" s="230" t="s">
        <v>407</v>
      </c>
      <c r="AT343" s="230" t="s">
        <v>164</v>
      </c>
      <c r="AU343" s="230" t="s">
        <v>88</v>
      </c>
      <c r="AY343" s="18" t="s">
        <v>161</v>
      </c>
      <c r="BE343" s="231">
        <f>IF(N343="základní",J343,0)</f>
        <v>0</v>
      </c>
      <c r="BF343" s="231">
        <f>IF(N343="snížená",J343,0)</f>
        <v>0</v>
      </c>
      <c r="BG343" s="231">
        <f>IF(N343="zákl. přenesená",J343,0)</f>
        <v>0</v>
      </c>
      <c r="BH343" s="231">
        <f>IF(N343="sníž. přenesená",J343,0)</f>
        <v>0</v>
      </c>
      <c r="BI343" s="231">
        <f>IF(N343="nulová",J343,0)</f>
        <v>0</v>
      </c>
      <c r="BJ343" s="18" t="s">
        <v>88</v>
      </c>
      <c r="BK343" s="231">
        <f>ROUND(I343*H343,2)</f>
        <v>0</v>
      </c>
      <c r="BL343" s="18" t="s">
        <v>407</v>
      </c>
      <c r="BM343" s="230" t="s">
        <v>1276</v>
      </c>
    </row>
    <row r="344" s="2" customFormat="1">
      <c r="A344" s="39"/>
      <c r="B344" s="40"/>
      <c r="C344" s="41"/>
      <c r="D344" s="232" t="s">
        <v>171</v>
      </c>
      <c r="E344" s="41"/>
      <c r="F344" s="233" t="s">
        <v>1273</v>
      </c>
      <c r="G344" s="41"/>
      <c r="H344" s="41"/>
      <c r="I344" s="234"/>
      <c r="J344" s="41"/>
      <c r="K344" s="41"/>
      <c r="L344" s="45"/>
      <c r="M344" s="237"/>
      <c r="N344" s="238"/>
      <c r="O344" s="239"/>
      <c r="P344" s="239"/>
      <c r="Q344" s="239"/>
      <c r="R344" s="239"/>
      <c r="S344" s="239"/>
      <c r="T344" s="240"/>
      <c r="U344" s="39"/>
      <c r="V344" s="39"/>
      <c r="W344" s="39"/>
      <c r="X344" s="39"/>
      <c r="Y344" s="39"/>
      <c r="Z344" s="39"/>
      <c r="AA344" s="39"/>
      <c r="AB344" s="39"/>
      <c r="AC344" s="39"/>
      <c r="AD344" s="39"/>
      <c r="AE344" s="39"/>
      <c r="AT344" s="18" t="s">
        <v>171</v>
      </c>
      <c r="AU344" s="18" t="s">
        <v>88</v>
      </c>
    </row>
    <row r="345" s="2" customFormat="1" ht="6.96" customHeight="1">
      <c r="A345" s="39"/>
      <c r="B345" s="67"/>
      <c r="C345" s="68"/>
      <c r="D345" s="68"/>
      <c r="E345" s="68"/>
      <c r="F345" s="68"/>
      <c r="G345" s="68"/>
      <c r="H345" s="68"/>
      <c r="I345" s="68"/>
      <c r="J345" s="68"/>
      <c r="K345" s="68"/>
      <c r="L345" s="45"/>
      <c r="M345" s="39"/>
      <c r="O345" s="39"/>
      <c r="P345" s="39"/>
      <c r="Q345" s="39"/>
      <c r="R345" s="39"/>
      <c r="S345" s="39"/>
      <c r="T345" s="39"/>
      <c r="U345" s="39"/>
      <c r="V345" s="39"/>
      <c r="W345" s="39"/>
      <c r="X345" s="39"/>
      <c r="Y345" s="39"/>
      <c r="Z345" s="39"/>
      <c r="AA345" s="39"/>
      <c r="AB345" s="39"/>
      <c r="AC345" s="39"/>
      <c r="AD345" s="39"/>
      <c r="AE345" s="39"/>
    </row>
  </sheetData>
  <sheetProtection sheet="1" autoFilter="0" formatColumns="0" formatRows="0" objects="1" scenarios="1" spinCount="100000" saltValue="BHPZ4Yzr57M4QITg+mlBPYhUelcd/f4VMxHr7I5u3JLEUYuXnmOEDn2W1kxNtbWD8xoa/MegH8E9oXiE4hQfbQ==" hashValue="Z48UN3sjLRpjKj4WBOtYMMmXcvQAxkuCEGXI85hX7BDSLk8b8MLtNs4POPvjviilnH2YJQ7UXGKnfIxbIQN3og==" algorithmName="SHA-512" password="CC35"/>
  <autoFilter ref="C132:K344"/>
  <mergeCells count="9">
    <mergeCell ref="E7:H7"/>
    <mergeCell ref="E9:H9"/>
    <mergeCell ref="E18:H18"/>
    <mergeCell ref="E27:H27"/>
    <mergeCell ref="E85:H85"/>
    <mergeCell ref="E87:H87"/>
    <mergeCell ref="E123:H123"/>
    <mergeCell ref="E125:H125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102</v>
      </c>
    </row>
    <row r="3" s="1" customFormat="1" ht="6.96" customHeight="1">
      <c r="B3" s="137"/>
      <c r="C3" s="138"/>
      <c r="D3" s="138"/>
      <c r="E3" s="138"/>
      <c r="F3" s="138"/>
      <c r="G3" s="138"/>
      <c r="H3" s="138"/>
      <c r="I3" s="138"/>
      <c r="J3" s="138"/>
      <c r="K3" s="138"/>
      <c r="L3" s="21"/>
      <c r="AT3" s="18" t="s">
        <v>90</v>
      </c>
    </row>
    <row r="4" s="1" customFormat="1" ht="24.96" customHeight="1">
      <c r="B4" s="21"/>
      <c r="D4" s="139" t="s">
        <v>130</v>
      </c>
      <c r="L4" s="21"/>
      <c r="M4" s="140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1" t="s">
        <v>16</v>
      </c>
      <c r="L6" s="21"/>
    </row>
    <row r="7" s="1" customFormat="1" ht="26.25" customHeight="1">
      <c r="B7" s="21"/>
      <c r="E7" s="142" t="str">
        <f>'Rekapitulace stavby'!K6</f>
        <v>Rekonstrukce Denního stacionáře psychiatrického oddělení, KZ, a.s. – Nemocnice Most, o.z.</v>
      </c>
      <c r="F7" s="141"/>
      <c r="G7" s="141"/>
      <c r="H7" s="141"/>
      <c r="L7" s="21"/>
    </row>
    <row r="8" s="2" customFormat="1" ht="12" customHeight="1">
      <c r="A8" s="39"/>
      <c r="B8" s="45"/>
      <c r="C8" s="39"/>
      <c r="D8" s="141" t="s">
        <v>131</v>
      </c>
      <c r="E8" s="39"/>
      <c r="F8" s="39"/>
      <c r="G8" s="39"/>
      <c r="H8" s="39"/>
      <c r="I8" s="39"/>
      <c r="J8" s="39"/>
      <c r="K8" s="39"/>
      <c r="L8" s="64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43" t="s">
        <v>1277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41" t="s">
        <v>18</v>
      </c>
      <c r="E11" s="39"/>
      <c r="F11" s="144" t="s">
        <v>1</v>
      </c>
      <c r="G11" s="39"/>
      <c r="H11" s="39"/>
      <c r="I11" s="141" t="s">
        <v>19</v>
      </c>
      <c r="J11" s="144" t="s">
        <v>1</v>
      </c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41" t="s">
        <v>20</v>
      </c>
      <c r="E12" s="39"/>
      <c r="F12" s="144" t="s">
        <v>21</v>
      </c>
      <c r="G12" s="39"/>
      <c r="H12" s="39"/>
      <c r="I12" s="141" t="s">
        <v>22</v>
      </c>
      <c r="J12" s="145" t="str">
        <f>'Rekapitulace stavby'!AN8</f>
        <v>2. 6. 2025</v>
      </c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1" t="s">
        <v>24</v>
      </c>
      <c r="E14" s="39"/>
      <c r="F14" s="39"/>
      <c r="G14" s="39"/>
      <c r="H14" s="39"/>
      <c r="I14" s="141" t="s">
        <v>25</v>
      </c>
      <c r="J14" s="144" t="s">
        <v>26</v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44" t="s">
        <v>27</v>
      </c>
      <c r="F15" s="39"/>
      <c r="G15" s="39"/>
      <c r="H15" s="39"/>
      <c r="I15" s="141" t="s">
        <v>28</v>
      </c>
      <c r="J15" s="144" t="s">
        <v>29</v>
      </c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41" t="s">
        <v>30</v>
      </c>
      <c r="E17" s="39"/>
      <c r="F17" s="39"/>
      <c r="G17" s="39"/>
      <c r="H17" s="39"/>
      <c r="I17" s="141" t="s">
        <v>25</v>
      </c>
      <c r="J17" s="34" t="str">
        <f>'Rekapitulace stavby'!AN13</f>
        <v>Vyplň údaj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44"/>
      <c r="G18" s="144"/>
      <c r="H18" s="144"/>
      <c r="I18" s="141" t="s">
        <v>28</v>
      </c>
      <c r="J18" s="34" t="str">
        <f>'Rekapitulace stavby'!AN14</f>
        <v>Vyplň údaj</v>
      </c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41" t="s">
        <v>32</v>
      </c>
      <c r="E20" s="39"/>
      <c r="F20" s="39"/>
      <c r="G20" s="39"/>
      <c r="H20" s="39"/>
      <c r="I20" s="141" t="s">
        <v>25</v>
      </c>
      <c r="J20" s="144" t="s">
        <v>33</v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44" t="s">
        <v>34</v>
      </c>
      <c r="F21" s="39"/>
      <c r="G21" s="39"/>
      <c r="H21" s="39"/>
      <c r="I21" s="141" t="s">
        <v>28</v>
      </c>
      <c r="J21" s="144" t="s">
        <v>35</v>
      </c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41" t="s">
        <v>37</v>
      </c>
      <c r="E23" s="39"/>
      <c r="F23" s="39"/>
      <c r="G23" s="39"/>
      <c r="H23" s="39"/>
      <c r="I23" s="141" t="s">
        <v>25</v>
      </c>
      <c r="J23" s="144" t="s">
        <v>1</v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44" t="s">
        <v>38</v>
      </c>
      <c r="F24" s="39"/>
      <c r="G24" s="39"/>
      <c r="H24" s="39"/>
      <c r="I24" s="141" t="s">
        <v>28</v>
      </c>
      <c r="J24" s="144" t="s">
        <v>1</v>
      </c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41" t="s">
        <v>39</v>
      </c>
      <c r="E26" s="39"/>
      <c r="F26" s="39"/>
      <c r="G26" s="39"/>
      <c r="H26" s="39"/>
      <c r="I26" s="39"/>
      <c r="J26" s="39"/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46"/>
      <c r="B27" s="147"/>
      <c r="C27" s="146"/>
      <c r="D27" s="146"/>
      <c r="E27" s="148" t="s">
        <v>1</v>
      </c>
      <c r="F27" s="148"/>
      <c r="G27" s="148"/>
      <c r="H27" s="148"/>
      <c r="I27" s="146"/>
      <c r="J27" s="146"/>
      <c r="K27" s="146"/>
      <c r="L27" s="149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146"/>
      <c r="AD27" s="146"/>
      <c r="AE27" s="146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50"/>
      <c r="E29" s="150"/>
      <c r="F29" s="150"/>
      <c r="G29" s="150"/>
      <c r="H29" s="150"/>
      <c r="I29" s="150"/>
      <c r="J29" s="150"/>
      <c r="K29" s="150"/>
      <c r="L29" s="64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51" t="s">
        <v>40</v>
      </c>
      <c r="E30" s="39"/>
      <c r="F30" s="39"/>
      <c r="G30" s="39"/>
      <c r="H30" s="39"/>
      <c r="I30" s="39"/>
      <c r="J30" s="152">
        <f>ROUND(J133, 2)</f>
        <v>0</v>
      </c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0"/>
      <c r="E31" s="150"/>
      <c r="F31" s="150"/>
      <c r="G31" s="150"/>
      <c r="H31" s="150"/>
      <c r="I31" s="150"/>
      <c r="J31" s="150"/>
      <c r="K31" s="150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53" t="s">
        <v>42</v>
      </c>
      <c r="G32" s="39"/>
      <c r="H32" s="39"/>
      <c r="I32" s="153" t="s">
        <v>41</v>
      </c>
      <c r="J32" s="153" t="s">
        <v>43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54" t="s">
        <v>44</v>
      </c>
      <c r="E33" s="141" t="s">
        <v>45</v>
      </c>
      <c r="F33" s="155">
        <f>ROUND((SUM(BE133:BE331)),  2)</f>
        <v>0</v>
      </c>
      <c r="G33" s="39"/>
      <c r="H33" s="39"/>
      <c r="I33" s="156">
        <v>0.20999999999999999</v>
      </c>
      <c r="J33" s="155">
        <f>ROUND(((SUM(BE133:BE331))*I33),  2)</f>
        <v>0</v>
      </c>
      <c r="K33" s="39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41" t="s">
        <v>46</v>
      </c>
      <c r="F34" s="155">
        <f>ROUND((SUM(BF133:BF331)),  2)</f>
        <v>0</v>
      </c>
      <c r="G34" s="39"/>
      <c r="H34" s="39"/>
      <c r="I34" s="156">
        <v>0.12</v>
      </c>
      <c r="J34" s="155">
        <f>ROUND(((SUM(BF133:BF331))*I34),  2)</f>
        <v>0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41" t="s">
        <v>47</v>
      </c>
      <c r="F35" s="155">
        <f>ROUND((SUM(BG133:BG331)),  2)</f>
        <v>0</v>
      </c>
      <c r="G35" s="39"/>
      <c r="H35" s="39"/>
      <c r="I35" s="156">
        <v>0.20999999999999999</v>
      </c>
      <c r="J35" s="155">
        <f>0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41" t="s">
        <v>48</v>
      </c>
      <c r="F36" s="155">
        <f>ROUND((SUM(BH133:BH331)),  2)</f>
        <v>0</v>
      </c>
      <c r="G36" s="39"/>
      <c r="H36" s="39"/>
      <c r="I36" s="156">
        <v>0.12</v>
      </c>
      <c r="J36" s="155">
        <f>0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1" t="s">
        <v>49</v>
      </c>
      <c r="F37" s="155">
        <f>ROUND((SUM(BI133:BI331)),  2)</f>
        <v>0</v>
      </c>
      <c r="G37" s="39"/>
      <c r="H37" s="39"/>
      <c r="I37" s="156">
        <v>0</v>
      </c>
      <c r="J37" s="155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7"/>
      <c r="D39" s="158" t="s">
        <v>50</v>
      </c>
      <c r="E39" s="159"/>
      <c r="F39" s="159"/>
      <c r="G39" s="160" t="s">
        <v>51</v>
      </c>
      <c r="H39" s="161" t="s">
        <v>52</v>
      </c>
      <c r="I39" s="159"/>
      <c r="J39" s="162">
        <f>SUM(J30:J37)</f>
        <v>0</v>
      </c>
      <c r="K39" s="163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64" t="s">
        <v>53</v>
      </c>
      <c r="E50" s="165"/>
      <c r="F50" s="165"/>
      <c r="G50" s="164" t="s">
        <v>54</v>
      </c>
      <c r="H50" s="165"/>
      <c r="I50" s="165"/>
      <c r="J50" s="165"/>
      <c r="K50" s="165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66" t="s">
        <v>55</v>
      </c>
      <c r="E61" s="167"/>
      <c r="F61" s="168" t="s">
        <v>56</v>
      </c>
      <c r="G61" s="166" t="s">
        <v>55</v>
      </c>
      <c r="H61" s="167"/>
      <c r="I61" s="167"/>
      <c r="J61" s="169" t="s">
        <v>56</v>
      </c>
      <c r="K61" s="167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64" t="s">
        <v>57</v>
      </c>
      <c r="E65" s="170"/>
      <c r="F65" s="170"/>
      <c r="G65" s="164" t="s">
        <v>58</v>
      </c>
      <c r="H65" s="170"/>
      <c r="I65" s="170"/>
      <c r="J65" s="170"/>
      <c r="K65" s="170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66" t="s">
        <v>55</v>
      </c>
      <c r="E76" s="167"/>
      <c r="F76" s="168" t="s">
        <v>56</v>
      </c>
      <c r="G76" s="166" t="s">
        <v>55</v>
      </c>
      <c r="H76" s="167"/>
      <c r="I76" s="167"/>
      <c r="J76" s="169" t="s">
        <v>56</v>
      </c>
      <c r="K76" s="167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71"/>
      <c r="C77" s="172"/>
      <c r="D77" s="172"/>
      <c r="E77" s="172"/>
      <c r="F77" s="172"/>
      <c r="G77" s="172"/>
      <c r="H77" s="172"/>
      <c r="I77" s="172"/>
      <c r="J77" s="172"/>
      <c r="K77" s="172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73"/>
      <c r="C81" s="174"/>
      <c r="D81" s="174"/>
      <c r="E81" s="174"/>
      <c r="F81" s="174"/>
      <c r="G81" s="174"/>
      <c r="H81" s="174"/>
      <c r="I81" s="174"/>
      <c r="J81" s="174"/>
      <c r="K81" s="174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133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26.25" customHeight="1">
      <c r="A85" s="39"/>
      <c r="B85" s="40"/>
      <c r="C85" s="41"/>
      <c r="D85" s="41"/>
      <c r="E85" s="175" t="str">
        <f>E7</f>
        <v>Rekonstrukce Denního stacionáře psychiatrického oddělení, KZ, a.s. – Nemocnice Most, o.z.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2" customHeight="1">
      <c r="A86" s="39"/>
      <c r="B86" s="40"/>
      <c r="C86" s="33" t="s">
        <v>131</v>
      </c>
      <c r="D86" s="41"/>
      <c r="E86" s="41"/>
      <c r="F86" s="41"/>
      <c r="G86" s="41"/>
      <c r="H86" s="41"/>
      <c r="I86" s="41"/>
      <c r="J86" s="41"/>
      <c r="K86" s="41"/>
      <c r="L86" s="64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6.5" customHeight="1">
      <c r="A87" s="39"/>
      <c r="B87" s="40"/>
      <c r="C87" s="41"/>
      <c r="D87" s="41"/>
      <c r="E87" s="77" t="str">
        <f>E9</f>
        <v>102 - Ergoterapie II.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2" customHeight="1">
      <c r="A89" s="39"/>
      <c r="B89" s="40"/>
      <c r="C89" s="33" t="s">
        <v>20</v>
      </c>
      <c r="D89" s="41"/>
      <c r="E89" s="41"/>
      <c r="F89" s="28" t="str">
        <f>F12</f>
        <v>J. E. Purkyně 270, 434 64 Most</v>
      </c>
      <c r="G89" s="41"/>
      <c r="H89" s="41"/>
      <c r="I89" s="33" t="s">
        <v>22</v>
      </c>
      <c r="J89" s="80" t="str">
        <f>IF(J12="","",J12)</f>
        <v>2. 6. 2025</v>
      </c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5.15" customHeight="1">
      <c r="A91" s="39"/>
      <c r="B91" s="40"/>
      <c r="C91" s="33" t="s">
        <v>24</v>
      </c>
      <c r="D91" s="41"/>
      <c r="E91" s="41"/>
      <c r="F91" s="28" t="str">
        <f>E15</f>
        <v>Krajská zdravotní, a.s.</v>
      </c>
      <c r="G91" s="41"/>
      <c r="H91" s="41"/>
      <c r="I91" s="33" t="s">
        <v>32</v>
      </c>
      <c r="J91" s="37" t="str">
        <f>E21</f>
        <v>MOSTIKA s.r.o.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25.65" customHeight="1">
      <c r="A92" s="39"/>
      <c r="B92" s="40"/>
      <c r="C92" s="33" t="s">
        <v>30</v>
      </c>
      <c r="D92" s="41"/>
      <c r="E92" s="41"/>
      <c r="F92" s="28" t="str">
        <f>IF(E18="","",E18)</f>
        <v>Vyplň údaj</v>
      </c>
      <c r="G92" s="41"/>
      <c r="H92" s="41"/>
      <c r="I92" s="33" t="s">
        <v>37</v>
      </c>
      <c r="J92" s="37" t="str">
        <f>E24</f>
        <v>Ing. arch. Luboš Polanský</v>
      </c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0.32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29.28" customHeight="1">
      <c r="A94" s="39"/>
      <c r="B94" s="40"/>
      <c r="C94" s="176" t="s">
        <v>134</v>
      </c>
      <c r="D94" s="177"/>
      <c r="E94" s="177"/>
      <c r="F94" s="177"/>
      <c r="G94" s="177"/>
      <c r="H94" s="177"/>
      <c r="I94" s="177"/>
      <c r="J94" s="178" t="s">
        <v>135</v>
      </c>
      <c r="K94" s="177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2.8" customHeight="1">
      <c r="A96" s="39"/>
      <c r="B96" s="40"/>
      <c r="C96" s="179" t="s">
        <v>136</v>
      </c>
      <c r="D96" s="41"/>
      <c r="E96" s="41"/>
      <c r="F96" s="41"/>
      <c r="G96" s="41"/>
      <c r="H96" s="41"/>
      <c r="I96" s="41"/>
      <c r="J96" s="111">
        <f>J133</f>
        <v>0</v>
      </c>
      <c r="K96" s="41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U96" s="18" t="s">
        <v>137</v>
      </c>
    </row>
    <row r="97" s="9" customFormat="1" ht="24.96" customHeight="1">
      <c r="A97" s="9"/>
      <c r="B97" s="180"/>
      <c r="C97" s="181"/>
      <c r="D97" s="182" t="s">
        <v>236</v>
      </c>
      <c r="E97" s="183"/>
      <c r="F97" s="183"/>
      <c r="G97" s="183"/>
      <c r="H97" s="183"/>
      <c r="I97" s="183"/>
      <c r="J97" s="184">
        <f>J134</f>
        <v>0</v>
      </c>
      <c r="K97" s="181"/>
      <c r="L97" s="185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6"/>
      <c r="C98" s="187"/>
      <c r="D98" s="188" t="s">
        <v>237</v>
      </c>
      <c r="E98" s="189"/>
      <c r="F98" s="189"/>
      <c r="G98" s="189"/>
      <c r="H98" s="189"/>
      <c r="I98" s="189"/>
      <c r="J98" s="190">
        <f>J135</f>
        <v>0</v>
      </c>
      <c r="K98" s="187"/>
      <c r="L98" s="191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6"/>
      <c r="C99" s="187"/>
      <c r="D99" s="188" t="s">
        <v>238</v>
      </c>
      <c r="E99" s="189"/>
      <c r="F99" s="189"/>
      <c r="G99" s="189"/>
      <c r="H99" s="189"/>
      <c r="I99" s="189"/>
      <c r="J99" s="190">
        <f>J141</f>
        <v>0</v>
      </c>
      <c r="K99" s="187"/>
      <c r="L99" s="191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6"/>
      <c r="C100" s="187"/>
      <c r="D100" s="188" t="s">
        <v>239</v>
      </c>
      <c r="E100" s="189"/>
      <c r="F100" s="189"/>
      <c r="G100" s="189"/>
      <c r="H100" s="189"/>
      <c r="I100" s="189"/>
      <c r="J100" s="190">
        <f>J150</f>
        <v>0</v>
      </c>
      <c r="K100" s="187"/>
      <c r="L100" s="191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6"/>
      <c r="C101" s="187"/>
      <c r="D101" s="188" t="s">
        <v>411</v>
      </c>
      <c r="E101" s="189"/>
      <c r="F101" s="189"/>
      <c r="G101" s="189"/>
      <c r="H101" s="189"/>
      <c r="I101" s="189"/>
      <c r="J101" s="190">
        <f>J160</f>
        <v>0</v>
      </c>
      <c r="K101" s="187"/>
      <c r="L101" s="191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9" customFormat="1" ht="24.96" customHeight="1">
      <c r="A102" s="9"/>
      <c r="B102" s="180"/>
      <c r="C102" s="181"/>
      <c r="D102" s="182" t="s">
        <v>240</v>
      </c>
      <c r="E102" s="183"/>
      <c r="F102" s="183"/>
      <c r="G102" s="183"/>
      <c r="H102" s="183"/>
      <c r="I102" s="183"/>
      <c r="J102" s="184">
        <f>J163</f>
        <v>0</v>
      </c>
      <c r="K102" s="181"/>
      <c r="L102" s="185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="10" customFormat="1" ht="19.92" customHeight="1">
      <c r="A103" s="10"/>
      <c r="B103" s="186"/>
      <c r="C103" s="187"/>
      <c r="D103" s="188" t="s">
        <v>819</v>
      </c>
      <c r="E103" s="189"/>
      <c r="F103" s="189"/>
      <c r="G103" s="189"/>
      <c r="H103" s="189"/>
      <c r="I103" s="189"/>
      <c r="J103" s="190">
        <f>J164</f>
        <v>0</v>
      </c>
      <c r="K103" s="187"/>
      <c r="L103" s="191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86"/>
      <c r="C104" s="187"/>
      <c r="D104" s="188" t="s">
        <v>820</v>
      </c>
      <c r="E104" s="189"/>
      <c r="F104" s="189"/>
      <c r="G104" s="189"/>
      <c r="H104" s="189"/>
      <c r="I104" s="189"/>
      <c r="J104" s="190">
        <f>J173</f>
        <v>0</v>
      </c>
      <c r="K104" s="187"/>
      <c r="L104" s="191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86"/>
      <c r="C105" s="187"/>
      <c r="D105" s="188" t="s">
        <v>821</v>
      </c>
      <c r="E105" s="189"/>
      <c r="F105" s="189"/>
      <c r="G105" s="189"/>
      <c r="H105" s="189"/>
      <c r="I105" s="189"/>
      <c r="J105" s="190">
        <f>J184</f>
        <v>0</v>
      </c>
      <c r="K105" s="187"/>
      <c r="L105" s="191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86"/>
      <c r="C106" s="187"/>
      <c r="D106" s="188" t="s">
        <v>822</v>
      </c>
      <c r="E106" s="189"/>
      <c r="F106" s="189"/>
      <c r="G106" s="189"/>
      <c r="H106" s="189"/>
      <c r="I106" s="189"/>
      <c r="J106" s="190">
        <f>J201</f>
        <v>0</v>
      </c>
      <c r="K106" s="187"/>
      <c r="L106" s="191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186"/>
      <c r="C107" s="187"/>
      <c r="D107" s="188" t="s">
        <v>823</v>
      </c>
      <c r="E107" s="189"/>
      <c r="F107" s="189"/>
      <c r="G107" s="189"/>
      <c r="H107" s="189"/>
      <c r="I107" s="189"/>
      <c r="J107" s="190">
        <f>J207</f>
        <v>0</v>
      </c>
      <c r="K107" s="187"/>
      <c r="L107" s="191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10" customFormat="1" ht="19.92" customHeight="1">
      <c r="A108" s="10"/>
      <c r="B108" s="186"/>
      <c r="C108" s="187"/>
      <c r="D108" s="188" t="s">
        <v>1278</v>
      </c>
      <c r="E108" s="189"/>
      <c r="F108" s="189"/>
      <c r="G108" s="189"/>
      <c r="H108" s="189"/>
      <c r="I108" s="189"/>
      <c r="J108" s="190">
        <f>J224</f>
        <v>0</v>
      </c>
      <c r="K108" s="187"/>
      <c r="L108" s="191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10" customFormat="1" ht="19.92" customHeight="1">
      <c r="A109" s="10"/>
      <c r="B109" s="186"/>
      <c r="C109" s="187"/>
      <c r="D109" s="188" t="s">
        <v>824</v>
      </c>
      <c r="E109" s="189"/>
      <c r="F109" s="189"/>
      <c r="G109" s="189"/>
      <c r="H109" s="189"/>
      <c r="I109" s="189"/>
      <c r="J109" s="190">
        <f>J227</f>
        <v>0</v>
      </c>
      <c r="K109" s="187"/>
      <c r="L109" s="191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10" customFormat="1" ht="19.92" customHeight="1">
      <c r="A110" s="10"/>
      <c r="B110" s="186"/>
      <c r="C110" s="187"/>
      <c r="D110" s="188" t="s">
        <v>825</v>
      </c>
      <c r="E110" s="189"/>
      <c r="F110" s="189"/>
      <c r="G110" s="189"/>
      <c r="H110" s="189"/>
      <c r="I110" s="189"/>
      <c r="J110" s="190">
        <f>J261</f>
        <v>0</v>
      </c>
      <c r="K110" s="187"/>
      <c r="L110" s="191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</row>
    <row r="111" s="10" customFormat="1" ht="19.92" customHeight="1">
      <c r="A111" s="10"/>
      <c r="B111" s="186"/>
      <c r="C111" s="187"/>
      <c r="D111" s="188" t="s">
        <v>242</v>
      </c>
      <c r="E111" s="189"/>
      <c r="F111" s="189"/>
      <c r="G111" s="189"/>
      <c r="H111" s="189"/>
      <c r="I111" s="189"/>
      <c r="J111" s="190">
        <f>J290</f>
        <v>0</v>
      </c>
      <c r="K111" s="187"/>
      <c r="L111" s="191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</row>
    <row r="112" s="10" customFormat="1" ht="19.92" customHeight="1">
      <c r="A112" s="10"/>
      <c r="B112" s="186"/>
      <c r="C112" s="187"/>
      <c r="D112" s="188" t="s">
        <v>826</v>
      </c>
      <c r="E112" s="189"/>
      <c r="F112" s="189"/>
      <c r="G112" s="189"/>
      <c r="H112" s="189"/>
      <c r="I112" s="189"/>
      <c r="J112" s="190">
        <f>J298</f>
        <v>0</v>
      </c>
      <c r="K112" s="187"/>
      <c r="L112" s="191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</row>
    <row r="113" s="9" customFormat="1" ht="24.96" customHeight="1">
      <c r="A113" s="9"/>
      <c r="B113" s="180"/>
      <c r="C113" s="181"/>
      <c r="D113" s="182" t="s">
        <v>417</v>
      </c>
      <c r="E113" s="183"/>
      <c r="F113" s="183"/>
      <c r="G113" s="183"/>
      <c r="H113" s="183"/>
      <c r="I113" s="183"/>
      <c r="J113" s="184">
        <f>J327</f>
        <v>0</v>
      </c>
      <c r="K113" s="181"/>
      <c r="L113" s="185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</row>
    <row r="114" s="2" customFormat="1" ht="21.84" customHeight="1">
      <c r="A114" s="39"/>
      <c r="B114" s="40"/>
      <c r="C114" s="41"/>
      <c r="D114" s="41"/>
      <c r="E114" s="41"/>
      <c r="F114" s="41"/>
      <c r="G114" s="41"/>
      <c r="H114" s="41"/>
      <c r="I114" s="41"/>
      <c r="J114" s="41"/>
      <c r="K114" s="41"/>
      <c r="L114" s="64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2" customFormat="1" ht="6.96" customHeight="1">
      <c r="A115" s="39"/>
      <c r="B115" s="67"/>
      <c r="C115" s="68"/>
      <c r="D115" s="68"/>
      <c r="E115" s="68"/>
      <c r="F115" s="68"/>
      <c r="G115" s="68"/>
      <c r="H115" s="68"/>
      <c r="I115" s="68"/>
      <c r="J115" s="68"/>
      <c r="K115" s="68"/>
      <c r="L115" s="64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9" s="2" customFormat="1" ht="6.96" customHeight="1">
      <c r="A119" s="39"/>
      <c r="B119" s="69"/>
      <c r="C119" s="70"/>
      <c r="D119" s="70"/>
      <c r="E119" s="70"/>
      <c r="F119" s="70"/>
      <c r="G119" s="70"/>
      <c r="H119" s="70"/>
      <c r="I119" s="70"/>
      <c r="J119" s="70"/>
      <c r="K119" s="70"/>
      <c r="L119" s="64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2" customFormat="1" ht="24.96" customHeight="1">
      <c r="A120" s="39"/>
      <c r="B120" s="40"/>
      <c r="C120" s="24" t="s">
        <v>145</v>
      </c>
      <c r="D120" s="41"/>
      <c r="E120" s="41"/>
      <c r="F120" s="41"/>
      <c r="G120" s="41"/>
      <c r="H120" s="41"/>
      <c r="I120" s="41"/>
      <c r="J120" s="41"/>
      <c r="K120" s="41"/>
      <c r="L120" s="64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s="2" customFormat="1" ht="6.96" customHeight="1">
      <c r="A121" s="39"/>
      <c r="B121" s="40"/>
      <c r="C121" s="41"/>
      <c r="D121" s="41"/>
      <c r="E121" s="41"/>
      <c r="F121" s="41"/>
      <c r="G121" s="41"/>
      <c r="H121" s="41"/>
      <c r="I121" s="41"/>
      <c r="J121" s="41"/>
      <c r="K121" s="41"/>
      <c r="L121" s="64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</row>
    <row r="122" s="2" customFormat="1" ht="12" customHeight="1">
      <c r="A122" s="39"/>
      <c r="B122" s="40"/>
      <c r="C122" s="33" t="s">
        <v>16</v>
      </c>
      <c r="D122" s="41"/>
      <c r="E122" s="41"/>
      <c r="F122" s="41"/>
      <c r="G122" s="41"/>
      <c r="H122" s="41"/>
      <c r="I122" s="41"/>
      <c r="J122" s="41"/>
      <c r="K122" s="41"/>
      <c r="L122" s="64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</row>
    <row r="123" s="2" customFormat="1" ht="26.25" customHeight="1">
      <c r="A123" s="39"/>
      <c r="B123" s="40"/>
      <c r="C123" s="41"/>
      <c r="D123" s="41"/>
      <c r="E123" s="175" t="str">
        <f>E7</f>
        <v>Rekonstrukce Denního stacionáře psychiatrického oddělení, KZ, a.s. – Nemocnice Most, o.z.</v>
      </c>
      <c r="F123" s="33"/>
      <c r="G123" s="33"/>
      <c r="H123" s="33"/>
      <c r="I123" s="41"/>
      <c r="J123" s="41"/>
      <c r="K123" s="41"/>
      <c r="L123" s="64"/>
      <c r="S123" s="39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</row>
    <row r="124" s="2" customFormat="1" ht="12" customHeight="1">
      <c r="A124" s="39"/>
      <c r="B124" s="40"/>
      <c r="C124" s="33" t="s">
        <v>131</v>
      </c>
      <c r="D124" s="41"/>
      <c r="E124" s="41"/>
      <c r="F124" s="41"/>
      <c r="G124" s="41"/>
      <c r="H124" s="41"/>
      <c r="I124" s="41"/>
      <c r="J124" s="41"/>
      <c r="K124" s="41"/>
      <c r="L124" s="64"/>
      <c r="S124" s="39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</row>
    <row r="125" s="2" customFormat="1" ht="16.5" customHeight="1">
      <c r="A125" s="39"/>
      <c r="B125" s="40"/>
      <c r="C125" s="41"/>
      <c r="D125" s="41"/>
      <c r="E125" s="77" t="str">
        <f>E9</f>
        <v>102 - Ergoterapie II.</v>
      </c>
      <c r="F125" s="41"/>
      <c r="G125" s="41"/>
      <c r="H125" s="41"/>
      <c r="I125" s="41"/>
      <c r="J125" s="41"/>
      <c r="K125" s="41"/>
      <c r="L125" s="64"/>
      <c r="S125" s="39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</row>
    <row r="126" s="2" customFormat="1" ht="6.96" customHeight="1">
      <c r="A126" s="39"/>
      <c r="B126" s="40"/>
      <c r="C126" s="41"/>
      <c r="D126" s="41"/>
      <c r="E126" s="41"/>
      <c r="F126" s="41"/>
      <c r="G126" s="41"/>
      <c r="H126" s="41"/>
      <c r="I126" s="41"/>
      <c r="J126" s="41"/>
      <c r="K126" s="41"/>
      <c r="L126" s="64"/>
      <c r="S126" s="39"/>
      <c r="T126" s="39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</row>
    <row r="127" s="2" customFormat="1" ht="12" customHeight="1">
      <c r="A127" s="39"/>
      <c r="B127" s="40"/>
      <c r="C127" s="33" t="s">
        <v>20</v>
      </c>
      <c r="D127" s="41"/>
      <c r="E127" s="41"/>
      <c r="F127" s="28" t="str">
        <f>F12</f>
        <v>J. E. Purkyně 270, 434 64 Most</v>
      </c>
      <c r="G127" s="41"/>
      <c r="H127" s="41"/>
      <c r="I127" s="33" t="s">
        <v>22</v>
      </c>
      <c r="J127" s="80" t="str">
        <f>IF(J12="","",J12)</f>
        <v>2. 6. 2025</v>
      </c>
      <c r="K127" s="41"/>
      <c r="L127" s="64"/>
      <c r="S127" s="39"/>
      <c r="T127" s="39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</row>
    <row r="128" s="2" customFormat="1" ht="6.96" customHeight="1">
      <c r="A128" s="39"/>
      <c r="B128" s="40"/>
      <c r="C128" s="41"/>
      <c r="D128" s="41"/>
      <c r="E128" s="41"/>
      <c r="F128" s="41"/>
      <c r="G128" s="41"/>
      <c r="H128" s="41"/>
      <c r="I128" s="41"/>
      <c r="J128" s="41"/>
      <c r="K128" s="41"/>
      <c r="L128" s="64"/>
      <c r="S128" s="39"/>
      <c r="T128" s="39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</row>
    <row r="129" s="2" customFormat="1" ht="15.15" customHeight="1">
      <c r="A129" s="39"/>
      <c r="B129" s="40"/>
      <c r="C129" s="33" t="s">
        <v>24</v>
      </c>
      <c r="D129" s="41"/>
      <c r="E129" s="41"/>
      <c r="F129" s="28" t="str">
        <f>E15</f>
        <v>Krajská zdravotní, a.s.</v>
      </c>
      <c r="G129" s="41"/>
      <c r="H129" s="41"/>
      <c r="I129" s="33" t="s">
        <v>32</v>
      </c>
      <c r="J129" s="37" t="str">
        <f>E21</f>
        <v>MOSTIKA s.r.o.</v>
      </c>
      <c r="K129" s="41"/>
      <c r="L129" s="64"/>
      <c r="S129" s="39"/>
      <c r="T129" s="39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</row>
    <row r="130" s="2" customFormat="1" ht="25.65" customHeight="1">
      <c r="A130" s="39"/>
      <c r="B130" s="40"/>
      <c r="C130" s="33" t="s">
        <v>30</v>
      </c>
      <c r="D130" s="41"/>
      <c r="E130" s="41"/>
      <c r="F130" s="28" t="str">
        <f>IF(E18="","",E18)</f>
        <v>Vyplň údaj</v>
      </c>
      <c r="G130" s="41"/>
      <c r="H130" s="41"/>
      <c r="I130" s="33" t="s">
        <v>37</v>
      </c>
      <c r="J130" s="37" t="str">
        <f>E24</f>
        <v>Ing. arch. Luboš Polanský</v>
      </c>
      <c r="K130" s="41"/>
      <c r="L130" s="64"/>
      <c r="S130" s="39"/>
      <c r="T130" s="39"/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</row>
    <row r="131" s="2" customFormat="1" ht="10.32" customHeight="1">
      <c r="A131" s="39"/>
      <c r="B131" s="40"/>
      <c r="C131" s="41"/>
      <c r="D131" s="41"/>
      <c r="E131" s="41"/>
      <c r="F131" s="41"/>
      <c r="G131" s="41"/>
      <c r="H131" s="41"/>
      <c r="I131" s="41"/>
      <c r="J131" s="41"/>
      <c r="K131" s="41"/>
      <c r="L131" s="64"/>
      <c r="S131" s="39"/>
      <c r="T131" s="39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</row>
    <row r="132" s="11" customFormat="1" ht="29.28" customHeight="1">
      <c r="A132" s="192"/>
      <c r="B132" s="193"/>
      <c r="C132" s="194" t="s">
        <v>146</v>
      </c>
      <c r="D132" s="195" t="s">
        <v>65</v>
      </c>
      <c r="E132" s="195" t="s">
        <v>61</v>
      </c>
      <c r="F132" s="195" t="s">
        <v>62</v>
      </c>
      <c r="G132" s="195" t="s">
        <v>147</v>
      </c>
      <c r="H132" s="195" t="s">
        <v>148</v>
      </c>
      <c r="I132" s="195" t="s">
        <v>149</v>
      </c>
      <c r="J132" s="195" t="s">
        <v>135</v>
      </c>
      <c r="K132" s="196" t="s">
        <v>150</v>
      </c>
      <c r="L132" s="197"/>
      <c r="M132" s="101" t="s">
        <v>1</v>
      </c>
      <c r="N132" s="102" t="s">
        <v>44</v>
      </c>
      <c r="O132" s="102" t="s">
        <v>151</v>
      </c>
      <c r="P132" s="102" t="s">
        <v>152</v>
      </c>
      <c r="Q132" s="102" t="s">
        <v>153</v>
      </c>
      <c r="R132" s="102" t="s">
        <v>154</v>
      </c>
      <c r="S132" s="102" t="s">
        <v>155</v>
      </c>
      <c r="T132" s="103" t="s">
        <v>156</v>
      </c>
      <c r="U132" s="192"/>
      <c r="V132" s="192"/>
      <c r="W132" s="192"/>
      <c r="X132" s="192"/>
      <c r="Y132" s="192"/>
      <c r="Z132" s="192"/>
      <c r="AA132" s="192"/>
      <c r="AB132" s="192"/>
      <c r="AC132" s="192"/>
      <c r="AD132" s="192"/>
      <c r="AE132" s="192"/>
    </row>
    <row r="133" s="2" customFormat="1" ht="22.8" customHeight="1">
      <c r="A133" s="39"/>
      <c r="B133" s="40"/>
      <c r="C133" s="108" t="s">
        <v>157</v>
      </c>
      <c r="D133" s="41"/>
      <c r="E133" s="41"/>
      <c r="F133" s="41"/>
      <c r="G133" s="41"/>
      <c r="H133" s="41"/>
      <c r="I133" s="41"/>
      <c r="J133" s="198">
        <f>BK133</f>
        <v>0</v>
      </c>
      <c r="K133" s="41"/>
      <c r="L133" s="45"/>
      <c r="M133" s="104"/>
      <c r="N133" s="199"/>
      <c r="O133" s="105"/>
      <c r="P133" s="200">
        <f>P134+P163+P327</f>
        <v>0</v>
      </c>
      <c r="Q133" s="105"/>
      <c r="R133" s="200">
        <f>R134+R163+R327</f>
        <v>2.2071708299999999</v>
      </c>
      <c r="S133" s="105"/>
      <c r="T133" s="201">
        <f>T134+T163+T327</f>
        <v>0.8913127500000001</v>
      </c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T133" s="18" t="s">
        <v>79</v>
      </c>
      <c r="AU133" s="18" t="s">
        <v>137</v>
      </c>
      <c r="BK133" s="202">
        <f>BK134+BK163+BK327</f>
        <v>0</v>
      </c>
    </row>
    <row r="134" s="12" customFormat="1" ht="25.92" customHeight="1">
      <c r="A134" s="12"/>
      <c r="B134" s="203"/>
      <c r="C134" s="204"/>
      <c r="D134" s="205" t="s">
        <v>79</v>
      </c>
      <c r="E134" s="206" t="s">
        <v>243</v>
      </c>
      <c r="F134" s="206" t="s">
        <v>244</v>
      </c>
      <c r="G134" s="204"/>
      <c r="H134" s="204"/>
      <c r="I134" s="207"/>
      <c r="J134" s="208">
        <f>BK134</f>
        <v>0</v>
      </c>
      <c r="K134" s="204"/>
      <c r="L134" s="209"/>
      <c r="M134" s="210"/>
      <c r="N134" s="211"/>
      <c r="O134" s="211"/>
      <c r="P134" s="212">
        <f>P135+P141+P150+P160</f>
        <v>0</v>
      </c>
      <c r="Q134" s="211"/>
      <c r="R134" s="212">
        <f>R135+R141+R150+R160</f>
        <v>0.044557050000000008</v>
      </c>
      <c r="S134" s="211"/>
      <c r="T134" s="213">
        <f>T135+T141+T150+T160</f>
        <v>0.11879999999999999</v>
      </c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R134" s="214" t="s">
        <v>88</v>
      </c>
      <c r="AT134" s="215" t="s">
        <v>79</v>
      </c>
      <c r="AU134" s="215" t="s">
        <v>80</v>
      </c>
      <c r="AY134" s="214" t="s">
        <v>161</v>
      </c>
      <c r="BK134" s="216">
        <f>BK135+BK141+BK150+BK160</f>
        <v>0</v>
      </c>
    </row>
    <row r="135" s="12" customFormat="1" ht="22.8" customHeight="1">
      <c r="A135" s="12"/>
      <c r="B135" s="203"/>
      <c r="C135" s="204"/>
      <c r="D135" s="205" t="s">
        <v>79</v>
      </c>
      <c r="E135" s="217" t="s">
        <v>193</v>
      </c>
      <c r="F135" s="217" t="s">
        <v>245</v>
      </c>
      <c r="G135" s="204"/>
      <c r="H135" s="204"/>
      <c r="I135" s="207"/>
      <c r="J135" s="218">
        <f>BK135</f>
        <v>0</v>
      </c>
      <c r="K135" s="204"/>
      <c r="L135" s="209"/>
      <c r="M135" s="210"/>
      <c r="N135" s="211"/>
      <c r="O135" s="211"/>
      <c r="P135" s="212">
        <f>SUM(P136:P140)</f>
        <v>0</v>
      </c>
      <c r="Q135" s="211"/>
      <c r="R135" s="212">
        <f>SUM(R136:R140)</f>
        <v>0.042780000000000006</v>
      </c>
      <c r="S135" s="211"/>
      <c r="T135" s="213">
        <f>SUM(T136:T140)</f>
        <v>0</v>
      </c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R135" s="214" t="s">
        <v>88</v>
      </c>
      <c r="AT135" s="215" t="s">
        <v>79</v>
      </c>
      <c r="AU135" s="215" t="s">
        <v>88</v>
      </c>
      <c r="AY135" s="214" t="s">
        <v>161</v>
      </c>
      <c r="BK135" s="216">
        <f>SUM(BK136:BK140)</f>
        <v>0</v>
      </c>
    </row>
    <row r="136" s="2" customFormat="1" ht="21.75" customHeight="1">
      <c r="A136" s="39"/>
      <c r="B136" s="40"/>
      <c r="C136" s="219" t="s">
        <v>88</v>
      </c>
      <c r="D136" s="219" t="s">
        <v>164</v>
      </c>
      <c r="E136" s="220" t="s">
        <v>425</v>
      </c>
      <c r="F136" s="221" t="s">
        <v>426</v>
      </c>
      <c r="G136" s="222" t="s">
        <v>248</v>
      </c>
      <c r="H136" s="223">
        <v>0.45000000000000001</v>
      </c>
      <c r="I136" s="224"/>
      <c r="J136" s="225">
        <f>ROUND(I136*H136,2)</f>
        <v>0</v>
      </c>
      <c r="K136" s="221" t="s">
        <v>168</v>
      </c>
      <c r="L136" s="45"/>
      <c r="M136" s="226" t="s">
        <v>1</v>
      </c>
      <c r="N136" s="227" t="s">
        <v>45</v>
      </c>
      <c r="O136" s="92"/>
      <c r="P136" s="228">
        <f>O136*H136</f>
        <v>0</v>
      </c>
      <c r="Q136" s="228">
        <v>0.056000000000000001</v>
      </c>
      <c r="R136" s="228">
        <f>Q136*H136</f>
        <v>0.0252</v>
      </c>
      <c r="S136" s="228">
        <v>0</v>
      </c>
      <c r="T136" s="229">
        <f>S136*H136</f>
        <v>0</v>
      </c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R136" s="230" t="s">
        <v>184</v>
      </c>
      <c r="AT136" s="230" t="s">
        <v>164</v>
      </c>
      <c r="AU136" s="230" t="s">
        <v>90</v>
      </c>
      <c r="AY136" s="18" t="s">
        <v>161</v>
      </c>
      <c r="BE136" s="231">
        <f>IF(N136="základní",J136,0)</f>
        <v>0</v>
      </c>
      <c r="BF136" s="231">
        <f>IF(N136="snížená",J136,0)</f>
        <v>0</v>
      </c>
      <c r="BG136" s="231">
        <f>IF(N136="zákl. přenesená",J136,0)</f>
        <v>0</v>
      </c>
      <c r="BH136" s="231">
        <f>IF(N136="sníž. přenesená",J136,0)</f>
        <v>0</v>
      </c>
      <c r="BI136" s="231">
        <f>IF(N136="nulová",J136,0)</f>
        <v>0</v>
      </c>
      <c r="BJ136" s="18" t="s">
        <v>88</v>
      </c>
      <c r="BK136" s="231">
        <f>ROUND(I136*H136,2)</f>
        <v>0</v>
      </c>
      <c r="BL136" s="18" t="s">
        <v>184</v>
      </c>
      <c r="BM136" s="230" t="s">
        <v>1279</v>
      </c>
    </row>
    <row r="137" s="13" customFormat="1">
      <c r="A137" s="13"/>
      <c r="B137" s="241"/>
      <c r="C137" s="242"/>
      <c r="D137" s="232" t="s">
        <v>250</v>
      </c>
      <c r="E137" s="243" t="s">
        <v>1</v>
      </c>
      <c r="F137" s="244" t="s">
        <v>828</v>
      </c>
      <c r="G137" s="242"/>
      <c r="H137" s="245">
        <v>0.45000000000000001</v>
      </c>
      <c r="I137" s="246"/>
      <c r="J137" s="242"/>
      <c r="K137" s="242"/>
      <c r="L137" s="247"/>
      <c r="M137" s="248"/>
      <c r="N137" s="249"/>
      <c r="O137" s="249"/>
      <c r="P137" s="249"/>
      <c r="Q137" s="249"/>
      <c r="R137" s="249"/>
      <c r="S137" s="249"/>
      <c r="T137" s="250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51" t="s">
        <v>250</v>
      </c>
      <c r="AU137" s="251" t="s">
        <v>90</v>
      </c>
      <c r="AV137" s="13" t="s">
        <v>90</v>
      </c>
      <c r="AW137" s="13" t="s">
        <v>36</v>
      </c>
      <c r="AX137" s="13" t="s">
        <v>80</v>
      </c>
      <c r="AY137" s="251" t="s">
        <v>161</v>
      </c>
    </row>
    <row r="138" s="14" customFormat="1">
      <c r="A138" s="14"/>
      <c r="B138" s="252"/>
      <c r="C138" s="253"/>
      <c r="D138" s="232" t="s">
        <v>250</v>
      </c>
      <c r="E138" s="254" t="s">
        <v>1</v>
      </c>
      <c r="F138" s="255" t="s">
        <v>253</v>
      </c>
      <c r="G138" s="253"/>
      <c r="H138" s="256">
        <v>0.45000000000000001</v>
      </c>
      <c r="I138" s="257"/>
      <c r="J138" s="253"/>
      <c r="K138" s="253"/>
      <c r="L138" s="258"/>
      <c r="M138" s="259"/>
      <c r="N138" s="260"/>
      <c r="O138" s="260"/>
      <c r="P138" s="260"/>
      <c r="Q138" s="260"/>
      <c r="R138" s="260"/>
      <c r="S138" s="260"/>
      <c r="T138" s="261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T138" s="262" t="s">
        <v>250</v>
      </c>
      <c r="AU138" s="262" t="s">
        <v>90</v>
      </c>
      <c r="AV138" s="14" t="s">
        <v>184</v>
      </c>
      <c r="AW138" s="14" t="s">
        <v>36</v>
      </c>
      <c r="AX138" s="14" t="s">
        <v>88</v>
      </c>
      <c r="AY138" s="262" t="s">
        <v>161</v>
      </c>
    </row>
    <row r="139" s="2" customFormat="1" ht="21.75" customHeight="1">
      <c r="A139" s="39"/>
      <c r="B139" s="40"/>
      <c r="C139" s="219" t="s">
        <v>90</v>
      </c>
      <c r="D139" s="219" t="s">
        <v>164</v>
      </c>
      <c r="E139" s="220" t="s">
        <v>829</v>
      </c>
      <c r="F139" s="221" t="s">
        <v>830</v>
      </c>
      <c r="G139" s="222" t="s">
        <v>248</v>
      </c>
      <c r="H139" s="223">
        <v>0.45000000000000001</v>
      </c>
      <c r="I139" s="224"/>
      <c r="J139" s="225">
        <f>ROUND(I139*H139,2)</f>
        <v>0</v>
      </c>
      <c r="K139" s="221" t="s">
        <v>168</v>
      </c>
      <c r="L139" s="45"/>
      <c r="M139" s="226" t="s">
        <v>1</v>
      </c>
      <c r="N139" s="227" t="s">
        <v>45</v>
      </c>
      <c r="O139" s="92"/>
      <c r="P139" s="228">
        <f>O139*H139</f>
        <v>0</v>
      </c>
      <c r="Q139" s="228">
        <v>0.037999999999999999</v>
      </c>
      <c r="R139" s="228">
        <f>Q139*H139</f>
        <v>0.017100000000000001</v>
      </c>
      <c r="S139" s="228">
        <v>0</v>
      </c>
      <c r="T139" s="229">
        <f>S139*H139</f>
        <v>0</v>
      </c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R139" s="230" t="s">
        <v>184</v>
      </c>
      <c r="AT139" s="230" t="s">
        <v>164</v>
      </c>
      <c r="AU139" s="230" t="s">
        <v>90</v>
      </c>
      <c r="AY139" s="18" t="s">
        <v>161</v>
      </c>
      <c r="BE139" s="231">
        <f>IF(N139="základní",J139,0)</f>
        <v>0</v>
      </c>
      <c r="BF139" s="231">
        <f>IF(N139="snížená",J139,0)</f>
        <v>0</v>
      </c>
      <c r="BG139" s="231">
        <f>IF(N139="zákl. přenesená",J139,0)</f>
        <v>0</v>
      </c>
      <c r="BH139" s="231">
        <f>IF(N139="sníž. přenesená",J139,0)</f>
        <v>0</v>
      </c>
      <c r="BI139" s="231">
        <f>IF(N139="nulová",J139,0)</f>
        <v>0</v>
      </c>
      <c r="BJ139" s="18" t="s">
        <v>88</v>
      </c>
      <c r="BK139" s="231">
        <f>ROUND(I139*H139,2)</f>
        <v>0</v>
      </c>
      <c r="BL139" s="18" t="s">
        <v>184</v>
      </c>
      <c r="BM139" s="230" t="s">
        <v>1280</v>
      </c>
    </row>
    <row r="140" s="2" customFormat="1" ht="33" customHeight="1">
      <c r="A140" s="39"/>
      <c r="B140" s="40"/>
      <c r="C140" s="219" t="s">
        <v>177</v>
      </c>
      <c r="D140" s="219" t="s">
        <v>164</v>
      </c>
      <c r="E140" s="220" t="s">
        <v>832</v>
      </c>
      <c r="F140" s="221" t="s">
        <v>833</v>
      </c>
      <c r="G140" s="222" t="s">
        <v>441</v>
      </c>
      <c r="H140" s="223">
        <v>24</v>
      </c>
      <c r="I140" s="224"/>
      <c r="J140" s="225">
        <f>ROUND(I140*H140,2)</f>
        <v>0</v>
      </c>
      <c r="K140" s="221" t="s">
        <v>168</v>
      </c>
      <c r="L140" s="45"/>
      <c r="M140" s="226" t="s">
        <v>1</v>
      </c>
      <c r="N140" s="227" t="s">
        <v>45</v>
      </c>
      <c r="O140" s="92"/>
      <c r="P140" s="228">
        <f>O140*H140</f>
        <v>0</v>
      </c>
      <c r="Q140" s="228">
        <v>2.0000000000000002E-05</v>
      </c>
      <c r="R140" s="228">
        <f>Q140*H140</f>
        <v>0.00048000000000000007</v>
      </c>
      <c r="S140" s="228">
        <v>0</v>
      </c>
      <c r="T140" s="229">
        <f>S140*H140</f>
        <v>0</v>
      </c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R140" s="230" t="s">
        <v>184</v>
      </c>
      <c r="AT140" s="230" t="s">
        <v>164</v>
      </c>
      <c r="AU140" s="230" t="s">
        <v>90</v>
      </c>
      <c r="AY140" s="18" t="s">
        <v>161</v>
      </c>
      <c r="BE140" s="231">
        <f>IF(N140="základní",J140,0)</f>
        <v>0</v>
      </c>
      <c r="BF140" s="231">
        <f>IF(N140="snížená",J140,0)</f>
        <v>0</v>
      </c>
      <c r="BG140" s="231">
        <f>IF(N140="zákl. přenesená",J140,0)</f>
        <v>0</v>
      </c>
      <c r="BH140" s="231">
        <f>IF(N140="sníž. přenesená",J140,0)</f>
        <v>0</v>
      </c>
      <c r="BI140" s="231">
        <f>IF(N140="nulová",J140,0)</f>
        <v>0</v>
      </c>
      <c r="BJ140" s="18" t="s">
        <v>88</v>
      </c>
      <c r="BK140" s="231">
        <f>ROUND(I140*H140,2)</f>
        <v>0</v>
      </c>
      <c r="BL140" s="18" t="s">
        <v>184</v>
      </c>
      <c r="BM140" s="230" t="s">
        <v>1281</v>
      </c>
    </row>
    <row r="141" s="12" customFormat="1" ht="22.8" customHeight="1">
      <c r="A141" s="12"/>
      <c r="B141" s="203"/>
      <c r="C141" s="204"/>
      <c r="D141" s="205" t="s">
        <v>79</v>
      </c>
      <c r="E141" s="217" t="s">
        <v>208</v>
      </c>
      <c r="F141" s="217" t="s">
        <v>269</v>
      </c>
      <c r="G141" s="204"/>
      <c r="H141" s="204"/>
      <c r="I141" s="207"/>
      <c r="J141" s="218">
        <f>BK141</f>
        <v>0</v>
      </c>
      <c r="K141" s="204"/>
      <c r="L141" s="209"/>
      <c r="M141" s="210"/>
      <c r="N141" s="211"/>
      <c r="O141" s="211"/>
      <c r="P141" s="212">
        <f>SUM(P142:P149)</f>
        <v>0</v>
      </c>
      <c r="Q141" s="211"/>
      <c r="R141" s="212">
        <f>SUM(R142:R149)</f>
        <v>0.0017770500000000001</v>
      </c>
      <c r="S141" s="211"/>
      <c r="T141" s="213">
        <f>SUM(T142:T149)</f>
        <v>0.11879999999999999</v>
      </c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R141" s="214" t="s">
        <v>88</v>
      </c>
      <c r="AT141" s="215" t="s">
        <v>79</v>
      </c>
      <c r="AU141" s="215" t="s">
        <v>88</v>
      </c>
      <c r="AY141" s="214" t="s">
        <v>161</v>
      </c>
      <c r="BK141" s="216">
        <f>SUM(BK142:BK149)</f>
        <v>0</v>
      </c>
    </row>
    <row r="142" s="2" customFormat="1" ht="33" customHeight="1">
      <c r="A142" s="39"/>
      <c r="B142" s="40"/>
      <c r="C142" s="219" t="s">
        <v>184</v>
      </c>
      <c r="D142" s="219" t="s">
        <v>164</v>
      </c>
      <c r="E142" s="220" t="s">
        <v>835</v>
      </c>
      <c r="F142" s="221" t="s">
        <v>836</v>
      </c>
      <c r="G142" s="222" t="s">
        <v>248</v>
      </c>
      <c r="H142" s="223">
        <v>35.540999999999997</v>
      </c>
      <c r="I142" s="224"/>
      <c r="J142" s="225">
        <f>ROUND(I142*H142,2)</f>
        <v>0</v>
      </c>
      <c r="K142" s="221" t="s">
        <v>168</v>
      </c>
      <c r="L142" s="45"/>
      <c r="M142" s="226" t="s">
        <v>1</v>
      </c>
      <c r="N142" s="227" t="s">
        <v>45</v>
      </c>
      <c r="O142" s="92"/>
      <c r="P142" s="228">
        <f>O142*H142</f>
        <v>0</v>
      </c>
      <c r="Q142" s="228">
        <v>0</v>
      </c>
      <c r="R142" s="228">
        <f>Q142*H142</f>
        <v>0</v>
      </c>
      <c r="S142" s="228">
        <v>0</v>
      </c>
      <c r="T142" s="229">
        <f>S142*H142</f>
        <v>0</v>
      </c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R142" s="230" t="s">
        <v>184</v>
      </c>
      <c r="AT142" s="230" t="s">
        <v>164</v>
      </c>
      <c r="AU142" s="230" t="s">
        <v>90</v>
      </c>
      <c r="AY142" s="18" t="s">
        <v>161</v>
      </c>
      <c r="BE142" s="231">
        <f>IF(N142="základní",J142,0)</f>
        <v>0</v>
      </c>
      <c r="BF142" s="231">
        <f>IF(N142="snížená",J142,0)</f>
        <v>0</v>
      </c>
      <c r="BG142" s="231">
        <f>IF(N142="zákl. přenesená",J142,0)</f>
        <v>0</v>
      </c>
      <c r="BH142" s="231">
        <f>IF(N142="sníž. přenesená",J142,0)</f>
        <v>0</v>
      </c>
      <c r="BI142" s="231">
        <f>IF(N142="nulová",J142,0)</f>
        <v>0</v>
      </c>
      <c r="BJ142" s="18" t="s">
        <v>88</v>
      </c>
      <c r="BK142" s="231">
        <f>ROUND(I142*H142,2)</f>
        <v>0</v>
      </c>
      <c r="BL142" s="18" t="s">
        <v>184</v>
      </c>
      <c r="BM142" s="230" t="s">
        <v>1282</v>
      </c>
    </row>
    <row r="143" s="2" customFormat="1" ht="16.5" customHeight="1">
      <c r="A143" s="39"/>
      <c r="B143" s="40"/>
      <c r="C143" s="219" t="s">
        <v>160</v>
      </c>
      <c r="D143" s="219" t="s">
        <v>164</v>
      </c>
      <c r="E143" s="220" t="s">
        <v>838</v>
      </c>
      <c r="F143" s="221" t="s">
        <v>839</v>
      </c>
      <c r="G143" s="222" t="s">
        <v>248</v>
      </c>
      <c r="H143" s="223">
        <v>35.540999999999997</v>
      </c>
      <c r="I143" s="224"/>
      <c r="J143" s="225">
        <f>ROUND(I143*H143,2)</f>
        <v>0</v>
      </c>
      <c r="K143" s="221" t="s">
        <v>168</v>
      </c>
      <c r="L143" s="45"/>
      <c r="M143" s="226" t="s">
        <v>1</v>
      </c>
      <c r="N143" s="227" t="s">
        <v>45</v>
      </c>
      <c r="O143" s="92"/>
      <c r="P143" s="228">
        <f>O143*H143</f>
        <v>0</v>
      </c>
      <c r="Q143" s="228">
        <v>0</v>
      </c>
      <c r="R143" s="228">
        <f>Q143*H143</f>
        <v>0</v>
      </c>
      <c r="S143" s="228">
        <v>0</v>
      </c>
      <c r="T143" s="229">
        <f>S143*H143</f>
        <v>0</v>
      </c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R143" s="230" t="s">
        <v>184</v>
      </c>
      <c r="AT143" s="230" t="s">
        <v>164</v>
      </c>
      <c r="AU143" s="230" t="s">
        <v>90</v>
      </c>
      <c r="AY143" s="18" t="s">
        <v>161</v>
      </c>
      <c r="BE143" s="231">
        <f>IF(N143="základní",J143,0)</f>
        <v>0</v>
      </c>
      <c r="BF143" s="231">
        <f>IF(N143="snížená",J143,0)</f>
        <v>0</v>
      </c>
      <c r="BG143" s="231">
        <f>IF(N143="zákl. přenesená",J143,0)</f>
        <v>0</v>
      </c>
      <c r="BH143" s="231">
        <f>IF(N143="sníž. přenesená",J143,0)</f>
        <v>0</v>
      </c>
      <c r="BI143" s="231">
        <f>IF(N143="nulová",J143,0)</f>
        <v>0</v>
      </c>
      <c r="BJ143" s="18" t="s">
        <v>88</v>
      </c>
      <c r="BK143" s="231">
        <f>ROUND(I143*H143,2)</f>
        <v>0</v>
      </c>
      <c r="BL143" s="18" t="s">
        <v>184</v>
      </c>
      <c r="BM143" s="230" t="s">
        <v>1283</v>
      </c>
    </row>
    <row r="144" s="2" customFormat="1" ht="16.5" customHeight="1">
      <c r="A144" s="39"/>
      <c r="B144" s="40"/>
      <c r="C144" s="219" t="s">
        <v>193</v>
      </c>
      <c r="D144" s="219" t="s">
        <v>164</v>
      </c>
      <c r="E144" s="220" t="s">
        <v>841</v>
      </c>
      <c r="F144" s="221" t="s">
        <v>842</v>
      </c>
      <c r="G144" s="222" t="s">
        <v>248</v>
      </c>
      <c r="H144" s="223">
        <v>35.540999999999997</v>
      </c>
      <c r="I144" s="224"/>
      <c r="J144" s="225">
        <f>ROUND(I144*H144,2)</f>
        <v>0</v>
      </c>
      <c r="K144" s="221" t="s">
        <v>168</v>
      </c>
      <c r="L144" s="45"/>
      <c r="M144" s="226" t="s">
        <v>1</v>
      </c>
      <c r="N144" s="227" t="s">
        <v>45</v>
      </c>
      <c r="O144" s="92"/>
      <c r="P144" s="228">
        <f>O144*H144</f>
        <v>0</v>
      </c>
      <c r="Q144" s="228">
        <v>1.0000000000000001E-05</v>
      </c>
      <c r="R144" s="228">
        <f>Q144*H144</f>
        <v>0.00035541000000000001</v>
      </c>
      <c r="S144" s="228">
        <v>0</v>
      </c>
      <c r="T144" s="229">
        <f>S144*H144</f>
        <v>0</v>
      </c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R144" s="230" t="s">
        <v>184</v>
      </c>
      <c r="AT144" s="230" t="s">
        <v>164</v>
      </c>
      <c r="AU144" s="230" t="s">
        <v>90</v>
      </c>
      <c r="AY144" s="18" t="s">
        <v>161</v>
      </c>
      <c r="BE144" s="231">
        <f>IF(N144="základní",J144,0)</f>
        <v>0</v>
      </c>
      <c r="BF144" s="231">
        <f>IF(N144="snížená",J144,0)</f>
        <v>0</v>
      </c>
      <c r="BG144" s="231">
        <f>IF(N144="zákl. přenesená",J144,0)</f>
        <v>0</v>
      </c>
      <c r="BH144" s="231">
        <f>IF(N144="sníž. přenesená",J144,0)</f>
        <v>0</v>
      </c>
      <c r="BI144" s="231">
        <f>IF(N144="nulová",J144,0)</f>
        <v>0</v>
      </c>
      <c r="BJ144" s="18" t="s">
        <v>88</v>
      </c>
      <c r="BK144" s="231">
        <f>ROUND(I144*H144,2)</f>
        <v>0</v>
      </c>
      <c r="BL144" s="18" t="s">
        <v>184</v>
      </c>
      <c r="BM144" s="230" t="s">
        <v>1284</v>
      </c>
    </row>
    <row r="145" s="2" customFormat="1" ht="24.15" customHeight="1">
      <c r="A145" s="39"/>
      <c r="B145" s="40"/>
      <c r="C145" s="219" t="s">
        <v>197</v>
      </c>
      <c r="D145" s="219" t="s">
        <v>164</v>
      </c>
      <c r="E145" s="220" t="s">
        <v>844</v>
      </c>
      <c r="F145" s="221" t="s">
        <v>845</v>
      </c>
      <c r="G145" s="222" t="s">
        <v>248</v>
      </c>
      <c r="H145" s="223">
        <v>35.540999999999997</v>
      </c>
      <c r="I145" s="224"/>
      <c r="J145" s="225">
        <f>ROUND(I145*H145,2)</f>
        <v>0</v>
      </c>
      <c r="K145" s="221" t="s">
        <v>168</v>
      </c>
      <c r="L145" s="45"/>
      <c r="M145" s="226" t="s">
        <v>1</v>
      </c>
      <c r="N145" s="227" t="s">
        <v>45</v>
      </c>
      <c r="O145" s="92"/>
      <c r="P145" s="228">
        <f>O145*H145</f>
        <v>0</v>
      </c>
      <c r="Q145" s="228">
        <v>4.0000000000000003E-05</v>
      </c>
      <c r="R145" s="228">
        <f>Q145*H145</f>
        <v>0.0014216400000000001</v>
      </c>
      <c r="S145" s="228">
        <v>0</v>
      </c>
      <c r="T145" s="229">
        <f>S145*H145</f>
        <v>0</v>
      </c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R145" s="230" t="s">
        <v>184</v>
      </c>
      <c r="AT145" s="230" t="s">
        <v>164</v>
      </c>
      <c r="AU145" s="230" t="s">
        <v>90</v>
      </c>
      <c r="AY145" s="18" t="s">
        <v>161</v>
      </c>
      <c r="BE145" s="231">
        <f>IF(N145="základní",J145,0)</f>
        <v>0</v>
      </c>
      <c r="BF145" s="231">
        <f>IF(N145="snížená",J145,0)</f>
        <v>0</v>
      </c>
      <c r="BG145" s="231">
        <f>IF(N145="zákl. přenesená",J145,0)</f>
        <v>0</v>
      </c>
      <c r="BH145" s="231">
        <f>IF(N145="sníž. přenesená",J145,0)</f>
        <v>0</v>
      </c>
      <c r="BI145" s="231">
        <f>IF(N145="nulová",J145,0)</f>
        <v>0</v>
      </c>
      <c r="BJ145" s="18" t="s">
        <v>88</v>
      </c>
      <c r="BK145" s="231">
        <f>ROUND(I145*H145,2)</f>
        <v>0</v>
      </c>
      <c r="BL145" s="18" t="s">
        <v>184</v>
      </c>
      <c r="BM145" s="230" t="s">
        <v>1285</v>
      </c>
    </row>
    <row r="146" s="2" customFormat="1" ht="16.5" customHeight="1">
      <c r="A146" s="39"/>
      <c r="B146" s="40"/>
      <c r="C146" s="219" t="s">
        <v>203</v>
      </c>
      <c r="D146" s="219" t="s">
        <v>164</v>
      </c>
      <c r="E146" s="220" t="s">
        <v>847</v>
      </c>
      <c r="F146" s="221" t="s">
        <v>848</v>
      </c>
      <c r="G146" s="222" t="s">
        <v>441</v>
      </c>
      <c r="H146" s="223">
        <v>8</v>
      </c>
      <c r="I146" s="224"/>
      <c r="J146" s="225">
        <f>ROUND(I146*H146,2)</f>
        <v>0</v>
      </c>
      <c r="K146" s="221" t="s">
        <v>168</v>
      </c>
      <c r="L146" s="45"/>
      <c r="M146" s="226" t="s">
        <v>1</v>
      </c>
      <c r="N146" s="227" t="s">
        <v>45</v>
      </c>
      <c r="O146" s="92"/>
      <c r="P146" s="228">
        <f>O146*H146</f>
        <v>0</v>
      </c>
      <c r="Q146" s="228">
        <v>0</v>
      </c>
      <c r="R146" s="228">
        <f>Q146*H146</f>
        <v>0</v>
      </c>
      <c r="S146" s="228">
        <v>0.0070000000000000001</v>
      </c>
      <c r="T146" s="229">
        <f>S146*H146</f>
        <v>0.056000000000000001</v>
      </c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R146" s="230" t="s">
        <v>184</v>
      </c>
      <c r="AT146" s="230" t="s">
        <v>164</v>
      </c>
      <c r="AU146" s="230" t="s">
        <v>90</v>
      </c>
      <c r="AY146" s="18" t="s">
        <v>161</v>
      </c>
      <c r="BE146" s="231">
        <f>IF(N146="základní",J146,0)</f>
        <v>0</v>
      </c>
      <c r="BF146" s="231">
        <f>IF(N146="snížená",J146,0)</f>
        <v>0</v>
      </c>
      <c r="BG146" s="231">
        <f>IF(N146="zákl. přenesená",J146,0)</f>
        <v>0</v>
      </c>
      <c r="BH146" s="231">
        <f>IF(N146="sníž. přenesená",J146,0)</f>
        <v>0</v>
      </c>
      <c r="BI146" s="231">
        <f>IF(N146="nulová",J146,0)</f>
        <v>0</v>
      </c>
      <c r="BJ146" s="18" t="s">
        <v>88</v>
      </c>
      <c r="BK146" s="231">
        <f>ROUND(I146*H146,2)</f>
        <v>0</v>
      </c>
      <c r="BL146" s="18" t="s">
        <v>184</v>
      </c>
      <c r="BM146" s="230" t="s">
        <v>1286</v>
      </c>
    </row>
    <row r="147" s="2" customFormat="1" ht="16.5" customHeight="1">
      <c r="A147" s="39"/>
      <c r="B147" s="40"/>
      <c r="C147" s="219" t="s">
        <v>208</v>
      </c>
      <c r="D147" s="219" t="s">
        <v>164</v>
      </c>
      <c r="E147" s="220" t="s">
        <v>850</v>
      </c>
      <c r="F147" s="221" t="s">
        <v>851</v>
      </c>
      <c r="G147" s="222" t="s">
        <v>441</v>
      </c>
      <c r="H147" s="223">
        <v>4</v>
      </c>
      <c r="I147" s="224"/>
      <c r="J147" s="225">
        <f>ROUND(I147*H147,2)</f>
        <v>0</v>
      </c>
      <c r="K147" s="221" t="s">
        <v>168</v>
      </c>
      <c r="L147" s="45"/>
      <c r="M147" s="226" t="s">
        <v>1</v>
      </c>
      <c r="N147" s="227" t="s">
        <v>45</v>
      </c>
      <c r="O147" s="92"/>
      <c r="P147" s="228">
        <f>O147*H147</f>
        <v>0</v>
      </c>
      <c r="Q147" s="228">
        <v>0</v>
      </c>
      <c r="R147" s="228">
        <f>Q147*H147</f>
        <v>0</v>
      </c>
      <c r="S147" s="228">
        <v>0.0022000000000000001</v>
      </c>
      <c r="T147" s="229">
        <f>S147*H147</f>
        <v>0.0088000000000000005</v>
      </c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R147" s="230" t="s">
        <v>184</v>
      </c>
      <c r="AT147" s="230" t="s">
        <v>164</v>
      </c>
      <c r="AU147" s="230" t="s">
        <v>90</v>
      </c>
      <c r="AY147" s="18" t="s">
        <v>161</v>
      </c>
      <c r="BE147" s="231">
        <f>IF(N147="základní",J147,0)</f>
        <v>0</v>
      </c>
      <c r="BF147" s="231">
        <f>IF(N147="snížená",J147,0)</f>
        <v>0</v>
      </c>
      <c r="BG147" s="231">
        <f>IF(N147="zákl. přenesená",J147,0)</f>
        <v>0</v>
      </c>
      <c r="BH147" s="231">
        <f>IF(N147="sníž. přenesená",J147,0)</f>
        <v>0</v>
      </c>
      <c r="BI147" s="231">
        <f>IF(N147="nulová",J147,0)</f>
        <v>0</v>
      </c>
      <c r="BJ147" s="18" t="s">
        <v>88</v>
      </c>
      <c r="BK147" s="231">
        <f>ROUND(I147*H147,2)</f>
        <v>0</v>
      </c>
      <c r="BL147" s="18" t="s">
        <v>184</v>
      </c>
      <c r="BM147" s="230" t="s">
        <v>1287</v>
      </c>
    </row>
    <row r="148" s="2" customFormat="1" ht="24.15" customHeight="1">
      <c r="A148" s="39"/>
      <c r="B148" s="40"/>
      <c r="C148" s="219" t="s">
        <v>215</v>
      </c>
      <c r="D148" s="219" t="s">
        <v>164</v>
      </c>
      <c r="E148" s="220" t="s">
        <v>853</v>
      </c>
      <c r="F148" s="221" t="s">
        <v>854</v>
      </c>
      <c r="G148" s="222" t="s">
        <v>441</v>
      </c>
      <c r="H148" s="223">
        <v>3</v>
      </c>
      <c r="I148" s="224"/>
      <c r="J148" s="225">
        <f>ROUND(I148*H148,2)</f>
        <v>0</v>
      </c>
      <c r="K148" s="221" t="s">
        <v>168</v>
      </c>
      <c r="L148" s="45"/>
      <c r="M148" s="226" t="s">
        <v>1</v>
      </c>
      <c r="N148" s="227" t="s">
        <v>45</v>
      </c>
      <c r="O148" s="92"/>
      <c r="P148" s="228">
        <f>O148*H148</f>
        <v>0</v>
      </c>
      <c r="Q148" s="228">
        <v>0</v>
      </c>
      <c r="R148" s="228">
        <f>Q148*H148</f>
        <v>0</v>
      </c>
      <c r="S148" s="228">
        <v>0.0089999999999999993</v>
      </c>
      <c r="T148" s="229">
        <f>S148*H148</f>
        <v>0.026999999999999996</v>
      </c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R148" s="230" t="s">
        <v>184</v>
      </c>
      <c r="AT148" s="230" t="s">
        <v>164</v>
      </c>
      <c r="AU148" s="230" t="s">
        <v>90</v>
      </c>
      <c r="AY148" s="18" t="s">
        <v>161</v>
      </c>
      <c r="BE148" s="231">
        <f>IF(N148="základní",J148,0)</f>
        <v>0</v>
      </c>
      <c r="BF148" s="231">
        <f>IF(N148="snížená",J148,0)</f>
        <v>0</v>
      </c>
      <c r="BG148" s="231">
        <f>IF(N148="zákl. přenesená",J148,0)</f>
        <v>0</v>
      </c>
      <c r="BH148" s="231">
        <f>IF(N148="sníž. přenesená",J148,0)</f>
        <v>0</v>
      </c>
      <c r="BI148" s="231">
        <f>IF(N148="nulová",J148,0)</f>
        <v>0</v>
      </c>
      <c r="BJ148" s="18" t="s">
        <v>88</v>
      </c>
      <c r="BK148" s="231">
        <f>ROUND(I148*H148,2)</f>
        <v>0</v>
      </c>
      <c r="BL148" s="18" t="s">
        <v>184</v>
      </c>
      <c r="BM148" s="230" t="s">
        <v>1288</v>
      </c>
    </row>
    <row r="149" s="2" customFormat="1" ht="24.15" customHeight="1">
      <c r="A149" s="39"/>
      <c r="B149" s="40"/>
      <c r="C149" s="219" t="s">
        <v>219</v>
      </c>
      <c r="D149" s="219" t="s">
        <v>164</v>
      </c>
      <c r="E149" s="220" t="s">
        <v>857</v>
      </c>
      <c r="F149" s="221" t="s">
        <v>858</v>
      </c>
      <c r="G149" s="222" t="s">
        <v>441</v>
      </c>
      <c r="H149" s="223">
        <v>1.5</v>
      </c>
      <c r="I149" s="224"/>
      <c r="J149" s="225">
        <f>ROUND(I149*H149,2)</f>
        <v>0</v>
      </c>
      <c r="K149" s="221" t="s">
        <v>168</v>
      </c>
      <c r="L149" s="45"/>
      <c r="M149" s="226" t="s">
        <v>1</v>
      </c>
      <c r="N149" s="227" t="s">
        <v>45</v>
      </c>
      <c r="O149" s="92"/>
      <c r="P149" s="228">
        <f>O149*H149</f>
        <v>0</v>
      </c>
      <c r="Q149" s="228">
        <v>0</v>
      </c>
      <c r="R149" s="228">
        <f>Q149*H149</f>
        <v>0</v>
      </c>
      <c r="S149" s="228">
        <v>0.017999999999999999</v>
      </c>
      <c r="T149" s="229">
        <f>S149*H149</f>
        <v>0.026999999999999996</v>
      </c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R149" s="230" t="s">
        <v>184</v>
      </c>
      <c r="AT149" s="230" t="s">
        <v>164</v>
      </c>
      <c r="AU149" s="230" t="s">
        <v>90</v>
      </c>
      <c r="AY149" s="18" t="s">
        <v>161</v>
      </c>
      <c r="BE149" s="231">
        <f>IF(N149="základní",J149,0)</f>
        <v>0</v>
      </c>
      <c r="BF149" s="231">
        <f>IF(N149="snížená",J149,0)</f>
        <v>0</v>
      </c>
      <c r="BG149" s="231">
        <f>IF(N149="zákl. přenesená",J149,0)</f>
        <v>0</v>
      </c>
      <c r="BH149" s="231">
        <f>IF(N149="sníž. přenesená",J149,0)</f>
        <v>0</v>
      </c>
      <c r="BI149" s="231">
        <f>IF(N149="nulová",J149,0)</f>
        <v>0</v>
      </c>
      <c r="BJ149" s="18" t="s">
        <v>88</v>
      </c>
      <c r="BK149" s="231">
        <f>ROUND(I149*H149,2)</f>
        <v>0</v>
      </c>
      <c r="BL149" s="18" t="s">
        <v>184</v>
      </c>
      <c r="BM149" s="230" t="s">
        <v>1289</v>
      </c>
    </row>
    <row r="150" s="12" customFormat="1" ht="22.8" customHeight="1">
      <c r="A150" s="12"/>
      <c r="B150" s="203"/>
      <c r="C150" s="204"/>
      <c r="D150" s="205" t="s">
        <v>79</v>
      </c>
      <c r="E150" s="217" t="s">
        <v>277</v>
      </c>
      <c r="F150" s="217" t="s">
        <v>278</v>
      </c>
      <c r="G150" s="204"/>
      <c r="H150" s="204"/>
      <c r="I150" s="207"/>
      <c r="J150" s="218">
        <f>BK150</f>
        <v>0</v>
      </c>
      <c r="K150" s="204"/>
      <c r="L150" s="209"/>
      <c r="M150" s="210"/>
      <c r="N150" s="211"/>
      <c r="O150" s="211"/>
      <c r="P150" s="212">
        <f>SUM(P151:P159)</f>
        <v>0</v>
      </c>
      <c r="Q150" s="211"/>
      <c r="R150" s="212">
        <f>SUM(R151:R159)</f>
        <v>0</v>
      </c>
      <c r="S150" s="211"/>
      <c r="T150" s="213">
        <f>SUM(T151:T159)</f>
        <v>0</v>
      </c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R150" s="214" t="s">
        <v>88</v>
      </c>
      <c r="AT150" s="215" t="s">
        <v>79</v>
      </c>
      <c r="AU150" s="215" t="s">
        <v>88</v>
      </c>
      <c r="AY150" s="214" t="s">
        <v>161</v>
      </c>
      <c r="BK150" s="216">
        <f>SUM(BK151:BK159)</f>
        <v>0</v>
      </c>
    </row>
    <row r="151" s="2" customFormat="1" ht="24.15" customHeight="1">
      <c r="A151" s="39"/>
      <c r="B151" s="40"/>
      <c r="C151" s="219" t="s">
        <v>8</v>
      </c>
      <c r="D151" s="219" t="s">
        <v>164</v>
      </c>
      <c r="E151" s="220" t="s">
        <v>279</v>
      </c>
      <c r="F151" s="221" t="s">
        <v>280</v>
      </c>
      <c r="G151" s="222" t="s">
        <v>281</v>
      </c>
      <c r="H151" s="223">
        <v>0.89100000000000001</v>
      </c>
      <c r="I151" s="224"/>
      <c r="J151" s="225">
        <f>ROUND(I151*H151,2)</f>
        <v>0</v>
      </c>
      <c r="K151" s="221" t="s">
        <v>168</v>
      </c>
      <c r="L151" s="45"/>
      <c r="M151" s="226" t="s">
        <v>1</v>
      </c>
      <c r="N151" s="227" t="s">
        <v>45</v>
      </c>
      <c r="O151" s="92"/>
      <c r="P151" s="228">
        <f>O151*H151</f>
        <v>0</v>
      </c>
      <c r="Q151" s="228">
        <v>0</v>
      </c>
      <c r="R151" s="228">
        <f>Q151*H151</f>
        <v>0</v>
      </c>
      <c r="S151" s="228">
        <v>0</v>
      </c>
      <c r="T151" s="229">
        <f>S151*H151</f>
        <v>0</v>
      </c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R151" s="230" t="s">
        <v>184</v>
      </c>
      <c r="AT151" s="230" t="s">
        <v>164</v>
      </c>
      <c r="AU151" s="230" t="s">
        <v>90</v>
      </c>
      <c r="AY151" s="18" t="s">
        <v>161</v>
      </c>
      <c r="BE151" s="231">
        <f>IF(N151="základní",J151,0)</f>
        <v>0</v>
      </c>
      <c r="BF151" s="231">
        <f>IF(N151="snížená",J151,0)</f>
        <v>0</v>
      </c>
      <c r="BG151" s="231">
        <f>IF(N151="zákl. přenesená",J151,0)</f>
        <v>0</v>
      </c>
      <c r="BH151" s="231">
        <f>IF(N151="sníž. přenesená",J151,0)</f>
        <v>0</v>
      </c>
      <c r="BI151" s="231">
        <f>IF(N151="nulová",J151,0)</f>
        <v>0</v>
      </c>
      <c r="BJ151" s="18" t="s">
        <v>88</v>
      </c>
      <c r="BK151" s="231">
        <f>ROUND(I151*H151,2)</f>
        <v>0</v>
      </c>
      <c r="BL151" s="18" t="s">
        <v>184</v>
      </c>
      <c r="BM151" s="230" t="s">
        <v>1290</v>
      </c>
    </row>
    <row r="152" s="2" customFormat="1" ht="33" customHeight="1">
      <c r="A152" s="39"/>
      <c r="B152" s="40"/>
      <c r="C152" s="219" t="s">
        <v>230</v>
      </c>
      <c r="D152" s="219" t="s">
        <v>164</v>
      </c>
      <c r="E152" s="220" t="s">
        <v>283</v>
      </c>
      <c r="F152" s="221" t="s">
        <v>284</v>
      </c>
      <c r="G152" s="222" t="s">
        <v>281</v>
      </c>
      <c r="H152" s="223">
        <v>8.9100000000000001</v>
      </c>
      <c r="I152" s="224"/>
      <c r="J152" s="225">
        <f>ROUND(I152*H152,2)</f>
        <v>0</v>
      </c>
      <c r="K152" s="221" t="s">
        <v>168</v>
      </c>
      <c r="L152" s="45"/>
      <c r="M152" s="226" t="s">
        <v>1</v>
      </c>
      <c r="N152" s="227" t="s">
        <v>45</v>
      </c>
      <c r="O152" s="92"/>
      <c r="P152" s="228">
        <f>O152*H152</f>
        <v>0</v>
      </c>
      <c r="Q152" s="228">
        <v>0</v>
      </c>
      <c r="R152" s="228">
        <f>Q152*H152</f>
        <v>0</v>
      </c>
      <c r="S152" s="228">
        <v>0</v>
      </c>
      <c r="T152" s="229">
        <f>S152*H152</f>
        <v>0</v>
      </c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R152" s="230" t="s">
        <v>184</v>
      </c>
      <c r="AT152" s="230" t="s">
        <v>164</v>
      </c>
      <c r="AU152" s="230" t="s">
        <v>90</v>
      </c>
      <c r="AY152" s="18" t="s">
        <v>161</v>
      </c>
      <c r="BE152" s="231">
        <f>IF(N152="základní",J152,0)</f>
        <v>0</v>
      </c>
      <c r="BF152" s="231">
        <f>IF(N152="snížená",J152,0)</f>
        <v>0</v>
      </c>
      <c r="BG152" s="231">
        <f>IF(N152="zákl. přenesená",J152,0)</f>
        <v>0</v>
      </c>
      <c r="BH152" s="231">
        <f>IF(N152="sníž. přenesená",J152,0)</f>
        <v>0</v>
      </c>
      <c r="BI152" s="231">
        <f>IF(N152="nulová",J152,0)</f>
        <v>0</v>
      </c>
      <c r="BJ152" s="18" t="s">
        <v>88</v>
      </c>
      <c r="BK152" s="231">
        <f>ROUND(I152*H152,2)</f>
        <v>0</v>
      </c>
      <c r="BL152" s="18" t="s">
        <v>184</v>
      </c>
      <c r="BM152" s="230" t="s">
        <v>1291</v>
      </c>
    </row>
    <row r="153" s="13" customFormat="1">
      <c r="A153" s="13"/>
      <c r="B153" s="241"/>
      <c r="C153" s="242"/>
      <c r="D153" s="232" t="s">
        <v>250</v>
      </c>
      <c r="E153" s="242"/>
      <c r="F153" s="244" t="s">
        <v>1292</v>
      </c>
      <c r="G153" s="242"/>
      <c r="H153" s="245">
        <v>8.9100000000000001</v>
      </c>
      <c r="I153" s="246"/>
      <c r="J153" s="242"/>
      <c r="K153" s="242"/>
      <c r="L153" s="247"/>
      <c r="M153" s="248"/>
      <c r="N153" s="249"/>
      <c r="O153" s="249"/>
      <c r="P153" s="249"/>
      <c r="Q153" s="249"/>
      <c r="R153" s="249"/>
      <c r="S153" s="249"/>
      <c r="T153" s="250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51" t="s">
        <v>250</v>
      </c>
      <c r="AU153" s="251" t="s">
        <v>90</v>
      </c>
      <c r="AV153" s="13" t="s">
        <v>90</v>
      </c>
      <c r="AW153" s="13" t="s">
        <v>4</v>
      </c>
      <c r="AX153" s="13" t="s">
        <v>88</v>
      </c>
      <c r="AY153" s="251" t="s">
        <v>161</v>
      </c>
    </row>
    <row r="154" s="2" customFormat="1" ht="24.15" customHeight="1">
      <c r="A154" s="39"/>
      <c r="B154" s="40"/>
      <c r="C154" s="219" t="s">
        <v>305</v>
      </c>
      <c r="D154" s="219" t="s">
        <v>164</v>
      </c>
      <c r="E154" s="220" t="s">
        <v>287</v>
      </c>
      <c r="F154" s="221" t="s">
        <v>288</v>
      </c>
      <c r="G154" s="222" t="s">
        <v>281</v>
      </c>
      <c r="H154" s="223">
        <v>0.89100000000000001</v>
      </c>
      <c r="I154" s="224"/>
      <c r="J154" s="225">
        <f>ROUND(I154*H154,2)</f>
        <v>0</v>
      </c>
      <c r="K154" s="221" t="s">
        <v>168</v>
      </c>
      <c r="L154" s="45"/>
      <c r="M154" s="226" t="s">
        <v>1</v>
      </c>
      <c r="N154" s="227" t="s">
        <v>45</v>
      </c>
      <c r="O154" s="92"/>
      <c r="P154" s="228">
        <f>O154*H154</f>
        <v>0</v>
      </c>
      <c r="Q154" s="228">
        <v>0</v>
      </c>
      <c r="R154" s="228">
        <f>Q154*H154</f>
        <v>0</v>
      </c>
      <c r="S154" s="228">
        <v>0</v>
      </c>
      <c r="T154" s="229">
        <f>S154*H154</f>
        <v>0</v>
      </c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R154" s="230" t="s">
        <v>184</v>
      </c>
      <c r="AT154" s="230" t="s">
        <v>164</v>
      </c>
      <c r="AU154" s="230" t="s">
        <v>90</v>
      </c>
      <c r="AY154" s="18" t="s">
        <v>161</v>
      </c>
      <c r="BE154" s="231">
        <f>IF(N154="základní",J154,0)</f>
        <v>0</v>
      </c>
      <c r="BF154" s="231">
        <f>IF(N154="snížená",J154,0)</f>
        <v>0</v>
      </c>
      <c r="BG154" s="231">
        <f>IF(N154="zákl. přenesená",J154,0)</f>
        <v>0</v>
      </c>
      <c r="BH154" s="231">
        <f>IF(N154="sníž. přenesená",J154,0)</f>
        <v>0</v>
      </c>
      <c r="BI154" s="231">
        <f>IF(N154="nulová",J154,0)</f>
        <v>0</v>
      </c>
      <c r="BJ154" s="18" t="s">
        <v>88</v>
      </c>
      <c r="BK154" s="231">
        <f>ROUND(I154*H154,2)</f>
        <v>0</v>
      </c>
      <c r="BL154" s="18" t="s">
        <v>184</v>
      </c>
      <c r="BM154" s="230" t="s">
        <v>1293</v>
      </c>
    </row>
    <row r="155" s="2" customFormat="1" ht="24.15" customHeight="1">
      <c r="A155" s="39"/>
      <c r="B155" s="40"/>
      <c r="C155" s="219" t="s">
        <v>312</v>
      </c>
      <c r="D155" s="219" t="s">
        <v>164</v>
      </c>
      <c r="E155" s="220" t="s">
        <v>290</v>
      </c>
      <c r="F155" s="221" t="s">
        <v>291</v>
      </c>
      <c r="G155" s="222" t="s">
        <v>281</v>
      </c>
      <c r="H155" s="223">
        <v>7.1280000000000001</v>
      </c>
      <c r="I155" s="224"/>
      <c r="J155" s="225">
        <f>ROUND(I155*H155,2)</f>
        <v>0</v>
      </c>
      <c r="K155" s="221" t="s">
        <v>168</v>
      </c>
      <c r="L155" s="45"/>
      <c r="M155" s="226" t="s">
        <v>1</v>
      </c>
      <c r="N155" s="227" t="s">
        <v>45</v>
      </c>
      <c r="O155" s="92"/>
      <c r="P155" s="228">
        <f>O155*H155</f>
        <v>0</v>
      </c>
      <c r="Q155" s="228">
        <v>0</v>
      </c>
      <c r="R155" s="228">
        <f>Q155*H155</f>
        <v>0</v>
      </c>
      <c r="S155" s="228">
        <v>0</v>
      </c>
      <c r="T155" s="229">
        <f>S155*H155</f>
        <v>0</v>
      </c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R155" s="230" t="s">
        <v>184</v>
      </c>
      <c r="AT155" s="230" t="s">
        <v>164</v>
      </c>
      <c r="AU155" s="230" t="s">
        <v>90</v>
      </c>
      <c r="AY155" s="18" t="s">
        <v>161</v>
      </c>
      <c r="BE155" s="231">
        <f>IF(N155="základní",J155,0)</f>
        <v>0</v>
      </c>
      <c r="BF155" s="231">
        <f>IF(N155="snížená",J155,0)</f>
        <v>0</v>
      </c>
      <c r="BG155" s="231">
        <f>IF(N155="zákl. přenesená",J155,0)</f>
        <v>0</v>
      </c>
      <c r="BH155" s="231">
        <f>IF(N155="sníž. přenesená",J155,0)</f>
        <v>0</v>
      </c>
      <c r="BI155" s="231">
        <f>IF(N155="nulová",J155,0)</f>
        <v>0</v>
      </c>
      <c r="BJ155" s="18" t="s">
        <v>88</v>
      </c>
      <c r="BK155" s="231">
        <f>ROUND(I155*H155,2)</f>
        <v>0</v>
      </c>
      <c r="BL155" s="18" t="s">
        <v>184</v>
      </c>
      <c r="BM155" s="230" t="s">
        <v>1294</v>
      </c>
    </row>
    <row r="156" s="13" customFormat="1">
      <c r="A156" s="13"/>
      <c r="B156" s="241"/>
      <c r="C156" s="242"/>
      <c r="D156" s="232" t="s">
        <v>250</v>
      </c>
      <c r="E156" s="242"/>
      <c r="F156" s="244" t="s">
        <v>1295</v>
      </c>
      <c r="G156" s="242"/>
      <c r="H156" s="245">
        <v>7.1280000000000001</v>
      </c>
      <c r="I156" s="246"/>
      <c r="J156" s="242"/>
      <c r="K156" s="242"/>
      <c r="L156" s="247"/>
      <c r="M156" s="248"/>
      <c r="N156" s="249"/>
      <c r="O156" s="249"/>
      <c r="P156" s="249"/>
      <c r="Q156" s="249"/>
      <c r="R156" s="249"/>
      <c r="S156" s="249"/>
      <c r="T156" s="250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51" t="s">
        <v>250</v>
      </c>
      <c r="AU156" s="251" t="s">
        <v>90</v>
      </c>
      <c r="AV156" s="13" t="s">
        <v>90</v>
      </c>
      <c r="AW156" s="13" t="s">
        <v>4</v>
      </c>
      <c r="AX156" s="13" t="s">
        <v>88</v>
      </c>
      <c r="AY156" s="251" t="s">
        <v>161</v>
      </c>
    </row>
    <row r="157" s="2" customFormat="1" ht="33" customHeight="1">
      <c r="A157" s="39"/>
      <c r="B157" s="40"/>
      <c r="C157" s="219" t="s">
        <v>303</v>
      </c>
      <c r="D157" s="219" t="s">
        <v>164</v>
      </c>
      <c r="E157" s="220" t="s">
        <v>294</v>
      </c>
      <c r="F157" s="221" t="s">
        <v>295</v>
      </c>
      <c r="G157" s="222" t="s">
        <v>281</v>
      </c>
      <c r="H157" s="223">
        <v>0.79500000000000004</v>
      </c>
      <c r="I157" s="224"/>
      <c r="J157" s="225">
        <f>ROUND(I157*H157,2)</f>
        <v>0</v>
      </c>
      <c r="K157" s="221" t="s">
        <v>168</v>
      </c>
      <c r="L157" s="45"/>
      <c r="M157" s="226" t="s">
        <v>1</v>
      </c>
      <c r="N157" s="227" t="s">
        <v>45</v>
      </c>
      <c r="O157" s="92"/>
      <c r="P157" s="228">
        <f>O157*H157</f>
        <v>0</v>
      </c>
      <c r="Q157" s="228">
        <v>0</v>
      </c>
      <c r="R157" s="228">
        <f>Q157*H157</f>
        <v>0</v>
      </c>
      <c r="S157" s="228">
        <v>0</v>
      </c>
      <c r="T157" s="229">
        <f>S157*H157</f>
        <v>0</v>
      </c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R157" s="230" t="s">
        <v>184</v>
      </c>
      <c r="AT157" s="230" t="s">
        <v>164</v>
      </c>
      <c r="AU157" s="230" t="s">
        <v>90</v>
      </c>
      <c r="AY157" s="18" t="s">
        <v>161</v>
      </c>
      <c r="BE157" s="231">
        <f>IF(N157="základní",J157,0)</f>
        <v>0</v>
      </c>
      <c r="BF157" s="231">
        <f>IF(N157="snížená",J157,0)</f>
        <v>0</v>
      </c>
      <c r="BG157" s="231">
        <f>IF(N157="zákl. přenesená",J157,0)</f>
        <v>0</v>
      </c>
      <c r="BH157" s="231">
        <f>IF(N157="sníž. přenesená",J157,0)</f>
        <v>0</v>
      </c>
      <c r="BI157" s="231">
        <f>IF(N157="nulová",J157,0)</f>
        <v>0</v>
      </c>
      <c r="BJ157" s="18" t="s">
        <v>88</v>
      </c>
      <c r="BK157" s="231">
        <f>ROUND(I157*H157,2)</f>
        <v>0</v>
      </c>
      <c r="BL157" s="18" t="s">
        <v>184</v>
      </c>
      <c r="BM157" s="230" t="s">
        <v>1296</v>
      </c>
    </row>
    <row r="158" s="13" customFormat="1">
      <c r="A158" s="13"/>
      <c r="B158" s="241"/>
      <c r="C158" s="242"/>
      <c r="D158" s="232" t="s">
        <v>250</v>
      </c>
      <c r="E158" s="243" t="s">
        <v>1</v>
      </c>
      <c r="F158" s="244" t="s">
        <v>1297</v>
      </c>
      <c r="G158" s="242"/>
      <c r="H158" s="245">
        <v>0.79500000000000004</v>
      </c>
      <c r="I158" s="246"/>
      <c r="J158" s="242"/>
      <c r="K158" s="242"/>
      <c r="L158" s="247"/>
      <c r="M158" s="248"/>
      <c r="N158" s="249"/>
      <c r="O158" s="249"/>
      <c r="P158" s="249"/>
      <c r="Q158" s="249"/>
      <c r="R158" s="249"/>
      <c r="S158" s="249"/>
      <c r="T158" s="250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51" t="s">
        <v>250</v>
      </c>
      <c r="AU158" s="251" t="s">
        <v>90</v>
      </c>
      <c r="AV158" s="13" t="s">
        <v>90</v>
      </c>
      <c r="AW158" s="13" t="s">
        <v>36</v>
      </c>
      <c r="AX158" s="13" t="s">
        <v>88</v>
      </c>
      <c r="AY158" s="251" t="s">
        <v>161</v>
      </c>
    </row>
    <row r="159" s="2" customFormat="1" ht="37.8" customHeight="1">
      <c r="A159" s="39"/>
      <c r="B159" s="40"/>
      <c r="C159" s="219" t="s">
        <v>319</v>
      </c>
      <c r="D159" s="219" t="s">
        <v>164</v>
      </c>
      <c r="E159" s="220" t="s">
        <v>873</v>
      </c>
      <c r="F159" s="221" t="s">
        <v>874</v>
      </c>
      <c r="G159" s="222" t="s">
        <v>281</v>
      </c>
      <c r="H159" s="223">
        <v>0.096000000000000002</v>
      </c>
      <c r="I159" s="224"/>
      <c r="J159" s="225">
        <f>ROUND(I159*H159,2)</f>
        <v>0</v>
      </c>
      <c r="K159" s="221" t="s">
        <v>168</v>
      </c>
      <c r="L159" s="45"/>
      <c r="M159" s="226" t="s">
        <v>1</v>
      </c>
      <c r="N159" s="227" t="s">
        <v>45</v>
      </c>
      <c r="O159" s="92"/>
      <c r="P159" s="228">
        <f>O159*H159</f>
        <v>0</v>
      </c>
      <c r="Q159" s="228">
        <v>0</v>
      </c>
      <c r="R159" s="228">
        <f>Q159*H159</f>
        <v>0</v>
      </c>
      <c r="S159" s="228">
        <v>0</v>
      </c>
      <c r="T159" s="229">
        <f>S159*H159</f>
        <v>0</v>
      </c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R159" s="230" t="s">
        <v>184</v>
      </c>
      <c r="AT159" s="230" t="s">
        <v>164</v>
      </c>
      <c r="AU159" s="230" t="s">
        <v>90</v>
      </c>
      <c r="AY159" s="18" t="s">
        <v>161</v>
      </c>
      <c r="BE159" s="231">
        <f>IF(N159="základní",J159,0)</f>
        <v>0</v>
      </c>
      <c r="BF159" s="231">
        <f>IF(N159="snížená",J159,0)</f>
        <v>0</v>
      </c>
      <c r="BG159" s="231">
        <f>IF(N159="zákl. přenesená",J159,0)</f>
        <v>0</v>
      </c>
      <c r="BH159" s="231">
        <f>IF(N159="sníž. přenesená",J159,0)</f>
        <v>0</v>
      </c>
      <c r="BI159" s="231">
        <f>IF(N159="nulová",J159,0)</f>
        <v>0</v>
      </c>
      <c r="BJ159" s="18" t="s">
        <v>88</v>
      </c>
      <c r="BK159" s="231">
        <f>ROUND(I159*H159,2)</f>
        <v>0</v>
      </c>
      <c r="BL159" s="18" t="s">
        <v>184</v>
      </c>
      <c r="BM159" s="230" t="s">
        <v>1298</v>
      </c>
    </row>
    <row r="160" s="12" customFormat="1" ht="22.8" customHeight="1">
      <c r="A160" s="12"/>
      <c r="B160" s="203"/>
      <c r="C160" s="204"/>
      <c r="D160" s="205" t="s">
        <v>79</v>
      </c>
      <c r="E160" s="217" t="s">
        <v>456</v>
      </c>
      <c r="F160" s="217" t="s">
        <v>457</v>
      </c>
      <c r="G160" s="204"/>
      <c r="H160" s="204"/>
      <c r="I160" s="207"/>
      <c r="J160" s="218">
        <f>BK160</f>
        <v>0</v>
      </c>
      <c r="K160" s="204"/>
      <c r="L160" s="209"/>
      <c r="M160" s="210"/>
      <c r="N160" s="211"/>
      <c r="O160" s="211"/>
      <c r="P160" s="212">
        <f>SUM(P161:P162)</f>
        <v>0</v>
      </c>
      <c r="Q160" s="211"/>
      <c r="R160" s="212">
        <f>SUM(R161:R162)</f>
        <v>0</v>
      </c>
      <c r="S160" s="211"/>
      <c r="T160" s="213">
        <f>SUM(T161:T162)</f>
        <v>0</v>
      </c>
      <c r="U160" s="12"/>
      <c r="V160" s="12"/>
      <c r="W160" s="12"/>
      <c r="X160" s="12"/>
      <c r="Y160" s="12"/>
      <c r="Z160" s="12"/>
      <c r="AA160" s="12"/>
      <c r="AB160" s="12"/>
      <c r="AC160" s="12"/>
      <c r="AD160" s="12"/>
      <c r="AE160" s="12"/>
      <c r="AR160" s="214" t="s">
        <v>88</v>
      </c>
      <c r="AT160" s="215" t="s">
        <v>79</v>
      </c>
      <c r="AU160" s="215" t="s">
        <v>88</v>
      </c>
      <c r="AY160" s="214" t="s">
        <v>161</v>
      </c>
      <c r="BK160" s="216">
        <f>SUM(BK161:BK162)</f>
        <v>0</v>
      </c>
    </row>
    <row r="161" s="2" customFormat="1" ht="24.15" customHeight="1">
      <c r="A161" s="39"/>
      <c r="B161" s="40"/>
      <c r="C161" s="219" t="s">
        <v>323</v>
      </c>
      <c r="D161" s="219" t="s">
        <v>164</v>
      </c>
      <c r="E161" s="220" t="s">
        <v>458</v>
      </c>
      <c r="F161" s="221" t="s">
        <v>459</v>
      </c>
      <c r="G161" s="222" t="s">
        <v>281</v>
      </c>
      <c r="H161" s="223">
        <v>0.044999999999999998</v>
      </c>
      <c r="I161" s="224"/>
      <c r="J161" s="225">
        <f>ROUND(I161*H161,2)</f>
        <v>0</v>
      </c>
      <c r="K161" s="221" t="s">
        <v>168</v>
      </c>
      <c r="L161" s="45"/>
      <c r="M161" s="226" t="s">
        <v>1</v>
      </c>
      <c r="N161" s="227" t="s">
        <v>45</v>
      </c>
      <c r="O161" s="92"/>
      <c r="P161" s="228">
        <f>O161*H161</f>
        <v>0</v>
      </c>
      <c r="Q161" s="228">
        <v>0</v>
      </c>
      <c r="R161" s="228">
        <f>Q161*H161</f>
        <v>0</v>
      </c>
      <c r="S161" s="228">
        <v>0</v>
      </c>
      <c r="T161" s="229">
        <f>S161*H161</f>
        <v>0</v>
      </c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R161" s="230" t="s">
        <v>184</v>
      </c>
      <c r="AT161" s="230" t="s">
        <v>164</v>
      </c>
      <c r="AU161" s="230" t="s">
        <v>90</v>
      </c>
      <c r="AY161" s="18" t="s">
        <v>161</v>
      </c>
      <c r="BE161" s="231">
        <f>IF(N161="základní",J161,0)</f>
        <v>0</v>
      </c>
      <c r="BF161" s="231">
        <f>IF(N161="snížená",J161,0)</f>
        <v>0</v>
      </c>
      <c r="BG161" s="231">
        <f>IF(N161="zákl. přenesená",J161,0)</f>
        <v>0</v>
      </c>
      <c r="BH161" s="231">
        <f>IF(N161="sníž. přenesená",J161,0)</f>
        <v>0</v>
      </c>
      <c r="BI161" s="231">
        <f>IF(N161="nulová",J161,0)</f>
        <v>0</v>
      </c>
      <c r="BJ161" s="18" t="s">
        <v>88</v>
      </c>
      <c r="BK161" s="231">
        <f>ROUND(I161*H161,2)</f>
        <v>0</v>
      </c>
      <c r="BL161" s="18" t="s">
        <v>184</v>
      </c>
      <c r="BM161" s="230" t="s">
        <v>1299</v>
      </c>
    </row>
    <row r="162" s="2" customFormat="1" ht="24.15" customHeight="1">
      <c r="A162" s="39"/>
      <c r="B162" s="40"/>
      <c r="C162" s="219" t="s">
        <v>327</v>
      </c>
      <c r="D162" s="219" t="s">
        <v>164</v>
      </c>
      <c r="E162" s="220" t="s">
        <v>461</v>
      </c>
      <c r="F162" s="221" t="s">
        <v>462</v>
      </c>
      <c r="G162" s="222" t="s">
        <v>281</v>
      </c>
      <c r="H162" s="223">
        <v>0.044999999999999998</v>
      </c>
      <c r="I162" s="224"/>
      <c r="J162" s="225">
        <f>ROUND(I162*H162,2)</f>
        <v>0</v>
      </c>
      <c r="K162" s="221" t="s">
        <v>168</v>
      </c>
      <c r="L162" s="45"/>
      <c r="M162" s="226" t="s">
        <v>1</v>
      </c>
      <c r="N162" s="227" t="s">
        <v>45</v>
      </c>
      <c r="O162" s="92"/>
      <c r="P162" s="228">
        <f>O162*H162</f>
        <v>0</v>
      </c>
      <c r="Q162" s="228">
        <v>0</v>
      </c>
      <c r="R162" s="228">
        <f>Q162*H162</f>
        <v>0</v>
      </c>
      <c r="S162" s="228">
        <v>0</v>
      </c>
      <c r="T162" s="229">
        <f>S162*H162</f>
        <v>0</v>
      </c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R162" s="230" t="s">
        <v>184</v>
      </c>
      <c r="AT162" s="230" t="s">
        <v>164</v>
      </c>
      <c r="AU162" s="230" t="s">
        <v>90</v>
      </c>
      <c r="AY162" s="18" t="s">
        <v>161</v>
      </c>
      <c r="BE162" s="231">
        <f>IF(N162="základní",J162,0)</f>
        <v>0</v>
      </c>
      <c r="BF162" s="231">
        <f>IF(N162="snížená",J162,0)</f>
        <v>0</v>
      </c>
      <c r="BG162" s="231">
        <f>IF(N162="zákl. přenesená",J162,0)</f>
        <v>0</v>
      </c>
      <c r="BH162" s="231">
        <f>IF(N162="sníž. přenesená",J162,0)</f>
        <v>0</v>
      </c>
      <c r="BI162" s="231">
        <f>IF(N162="nulová",J162,0)</f>
        <v>0</v>
      </c>
      <c r="BJ162" s="18" t="s">
        <v>88</v>
      </c>
      <c r="BK162" s="231">
        <f>ROUND(I162*H162,2)</f>
        <v>0</v>
      </c>
      <c r="BL162" s="18" t="s">
        <v>184</v>
      </c>
      <c r="BM162" s="230" t="s">
        <v>1300</v>
      </c>
    </row>
    <row r="163" s="12" customFormat="1" ht="25.92" customHeight="1">
      <c r="A163" s="12"/>
      <c r="B163" s="203"/>
      <c r="C163" s="204"/>
      <c r="D163" s="205" t="s">
        <v>79</v>
      </c>
      <c r="E163" s="206" t="s">
        <v>297</v>
      </c>
      <c r="F163" s="206" t="s">
        <v>298</v>
      </c>
      <c r="G163" s="204"/>
      <c r="H163" s="204"/>
      <c r="I163" s="207"/>
      <c r="J163" s="208">
        <f>BK163</f>
        <v>0</v>
      </c>
      <c r="K163" s="204"/>
      <c r="L163" s="209"/>
      <c r="M163" s="210"/>
      <c r="N163" s="211"/>
      <c r="O163" s="211"/>
      <c r="P163" s="212">
        <f>P164+P173+P184+P201+P207+P224+P227+P261+P290+P298</f>
        <v>0</v>
      </c>
      <c r="Q163" s="211"/>
      <c r="R163" s="212">
        <f>R164+R173+R184+R201+R207+R224+R227+R261+R290+R298</f>
        <v>2.16261378</v>
      </c>
      <c r="S163" s="211"/>
      <c r="T163" s="213">
        <f>T164+T173+T184+T201+T207+T224+T227+T261+T290+T298</f>
        <v>0.77251275000000008</v>
      </c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R163" s="214" t="s">
        <v>90</v>
      </c>
      <c r="AT163" s="215" t="s">
        <v>79</v>
      </c>
      <c r="AU163" s="215" t="s">
        <v>80</v>
      </c>
      <c r="AY163" s="214" t="s">
        <v>161</v>
      </c>
      <c r="BK163" s="216">
        <f>BK164+BK173+BK184+BK201+BK207+BK224+BK227+BK261+BK290+BK298</f>
        <v>0</v>
      </c>
    </row>
    <row r="164" s="12" customFormat="1" ht="22.8" customHeight="1">
      <c r="A164" s="12"/>
      <c r="B164" s="203"/>
      <c r="C164" s="204"/>
      <c r="D164" s="205" t="s">
        <v>79</v>
      </c>
      <c r="E164" s="217" t="s">
        <v>878</v>
      </c>
      <c r="F164" s="217" t="s">
        <v>879</v>
      </c>
      <c r="G164" s="204"/>
      <c r="H164" s="204"/>
      <c r="I164" s="207"/>
      <c r="J164" s="218">
        <f>BK164</f>
        <v>0</v>
      </c>
      <c r="K164" s="204"/>
      <c r="L164" s="209"/>
      <c r="M164" s="210"/>
      <c r="N164" s="211"/>
      <c r="O164" s="211"/>
      <c r="P164" s="212">
        <f>SUM(P165:P172)</f>
        <v>0</v>
      </c>
      <c r="Q164" s="211"/>
      <c r="R164" s="212">
        <f>SUM(R165:R172)</f>
        <v>0.00075000000000000002</v>
      </c>
      <c r="S164" s="211"/>
      <c r="T164" s="213">
        <f>SUM(T165:T172)</f>
        <v>0.014599999999999998</v>
      </c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  <c r="AE164" s="12"/>
      <c r="AR164" s="214" t="s">
        <v>90</v>
      </c>
      <c r="AT164" s="215" t="s">
        <v>79</v>
      </c>
      <c r="AU164" s="215" t="s">
        <v>88</v>
      </c>
      <c r="AY164" s="214" t="s">
        <v>161</v>
      </c>
      <c r="BK164" s="216">
        <f>SUM(BK165:BK172)</f>
        <v>0</v>
      </c>
    </row>
    <row r="165" s="2" customFormat="1" ht="16.5" customHeight="1">
      <c r="A165" s="39"/>
      <c r="B165" s="40"/>
      <c r="C165" s="219" t="s">
        <v>330</v>
      </c>
      <c r="D165" s="219" t="s">
        <v>164</v>
      </c>
      <c r="E165" s="220" t="s">
        <v>880</v>
      </c>
      <c r="F165" s="221" t="s">
        <v>881</v>
      </c>
      <c r="G165" s="222" t="s">
        <v>441</v>
      </c>
      <c r="H165" s="223">
        <v>4</v>
      </c>
      <c r="I165" s="224"/>
      <c r="J165" s="225">
        <f>ROUND(I165*H165,2)</f>
        <v>0</v>
      </c>
      <c r="K165" s="221" t="s">
        <v>168</v>
      </c>
      <c r="L165" s="45"/>
      <c r="M165" s="226" t="s">
        <v>1</v>
      </c>
      <c r="N165" s="227" t="s">
        <v>45</v>
      </c>
      <c r="O165" s="92"/>
      <c r="P165" s="228">
        <f>O165*H165</f>
        <v>0</v>
      </c>
      <c r="Q165" s="228">
        <v>0</v>
      </c>
      <c r="R165" s="228">
        <f>Q165*H165</f>
        <v>0</v>
      </c>
      <c r="S165" s="228">
        <v>0.0020999999999999999</v>
      </c>
      <c r="T165" s="229">
        <f>S165*H165</f>
        <v>0.0083999999999999995</v>
      </c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R165" s="230" t="s">
        <v>303</v>
      </c>
      <c r="AT165" s="230" t="s">
        <v>164</v>
      </c>
      <c r="AU165" s="230" t="s">
        <v>90</v>
      </c>
      <c r="AY165" s="18" t="s">
        <v>161</v>
      </c>
      <c r="BE165" s="231">
        <f>IF(N165="základní",J165,0)</f>
        <v>0</v>
      </c>
      <c r="BF165" s="231">
        <f>IF(N165="snížená",J165,0)</f>
        <v>0</v>
      </c>
      <c r="BG165" s="231">
        <f>IF(N165="zákl. přenesená",J165,0)</f>
        <v>0</v>
      </c>
      <c r="BH165" s="231">
        <f>IF(N165="sníž. přenesená",J165,0)</f>
        <v>0</v>
      </c>
      <c r="BI165" s="231">
        <f>IF(N165="nulová",J165,0)</f>
        <v>0</v>
      </c>
      <c r="BJ165" s="18" t="s">
        <v>88</v>
      </c>
      <c r="BK165" s="231">
        <f>ROUND(I165*H165,2)</f>
        <v>0</v>
      </c>
      <c r="BL165" s="18" t="s">
        <v>303</v>
      </c>
      <c r="BM165" s="230" t="s">
        <v>1301</v>
      </c>
    </row>
    <row r="166" s="2" customFormat="1" ht="16.5" customHeight="1">
      <c r="A166" s="39"/>
      <c r="B166" s="40"/>
      <c r="C166" s="219" t="s">
        <v>7</v>
      </c>
      <c r="D166" s="219" t="s">
        <v>164</v>
      </c>
      <c r="E166" s="220" t="s">
        <v>883</v>
      </c>
      <c r="F166" s="221" t="s">
        <v>884</v>
      </c>
      <c r="G166" s="222" t="s">
        <v>441</v>
      </c>
      <c r="H166" s="223">
        <v>1.5</v>
      </c>
      <c r="I166" s="224"/>
      <c r="J166" s="225">
        <f>ROUND(I166*H166,2)</f>
        <v>0</v>
      </c>
      <c r="K166" s="221" t="s">
        <v>168</v>
      </c>
      <c r="L166" s="45"/>
      <c r="M166" s="226" t="s">
        <v>1</v>
      </c>
      <c r="N166" s="227" t="s">
        <v>45</v>
      </c>
      <c r="O166" s="92"/>
      <c r="P166" s="228">
        <f>O166*H166</f>
        <v>0</v>
      </c>
      <c r="Q166" s="228">
        <v>0.00050000000000000001</v>
      </c>
      <c r="R166" s="228">
        <f>Q166*H166</f>
        <v>0.00075000000000000002</v>
      </c>
      <c r="S166" s="228">
        <v>0</v>
      </c>
      <c r="T166" s="229">
        <f>S166*H166</f>
        <v>0</v>
      </c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R166" s="230" t="s">
        <v>303</v>
      </c>
      <c r="AT166" s="230" t="s">
        <v>164</v>
      </c>
      <c r="AU166" s="230" t="s">
        <v>90</v>
      </c>
      <c r="AY166" s="18" t="s">
        <v>161</v>
      </c>
      <c r="BE166" s="231">
        <f>IF(N166="základní",J166,0)</f>
        <v>0</v>
      </c>
      <c r="BF166" s="231">
        <f>IF(N166="snížená",J166,0)</f>
        <v>0</v>
      </c>
      <c r="BG166" s="231">
        <f>IF(N166="zákl. přenesená",J166,0)</f>
        <v>0</v>
      </c>
      <c r="BH166" s="231">
        <f>IF(N166="sníž. přenesená",J166,0)</f>
        <v>0</v>
      </c>
      <c r="BI166" s="231">
        <f>IF(N166="nulová",J166,0)</f>
        <v>0</v>
      </c>
      <c r="BJ166" s="18" t="s">
        <v>88</v>
      </c>
      <c r="BK166" s="231">
        <f>ROUND(I166*H166,2)</f>
        <v>0</v>
      </c>
      <c r="BL166" s="18" t="s">
        <v>303</v>
      </c>
      <c r="BM166" s="230" t="s">
        <v>1302</v>
      </c>
    </row>
    <row r="167" s="2" customFormat="1" ht="16.5" customHeight="1">
      <c r="A167" s="39"/>
      <c r="B167" s="40"/>
      <c r="C167" s="219" t="s">
        <v>336</v>
      </c>
      <c r="D167" s="219" t="s">
        <v>164</v>
      </c>
      <c r="E167" s="220" t="s">
        <v>886</v>
      </c>
      <c r="F167" s="221" t="s">
        <v>887</v>
      </c>
      <c r="G167" s="222" t="s">
        <v>256</v>
      </c>
      <c r="H167" s="223">
        <v>1</v>
      </c>
      <c r="I167" s="224"/>
      <c r="J167" s="225">
        <f>ROUND(I167*H167,2)</f>
        <v>0</v>
      </c>
      <c r="K167" s="221" t="s">
        <v>168</v>
      </c>
      <c r="L167" s="45"/>
      <c r="M167" s="226" t="s">
        <v>1</v>
      </c>
      <c r="N167" s="227" t="s">
        <v>45</v>
      </c>
      <c r="O167" s="92"/>
      <c r="P167" s="228">
        <f>O167*H167</f>
        <v>0</v>
      </c>
      <c r="Q167" s="228">
        <v>0</v>
      </c>
      <c r="R167" s="228">
        <f>Q167*H167</f>
        <v>0</v>
      </c>
      <c r="S167" s="228">
        <v>0</v>
      </c>
      <c r="T167" s="229">
        <f>S167*H167</f>
        <v>0</v>
      </c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R167" s="230" t="s">
        <v>303</v>
      </c>
      <c r="AT167" s="230" t="s">
        <v>164</v>
      </c>
      <c r="AU167" s="230" t="s">
        <v>90</v>
      </c>
      <c r="AY167" s="18" t="s">
        <v>161</v>
      </c>
      <c r="BE167" s="231">
        <f>IF(N167="základní",J167,0)</f>
        <v>0</v>
      </c>
      <c r="BF167" s="231">
        <f>IF(N167="snížená",J167,0)</f>
        <v>0</v>
      </c>
      <c r="BG167" s="231">
        <f>IF(N167="zákl. přenesená",J167,0)</f>
        <v>0</v>
      </c>
      <c r="BH167" s="231">
        <f>IF(N167="sníž. přenesená",J167,0)</f>
        <v>0</v>
      </c>
      <c r="BI167" s="231">
        <f>IF(N167="nulová",J167,0)</f>
        <v>0</v>
      </c>
      <c r="BJ167" s="18" t="s">
        <v>88</v>
      </c>
      <c r="BK167" s="231">
        <f>ROUND(I167*H167,2)</f>
        <v>0</v>
      </c>
      <c r="BL167" s="18" t="s">
        <v>303</v>
      </c>
      <c r="BM167" s="230" t="s">
        <v>1303</v>
      </c>
    </row>
    <row r="168" s="2" customFormat="1" ht="16.5" customHeight="1">
      <c r="A168" s="39"/>
      <c r="B168" s="40"/>
      <c r="C168" s="219" t="s">
        <v>341</v>
      </c>
      <c r="D168" s="219" t="s">
        <v>164</v>
      </c>
      <c r="E168" s="220" t="s">
        <v>889</v>
      </c>
      <c r="F168" s="221" t="s">
        <v>890</v>
      </c>
      <c r="G168" s="222" t="s">
        <v>256</v>
      </c>
      <c r="H168" s="223">
        <v>2</v>
      </c>
      <c r="I168" s="224"/>
      <c r="J168" s="225">
        <f>ROUND(I168*H168,2)</f>
        <v>0</v>
      </c>
      <c r="K168" s="221" t="s">
        <v>168</v>
      </c>
      <c r="L168" s="45"/>
      <c r="M168" s="226" t="s">
        <v>1</v>
      </c>
      <c r="N168" s="227" t="s">
        <v>45</v>
      </c>
      <c r="O168" s="92"/>
      <c r="P168" s="228">
        <f>O168*H168</f>
        <v>0</v>
      </c>
      <c r="Q168" s="228">
        <v>0</v>
      </c>
      <c r="R168" s="228">
        <f>Q168*H168</f>
        <v>0</v>
      </c>
      <c r="S168" s="228">
        <v>0.0030999999999999999</v>
      </c>
      <c r="T168" s="229">
        <f>S168*H168</f>
        <v>0.0061999999999999998</v>
      </c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R168" s="230" t="s">
        <v>303</v>
      </c>
      <c r="AT168" s="230" t="s">
        <v>164</v>
      </c>
      <c r="AU168" s="230" t="s">
        <v>90</v>
      </c>
      <c r="AY168" s="18" t="s">
        <v>161</v>
      </c>
      <c r="BE168" s="231">
        <f>IF(N168="základní",J168,0)</f>
        <v>0</v>
      </c>
      <c r="BF168" s="231">
        <f>IF(N168="snížená",J168,0)</f>
        <v>0</v>
      </c>
      <c r="BG168" s="231">
        <f>IF(N168="zákl. přenesená",J168,0)</f>
        <v>0</v>
      </c>
      <c r="BH168" s="231">
        <f>IF(N168="sníž. přenesená",J168,0)</f>
        <v>0</v>
      </c>
      <c r="BI168" s="231">
        <f>IF(N168="nulová",J168,0)</f>
        <v>0</v>
      </c>
      <c r="BJ168" s="18" t="s">
        <v>88</v>
      </c>
      <c r="BK168" s="231">
        <f>ROUND(I168*H168,2)</f>
        <v>0</v>
      </c>
      <c r="BL168" s="18" t="s">
        <v>303</v>
      </c>
      <c r="BM168" s="230" t="s">
        <v>1304</v>
      </c>
    </row>
    <row r="169" s="2" customFormat="1" ht="21.75" customHeight="1">
      <c r="A169" s="39"/>
      <c r="B169" s="40"/>
      <c r="C169" s="219" t="s">
        <v>345</v>
      </c>
      <c r="D169" s="219" t="s">
        <v>164</v>
      </c>
      <c r="E169" s="220" t="s">
        <v>892</v>
      </c>
      <c r="F169" s="221" t="s">
        <v>893</v>
      </c>
      <c r="G169" s="222" t="s">
        <v>441</v>
      </c>
      <c r="H169" s="223">
        <v>1.5</v>
      </c>
      <c r="I169" s="224"/>
      <c r="J169" s="225">
        <f>ROUND(I169*H169,2)</f>
        <v>0</v>
      </c>
      <c r="K169" s="221" t="s">
        <v>168</v>
      </c>
      <c r="L169" s="45"/>
      <c r="M169" s="226" t="s">
        <v>1</v>
      </c>
      <c r="N169" s="227" t="s">
        <v>45</v>
      </c>
      <c r="O169" s="92"/>
      <c r="P169" s="228">
        <f>O169*H169</f>
        <v>0</v>
      </c>
      <c r="Q169" s="228">
        <v>0</v>
      </c>
      <c r="R169" s="228">
        <f>Q169*H169</f>
        <v>0</v>
      </c>
      <c r="S169" s="228">
        <v>0</v>
      </c>
      <c r="T169" s="229">
        <f>S169*H169</f>
        <v>0</v>
      </c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R169" s="230" t="s">
        <v>303</v>
      </c>
      <c r="AT169" s="230" t="s">
        <v>164</v>
      </c>
      <c r="AU169" s="230" t="s">
        <v>90</v>
      </c>
      <c r="AY169" s="18" t="s">
        <v>161</v>
      </c>
      <c r="BE169" s="231">
        <f>IF(N169="základní",J169,0)</f>
        <v>0</v>
      </c>
      <c r="BF169" s="231">
        <f>IF(N169="snížená",J169,0)</f>
        <v>0</v>
      </c>
      <c r="BG169" s="231">
        <f>IF(N169="zákl. přenesená",J169,0)</f>
        <v>0</v>
      </c>
      <c r="BH169" s="231">
        <f>IF(N169="sníž. přenesená",J169,0)</f>
        <v>0</v>
      </c>
      <c r="BI169" s="231">
        <f>IF(N169="nulová",J169,0)</f>
        <v>0</v>
      </c>
      <c r="BJ169" s="18" t="s">
        <v>88</v>
      </c>
      <c r="BK169" s="231">
        <f>ROUND(I169*H169,2)</f>
        <v>0</v>
      </c>
      <c r="BL169" s="18" t="s">
        <v>303</v>
      </c>
      <c r="BM169" s="230" t="s">
        <v>1305</v>
      </c>
    </row>
    <row r="170" s="2" customFormat="1" ht="24.15" customHeight="1">
      <c r="A170" s="39"/>
      <c r="B170" s="40"/>
      <c r="C170" s="219" t="s">
        <v>352</v>
      </c>
      <c r="D170" s="219" t="s">
        <v>164</v>
      </c>
      <c r="E170" s="220" t="s">
        <v>895</v>
      </c>
      <c r="F170" s="221" t="s">
        <v>896</v>
      </c>
      <c r="G170" s="222" t="s">
        <v>362</v>
      </c>
      <c r="H170" s="283"/>
      <c r="I170" s="224"/>
      <c r="J170" s="225">
        <f>ROUND(I170*H170,2)</f>
        <v>0</v>
      </c>
      <c r="K170" s="221" t="s">
        <v>168</v>
      </c>
      <c r="L170" s="45"/>
      <c r="M170" s="226" t="s">
        <v>1</v>
      </c>
      <c r="N170" s="227" t="s">
        <v>45</v>
      </c>
      <c r="O170" s="92"/>
      <c r="P170" s="228">
        <f>O170*H170</f>
        <v>0</v>
      </c>
      <c r="Q170" s="228">
        <v>0</v>
      </c>
      <c r="R170" s="228">
        <f>Q170*H170</f>
        <v>0</v>
      </c>
      <c r="S170" s="228">
        <v>0</v>
      </c>
      <c r="T170" s="229">
        <f>S170*H170</f>
        <v>0</v>
      </c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R170" s="230" t="s">
        <v>303</v>
      </c>
      <c r="AT170" s="230" t="s">
        <v>164</v>
      </c>
      <c r="AU170" s="230" t="s">
        <v>90</v>
      </c>
      <c r="AY170" s="18" t="s">
        <v>161</v>
      </c>
      <c r="BE170" s="231">
        <f>IF(N170="základní",J170,0)</f>
        <v>0</v>
      </c>
      <c r="BF170" s="231">
        <f>IF(N170="snížená",J170,0)</f>
        <v>0</v>
      </c>
      <c r="BG170" s="231">
        <f>IF(N170="zákl. přenesená",J170,0)</f>
        <v>0</v>
      </c>
      <c r="BH170" s="231">
        <f>IF(N170="sníž. přenesená",J170,0)</f>
        <v>0</v>
      </c>
      <c r="BI170" s="231">
        <f>IF(N170="nulová",J170,0)</f>
        <v>0</v>
      </c>
      <c r="BJ170" s="18" t="s">
        <v>88</v>
      </c>
      <c r="BK170" s="231">
        <f>ROUND(I170*H170,2)</f>
        <v>0</v>
      </c>
      <c r="BL170" s="18" t="s">
        <v>303</v>
      </c>
      <c r="BM170" s="230" t="s">
        <v>1306</v>
      </c>
    </row>
    <row r="171" s="2" customFormat="1" ht="33" customHeight="1">
      <c r="A171" s="39"/>
      <c r="B171" s="40"/>
      <c r="C171" s="219" t="s">
        <v>359</v>
      </c>
      <c r="D171" s="219" t="s">
        <v>164</v>
      </c>
      <c r="E171" s="220" t="s">
        <v>898</v>
      </c>
      <c r="F171" s="221" t="s">
        <v>899</v>
      </c>
      <c r="G171" s="222" t="s">
        <v>362</v>
      </c>
      <c r="H171" s="283"/>
      <c r="I171" s="224"/>
      <c r="J171" s="225">
        <f>ROUND(I171*H171,2)</f>
        <v>0</v>
      </c>
      <c r="K171" s="221" t="s">
        <v>168</v>
      </c>
      <c r="L171" s="45"/>
      <c r="M171" s="226" t="s">
        <v>1</v>
      </c>
      <c r="N171" s="227" t="s">
        <v>45</v>
      </c>
      <c r="O171" s="92"/>
      <c r="P171" s="228">
        <f>O171*H171</f>
        <v>0</v>
      </c>
      <c r="Q171" s="228">
        <v>0</v>
      </c>
      <c r="R171" s="228">
        <f>Q171*H171</f>
        <v>0</v>
      </c>
      <c r="S171" s="228">
        <v>0</v>
      </c>
      <c r="T171" s="229">
        <f>S171*H171</f>
        <v>0</v>
      </c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R171" s="230" t="s">
        <v>303</v>
      </c>
      <c r="AT171" s="230" t="s">
        <v>164</v>
      </c>
      <c r="AU171" s="230" t="s">
        <v>90</v>
      </c>
      <c r="AY171" s="18" t="s">
        <v>161</v>
      </c>
      <c r="BE171" s="231">
        <f>IF(N171="základní",J171,0)</f>
        <v>0</v>
      </c>
      <c r="BF171" s="231">
        <f>IF(N171="snížená",J171,0)</f>
        <v>0</v>
      </c>
      <c r="BG171" s="231">
        <f>IF(N171="zákl. přenesená",J171,0)</f>
        <v>0</v>
      </c>
      <c r="BH171" s="231">
        <f>IF(N171="sníž. přenesená",J171,0)</f>
        <v>0</v>
      </c>
      <c r="BI171" s="231">
        <f>IF(N171="nulová",J171,0)</f>
        <v>0</v>
      </c>
      <c r="BJ171" s="18" t="s">
        <v>88</v>
      </c>
      <c r="BK171" s="231">
        <f>ROUND(I171*H171,2)</f>
        <v>0</v>
      </c>
      <c r="BL171" s="18" t="s">
        <v>303</v>
      </c>
      <c r="BM171" s="230" t="s">
        <v>1307</v>
      </c>
    </row>
    <row r="172" s="13" customFormat="1">
      <c r="A172" s="13"/>
      <c r="B172" s="241"/>
      <c r="C172" s="242"/>
      <c r="D172" s="232" t="s">
        <v>250</v>
      </c>
      <c r="E172" s="242"/>
      <c r="F172" s="244" t="s">
        <v>1308</v>
      </c>
      <c r="G172" s="242"/>
      <c r="H172" s="245">
        <v>28.062000000000001</v>
      </c>
      <c r="I172" s="246"/>
      <c r="J172" s="242"/>
      <c r="K172" s="242"/>
      <c r="L172" s="247"/>
      <c r="M172" s="248"/>
      <c r="N172" s="249"/>
      <c r="O172" s="249"/>
      <c r="P172" s="249"/>
      <c r="Q172" s="249"/>
      <c r="R172" s="249"/>
      <c r="S172" s="249"/>
      <c r="T172" s="250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251" t="s">
        <v>250</v>
      </c>
      <c r="AU172" s="251" t="s">
        <v>90</v>
      </c>
      <c r="AV172" s="13" t="s">
        <v>90</v>
      </c>
      <c r="AW172" s="13" t="s">
        <v>4</v>
      </c>
      <c r="AX172" s="13" t="s">
        <v>88</v>
      </c>
      <c r="AY172" s="251" t="s">
        <v>161</v>
      </c>
    </row>
    <row r="173" s="12" customFormat="1" ht="22.8" customHeight="1">
      <c r="A173" s="12"/>
      <c r="B173" s="203"/>
      <c r="C173" s="204"/>
      <c r="D173" s="205" t="s">
        <v>79</v>
      </c>
      <c r="E173" s="217" t="s">
        <v>902</v>
      </c>
      <c r="F173" s="217" t="s">
        <v>903</v>
      </c>
      <c r="G173" s="204"/>
      <c r="H173" s="204"/>
      <c r="I173" s="207"/>
      <c r="J173" s="218">
        <f>BK173</f>
        <v>0</v>
      </c>
      <c r="K173" s="204"/>
      <c r="L173" s="209"/>
      <c r="M173" s="210"/>
      <c r="N173" s="211"/>
      <c r="O173" s="211"/>
      <c r="P173" s="212">
        <f>SUM(P174:P183)</f>
        <v>0</v>
      </c>
      <c r="Q173" s="211"/>
      <c r="R173" s="212">
        <f>SUM(R174:R183)</f>
        <v>0.0032603999999999997</v>
      </c>
      <c r="S173" s="211"/>
      <c r="T173" s="213">
        <f>SUM(T174:T183)</f>
        <v>0.042040000000000001</v>
      </c>
      <c r="U173" s="12"/>
      <c r="V173" s="12"/>
      <c r="W173" s="12"/>
      <c r="X173" s="12"/>
      <c r="Y173" s="12"/>
      <c r="Z173" s="12"/>
      <c r="AA173" s="12"/>
      <c r="AB173" s="12"/>
      <c r="AC173" s="12"/>
      <c r="AD173" s="12"/>
      <c r="AE173" s="12"/>
      <c r="AR173" s="214" t="s">
        <v>90</v>
      </c>
      <c r="AT173" s="215" t="s">
        <v>79</v>
      </c>
      <c r="AU173" s="215" t="s">
        <v>88</v>
      </c>
      <c r="AY173" s="214" t="s">
        <v>161</v>
      </c>
      <c r="BK173" s="216">
        <f>SUM(BK174:BK183)</f>
        <v>0</v>
      </c>
    </row>
    <row r="174" s="2" customFormat="1" ht="24.15" customHeight="1">
      <c r="A174" s="39"/>
      <c r="B174" s="40"/>
      <c r="C174" s="219" t="s">
        <v>364</v>
      </c>
      <c r="D174" s="219" t="s">
        <v>164</v>
      </c>
      <c r="E174" s="220" t="s">
        <v>904</v>
      </c>
      <c r="F174" s="221" t="s">
        <v>905</v>
      </c>
      <c r="G174" s="222" t="s">
        <v>441</v>
      </c>
      <c r="H174" s="223">
        <v>8</v>
      </c>
      <c r="I174" s="224"/>
      <c r="J174" s="225">
        <f>ROUND(I174*H174,2)</f>
        <v>0</v>
      </c>
      <c r="K174" s="221" t="s">
        <v>168</v>
      </c>
      <c r="L174" s="45"/>
      <c r="M174" s="226" t="s">
        <v>1</v>
      </c>
      <c r="N174" s="227" t="s">
        <v>45</v>
      </c>
      <c r="O174" s="92"/>
      <c r="P174" s="228">
        <f>O174*H174</f>
        <v>0</v>
      </c>
      <c r="Q174" s="228">
        <v>0</v>
      </c>
      <c r="R174" s="228">
        <f>Q174*H174</f>
        <v>0</v>
      </c>
      <c r="S174" s="228">
        <v>0.0049699999999999996</v>
      </c>
      <c r="T174" s="229">
        <f>S174*H174</f>
        <v>0.039759999999999997</v>
      </c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R174" s="230" t="s">
        <v>303</v>
      </c>
      <c r="AT174" s="230" t="s">
        <v>164</v>
      </c>
      <c r="AU174" s="230" t="s">
        <v>90</v>
      </c>
      <c r="AY174" s="18" t="s">
        <v>161</v>
      </c>
      <c r="BE174" s="231">
        <f>IF(N174="základní",J174,0)</f>
        <v>0</v>
      </c>
      <c r="BF174" s="231">
        <f>IF(N174="snížená",J174,0)</f>
        <v>0</v>
      </c>
      <c r="BG174" s="231">
        <f>IF(N174="zákl. přenesená",J174,0)</f>
        <v>0</v>
      </c>
      <c r="BH174" s="231">
        <f>IF(N174="sníž. přenesená",J174,0)</f>
        <v>0</v>
      </c>
      <c r="BI174" s="231">
        <f>IF(N174="nulová",J174,0)</f>
        <v>0</v>
      </c>
      <c r="BJ174" s="18" t="s">
        <v>88</v>
      </c>
      <c r="BK174" s="231">
        <f>ROUND(I174*H174,2)</f>
        <v>0</v>
      </c>
      <c r="BL174" s="18" t="s">
        <v>303</v>
      </c>
      <c r="BM174" s="230" t="s">
        <v>1309</v>
      </c>
    </row>
    <row r="175" s="2" customFormat="1" ht="16.5" customHeight="1">
      <c r="A175" s="39"/>
      <c r="B175" s="40"/>
      <c r="C175" s="219" t="s">
        <v>371</v>
      </c>
      <c r="D175" s="219" t="s">
        <v>164</v>
      </c>
      <c r="E175" s="220" t="s">
        <v>907</v>
      </c>
      <c r="F175" s="221" t="s">
        <v>908</v>
      </c>
      <c r="G175" s="222" t="s">
        <v>256</v>
      </c>
      <c r="H175" s="223">
        <v>2</v>
      </c>
      <c r="I175" s="224"/>
      <c r="J175" s="225">
        <f>ROUND(I175*H175,2)</f>
        <v>0</v>
      </c>
      <c r="K175" s="221" t="s">
        <v>168</v>
      </c>
      <c r="L175" s="45"/>
      <c r="M175" s="226" t="s">
        <v>1</v>
      </c>
      <c r="N175" s="227" t="s">
        <v>45</v>
      </c>
      <c r="O175" s="92"/>
      <c r="P175" s="228">
        <f>O175*H175</f>
        <v>0</v>
      </c>
      <c r="Q175" s="228">
        <v>0</v>
      </c>
      <c r="R175" s="228">
        <f>Q175*H175</f>
        <v>0</v>
      </c>
      <c r="S175" s="228">
        <v>0.00022000000000000001</v>
      </c>
      <c r="T175" s="229">
        <f>S175*H175</f>
        <v>0.00044000000000000002</v>
      </c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R175" s="230" t="s">
        <v>303</v>
      </c>
      <c r="AT175" s="230" t="s">
        <v>164</v>
      </c>
      <c r="AU175" s="230" t="s">
        <v>90</v>
      </c>
      <c r="AY175" s="18" t="s">
        <v>161</v>
      </c>
      <c r="BE175" s="231">
        <f>IF(N175="základní",J175,0)</f>
        <v>0</v>
      </c>
      <c r="BF175" s="231">
        <f>IF(N175="snížená",J175,0)</f>
        <v>0</v>
      </c>
      <c r="BG175" s="231">
        <f>IF(N175="zákl. přenesená",J175,0)</f>
        <v>0</v>
      </c>
      <c r="BH175" s="231">
        <f>IF(N175="sníž. přenesená",J175,0)</f>
        <v>0</v>
      </c>
      <c r="BI175" s="231">
        <f>IF(N175="nulová",J175,0)</f>
        <v>0</v>
      </c>
      <c r="BJ175" s="18" t="s">
        <v>88</v>
      </c>
      <c r="BK175" s="231">
        <f>ROUND(I175*H175,2)</f>
        <v>0</v>
      </c>
      <c r="BL175" s="18" t="s">
        <v>303</v>
      </c>
      <c r="BM175" s="230" t="s">
        <v>1310</v>
      </c>
    </row>
    <row r="176" s="2" customFormat="1" ht="24.15" customHeight="1">
      <c r="A176" s="39"/>
      <c r="B176" s="40"/>
      <c r="C176" s="219" t="s">
        <v>379</v>
      </c>
      <c r="D176" s="219" t="s">
        <v>164</v>
      </c>
      <c r="E176" s="220" t="s">
        <v>910</v>
      </c>
      <c r="F176" s="221" t="s">
        <v>911</v>
      </c>
      <c r="G176" s="222" t="s">
        <v>441</v>
      </c>
      <c r="H176" s="223">
        <v>3</v>
      </c>
      <c r="I176" s="224"/>
      <c r="J176" s="225">
        <f>ROUND(I176*H176,2)</f>
        <v>0</v>
      </c>
      <c r="K176" s="221" t="s">
        <v>168</v>
      </c>
      <c r="L176" s="45"/>
      <c r="M176" s="226" t="s">
        <v>1</v>
      </c>
      <c r="N176" s="227" t="s">
        <v>45</v>
      </c>
      <c r="O176" s="92"/>
      <c r="P176" s="228">
        <f>O176*H176</f>
        <v>0</v>
      </c>
      <c r="Q176" s="228">
        <v>0.00040999999999999999</v>
      </c>
      <c r="R176" s="228">
        <f>Q176*H176</f>
        <v>0.00123</v>
      </c>
      <c r="S176" s="228">
        <v>0</v>
      </c>
      <c r="T176" s="229">
        <f>S176*H176</f>
        <v>0</v>
      </c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R176" s="230" t="s">
        <v>303</v>
      </c>
      <c r="AT176" s="230" t="s">
        <v>164</v>
      </c>
      <c r="AU176" s="230" t="s">
        <v>90</v>
      </c>
      <c r="AY176" s="18" t="s">
        <v>161</v>
      </c>
      <c r="BE176" s="231">
        <f>IF(N176="základní",J176,0)</f>
        <v>0</v>
      </c>
      <c r="BF176" s="231">
        <f>IF(N176="snížená",J176,0)</f>
        <v>0</v>
      </c>
      <c r="BG176" s="231">
        <f>IF(N176="zákl. přenesená",J176,0)</f>
        <v>0</v>
      </c>
      <c r="BH176" s="231">
        <f>IF(N176="sníž. přenesená",J176,0)</f>
        <v>0</v>
      </c>
      <c r="BI176" s="231">
        <f>IF(N176="nulová",J176,0)</f>
        <v>0</v>
      </c>
      <c r="BJ176" s="18" t="s">
        <v>88</v>
      </c>
      <c r="BK176" s="231">
        <f>ROUND(I176*H176,2)</f>
        <v>0</v>
      </c>
      <c r="BL176" s="18" t="s">
        <v>303</v>
      </c>
      <c r="BM176" s="230" t="s">
        <v>1311</v>
      </c>
    </row>
    <row r="177" s="2" customFormat="1" ht="16.5" customHeight="1">
      <c r="A177" s="39"/>
      <c r="B177" s="40"/>
      <c r="C177" s="263" t="s">
        <v>383</v>
      </c>
      <c r="D177" s="263" t="s">
        <v>261</v>
      </c>
      <c r="E177" s="264" t="s">
        <v>913</v>
      </c>
      <c r="F177" s="265" t="s">
        <v>914</v>
      </c>
      <c r="G177" s="266" t="s">
        <v>441</v>
      </c>
      <c r="H177" s="267">
        <v>3.0899999999999999</v>
      </c>
      <c r="I177" s="268"/>
      <c r="J177" s="269">
        <f>ROUND(I177*H177,2)</f>
        <v>0</v>
      </c>
      <c r="K177" s="265" t="s">
        <v>168</v>
      </c>
      <c r="L177" s="270"/>
      <c r="M177" s="271" t="s">
        <v>1</v>
      </c>
      <c r="N177" s="272" t="s">
        <v>45</v>
      </c>
      <c r="O177" s="92"/>
      <c r="P177" s="228">
        <f>O177*H177</f>
        <v>0</v>
      </c>
      <c r="Q177" s="228">
        <v>0.00055999999999999995</v>
      </c>
      <c r="R177" s="228">
        <f>Q177*H177</f>
        <v>0.0017303999999999998</v>
      </c>
      <c r="S177" s="228">
        <v>0</v>
      </c>
      <c r="T177" s="229">
        <f>S177*H177</f>
        <v>0</v>
      </c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R177" s="230" t="s">
        <v>309</v>
      </c>
      <c r="AT177" s="230" t="s">
        <v>261</v>
      </c>
      <c r="AU177" s="230" t="s">
        <v>90</v>
      </c>
      <c r="AY177" s="18" t="s">
        <v>161</v>
      </c>
      <c r="BE177" s="231">
        <f>IF(N177="základní",J177,0)</f>
        <v>0</v>
      </c>
      <c r="BF177" s="231">
        <f>IF(N177="snížená",J177,0)</f>
        <v>0</v>
      </c>
      <c r="BG177" s="231">
        <f>IF(N177="zákl. přenesená",J177,0)</f>
        <v>0</v>
      </c>
      <c r="BH177" s="231">
        <f>IF(N177="sníž. přenesená",J177,0)</f>
        <v>0</v>
      </c>
      <c r="BI177" s="231">
        <f>IF(N177="nulová",J177,0)</f>
        <v>0</v>
      </c>
      <c r="BJ177" s="18" t="s">
        <v>88</v>
      </c>
      <c r="BK177" s="231">
        <f>ROUND(I177*H177,2)</f>
        <v>0</v>
      </c>
      <c r="BL177" s="18" t="s">
        <v>303</v>
      </c>
      <c r="BM177" s="230" t="s">
        <v>1312</v>
      </c>
    </row>
    <row r="178" s="13" customFormat="1">
      <c r="A178" s="13"/>
      <c r="B178" s="241"/>
      <c r="C178" s="242"/>
      <c r="D178" s="232" t="s">
        <v>250</v>
      </c>
      <c r="E178" s="242"/>
      <c r="F178" s="244" t="s">
        <v>1313</v>
      </c>
      <c r="G178" s="242"/>
      <c r="H178" s="245">
        <v>3.0899999999999999</v>
      </c>
      <c r="I178" s="246"/>
      <c r="J178" s="242"/>
      <c r="K178" s="242"/>
      <c r="L178" s="247"/>
      <c r="M178" s="248"/>
      <c r="N178" s="249"/>
      <c r="O178" s="249"/>
      <c r="P178" s="249"/>
      <c r="Q178" s="249"/>
      <c r="R178" s="249"/>
      <c r="S178" s="249"/>
      <c r="T178" s="250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251" t="s">
        <v>250</v>
      </c>
      <c r="AU178" s="251" t="s">
        <v>90</v>
      </c>
      <c r="AV178" s="13" t="s">
        <v>90</v>
      </c>
      <c r="AW178" s="13" t="s">
        <v>4</v>
      </c>
      <c r="AX178" s="13" t="s">
        <v>88</v>
      </c>
      <c r="AY178" s="251" t="s">
        <v>161</v>
      </c>
    </row>
    <row r="179" s="2" customFormat="1" ht="37.8" customHeight="1">
      <c r="A179" s="39"/>
      <c r="B179" s="40"/>
      <c r="C179" s="219" t="s">
        <v>388</v>
      </c>
      <c r="D179" s="219" t="s">
        <v>164</v>
      </c>
      <c r="E179" s="220" t="s">
        <v>917</v>
      </c>
      <c r="F179" s="221" t="s">
        <v>918</v>
      </c>
      <c r="G179" s="222" t="s">
        <v>441</v>
      </c>
      <c r="H179" s="223">
        <v>3</v>
      </c>
      <c r="I179" s="224"/>
      <c r="J179" s="225">
        <f>ROUND(I179*H179,2)</f>
        <v>0</v>
      </c>
      <c r="K179" s="221" t="s">
        <v>168</v>
      </c>
      <c r="L179" s="45"/>
      <c r="M179" s="226" t="s">
        <v>1</v>
      </c>
      <c r="N179" s="227" t="s">
        <v>45</v>
      </c>
      <c r="O179" s="92"/>
      <c r="P179" s="228">
        <f>O179*H179</f>
        <v>0</v>
      </c>
      <c r="Q179" s="228">
        <v>0.00010000000000000001</v>
      </c>
      <c r="R179" s="228">
        <f>Q179*H179</f>
        <v>0.00030000000000000003</v>
      </c>
      <c r="S179" s="228">
        <v>0</v>
      </c>
      <c r="T179" s="229">
        <f>S179*H179</f>
        <v>0</v>
      </c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R179" s="230" t="s">
        <v>303</v>
      </c>
      <c r="AT179" s="230" t="s">
        <v>164</v>
      </c>
      <c r="AU179" s="230" t="s">
        <v>90</v>
      </c>
      <c r="AY179" s="18" t="s">
        <v>161</v>
      </c>
      <c r="BE179" s="231">
        <f>IF(N179="základní",J179,0)</f>
        <v>0</v>
      </c>
      <c r="BF179" s="231">
        <f>IF(N179="snížená",J179,0)</f>
        <v>0</v>
      </c>
      <c r="BG179" s="231">
        <f>IF(N179="zákl. přenesená",J179,0)</f>
        <v>0</v>
      </c>
      <c r="BH179" s="231">
        <f>IF(N179="sníž. přenesená",J179,0)</f>
        <v>0</v>
      </c>
      <c r="BI179" s="231">
        <f>IF(N179="nulová",J179,0)</f>
        <v>0</v>
      </c>
      <c r="BJ179" s="18" t="s">
        <v>88</v>
      </c>
      <c r="BK179" s="231">
        <f>ROUND(I179*H179,2)</f>
        <v>0</v>
      </c>
      <c r="BL179" s="18" t="s">
        <v>303</v>
      </c>
      <c r="BM179" s="230" t="s">
        <v>1314</v>
      </c>
    </row>
    <row r="180" s="2" customFormat="1" ht="16.5" customHeight="1">
      <c r="A180" s="39"/>
      <c r="B180" s="40"/>
      <c r="C180" s="219" t="s">
        <v>309</v>
      </c>
      <c r="D180" s="219" t="s">
        <v>164</v>
      </c>
      <c r="E180" s="220" t="s">
        <v>920</v>
      </c>
      <c r="F180" s="221" t="s">
        <v>921</v>
      </c>
      <c r="G180" s="222" t="s">
        <v>441</v>
      </c>
      <c r="H180" s="223">
        <v>8</v>
      </c>
      <c r="I180" s="224"/>
      <c r="J180" s="225">
        <f>ROUND(I180*H180,2)</f>
        <v>0</v>
      </c>
      <c r="K180" s="221" t="s">
        <v>168</v>
      </c>
      <c r="L180" s="45"/>
      <c r="M180" s="226" t="s">
        <v>1</v>
      </c>
      <c r="N180" s="227" t="s">
        <v>45</v>
      </c>
      <c r="O180" s="92"/>
      <c r="P180" s="228">
        <f>O180*H180</f>
        <v>0</v>
      </c>
      <c r="Q180" s="228">
        <v>0</v>
      </c>
      <c r="R180" s="228">
        <f>Q180*H180</f>
        <v>0</v>
      </c>
      <c r="S180" s="228">
        <v>0.00023000000000000001</v>
      </c>
      <c r="T180" s="229">
        <f>S180*H180</f>
        <v>0.0018400000000000001</v>
      </c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R180" s="230" t="s">
        <v>303</v>
      </c>
      <c r="AT180" s="230" t="s">
        <v>164</v>
      </c>
      <c r="AU180" s="230" t="s">
        <v>90</v>
      </c>
      <c r="AY180" s="18" t="s">
        <v>161</v>
      </c>
      <c r="BE180" s="231">
        <f>IF(N180="základní",J180,0)</f>
        <v>0</v>
      </c>
      <c r="BF180" s="231">
        <f>IF(N180="snížená",J180,0)</f>
        <v>0</v>
      </c>
      <c r="BG180" s="231">
        <f>IF(N180="zákl. přenesená",J180,0)</f>
        <v>0</v>
      </c>
      <c r="BH180" s="231">
        <f>IF(N180="sníž. přenesená",J180,0)</f>
        <v>0</v>
      </c>
      <c r="BI180" s="231">
        <f>IF(N180="nulová",J180,0)</f>
        <v>0</v>
      </c>
      <c r="BJ180" s="18" t="s">
        <v>88</v>
      </c>
      <c r="BK180" s="231">
        <f>ROUND(I180*H180,2)</f>
        <v>0</v>
      </c>
      <c r="BL180" s="18" t="s">
        <v>303</v>
      </c>
      <c r="BM180" s="230" t="s">
        <v>1315</v>
      </c>
    </row>
    <row r="181" s="2" customFormat="1" ht="24.15" customHeight="1">
      <c r="A181" s="39"/>
      <c r="B181" s="40"/>
      <c r="C181" s="219" t="s">
        <v>395</v>
      </c>
      <c r="D181" s="219" t="s">
        <v>164</v>
      </c>
      <c r="E181" s="220" t="s">
        <v>923</v>
      </c>
      <c r="F181" s="221" t="s">
        <v>924</v>
      </c>
      <c r="G181" s="222" t="s">
        <v>362</v>
      </c>
      <c r="H181" s="283"/>
      <c r="I181" s="224"/>
      <c r="J181" s="225">
        <f>ROUND(I181*H181,2)</f>
        <v>0</v>
      </c>
      <c r="K181" s="221" t="s">
        <v>168</v>
      </c>
      <c r="L181" s="45"/>
      <c r="M181" s="226" t="s">
        <v>1</v>
      </c>
      <c r="N181" s="227" t="s">
        <v>45</v>
      </c>
      <c r="O181" s="92"/>
      <c r="P181" s="228">
        <f>O181*H181</f>
        <v>0</v>
      </c>
      <c r="Q181" s="228">
        <v>0</v>
      </c>
      <c r="R181" s="228">
        <f>Q181*H181</f>
        <v>0</v>
      </c>
      <c r="S181" s="228">
        <v>0</v>
      </c>
      <c r="T181" s="229">
        <f>S181*H181</f>
        <v>0</v>
      </c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R181" s="230" t="s">
        <v>303</v>
      </c>
      <c r="AT181" s="230" t="s">
        <v>164</v>
      </c>
      <c r="AU181" s="230" t="s">
        <v>90</v>
      </c>
      <c r="AY181" s="18" t="s">
        <v>161</v>
      </c>
      <c r="BE181" s="231">
        <f>IF(N181="základní",J181,0)</f>
        <v>0</v>
      </c>
      <c r="BF181" s="231">
        <f>IF(N181="snížená",J181,0)</f>
        <v>0</v>
      </c>
      <c r="BG181" s="231">
        <f>IF(N181="zákl. přenesená",J181,0)</f>
        <v>0</v>
      </c>
      <c r="BH181" s="231">
        <f>IF(N181="sníž. přenesená",J181,0)</f>
        <v>0</v>
      </c>
      <c r="BI181" s="231">
        <f>IF(N181="nulová",J181,0)</f>
        <v>0</v>
      </c>
      <c r="BJ181" s="18" t="s">
        <v>88</v>
      </c>
      <c r="BK181" s="231">
        <f>ROUND(I181*H181,2)</f>
        <v>0</v>
      </c>
      <c r="BL181" s="18" t="s">
        <v>303</v>
      </c>
      <c r="BM181" s="230" t="s">
        <v>1316</v>
      </c>
    </row>
    <row r="182" s="2" customFormat="1" ht="33" customHeight="1">
      <c r="A182" s="39"/>
      <c r="B182" s="40"/>
      <c r="C182" s="219" t="s">
        <v>399</v>
      </c>
      <c r="D182" s="219" t="s">
        <v>164</v>
      </c>
      <c r="E182" s="220" t="s">
        <v>926</v>
      </c>
      <c r="F182" s="221" t="s">
        <v>927</v>
      </c>
      <c r="G182" s="222" t="s">
        <v>362</v>
      </c>
      <c r="H182" s="283"/>
      <c r="I182" s="224"/>
      <c r="J182" s="225">
        <f>ROUND(I182*H182,2)</f>
        <v>0</v>
      </c>
      <c r="K182" s="221" t="s">
        <v>168</v>
      </c>
      <c r="L182" s="45"/>
      <c r="M182" s="226" t="s">
        <v>1</v>
      </c>
      <c r="N182" s="227" t="s">
        <v>45</v>
      </c>
      <c r="O182" s="92"/>
      <c r="P182" s="228">
        <f>O182*H182</f>
        <v>0</v>
      </c>
      <c r="Q182" s="228">
        <v>0</v>
      </c>
      <c r="R182" s="228">
        <f>Q182*H182</f>
        <v>0</v>
      </c>
      <c r="S182" s="228">
        <v>0</v>
      </c>
      <c r="T182" s="229">
        <f>S182*H182</f>
        <v>0</v>
      </c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R182" s="230" t="s">
        <v>303</v>
      </c>
      <c r="AT182" s="230" t="s">
        <v>164</v>
      </c>
      <c r="AU182" s="230" t="s">
        <v>90</v>
      </c>
      <c r="AY182" s="18" t="s">
        <v>161</v>
      </c>
      <c r="BE182" s="231">
        <f>IF(N182="základní",J182,0)</f>
        <v>0</v>
      </c>
      <c r="BF182" s="231">
        <f>IF(N182="snížená",J182,0)</f>
        <v>0</v>
      </c>
      <c r="BG182" s="231">
        <f>IF(N182="zákl. přenesená",J182,0)</f>
        <v>0</v>
      </c>
      <c r="BH182" s="231">
        <f>IF(N182="sníž. přenesená",J182,0)</f>
        <v>0</v>
      </c>
      <c r="BI182" s="231">
        <f>IF(N182="nulová",J182,0)</f>
        <v>0</v>
      </c>
      <c r="BJ182" s="18" t="s">
        <v>88</v>
      </c>
      <c r="BK182" s="231">
        <f>ROUND(I182*H182,2)</f>
        <v>0</v>
      </c>
      <c r="BL182" s="18" t="s">
        <v>303</v>
      </c>
      <c r="BM182" s="230" t="s">
        <v>1317</v>
      </c>
    </row>
    <row r="183" s="13" customFormat="1">
      <c r="A183" s="13"/>
      <c r="B183" s="241"/>
      <c r="C183" s="242"/>
      <c r="D183" s="232" t="s">
        <v>250</v>
      </c>
      <c r="E183" s="242"/>
      <c r="F183" s="244" t="s">
        <v>1318</v>
      </c>
      <c r="G183" s="242"/>
      <c r="H183" s="245">
        <v>51.524000000000001</v>
      </c>
      <c r="I183" s="246"/>
      <c r="J183" s="242"/>
      <c r="K183" s="242"/>
      <c r="L183" s="247"/>
      <c r="M183" s="248"/>
      <c r="N183" s="249"/>
      <c r="O183" s="249"/>
      <c r="P183" s="249"/>
      <c r="Q183" s="249"/>
      <c r="R183" s="249"/>
      <c r="S183" s="249"/>
      <c r="T183" s="250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51" t="s">
        <v>250</v>
      </c>
      <c r="AU183" s="251" t="s">
        <v>90</v>
      </c>
      <c r="AV183" s="13" t="s">
        <v>90</v>
      </c>
      <c r="AW183" s="13" t="s">
        <v>4</v>
      </c>
      <c r="AX183" s="13" t="s">
        <v>88</v>
      </c>
      <c r="AY183" s="251" t="s">
        <v>161</v>
      </c>
    </row>
    <row r="184" s="12" customFormat="1" ht="22.8" customHeight="1">
      <c r="A184" s="12"/>
      <c r="B184" s="203"/>
      <c r="C184" s="204"/>
      <c r="D184" s="205" t="s">
        <v>79</v>
      </c>
      <c r="E184" s="217" t="s">
        <v>930</v>
      </c>
      <c r="F184" s="217" t="s">
        <v>931</v>
      </c>
      <c r="G184" s="204"/>
      <c r="H184" s="204"/>
      <c r="I184" s="207"/>
      <c r="J184" s="218">
        <f>BK184</f>
        <v>0</v>
      </c>
      <c r="K184" s="204"/>
      <c r="L184" s="209"/>
      <c r="M184" s="210"/>
      <c r="N184" s="211"/>
      <c r="O184" s="211"/>
      <c r="P184" s="212">
        <f>SUM(P185:P200)</f>
        <v>0</v>
      </c>
      <c r="Q184" s="211"/>
      <c r="R184" s="212">
        <f>SUM(R185:R200)</f>
        <v>0.03023</v>
      </c>
      <c r="S184" s="211"/>
      <c r="T184" s="213">
        <f>SUM(T185:T200)</f>
        <v>0.045719999999999997</v>
      </c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/>
      <c r="AR184" s="214" t="s">
        <v>90</v>
      </c>
      <c r="AT184" s="215" t="s">
        <v>79</v>
      </c>
      <c r="AU184" s="215" t="s">
        <v>88</v>
      </c>
      <c r="AY184" s="214" t="s">
        <v>161</v>
      </c>
      <c r="BK184" s="216">
        <f>SUM(BK185:BK200)</f>
        <v>0</v>
      </c>
    </row>
    <row r="185" s="2" customFormat="1" ht="16.5" customHeight="1">
      <c r="A185" s="39"/>
      <c r="B185" s="40"/>
      <c r="C185" s="219" t="s">
        <v>403</v>
      </c>
      <c r="D185" s="219" t="s">
        <v>164</v>
      </c>
      <c r="E185" s="220" t="s">
        <v>932</v>
      </c>
      <c r="F185" s="221" t="s">
        <v>933</v>
      </c>
      <c r="G185" s="222" t="s">
        <v>934</v>
      </c>
      <c r="H185" s="223">
        <v>2</v>
      </c>
      <c r="I185" s="224"/>
      <c r="J185" s="225">
        <f>ROUND(I185*H185,2)</f>
        <v>0</v>
      </c>
      <c r="K185" s="221" t="s">
        <v>168</v>
      </c>
      <c r="L185" s="45"/>
      <c r="M185" s="226" t="s">
        <v>1</v>
      </c>
      <c r="N185" s="227" t="s">
        <v>45</v>
      </c>
      <c r="O185" s="92"/>
      <c r="P185" s="228">
        <f>O185*H185</f>
        <v>0</v>
      </c>
      <c r="Q185" s="228">
        <v>0</v>
      </c>
      <c r="R185" s="228">
        <f>Q185*H185</f>
        <v>0</v>
      </c>
      <c r="S185" s="228">
        <v>0.019460000000000002</v>
      </c>
      <c r="T185" s="229">
        <f>S185*H185</f>
        <v>0.038920000000000003</v>
      </c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R185" s="230" t="s">
        <v>303</v>
      </c>
      <c r="AT185" s="230" t="s">
        <v>164</v>
      </c>
      <c r="AU185" s="230" t="s">
        <v>90</v>
      </c>
      <c r="AY185" s="18" t="s">
        <v>161</v>
      </c>
      <c r="BE185" s="231">
        <f>IF(N185="základní",J185,0)</f>
        <v>0</v>
      </c>
      <c r="BF185" s="231">
        <f>IF(N185="snížená",J185,0)</f>
        <v>0</v>
      </c>
      <c r="BG185" s="231">
        <f>IF(N185="zákl. přenesená",J185,0)</f>
        <v>0</v>
      </c>
      <c r="BH185" s="231">
        <f>IF(N185="sníž. přenesená",J185,0)</f>
        <v>0</v>
      </c>
      <c r="BI185" s="231">
        <f>IF(N185="nulová",J185,0)</f>
        <v>0</v>
      </c>
      <c r="BJ185" s="18" t="s">
        <v>88</v>
      </c>
      <c r="BK185" s="231">
        <f>ROUND(I185*H185,2)</f>
        <v>0</v>
      </c>
      <c r="BL185" s="18" t="s">
        <v>303</v>
      </c>
      <c r="BM185" s="230" t="s">
        <v>1319</v>
      </c>
    </row>
    <row r="186" s="2" customFormat="1" ht="24.15" customHeight="1">
      <c r="A186" s="39"/>
      <c r="B186" s="40"/>
      <c r="C186" s="219" t="s">
        <v>561</v>
      </c>
      <c r="D186" s="219" t="s">
        <v>164</v>
      </c>
      <c r="E186" s="220" t="s">
        <v>936</v>
      </c>
      <c r="F186" s="221" t="s">
        <v>937</v>
      </c>
      <c r="G186" s="222" t="s">
        <v>934</v>
      </c>
      <c r="H186" s="223">
        <v>1</v>
      </c>
      <c r="I186" s="224"/>
      <c r="J186" s="225">
        <f>ROUND(I186*H186,2)</f>
        <v>0</v>
      </c>
      <c r="K186" s="221" t="s">
        <v>168</v>
      </c>
      <c r="L186" s="45"/>
      <c r="M186" s="226" t="s">
        <v>1</v>
      </c>
      <c r="N186" s="227" t="s">
        <v>45</v>
      </c>
      <c r="O186" s="92"/>
      <c r="P186" s="228">
        <f>O186*H186</f>
        <v>0</v>
      </c>
      <c r="Q186" s="228">
        <v>0.02273</v>
      </c>
      <c r="R186" s="228">
        <f>Q186*H186</f>
        <v>0.02273</v>
      </c>
      <c r="S186" s="228">
        <v>0</v>
      </c>
      <c r="T186" s="229">
        <f>S186*H186</f>
        <v>0</v>
      </c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R186" s="230" t="s">
        <v>303</v>
      </c>
      <c r="AT186" s="230" t="s">
        <v>164</v>
      </c>
      <c r="AU186" s="230" t="s">
        <v>90</v>
      </c>
      <c r="AY186" s="18" t="s">
        <v>161</v>
      </c>
      <c r="BE186" s="231">
        <f>IF(N186="základní",J186,0)</f>
        <v>0</v>
      </c>
      <c r="BF186" s="231">
        <f>IF(N186="snížená",J186,0)</f>
        <v>0</v>
      </c>
      <c r="BG186" s="231">
        <f>IF(N186="zákl. přenesená",J186,0)</f>
        <v>0</v>
      </c>
      <c r="BH186" s="231">
        <f>IF(N186="sníž. přenesená",J186,0)</f>
        <v>0</v>
      </c>
      <c r="BI186" s="231">
        <f>IF(N186="nulová",J186,0)</f>
        <v>0</v>
      </c>
      <c r="BJ186" s="18" t="s">
        <v>88</v>
      </c>
      <c r="BK186" s="231">
        <f>ROUND(I186*H186,2)</f>
        <v>0</v>
      </c>
      <c r="BL186" s="18" t="s">
        <v>303</v>
      </c>
      <c r="BM186" s="230" t="s">
        <v>1320</v>
      </c>
    </row>
    <row r="187" s="2" customFormat="1" ht="16.5" customHeight="1">
      <c r="A187" s="39"/>
      <c r="B187" s="40"/>
      <c r="C187" s="219" t="s">
        <v>566</v>
      </c>
      <c r="D187" s="219" t="s">
        <v>164</v>
      </c>
      <c r="E187" s="220" t="s">
        <v>939</v>
      </c>
      <c r="F187" s="221" t="s">
        <v>940</v>
      </c>
      <c r="G187" s="222" t="s">
        <v>256</v>
      </c>
      <c r="H187" s="223">
        <v>4</v>
      </c>
      <c r="I187" s="224"/>
      <c r="J187" s="225">
        <f>ROUND(I187*H187,2)</f>
        <v>0</v>
      </c>
      <c r="K187" s="221" t="s">
        <v>168</v>
      </c>
      <c r="L187" s="45"/>
      <c r="M187" s="226" t="s">
        <v>1</v>
      </c>
      <c r="N187" s="227" t="s">
        <v>45</v>
      </c>
      <c r="O187" s="92"/>
      <c r="P187" s="228">
        <f>O187*H187</f>
        <v>0</v>
      </c>
      <c r="Q187" s="228">
        <v>0</v>
      </c>
      <c r="R187" s="228">
        <f>Q187*H187</f>
        <v>0</v>
      </c>
      <c r="S187" s="228">
        <v>0.00048999999999999998</v>
      </c>
      <c r="T187" s="229">
        <f>S187*H187</f>
        <v>0.0019599999999999999</v>
      </c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R187" s="230" t="s">
        <v>303</v>
      </c>
      <c r="AT187" s="230" t="s">
        <v>164</v>
      </c>
      <c r="AU187" s="230" t="s">
        <v>90</v>
      </c>
      <c r="AY187" s="18" t="s">
        <v>161</v>
      </c>
      <c r="BE187" s="231">
        <f>IF(N187="základní",J187,0)</f>
        <v>0</v>
      </c>
      <c r="BF187" s="231">
        <f>IF(N187="snížená",J187,0)</f>
        <v>0</v>
      </c>
      <c r="BG187" s="231">
        <f>IF(N187="zákl. přenesená",J187,0)</f>
        <v>0</v>
      </c>
      <c r="BH187" s="231">
        <f>IF(N187="sníž. přenesená",J187,0)</f>
        <v>0</v>
      </c>
      <c r="BI187" s="231">
        <f>IF(N187="nulová",J187,0)</f>
        <v>0</v>
      </c>
      <c r="BJ187" s="18" t="s">
        <v>88</v>
      </c>
      <c r="BK187" s="231">
        <f>ROUND(I187*H187,2)</f>
        <v>0</v>
      </c>
      <c r="BL187" s="18" t="s">
        <v>303</v>
      </c>
      <c r="BM187" s="230" t="s">
        <v>1321</v>
      </c>
    </row>
    <row r="188" s="2" customFormat="1" ht="24.15" customHeight="1">
      <c r="A188" s="39"/>
      <c r="B188" s="40"/>
      <c r="C188" s="219" t="s">
        <v>572</v>
      </c>
      <c r="D188" s="219" t="s">
        <v>164</v>
      </c>
      <c r="E188" s="220" t="s">
        <v>942</v>
      </c>
      <c r="F188" s="221" t="s">
        <v>943</v>
      </c>
      <c r="G188" s="222" t="s">
        <v>934</v>
      </c>
      <c r="H188" s="223">
        <v>1</v>
      </c>
      <c r="I188" s="224"/>
      <c r="J188" s="225">
        <f>ROUND(I188*H188,2)</f>
        <v>0</v>
      </c>
      <c r="K188" s="221" t="s">
        <v>168</v>
      </c>
      <c r="L188" s="45"/>
      <c r="M188" s="226" t="s">
        <v>1</v>
      </c>
      <c r="N188" s="227" t="s">
        <v>45</v>
      </c>
      <c r="O188" s="92"/>
      <c r="P188" s="228">
        <f>O188*H188</f>
        <v>0</v>
      </c>
      <c r="Q188" s="228">
        <v>0.00024000000000000001</v>
      </c>
      <c r="R188" s="228">
        <f>Q188*H188</f>
        <v>0.00024000000000000001</v>
      </c>
      <c r="S188" s="228">
        <v>0</v>
      </c>
      <c r="T188" s="229">
        <f>S188*H188</f>
        <v>0</v>
      </c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R188" s="230" t="s">
        <v>303</v>
      </c>
      <c r="AT188" s="230" t="s">
        <v>164</v>
      </c>
      <c r="AU188" s="230" t="s">
        <v>90</v>
      </c>
      <c r="AY188" s="18" t="s">
        <v>161</v>
      </c>
      <c r="BE188" s="231">
        <f>IF(N188="základní",J188,0)</f>
        <v>0</v>
      </c>
      <c r="BF188" s="231">
        <f>IF(N188="snížená",J188,0)</f>
        <v>0</v>
      </c>
      <c r="BG188" s="231">
        <f>IF(N188="zákl. přenesená",J188,0)</f>
        <v>0</v>
      </c>
      <c r="BH188" s="231">
        <f>IF(N188="sníž. přenesená",J188,0)</f>
        <v>0</v>
      </c>
      <c r="BI188" s="231">
        <f>IF(N188="nulová",J188,0)</f>
        <v>0</v>
      </c>
      <c r="BJ188" s="18" t="s">
        <v>88</v>
      </c>
      <c r="BK188" s="231">
        <f>ROUND(I188*H188,2)</f>
        <v>0</v>
      </c>
      <c r="BL188" s="18" t="s">
        <v>303</v>
      </c>
      <c r="BM188" s="230" t="s">
        <v>1322</v>
      </c>
    </row>
    <row r="189" s="2" customFormat="1" ht="24.15" customHeight="1">
      <c r="A189" s="39"/>
      <c r="B189" s="40"/>
      <c r="C189" s="263" t="s">
        <v>577</v>
      </c>
      <c r="D189" s="263" t="s">
        <v>261</v>
      </c>
      <c r="E189" s="264" t="s">
        <v>945</v>
      </c>
      <c r="F189" s="265" t="s">
        <v>946</v>
      </c>
      <c r="G189" s="266" t="s">
        <v>191</v>
      </c>
      <c r="H189" s="267">
        <v>2</v>
      </c>
      <c r="I189" s="268"/>
      <c r="J189" s="269">
        <f>ROUND(I189*H189,2)</f>
        <v>0</v>
      </c>
      <c r="K189" s="265" t="s">
        <v>308</v>
      </c>
      <c r="L189" s="270"/>
      <c r="M189" s="271" t="s">
        <v>1</v>
      </c>
      <c r="N189" s="272" t="s">
        <v>45</v>
      </c>
      <c r="O189" s="92"/>
      <c r="P189" s="228">
        <f>O189*H189</f>
        <v>0</v>
      </c>
      <c r="Q189" s="228">
        <v>0.00012999999999999999</v>
      </c>
      <c r="R189" s="228">
        <f>Q189*H189</f>
        <v>0.00025999999999999998</v>
      </c>
      <c r="S189" s="228">
        <v>0</v>
      </c>
      <c r="T189" s="229">
        <f>S189*H189</f>
        <v>0</v>
      </c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R189" s="230" t="s">
        <v>309</v>
      </c>
      <c r="AT189" s="230" t="s">
        <v>261</v>
      </c>
      <c r="AU189" s="230" t="s">
        <v>90</v>
      </c>
      <c r="AY189" s="18" t="s">
        <v>161</v>
      </c>
      <c r="BE189" s="231">
        <f>IF(N189="základní",J189,0)</f>
        <v>0</v>
      </c>
      <c r="BF189" s="231">
        <f>IF(N189="snížená",J189,0)</f>
        <v>0</v>
      </c>
      <c r="BG189" s="231">
        <f>IF(N189="zákl. přenesená",J189,0)</f>
        <v>0</v>
      </c>
      <c r="BH189" s="231">
        <f>IF(N189="sníž. přenesená",J189,0)</f>
        <v>0</v>
      </c>
      <c r="BI189" s="231">
        <f>IF(N189="nulová",J189,0)</f>
        <v>0</v>
      </c>
      <c r="BJ189" s="18" t="s">
        <v>88</v>
      </c>
      <c r="BK189" s="231">
        <f>ROUND(I189*H189,2)</f>
        <v>0</v>
      </c>
      <c r="BL189" s="18" t="s">
        <v>303</v>
      </c>
      <c r="BM189" s="230" t="s">
        <v>1323</v>
      </c>
    </row>
    <row r="190" s="13" customFormat="1">
      <c r="A190" s="13"/>
      <c r="B190" s="241"/>
      <c r="C190" s="242"/>
      <c r="D190" s="232" t="s">
        <v>250</v>
      </c>
      <c r="E190" s="242"/>
      <c r="F190" s="244" t="s">
        <v>948</v>
      </c>
      <c r="G190" s="242"/>
      <c r="H190" s="245">
        <v>2</v>
      </c>
      <c r="I190" s="246"/>
      <c r="J190" s="242"/>
      <c r="K190" s="242"/>
      <c r="L190" s="247"/>
      <c r="M190" s="248"/>
      <c r="N190" s="249"/>
      <c r="O190" s="249"/>
      <c r="P190" s="249"/>
      <c r="Q190" s="249"/>
      <c r="R190" s="249"/>
      <c r="S190" s="249"/>
      <c r="T190" s="250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251" t="s">
        <v>250</v>
      </c>
      <c r="AU190" s="251" t="s">
        <v>90</v>
      </c>
      <c r="AV190" s="13" t="s">
        <v>90</v>
      </c>
      <c r="AW190" s="13" t="s">
        <v>4</v>
      </c>
      <c r="AX190" s="13" t="s">
        <v>88</v>
      </c>
      <c r="AY190" s="251" t="s">
        <v>161</v>
      </c>
    </row>
    <row r="191" s="2" customFormat="1" ht="16.5" customHeight="1">
      <c r="A191" s="39"/>
      <c r="B191" s="40"/>
      <c r="C191" s="219" t="s">
        <v>581</v>
      </c>
      <c r="D191" s="219" t="s">
        <v>164</v>
      </c>
      <c r="E191" s="220" t="s">
        <v>949</v>
      </c>
      <c r="F191" s="221" t="s">
        <v>950</v>
      </c>
      <c r="G191" s="222" t="s">
        <v>934</v>
      </c>
      <c r="H191" s="223">
        <v>2</v>
      </c>
      <c r="I191" s="224"/>
      <c r="J191" s="225">
        <f>ROUND(I191*H191,2)</f>
        <v>0</v>
      </c>
      <c r="K191" s="221" t="s">
        <v>168</v>
      </c>
      <c r="L191" s="45"/>
      <c r="M191" s="226" t="s">
        <v>1</v>
      </c>
      <c r="N191" s="227" t="s">
        <v>45</v>
      </c>
      <c r="O191" s="92"/>
      <c r="P191" s="228">
        <f>O191*H191</f>
        <v>0</v>
      </c>
      <c r="Q191" s="228">
        <v>9.0000000000000006E-05</v>
      </c>
      <c r="R191" s="228">
        <f>Q191*H191</f>
        <v>0.00018000000000000001</v>
      </c>
      <c r="S191" s="228">
        <v>0</v>
      </c>
      <c r="T191" s="229">
        <f>S191*H191</f>
        <v>0</v>
      </c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R191" s="230" t="s">
        <v>303</v>
      </c>
      <c r="AT191" s="230" t="s">
        <v>164</v>
      </c>
      <c r="AU191" s="230" t="s">
        <v>90</v>
      </c>
      <c r="AY191" s="18" t="s">
        <v>161</v>
      </c>
      <c r="BE191" s="231">
        <f>IF(N191="základní",J191,0)</f>
        <v>0</v>
      </c>
      <c r="BF191" s="231">
        <f>IF(N191="snížená",J191,0)</f>
        <v>0</v>
      </c>
      <c r="BG191" s="231">
        <f>IF(N191="zákl. přenesená",J191,0)</f>
        <v>0</v>
      </c>
      <c r="BH191" s="231">
        <f>IF(N191="sníž. přenesená",J191,0)</f>
        <v>0</v>
      </c>
      <c r="BI191" s="231">
        <f>IF(N191="nulová",J191,0)</f>
        <v>0</v>
      </c>
      <c r="BJ191" s="18" t="s">
        <v>88</v>
      </c>
      <c r="BK191" s="231">
        <f>ROUND(I191*H191,2)</f>
        <v>0</v>
      </c>
      <c r="BL191" s="18" t="s">
        <v>303</v>
      </c>
      <c r="BM191" s="230" t="s">
        <v>1324</v>
      </c>
    </row>
    <row r="192" s="2" customFormat="1" ht="24.15" customHeight="1">
      <c r="A192" s="39"/>
      <c r="B192" s="40"/>
      <c r="C192" s="263" t="s">
        <v>585</v>
      </c>
      <c r="D192" s="263" t="s">
        <v>261</v>
      </c>
      <c r="E192" s="264" t="s">
        <v>952</v>
      </c>
      <c r="F192" s="265" t="s">
        <v>953</v>
      </c>
      <c r="G192" s="266" t="s">
        <v>256</v>
      </c>
      <c r="H192" s="267">
        <v>2</v>
      </c>
      <c r="I192" s="268"/>
      <c r="J192" s="269">
        <f>ROUND(I192*H192,2)</f>
        <v>0</v>
      </c>
      <c r="K192" s="265" t="s">
        <v>168</v>
      </c>
      <c r="L192" s="270"/>
      <c r="M192" s="271" t="s">
        <v>1</v>
      </c>
      <c r="N192" s="272" t="s">
        <v>45</v>
      </c>
      <c r="O192" s="92"/>
      <c r="P192" s="228">
        <f>O192*H192</f>
        <v>0</v>
      </c>
      <c r="Q192" s="228">
        <v>0.0018</v>
      </c>
      <c r="R192" s="228">
        <f>Q192*H192</f>
        <v>0.0035999999999999999</v>
      </c>
      <c r="S192" s="228">
        <v>0</v>
      </c>
      <c r="T192" s="229">
        <f>S192*H192</f>
        <v>0</v>
      </c>
      <c r="U192" s="39"/>
      <c r="V192" s="39"/>
      <c r="W192" s="39"/>
      <c r="X192" s="39"/>
      <c r="Y192" s="39"/>
      <c r="Z192" s="39"/>
      <c r="AA192" s="39"/>
      <c r="AB192" s="39"/>
      <c r="AC192" s="39"/>
      <c r="AD192" s="39"/>
      <c r="AE192" s="39"/>
      <c r="AR192" s="230" t="s">
        <v>309</v>
      </c>
      <c r="AT192" s="230" t="s">
        <v>261</v>
      </c>
      <c r="AU192" s="230" t="s">
        <v>90</v>
      </c>
      <c r="AY192" s="18" t="s">
        <v>161</v>
      </c>
      <c r="BE192" s="231">
        <f>IF(N192="základní",J192,0)</f>
        <v>0</v>
      </c>
      <c r="BF192" s="231">
        <f>IF(N192="snížená",J192,0)</f>
        <v>0</v>
      </c>
      <c r="BG192" s="231">
        <f>IF(N192="zákl. přenesená",J192,0)</f>
        <v>0</v>
      </c>
      <c r="BH192" s="231">
        <f>IF(N192="sníž. přenesená",J192,0)</f>
        <v>0</v>
      </c>
      <c r="BI192" s="231">
        <f>IF(N192="nulová",J192,0)</f>
        <v>0</v>
      </c>
      <c r="BJ192" s="18" t="s">
        <v>88</v>
      </c>
      <c r="BK192" s="231">
        <f>ROUND(I192*H192,2)</f>
        <v>0</v>
      </c>
      <c r="BL192" s="18" t="s">
        <v>303</v>
      </c>
      <c r="BM192" s="230" t="s">
        <v>1325</v>
      </c>
    </row>
    <row r="193" s="2" customFormat="1" ht="16.5" customHeight="1">
      <c r="A193" s="39"/>
      <c r="B193" s="40"/>
      <c r="C193" s="219" t="s">
        <v>590</v>
      </c>
      <c r="D193" s="219" t="s">
        <v>164</v>
      </c>
      <c r="E193" s="220" t="s">
        <v>955</v>
      </c>
      <c r="F193" s="221" t="s">
        <v>956</v>
      </c>
      <c r="G193" s="222" t="s">
        <v>934</v>
      </c>
      <c r="H193" s="223">
        <v>2</v>
      </c>
      <c r="I193" s="224"/>
      <c r="J193" s="225">
        <f>ROUND(I193*H193,2)</f>
        <v>0</v>
      </c>
      <c r="K193" s="221" t="s">
        <v>168</v>
      </c>
      <c r="L193" s="45"/>
      <c r="M193" s="226" t="s">
        <v>1</v>
      </c>
      <c r="N193" s="227" t="s">
        <v>45</v>
      </c>
      <c r="O193" s="92"/>
      <c r="P193" s="228">
        <f>O193*H193</f>
        <v>0</v>
      </c>
      <c r="Q193" s="228">
        <v>0</v>
      </c>
      <c r="R193" s="228">
        <f>Q193*H193</f>
        <v>0</v>
      </c>
      <c r="S193" s="228">
        <v>0.00156</v>
      </c>
      <c r="T193" s="229">
        <f>S193*H193</f>
        <v>0.0031199999999999999</v>
      </c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R193" s="230" t="s">
        <v>303</v>
      </c>
      <c r="AT193" s="230" t="s">
        <v>164</v>
      </c>
      <c r="AU193" s="230" t="s">
        <v>90</v>
      </c>
      <c r="AY193" s="18" t="s">
        <v>161</v>
      </c>
      <c r="BE193" s="231">
        <f>IF(N193="základní",J193,0)</f>
        <v>0</v>
      </c>
      <c r="BF193" s="231">
        <f>IF(N193="snížená",J193,0)</f>
        <v>0</v>
      </c>
      <c r="BG193" s="231">
        <f>IF(N193="zákl. přenesená",J193,0)</f>
        <v>0</v>
      </c>
      <c r="BH193" s="231">
        <f>IF(N193="sníž. přenesená",J193,0)</f>
        <v>0</v>
      </c>
      <c r="BI193" s="231">
        <f>IF(N193="nulová",J193,0)</f>
        <v>0</v>
      </c>
      <c r="BJ193" s="18" t="s">
        <v>88</v>
      </c>
      <c r="BK193" s="231">
        <f>ROUND(I193*H193,2)</f>
        <v>0</v>
      </c>
      <c r="BL193" s="18" t="s">
        <v>303</v>
      </c>
      <c r="BM193" s="230" t="s">
        <v>1326</v>
      </c>
    </row>
    <row r="194" s="2" customFormat="1" ht="16.5" customHeight="1">
      <c r="A194" s="39"/>
      <c r="B194" s="40"/>
      <c r="C194" s="219" t="s">
        <v>596</v>
      </c>
      <c r="D194" s="219" t="s">
        <v>164</v>
      </c>
      <c r="E194" s="220" t="s">
        <v>958</v>
      </c>
      <c r="F194" s="221" t="s">
        <v>959</v>
      </c>
      <c r="G194" s="222" t="s">
        <v>934</v>
      </c>
      <c r="H194" s="223">
        <v>1</v>
      </c>
      <c r="I194" s="224"/>
      <c r="J194" s="225">
        <f>ROUND(I194*H194,2)</f>
        <v>0</v>
      </c>
      <c r="K194" s="221" t="s">
        <v>168</v>
      </c>
      <c r="L194" s="45"/>
      <c r="M194" s="226" t="s">
        <v>1</v>
      </c>
      <c r="N194" s="227" t="s">
        <v>45</v>
      </c>
      <c r="O194" s="92"/>
      <c r="P194" s="228">
        <f>O194*H194</f>
        <v>0</v>
      </c>
      <c r="Q194" s="228">
        <v>0.0028400000000000001</v>
      </c>
      <c r="R194" s="228">
        <f>Q194*H194</f>
        <v>0.0028400000000000001</v>
      </c>
      <c r="S194" s="228">
        <v>0</v>
      </c>
      <c r="T194" s="229">
        <f>S194*H194</f>
        <v>0</v>
      </c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R194" s="230" t="s">
        <v>303</v>
      </c>
      <c r="AT194" s="230" t="s">
        <v>164</v>
      </c>
      <c r="AU194" s="230" t="s">
        <v>90</v>
      </c>
      <c r="AY194" s="18" t="s">
        <v>161</v>
      </c>
      <c r="BE194" s="231">
        <f>IF(N194="základní",J194,0)</f>
        <v>0</v>
      </c>
      <c r="BF194" s="231">
        <f>IF(N194="snížená",J194,0)</f>
        <v>0</v>
      </c>
      <c r="BG194" s="231">
        <f>IF(N194="zákl. přenesená",J194,0)</f>
        <v>0</v>
      </c>
      <c r="BH194" s="231">
        <f>IF(N194="sníž. přenesená",J194,0)</f>
        <v>0</v>
      </c>
      <c r="BI194" s="231">
        <f>IF(N194="nulová",J194,0)</f>
        <v>0</v>
      </c>
      <c r="BJ194" s="18" t="s">
        <v>88</v>
      </c>
      <c r="BK194" s="231">
        <f>ROUND(I194*H194,2)</f>
        <v>0</v>
      </c>
      <c r="BL194" s="18" t="s">
        <v>303</v>
      </c>
      <c r="BM194" s="230" t="s">
        <v>1327</v>
      </c>
    </row>
    <row r="195" s="2" customFormat="1" ht="16.5" customHeight="1">
      <c r="A195" s="39"/>
      <c r="B195" s="40"/>
      <c r="C195" s="219" t="s">
        <v>602</v>
      </c>
      <c r="D195" s="219" t="s">
        <v>164</v>
      </c>
      <c r="E195" s="220" t="s">
        <v>961</v>
      </c>
      <c r="F195" s="221" t="s">
        <v>962</v>
      </c>
      <c r="G195" s="222" t="s">
        <v>256</v>
      </c>
      <c r="H195" s="223">
        <v>2</v>
      </c>
      <c r="I195" s="224"/>
      <c r="J195" s="225">
        <f>ROUND(I195*H195,2)</f>
        <v>0</v>
      </c>
      <c r="K195" s="221" t="s">
        <v>168</v>
      </c>
      <c r="L195" s="45"/>
      <c r="M195" s="226" t="s">
        <v>1</v>
      </c>
      <c r="N195" s="227" t="s">
        <v>45</v>
      </c>
      <c r="O195" s="92"/>
      <c r="P195" s="228">
        <f>O195*H195</f>
        <v>0</v>
      </c>
      <c r="Q195" s="228">
        <v>0</v>
      </c>
      <c r="R195" s="228">
        <f>Q195*H195</f>
        <v>0</v>
      </c>
      <c r="S195" s="228">
        <v>0.00085999999999999998</v>
      </c>
      <c r="T195" s="229">
        <f>S195*H195</f>
        <v>0.00172</v>
      </c>
      <c r="U195" s="39"/>
      <c r="V195" s="39"/>
      <c r="W195" s="39"/>
      <c r="X195" s="39"/>
      <c r="Y195" s="39"/>
      <c r="Z195" s="39"/>
      <c r="AA195" s="39"/>
      <c r="AB195" s="39"/>
      <c r="AC195" s="39"/>
      <c r="AD195" s="39"/>
      <c r="AE195" s="39"/>
      <c r="AR195" s="230" t="s">
        <v>303</v>
      </c>
      <c r="AT195" s="230" t="s">
        <v>164</v>
      </c>
      <c r="AU195" s="230" t="s">
        <v>90</v>
      </c>
      <c r="AY195" s="18" t="s">
        <v>161</v>
      </c>
      <c r="BE195" s="231">
        <f>IF(N195="základní",J195,0)</f>
        <v>0</v>
      </c>
      <c r="BF195" s="231">
        <f>IF(N195="snížená",J195,0)</f>
        <v>0</v>
      </c>
      <c r="BG195" s="231">
        <f>IF(N195="zákl. přenesená",J195,0)</f>
        <v>0</v>
      </c>
      <c r="BH195" s="231">
        <f>IF(N195="sníž. přenesená",J195,0)</f>
        <v>0</v>
      </c>
      <c r="BI195" s="231">
        <f>IF(N195="nulová",J195,0)</f>
        <v>0</v>
      </c>
      <c r="BJ195" s="18" t="s">
        <v>88</v>
      </c>
      <c r="BK195" s="231">
        <f>ROUND(I195*H195,2)</f>
        <v>0</v>
      </c>
      <c r="BL195" s="18" t="s">
        <v>303</v>
      </c>
      <c r="BM195" s="230" t="s">
        <v>1328</v>
      </c>
    </row>
    <row r="196" s="2" customFormat="1" ht="16.5" customHeight="1">
      <c r="A196" s="39"/>
      <c r="B196" s="40"/>
      <c r="C196" s="219" t="s">
        <v>606</v>
      </c>
      <c r="D196" s="219" t="s">
        <v>164</v>
      </c>
      <c r="E196" s="220" t="s">
        <v>964</v>
      </c>
      <c r="F196" s="221" t="s">
        <v>965</v>
      </c>
      <c r="G196" s="222" t="s">
        <v>256</v>
      </c>
      <c r="H196" s="223">
        <v>1</v>
      </c>
      <c r="I196" s="224"/>
      <c r="J196" s="225">
        <f>ROUND(I196*H196,2)</f>
        <v>0</v>
      </c>
      <c r="K196" s="221" t="s">
        <v>168</v>
      </c>
      <c r="L196" s="45"/>
      <c r="M196" s="226" t="s">
        <v>1</v>
      </c>
      <c r="N196" s="227" t="s">
        <v>45</v>
      </c>
      <c r="O196" s="92"/>
      <c r="P196" s="228">
        <f>O196*H196</f>
        <v>0</v>
      </c>
      <c r="Q196" s="228">
        <v>0.00013999999999999999</v>
      </c>
      <c r="R196" s="228">
        <f>Q196*H196</f>
        <v>0.00013999999999999999</v>
      </c>
      <c r="S196" s="228">
        <v>0</v>
      </c>
      <c r="T196" s="229">
        <f>S196*H196</f>
        <v>0</v>
      </c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R196" s="230" t="s">
        <v>303</v>
      </c>
      <c r="AT196" s="230" t="s">
        <v>164</v>
      </c>
      <c r="AU196" s="230" t="s">
        <v>90</v>
      </c>
      <c r="AY196" s="18" t="s">
        <v>161</v>
      </c>
      <c r="BE196" s="231">
        <f>IF(N196="základní",J196,0)</f>
        <v>0</v>
      </c>
      <c r="BF196" s="231">
        <f>IF(N196="snížená",J196,0)</f>
        <v>0</v>
      </c>
      <c r="BG196" s="231">
        <f>IF(N196="zákl. přenesená",J196,0)</f>
        <v>0</v>
      </c>
      <c r="BH196" s="231">
        <f>IF(N196="sníž. přenesená",J196,0)</f>
        <v>0</v>
      </c>
      <c r="BI196" s="231">
        <f>IF(N196="nulová",J196,0)</f>
        <v>0</v>
      </c>
      <c r="BJ196" s="18" t="s">
        <v>88</v>
      </c>
      <c r="BK196" s="231">
        <f>ROUND(I196*H196,2)</f>
        <v>0</v>
      </c>
      <c r="BL196" s="18" t="s">
        <v>303</v>
      </c>
      <c r="BM196" s="230" t="s">
        <v>1329</v>
      </c>
    </row>
    <row r="197" s="2" customFormat="1" ht="16.5" customHeight="1">
      <c r="A197" s="39"/>
      <c r="B197" s="40"/>
      <c r="C197" s="219" t="s">
        <v>610</v>
      </c>
      <c r="D197" s="219" t="s">
        <v>164</v>
      </c>
      <c r="E197" s="220" t="s">
        <v>967</v>
      </c>
      <c r="F197" s="221" t="s">
        <v>968</v>
      </c>
      <c r="G197" s="222" t="s">
        <v>256</v>
      </c>
      <c r="H197" s="223">
        <v>1</v>
      </c>
      <c r="I197" s="224"/>
      <c r="J197" s="225">
        <f>ROUND(I197*H197,2)</f>
        <v>0</v>
      </c>
      <c r="K197" s="221" t="s">
        <v>168</v>
      </c>
      <c r="L197" s="45"/>
      <c r="M197" s="226" t="s">
        <v>1</v>
      </c>
      <c r="N197" s="227" t="s">
        <v>45</v>
      </c>
      <c r="O197" s="92"/>
      <c r="P197" s="228">
        <f>O197*H197</f>
        <v>0</v>
      </c>
      <c r="Q197" s="228">
        <v>0.00024000000000000001</v>
      </c>
      <c r="R197" s="228">
        <f>Q197*H197</f>
        <v>0.00024000000000000001</v>
      </c>
      <c r="S197" s="228">
        <v>0</v>
      </c>
      <c r="T197" s="229">
        <f>S197*H197</f>
        <v>0</v>
      </c>
      <c r="U197" s="39"/>
      <c r="V197" s="39"/>
      <c r="W197" s="39"/>
      <c r="X197" s="39"/>
      <c r="Y197" s="39"/>
      <c r="Z197" s="39"/>
      <c r="AA197" s="39"/>
      <c r="AB197" s="39"/>
      <c r="AC197" s="39"/>
      <c r="AD197" s="39"/>
      <c r="AE197" s="39"/>
      <c r="AR197" s="230" t="s">
        <v>303</v>
      </c>
      <c r="AT197" s="230" t="s">
        <v>164</v>
      </c>
      <c r="AU197" s="230" t="s">
        <v>90</v>
      </c>
      <c r="AY197" s="18" t="s">
        <v>161</v>
      </c>
      <c r="BE197" s="231">
        <f>IF(N197="základní",J197,0)</f>
        <v>0</v>
      </c>
      <c r="BF197" s="231">
        <f>IF(N197="snížená",J197,0)</f>
        <v>0</v>
      </c>
      <c r="BG197" s="231">
        <f>IF(N197="zákl. přenesená",J197,0)</f>
        <v>0</v>
      </c>
      <c r="BH197" s="231">
        <f>IF(N197="sníž. přenesená",J197,0)</f>
        <v>0</v>
      </c>
      <c r="BI197" s="231">
        <f>IF(N197="nulová",J197,0)</f>
        <v>0</v>
      </c>
      <c r="BJ197" s="18" t="s">
        <v>88</v>
      </c>
      <c r="BK197" s="231">
        <f>ROUND(I197*H197,2)</f>
        <v>0</v>
      </c>
      <c r="BL197" s="18" t="s">
        <v>303</v>
      </c>
      <c r="BM197" s="230" t="s">
        <v>1330</v>
      </c>
    </row>
    <row r="198" s="2" customFormat="1" ht="24.15" customHeight="1">
      <c r="A198" s="39"/>
      <c r="B198" s="40"/>
      <c r="C198" s="219" t="s">
        <v>614</v>
      </c>
      <c r="D198" s="219" t="s">
        <v>164</v>
      </c>
      <c r="E198" s="220" t="s">
        <v>970</v>
      </c>
      <c r="F198" s="221" t="s">
        <v>971</v>
      </c>
      <c r="G198" s="222" t="s">
        <v>362</v>
      </c>
      <c r="H198" s="283"/>
      <c r="I198" s="224"/>
      <c r="J198" s="225">
        <f>ROUND(I198*H198,2)</f>
        <v>0</v>
      </c>
      <c r="K198" s="221" t="s">
        <v>168</v>
      </c>
      <c r="L198" s="45"/>
      <c r="M198" s="226" t="s">
        <v>1</v>
      </c>
      <c r="N198" s="227" t="s">
        <v>45</v>
      </c>
      <c r="O198" s="92"/>
      <c r="P198" s="228">
        <f>O198*H198</f>
        <v>0</v>
      </c>
      <c r="Q198" s="228">
        <v>0</v>
      </c>
      <c r="R198" s="228">
        <f>Q198*H198</f>
        <v>0</v>
      </c>
      <c r="S198" s="228">
        <v>0</v>
      </c>
      <c r="T198" s="229">
        <f>S198*H198</f>
        <v>0</v>
      </c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R198" s="230" t="s">
        <v>303</v>
      </c>
      <c r="AT198" s="230" t="s">
        <v>164</v>
      </c>
      <c r="AU198" s="230" t="s">
        <v>90</v>
      </c>
      <c r="AY198" s="18" t="s">
        <v>161</v>
      </c>
      <c r="BE198" s="231">
        <f>IF(N198="základní",J198,0)</f>
        <v>0</v>
      </c>
      <c r="BF198" s="231">
        <f>IF(N198="snížená",J198,0)</f>
        <v>0</v>
      </c>
      <c r="BG198" s="231">
        <f>IF(N198="zákl. přenesená",J198,0)</f>
        <v>0</v>
      </c>
      <c r="BH198" s="231">
        <f>IF(N198="sníž. přenesená",J198,0)</f>
        <v>0</v>
      </c>
      <c r="BI198" s="231">
        <f>IF(N198="nulová",J198,0)</f>
        <v>0</v>
      </c>
      <c r="BJ198" s="18" t="s">
        <v>88</v>
      </c>
      <c r="BK198" s="231">
        <f>ROUND(I198*H198,2)</f>
        <v>0</v>
      </c>
      <c r="BL198" s="18" t="s">
        <v>303</v>
      </c>
      <c r="BM198" s="230" t="s">
        <v>1331</v>
      </c>
    </row>
    <row r="199" s="2" customFormat="1" ht="33" customHeight="1">
      <c r="A199" s="39"/>
      <c r="B199" s="40"/>
      <c r="C199" s="219" t="s">
        <v>618</v>
      </c>
      <c r="D199" s="219" t="s">
        <v>164</v>
      </c>
      <c r="E199" s="220" t="s">
        <v>973</v>
      </c>
      <c r="F199" s="221" t="s">
        <v>974</v>
      </c>
      <c r="G199" s="222" t="s">
        <v>362</v>
      </c>
      <c r="H199" s="283"/>
      <c r="I199" s="224"/>
      <c r="J199" s="225">
        <f>ROUND(I199*H199,2)</f>
        <v>0</v>
      </c>
      <c r="K199" s="221" t="s">
        <v>168</v>
      </c>
      <c r="L199" s="45"/>
      <c r="M199" s="226" t="s">
        <v>1</v>
      </c>
      <c r="N199" s="227" t="s">
        <v>45</v>
      </c>
      <c r="O199" s="92"/>
      <c r="P199" s="228">
        <f>O199*H199</f>
        <v>0</v>
      </c>
      <c r="Q199" s="228">
        <v>0</v>
      </c>
      <c r="R199" s="228">
        <f>Q199*H199</f>
        <v>0</v>
      </c>
      <c r="S199" s="228">
        <v>0</v>
      </c>
      <c r="T199" s="229">
        <f>S199*H199</f>
        <v>0</v>
      </c>
      <c r="U199" s="39"/>
      <c r="V199" s="39"/>
      <c r="W199" s="39"/>
      <c r="X199" s="39"/>
      <c r="Y199" s="39"/>
      <c r="Z199" s="39"/>
      <c r="AA199" s="39"/>
      <c r="AB199" s="39"/>
      <c r="AC199" s="39"/>
      <c r="AD199" s="39"/>
      <c r="AE199" s="39"/>
      <c r="AR199" s="230" t="s">
        <v>303</v>
      </c>
      <c r="AT199" s="230" t="s">
        <v>164</v>
      </c>
      <c r="AU199" s="230" t="s">
        <v>90</v>
      </c>
      <c r="AY199" s="18" t="s">
        <v>161</v>
      </c>
      <c r="BE199" s="231">
        <f>IF(N199="základní",J199,0)</f>
        <v>0</v>
      </c>
      <c r="BF199" s="231">
        <f>IF(N199="snížená",J199,0)</f>
        <v>0</v>
      </c>
      <c r="BG199" s="231">
        <f>IF(N199="zákl. přenesená",J199,0)</f>
        <v>0</v>
      </c>
      <c r="BH199" s="231">
        <f>IF(N199="sníž. přenesená",J199,0)</f>
        <v>0</v>
      </c>
      <c r="BI199" s="231">
        <f>IF(N199="nulová",J199,0)</f>
        <v>0</v>
      </c>
      <c r="BJ199" s="18" t="s">
        <v>88</v>
      </c>
      <c r="BK199" s="231">
        <f>ROUND(I199*H199,2)</f>
        <v>0</v>
      </c>
      <c r="BL199" s="18" t="s">
        <v>303</v>
      </c>
      <c r="BM199" s="230" t="s">
        <v>1332</v>
      </c>
    </row>
    <row r="200" s="13" customFormat="1">
      <c r="A200" s="13"/>
      <c r="B200" s="241"/>
      <c r="C200" s="242"/>
      <c r="D200" s="232" t="s">
        <v>250</v>
      </c>
      <c r="E200" s="242"/>
      <c r="F200" s="244" t="s">
        <v>976</v>
      </c>
      <c r="G200" s="242"/>
      <c r="H200" s="245">
        <v>385.10000000000002</v>
      </c>
      <c r="I200" s="246"/>
      <c r="J200" s="242"/>
      <c r="K200" s="242"/>
      <c r="L200" s="247"/>
      <c r="M200" s="248"/>
      <c r="N200" s="249"/>
      <c r="O200" s="249"/>
      <c r="P200" s="249"/>
      <c r="Q200" s="249"/>
      <c r="R200" s="249"/>
      <c r="S200" s="249"/>
      <c r="T200" s="250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T200" s="251" t="s">
        <v>250</v>
      </c>
      <c r="AU200" s="251" t="s">
        <v>90</v>
      </c>
      <c r="AV200" s="13" t="s">
        <v>90</v>
      </c>
      <c r="AW200" s="13" t="s">
        <v>4</v>
      </c>
      <c r="AX200" s="13" t="s">
        <v>88</v>
      </c>
      <c r="AY200" s="251" t="s">
        <v>161</v>
      </c>
    </row>
    <row r="201" s="12" customFormat="1" ht="22.8" customHeight="1">
      <c r="A201" s="12"/>
      <c r="B201" s="203"/>
      <c r="C201" s="204"/>
      <c r="D201" s="205" t="s">
        <v>79</v>
      </c>
      <c r="E201" s="217" t="s">
        <v>977</v>
      </c>
      <c r="F201" s="217" t="s">
        <v>978</v>
      </c>
      <c r="G201" s="204"/>
      <c r="H201" s="204"/>
      <c r="I201" s="207"/>
      <c r="J201" s="218">
        <f>BK201</f>
        <v>0</v>
      </c>
      <c r="K201" s="204"/>
      <c r="L201" s="209"/>
      <c r="M201" s="210"/>
      <c r="N201" s="211"/>
      <c r="O201" s="211"/>
      <c r="P201" s="212">
        <f>SUM(P202:P206)</f>
        <v>0</v>
      </c>
      <c r="Q201" s="211"/>
      <c r="R201" s="212">
        <f>SUM(R202:R206)</f>
        <v>0.00063999999999999994</v>
      </c>
      <c r="S201" s="211"/>
      <c r="T201" s="213">
        <f>SUM(T202:T206)</f>
        <v>0</v>
      </c>
      <c r="U201" s="12"/>
      <c r="V201" s="12"/>
      <c r="W201" s="12"/>
      <c r="X201" s="12"/>
      <c r="Y201" s="12"/>
      <c r="Z201" s="12"/>
      <c r="AA201" s="12"/>
      <c r="AB201" s="12"/>
      <c r="AC201" s="12"/>
      <c r="AD201" s="12"/>
      <c r="AE201" s="12"/>
      <c r="AR201" s="214" t="s">
        <v>90</v>
      </c>
      <c r="AT201" s="215" t="s">
        <v>79</v>
      </c>
      <c r="AU201" s="215" t="s">
        <v>88</v>
      </c>
      <c r="AY201" s="214" t="s">
        <v>161</v>
      </c>
      <c r="BK201" s="216">
        <f>SUM(BK202:BK206)</f>
        <v>0</v>
      </c>
    </row>
    <row r="202" s="2" customFormat="1" ht="33" customHeight="1">
      <c r="A202" s="39"/>
      <c r="B202" s="40"/>
      <c r="C202" s="219" t="s">
        <v>622</v>
      </c>
      <c r="D202" s="219" t="s">
        <v>164</v>
      </c>
      <c r="E202" s="220" t="s">
        <v>979</v>
      </c>
      <c r="F202" s="221" t="s">
        <v>980</v>
      </c>
      <c r="G202" s="222" t="s">
        <v>256</v>
      </c>
      <c r="H202" s="223">
        <v>2</v>
      </c>
      <c r="I202" s="224"/>
      <c r="J202" s="225">
        <f>ROUND(I202*H202,2)</f>
        <v>0</v>
      </c>
      <c r="K202" s="221" t="s">
        <v>168</v>
      </c>
      <c r="L202" s="45"/>
      <c r="M202" s="226" t="s">
        <v>1</v>
      </c>
      <c r="N202" s="227" t="s">
        <v>45</v>
      </c>
      <c r="O202" s="92"/>
      <c r="P202" s="228">
        <f>O202*H202</f>
        <v>0</v>
      </c>
      <c r="Q202" s="228">
        <v>0.00025000000000000001</v>
      </c>
      <c r="R202" s="228">
        <f>Q202*H202</f>
        <v>0.00050000000000000001</v>
      </c>
      <c r="S202" s="228">
        <v>0</v>
      </c>
      <c r="T202" s="229">
        <f>S202*H202</f>
        <v>0</v>
      </c>
      <c r="U202" s="39"/>
      <c r="V202" s="39"/>
      <c r="W202" s="39"/>
      <c r="X202" s="39"/>
      <c r="Y202" s="39"/>
      <c r="Z202" s="39"/>
      <c r="AA202" s="39"/>
      <c r="AB202" s="39"/>
      <c r="AC202" s="39"/>
      <c r="AD202" s="39"/>
      <c r="AE202" s="39"/>
      <c r="AR202" s="230" t="s">
        <v>303</v>
      </c>
      <c r="AT202" s="230" t="s">
        <v>164</v>
      </c>
      <c r="AU202" s="230" t="s">
        <v>90</v>
      </c>
      <c r="AY202" s="18" t="s">
        <v>161</v>
      </c>
      <c r="BE202" s="231">
        <f>IF(N202="základní",J202,0)</f>
        <v>0</v>
      </c>
      <c r="BF202" s="231">
        <f>IF(N202="snížená",J202,0)</f>
        <v>0</v>
      </c>
      <c r="BG202" s="231">
        <f>IF(N202="zákl. přenesená",J202,0)</f>
        <v>0</v>
      </c>
      <c r="BH202" s="231">
        <f>IF(N202="sníž. přenesená",J202,0)</f>
        <v>0</v>
      </c>
      <c r="BI202" s="231">
        <f>IF(N202="nulová",J202,0)</f>
        <v>0</v>
      </c>
      <c r="BJ202" s="18" t="s">
        <v>88</v>
      </c>
      <c r="BK202" s="231">
        <f>ROUND(I202*H202,2)</f>
        <v>0</v>
      </c>
      <c r="BL202" s="18" t="s">
        <v>303</v>
      </c>
      <c r="BM202" s="230" t="s">
        <v>1333</v>
      </c>
    </row>
    <row r="203" s="2" customFormat="1" ht="33" customHeight="1">
      <c r="A203" s="39"/>
      <c r="B203" s="40"/>
      <c r="C203" s="219" t="s">
        <v>629</v>
      </c>
      <c r="D203" s="219" t="s">
        <v>164</v>
      </c>
      <c r="E203" s="220" t="s">
        <v>982</v>
      </c>
      <c r="F203" s="221" t="s">
        <v>983</v>
      </c>
      <c r="G203" s="222" t="s">
        <v>256</v>
      </c>
      <c r="H203" s="223">
        <v>1</v>
      </c>
      <c r="I203" s="224"/>
      <c r="J203" s="225">
        <f>ROUND(I203*H203,2)</f>
        <v>0</v>
      </c>
      <c r="K203" s="221" t="s">
        <v>168</v>
      </c>
      <c r="L203" s="45"/>
      <c r="M203" s="226" t="s">
        <v>1</v>
      </c>
      <c r="N203" s="227" t="s">
        <v>45</v>
      </c>
      <c r="O203" s="92"/>
      <c r="P203" s="228">
        <f>O203*H203</f>
        <v>0</v>
      </c>
      <c r="Q203" s="228">
        <v>0.00013999999999999999</v>
      </c>
      <c r="R203" s="228">
        <f>Q203*H203</f>
        <v>0.00013999999999999999</v>
      </c>
      <c r="S203" s="228">
        <v>0</v>
      </c>
      <c r="T203" s="229">
        <f>S203*H203</f>
        <v>0</v>
      </c>
      <c r="U203" s="39"/>
      <c r="V203" s="39"/>
      <c r="W203" s="39"/>
      <c r="X203" s="39"/>
      <c r="Y203" s="39"/>
      <c r="Z203" s="39"/>
      <c r="AA203" s="39"/>
      <c r="AB203" s="39"/>
      <c r="AC203" s="39"/>
      <c r="AD203" s="39"/>
      <c r="AE203" s="39"/>
      <c r="AR203" s="230" t="s">
        <v>303</v>
      </c>
      <c r="AT203" s="230" t="s">
        <v>164</v>
      </c>
      <c r="AU203" s="230" t="s">
        <v>90</v>
      </c>
      <c r="AY203" s="18" t="s">
        <v>161</v>
      </c>
      <c r="BE203" s="231">
        <f>IF(N203="základní",J203,0)</f>
        <v>0</v>
      </c>
      <c r="BF203" s="231">
        <f>IF(N203="snížená",J203,0)</f>
        <v>0</v>
      </c>
      <c r="BG203" s="231">
        <f>IF(N203="zákl. přenesená",J203,0)</f>
        <v>0</v>
      </c>
      <c r="BH203" s="231">
        <f>IF(N203="sníž. přenesená",J203,0)</f>
        <v>0</v>
      </c>
      <c r="BI203" s="231">
        <f>IF(N203="nulová",J203,0)</f>
        <v>0</v>
      </c>
      <c r="BJ203" s="18" t="s">
        <v>88</v>
      </c>
      <c r="BK203" s="231">
        <f>ROUND(I203*H203,2)</f>
        <v>0</v>
      </c>
      <c r="BL203" s="18" t="s">
        <v>303</v>
      </c>
      <c r="BM203" s="230" t="s">
        <v>1334</v>
      </c>
    </row>
    <row r="204" s="2" customFormat="1" ht="24.15" customHeight="1">
      <c r="A204" s="39"/>
      <c r="B204" s="40"/>
      <c r="C204" s="219" t="s">
        <v>631</v>
      </c>
      <c r="D204" s="219" t="s">
        <v>164</v>
      </c>
      <c r="E204" s="220" t="s">
        <v>985</v>
      </c>
      <c r="F204" s="221" t="s">
        <v>986</v>
      </c>
      <c r="G204" s="222" t="s">
        <v>362</v>
      </c>
      <c r="H204" s="283"/>
      <c r="I204" s="224"/>
      <c r="J204" s="225">
        <f>ROUND(I204*H204,2)</f>
        <v>0</v>
      </c>
      <c r="K204" s="221" t="s">
        <v>168</v>
      </c>
      <c r="L204" s="45"/>
      <c r="M204" s="226" t="s">
        <v>1</v>
      </c>
      <c r="N204" s="227" t="s">
        <v>45</v>
      </c>
      <c r="O204" s="92"/>
      <c r="P204" s="228">
        <f>O204*H204</f>
        <v>0</v>
      </c>
      <c r="Q204" s="228">
        <v>0</v>
      </c>
      <c r="R204" s="228">
        <f>Q204*H204</f>
        <v>0</v>
      </c>
      <c r="S204" s="228">
        <v>0</v>
      </c>
      <c r="T204" s="229">
        <f>S204*H204</f>
        <v>0</v>
      </c>
      <c r="U204" s="39"/>
      <c r="V204" s="39"/>
      <c r="W204" s="39"/>
      <c r="X204" s="39"/>
      <c r="Y204" s="39"/>
      <c r="Z204" s="39"/>
      <c r="AA204" s="39"/>
      <c r="AB204" s="39"/>
      <c r="AC204" s="39"/>
      <c r="AD204" s="39"/>
      <c r="AE204" s="39"/>
      <c r="AR204" s="230" t="s">
        <v>303</v>
      </c>
      <c r="AT204" s="230" t="s">
        <v>164</v>
      </c>
      <c r="AU204" s="230" t="s">
        <v>90</v>
      </c>
      <c r="AY204" s="18" t="s">
        <v>161</v>
      </c>
      <c r="BE204" s="231">
        <f>IF(N204="základní",J204,0)</f>
        <v>0</v>
      </c>
      <c r="BF204" s="231">
        <f>IF(N204="snížená",J204,0)</f>
        <v>0</v>
      </c>
      <c r="BG204" s="231">
        <f>IF(N204="zákl. přenesená",J204,0)</f>
        <v>0</v>
      </c>
      <c r="BH204" s="231">
        <f>IF(N204="sníž. přenesená",J204,0)</f>
        <v>0</v>
      </c>
      <c r="BI204" s="231">
        <f>IF(N204="nulová",J204,0)</f>
        <v>0</v>
      </c>
      <c r="BJ204" s="18" t="s">
        <v>88</v>
      </c>
      <c r="BK204" s="231">
        <f>ROUND(I204*H204,2)</f>
        <v>0</v>
      </c>
      <c r="BL204" s="18" t="s">
        <v>303</v>
      </c>
      <c r="BM204" s="230" t="s">
        <v>1335</v>
      </c>
    </row>
    <row r="205" s="2" customFormat="1" ht="33" customHeight="1">
      <c r="A205" s="39"/>
      <c r="B205" s="40"/>
      <c r="C205" s="219" t="s">
        <v>636</v>
      </c>
      <c r="D205" s="219" t="s">
        <v>164</v>
      </c>
      <c r="E205" s="220" t="s">
        <v>988</v>
      </c>
      <c r="F205" s="221" t="s">
        <v>989</v>
      </c>
      <c r="G205" s="222" t="s">
        <v>362</v>
      </c>
      <c r="H205" s="283"/>
      <c r="I205" s="224"/>
      <c r="J205" s="225">
        <f>ROUND(I205*H205,2)</f>
        <v>0</v>
      </c>
      <c r="K205" s="221" t="s">
        <v>168</v>
      </c>
      <c r="L205" s="45"/>
      <c r="M205" s="226" t="s">
        <v>1</v>
      </c>
      <c r="N205" s="227" t="s">
        <v>45</v>
      </c>
      <c r="O205" s="92"/>
      <c r="P205" s="228">
        <f>O205*H205</f>
        <v>0</v>
      </c>
      <c r="Q205" s="228">
        <v>0</v>
      </c>
      <c r="R205" s="228">
        <f>Q205*H205</f>
        <v>0</v>
      </c>
      <c r="S205" s="228">
        <v>0</v>
      </c>
      <c r="T205" s="229">
        <f>S205*H205</f>
        <v>0</v>
      </c>
      <c r="U205" s="39"/>
      <c r="V205" s="39"/>
      <c r="W205" s="39"/>
      <c r="X205" s="39"/>
      <c r="Y205" s="39"/>
      <c r="Z205" s="39"/>
      <c r="AA205" s="39"/>
      <c r="AB205" s="39"/>
      <c r="AC205" s="39"/>
      <c r="AD205" s="39"/>
      <c r="AE205" s="39"/>
      <c r="AR205" s="230" t="s">
        <v>303</v>
      </c>
      <c r="AT205" s="230" t="s">
        <v>164</v>
      </c>
      <c r="AU205" s="230" t="s">
        <v>90</v>
      </c>
      <c r="AY205" s="18" t="s">
        <v>161</v>
      </c>
      <c r="BE205" s="231">
        <f>IF(N205="základní",J205,0)</f>
        <v>0</v>
      </c>
      <c r="BF205" s="231">
        <f>IF(N205="snížená",J205,0)</f>
        <v>0</v>
      </c>
      <c r="BG205" s="231">
        <f>IF(N205="zákl. přenesená",J205,0)</f>
        <v>0</v>
      </c>
      <c r="BH205" s="231">
        <f>IF(N205="sníž. přenesená",J205,0)</f>
        <v>0</v>
      </c>
      <c r="BI205" s="231">
        <f>IF(N205="nulová",J205,0)</f>
        <v>0</v>
      </c>
      <c r="BJ205" s="18" t="s">
        <v>88</v>
      </c>
      <c r="BK205" s="231">
        <f>ROUND(I205*H205,2)</f>
        <v>0</v>
      </c>
      <c r="BL205" s="18" t="s">
        <v>303</v>
      </c>
      <c r="BM205" s="230" t="s">
        <v>1336</v>
      </c>
    </row>
    <row r="206" s="13" customFormat="1">
      <c r="A206" s="13"/>
      <c r="B206" s="241"/>
      <c r="C206" s="242"/>
      <c r="D206" s="232" t="s">
        <v>250</v>
      </c>
      <c r="E206" s="242"/>
      <c r="F206" s="244" t="s">
        <v>991</v>
      </c>
      <c r="G206" s="242"/>
      <c r="H206" s="245">
        <v>67.799999999999997</v>
      </c>
      <c r="I206" s="246"/>
      <c r="J206" s="242"/>
      <c r="K206" s="242"/>
      <c r="L206" s="247"/>
      <c r="M206" s="248"/>
      <c r="N206" s="249"/>
      <c r="O206" s="249"/>
      <c r="P206" s="249"/>
      <c r="Q206" s="249"/>
      <c r="R206" s="249"/>
      <c r="S206" s="249"/>
      <c r="T206" s="250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T206" s="251" t="s">
        <v>250</v>
      </c>
      <c r="AU206" s="251" t="s">
        <v>90</v>
      </c>
      <c r="AV206" s="13" t="s">
        <v>90</v>
      </c>
      <c r="AW206" s="13" t="s">
        <v>4</v>
      </c>
      <c r="AX206" s="13" t="s">
        <v>88</v>
      </c>
      <c r="AY206" s="251" t="s">
        <v>161</v>
      </c>
    </row>
    <row r="207" s="12" customFormat="1" ht="22.8" customHeight="1">
      <c r="A207" s="12"/>
      <c r="B207" s="203"/>
      <c r="C207" s="204"/>
      <c r="D207" s="205" t="s">
        <v>79</v>
      </c>
      <c r="E207" s="217" t="s">
        <v>992</v>
      </c>
      <c r="F207" s="217" t="s">
        <v>993</v>
      </c>
      <c r="G207" s="204"/>
      <c r="H207" s="204"/>
      <c r="I207" s="207"/>
      <c r="J207" s="218">
        <f>BK207</f>
        <v>0</v>
      </c>
      <c r="K207" s="204"/>
      <c r="L207" s="209"/>
      <c r="M207" s="210"/>
      <c r="N207" s="211"/>
      <c r="O207" s="211"/>
      <c r="P207" s="212">
        <f>SUM(P208:P223)</f>
        <v>0</v>
      </c>
      <c r="Q207" s="211"/>
      <c r="R207" s="212">
        <f>SUM(R208:R223)</f>
        <v>0.10531824999999997</v>
      </c>
      <c r="S207" s="211"/>
      <c r="T207" s="213">
        <f>SUM(T208:T223)</f>
        <v>0</v>
      </c>
      <c r="U207" s="12"/>
      <c r="V207" s="12"/>
      <c r="W207" s="12"/>
      <c r="X207" s="12"/>
      <c r="Y207" s="12"/>
      <c r="Z207" s="12"/>
      <c r="AA207" s="12"/>
      <c r="AB207" s="12"/>
      <c r="AC207" s="12"/>
      <c r="AD207" s="12"/>
      <c r="AE207" s="12"/>
      <c r="AR207" s="214" t="s">
        <v>90</v>
      </c>
      <c r="AT207" s="215" t="s">
        <v>79</v>
      </c>
      <c r="AU207" s="215" t="s">
        <v>88</v>
      </c>
      <c r="AY207" s="214" t="s">
        <v>161</v>
      </c>
      <c r="BK207" s="216">
        <f>SUM(BK208:BK223)</f>
        <v>0</v>
      </c>
    </row>
    <row r="208" s="2" customFormat="1" ht="24.15" customHeight="1">
      <c r="A208" s="39"/>
      <c r="B208" s="40"/>
      <c r="C208" s="219" t="s">
        <v>640</v>
      </c>
      <c r="D208" s="219" t="s">
        <v>164</v>
      </c>
      <c r="E208" s="220" t="s">
        <v>994</v>
      </c>
      <c r="F208" s="221" t="s">
        <v>995</v>
      </c>
      <c r="G208" s="222" t="s">
        <v>248</v>
      </c>
      <c r="H208" s="223">
        <v>3.6749999999999998</v>
      </c>
      <c r="I208" s="224"/>
      <c r="J208" s="225">
        <f>ROUND(I208*H208,2)</f>
        <v>0</v>
      </c>
      <c r="K208" s="221" t="s">
        <v>168</v>
      </c>
      <c r="L208" s="45"/>
      <c r="M208" s="226" t="s">
        <v>1</v>
      </c>
      <c r="N208" s="227" t="s">
        <v>45</v>
      </c>
      <c r="O208" s="92"/>
      <c r="P208" s="228">
        <f>O208*H208</f>
        <v>0</v>
      </c>
      <c r="Q208" s="228">
        <v>0.025069999999999999</v>
      </c>
      <c r="R208" s="228">
        <f>Q208*H208</f>
        <v>0.092132249999999985</v>
      </c>
      <c r="S208" s="228">
        <v>0</v>
      </c>
      <c r="T208" s="229">
        <f>S208*H208</f>
        <v>0</v>
      </c>
      <c r="U208" s="39"/>
      <c r="V208" s="39"/>
      <c r="W208" s="39"/>
      <c r="X208" s="39"/>
      <c r="Y208" s="39"/>
      <c r="Z208" s="39"/>
      <c r="AA208" s="39"/>
      <c r="AB208" s="39"/>
      <c r="AC208" s="39"/>
      <c r="AD208" s="39"/>
      <c r="AE208" s="39"/>
      <c r="AR208" s="230" t="s">
        <v>303</v>
      </c>
      <c r="AT208" s="230" t="s">
        <v>164</v>
      </c>
      <c r="AU208" s="230" t="s">
        <v>90</v>
      </c>
      <c r="AY208" s="18" t="s">
        <v>161</v>
      </c>
      <c r="BE208" s="231">
        <f>IF(N208="základní",J208,0)</f>
        <v>0</v>
      </c>
      <c r="BF208" s="231">
        <f>IF(N208="snížená",J208,0)</f>
        <v>0</v>
      </c>
      <c r="BG208" s="231">
        <f>IF(N208="zákl. přenesená",J208,0)</f>
        <v>0</v>
      </c>
      <c r="BH208" s="231">
        <f>IF(N208="sníž. přenesená",J208,0)</f>
        <v>0</v>
      </c>
      <c r="BI208" s="231">
        <f>IF(N208="nulová",J208,0)</f>
        <v>0</v>
      </c>
      <c r="BJ208" s="18" t="s">
        <v>88</v>
      </c>
      <c r="BK208" s="231">
        <f>ROUND(I208*H208,2)</f>
        <v>0</v>
      </c>
      <c r="BL208" s="18" t="s">
        <v>303</v>
      </c>
      <c r="BM208" s="230" t="s">
        <v>1337</v>
      </c>
    </row>
    <row r="209" s="2" customFormat="1">
      <c r="A209" s="39"/>
      <c r="B209" s="40"/>
      <c r="C209" s="41"/>
      <c r="D209" s="232" t="s">
        <v>171</v>
      </c>
      <c r="E209" s="41"/>
      <c r="F209" s="233" t="s">
        <v>997</v>
      </c>
      <c r="G209" s="41"/>
      <c r="H209" s="41"/>
      <c r="I209" s="234"/>
      <c r="J209" s="41"/>
      <c r="K209" s="41"/>
      <c r="L209" s="45"/>
      <c r="M209" s="235"/>
      <c r="N209" s="236"/>
      <c r="O209" s="92"/>
      <c r="P209" s="92"/>
      <c r="Q209" s="92"/>
      <c r="R209" s="92"/>
      <c r="S209" s="92"/>
      <c r="T209" s="93"/>
      <c r="U209" s="39"/>
      <c r="V209" s="39"/>
      <c r="W209" s="39"/>
      <c r="X209" s="39"/>
      <c r="Y209" s="39"/>
      <c r="Z209" s="39"/>
      <c r="AA209" s="39"/>
      <c r="AB209" s="39"/>
      <c r="AC209" s="39"/>
      <c r="AD209" s="39"/>
      <c r="AE209" s="39"/>
      <c r="AT209" s="18" t="s">
        <v>171</v>
      </c>
      <c r="AU209" s="18" t="s">
        <v>90</v>
      </c>
    </row>
    <row r="210" s="13" customFormat="1">
      <c r="A210" s="13"/>
      <c r="B210" s="241"/>
      <c r="C210" s="242"/>
      <c r="D210" s="232" t="s">
        <v>250</v>
      </c>
      <c r="E210" s="243" t="s">
        <v>1</v>
      </c>
      <c r="F210" s="244" t="s">
        <v>1338</v>
      </c>
      <c r="G210" s="242"/>
      <c r="H210" s="245">
        <v>3.6749999999999998</v>
      </c>
      <c r="I210" s="246"/>
      <c r="J210" s="242"/>
      <c r="K210" s="242"/>
      <c r="L210" s="247"/>
      <c r="M210" s="248"/>
      <c r="N210" s="249"/>
      <c r="O210" s="249"/>
      <c r="P210" s="249"/>
      <c r="Q210" s="249"/>
      <c r="R210" s="249"/>
      <c r="S210" s="249"/>
      <c r="T210" s="250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T210" s="251" t="s">
        <v>250</v>
      </c>
      <c r="AU210" s="251" t="s">
        <v>90</v>
      </c>
      <c r="AV210" s="13" t="s">
        <v>90</v>
      </c>
      <c r="AW210" s="13" t="s">
        <v>36</v>
      </c>
      <c r="AX210" s="13" t="s">
        <v>80</v>
      </c>
      <c r="AY210" s="251" t="s">
        <v>161</v>
      </c>
    </row>
    <row r="211" s="14" customFormat="1">
      <c r="A211" s="14"/>
      <c r="B211" s="252"/>
      <c r="C211" s="253"/>
      <c r="D211" s="232" t="s">
        <v>250</v>
      </c>
      <c r="E211" s="254" t="s">
        <v>1</v>
      </c>
      <c r="F211" s="255" t="s">
        <v>253</v>
      </c>
      <c r="G211" s="253"/>
      <c r="H211" s="256">
        <v>3.6749999999999998</v>
      </c>
      <c r="I211" s="257"/>
      <c r="J211" s="253"/>
      <c r="K211" s="253"/>
      <c r="L211" s="258"/>
      <c r="M211" s="259"/>
      <c r="N211" s="260"/>
      <c r="O211" s="260"/>
      <c r="P211" s="260"/>
      <c r="Q211" s="260"/>
      <c r="R211" s="260"/>
      <c r="S211" s="260"/>
      <c r="T211" s="261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T211" s="262" t="s">
        <v>250</v>
      </c>
      <c r="AU211" s="262" t="s">
        <v>90</v>
      </c>
      <c r="AV211" s="14" t="s">
        <v>184</v>
      </c>
      <c r="AW211" s="14" t="s">
        <v>36</v>
      </c>
      <c r="AX211" s="14" t="s">
        <v>88</v>
      </c>
      <c r="AY211" s="262" t="s">
        <v>161</v>
      </c>
    </row>
    <row r="212" s="2" customFormat="1" ht="16.5" customHeight="1">
      <c r="A212" s="39"/>
      <c r="B212" s="40"/>
      <c r="C212" s="219" t="s">
        <v>644</v>
      </c>
      <c r="D212" s="219" t="s">
        <v>164</v>
      </c>
      <c r="E212" s="220" t="s">
        <v>999</v>
      </c>
      <c r="F212" s="221" t="s">
        <v>1000</v>
      </c>
      <c r="G212" s="222" t="s">
        <v>441</v>
      </c>
      <c r="H212" s="223">
        <v>6</v>
      </c>
      <c r="I212" s="224"/>
      <c r="J212" s="225">
        <f>ROUND(I212*H212,2)</f>
        <v>0</v>
      </c>
      <c r="K212" s="221" t="s">
        <v>168</v>
      </c>
      <c r="L212" s="45"/>
      <c r="M212" s="226" t="s">
        <v>1</v>
      </c>
      <c r="N212" s="227" t="s">
        <v>45</v>
      </c>
      <c r="O212" s="92"/>
      <c r="P212" s="228">
        <f>O212*H212</f>
        <v>0</v>
      </c>
      <c r="Q212" s="228">
        <v>0.00051999999999999995</v>
      </c>
      <c r="R212" s="228">
        <f>Q212*H212</f>
        <v>0.0031199999999999995</v>
      </c>
      <c r="S212" s="228">
        <v>0</v>
      </c>
      <c r="T212" s="229">
        <f>S212*H212</f>
        <v>0</v>
      </c>
      <c r="U212" s="39"/>
      <c r="V212" s="39"/>
      <c r="W212" s="39"/>
      <c r="X212" s="39"/>
      <c r="Y212" s="39"/>
      <c r="Z212" s="39"/>
      <c r="AA212" s="39"/>
      <c r="AB212" s="39"/>
      <c r="AC212" s="39"/>
      <c r="AD212" s="39"/>
      <c r="AE212" s="39"/>
      <c r="AR212" s="230" t="s">
        <v>303</v>
      </c>
      <c r="AT212" s="230" t="s">
        <v>164</v>
      </c>
      <c r="AU212" s="230" t="s">
        <v>90</v>
      </c>
      <c r="AY212" s="18" t="s">
        <v>161</v>
      </c>
      <c r="BE212" s="231">
        <f>IF(N212="základní",J212,0)</f>
        <v>0</v>
      </c>
      <c r="BF212" s="231">
        <f>IF(N212="snížená",J212,0)</f>
        <v>0</v>
      </c>
      <c r="BG212" s="231">
        <f>IF(N212="zákl. přenesená",J212,0)</f>
        <v>0</v>
      </c>
      <c r="BH212" s="231">
        <f>IF(N212="sníž. přenesená",J212,0)</f>
        <v>0</v>
      </c>
      <c r="BI212" s="231">
        <f>IF(N212="nulová",J212,0)</f>
        <v>0</v>
      </c>
      <c r="BJ212" s="18" t="s">
        <v>88</v>
      </c>
      <c r="BK212" s="231">
        <f>ROUND(I212*H212,2)</f>
        <v>0</v>
      </c>
      <c r="BL212" s="18" t="s">
        <v>303</v>
      </c>
      <c r="BM212" s="230" t="s">
        <v>1339</v>
      </c>
    </row>
    <row r="213" s="2" customFormat="1" ht="16.5" customHeight="1">
      <c r="A213" s="39"/>
      <c r="B213" s="40"/>
      <c r="C213" s="219" t="s">
        <v>648</v>
      </c>
      <c r="D213" s="219" t="s">
        <v>164</v>
      </c>
      <c r="E213" s="220" t="s">
        <v>1002</v>
      </c>
      <c r="F213" s="221" t="s">
        <v>1003</v>
      </c>
      <c r="G213" s="222" t="s">
        <v>441</v>
      </c>
      <c r="H213" s="223">
        <v>3</v>
      </c>
      <c r="I213" s="224"/>
      <c r="J213" s="225">
        <f>ROUND(I213*H213,2)</f>
        <v>0</v>
      </c>
      <c r="K213" s="221" t="s">
        <v>168</v>
      </c>
      <c r="L213" s="45"/>
      <c r="M213" s="226" t="s">
        <v>1</v>
      </c>
      <c r="N213" s="227" t="s">
        <v>45</v>
      </c>
      <c r="O213" s="92"/>
      <c r="P213" s="228">
        <f>O213*H213</f>
        <v>0</v>
      </c>
      <c r="Q213" s="228">
        <v>0.00091</v>
      </c>
      <c r="R213" s="228">
        <f>Q213*H213</f>
        <v>0.0027299999999999998</v>
      </c>
      <c r="S213" s="228">
        <v>0</v>
      </c>
      <c r="T213" s="229">
        <f>S213*H213</f>
        <v>0</v>
      </c>
      <c r="U213" s="39"/>
      <c r="V213" s="39"/>
      <c r="W213" s="39"/>
      <c r="X213" s="39"/>
      <c r="Y213" s="39"/>
      <c r="Z213" s="39"/>
      <c r="AA213" s="39"/>
      <c r="AB213" s="39"/>
      <c r="AC213" s="39"/>
      <c r="AD213" s="39"/>
      <c r="AE213" s="39"/>
      <c r="AR213" s="230" t="s">
        <v>303</v>
      </c>
      <c r="AT213" s="230" t="s">
        <v>164</v>
      </c>
      <c r="AU213" s="230" t="s">
        <v>90</v>
      </c>
      <c r="AY213" s="18" t="s">
        <v>161</v>
      </c>
      <c r="BE213" s="231">
        <f>IF(N213="základní",J213,0)</f>
        <v>0</v>
      </c>
      <c r="BF213" s="231">
        <f>IF(N213="snížená",J213,0)</f>
        <v>0</v>
      </c>
      <c r="BG213" s="231">
        <f>IF(N213="zákl. přenesená",J213,0)</f>
        <v>0</v>
      </c>
      <c r="BH213" s="231">
        <f>IF(N213="sníž. přenesená",J213,0)</f>
        <v>0</v>
      </c>
      <c r="BI213" s="231">
        <f>IF(N213="nulová",J213,0)</f>
        <v>0</v>
      </c>
      <c r="BJ213" s="18" t="s">
        <v>88</v>
      </c>
      <c r="BK213" s="231">
        <f>ROUND(I213*H213,2)</f>
        <v>0</v>
      </c>
      <c r="BL213" s="18" t="s">
        <v>303</v>
      </c>
      <c r="BM213" s="230" t="s">
        <v>1340</v>
      </c>
    </row>
    <row r="214" s="2" customFormat="1" ht="16.5" customHeight="1">
      <c r="A214" s="39"/>
      <c r="B214" s="40"/>
      <c r="C214" s="219" t="s">
        <v>655</v>
      </c>
      <c r="D214" s="219" t="s">
        <v>164</v>
      </c>
      <c r="E214" s="220" t="s">
        <v>1005</v>
      </c>
      <c r="F214" s="221" t="s">
        <v>1006</v>
      </c>
      <c r="G214" s="222" t="s">
        <v>248</v>
      </c>
      <c r="H214" s="223">
        <v>3.6749999999999998</v>
      </c>
      <c r="I214" s="224"/>
      <c r="J214" s="225">
        <f>ROUND(I214*H214,2)</f>
        <v>0</v>
      </c>
      <c r="K214" s="221" t="s">
        <v>168</v>
      </c>
      <c r="L214" s="45"/>
      <c r="M214" s="226" t="s">
        <v>1</v>
      </c>
      <c r="N214" s="227" t="s">
        <v>45</v>
      </c>
      <c r="O214" s="92"/>
      <c r="P214" s="228">
        <f>O214*H214</f>
        <v>0</v>
      </c>
      <c r="Q214" s="228">
        <v>0.00010000000000000001</v>
      </c>
      <c r="R214" s="228">
        <f>Q214*H214</f>
        <v>0.00036749999999999999</v>
      </c>
      <c r="S214" s="228">
        <v>0</v>
      </c>
      <c r="T214" s="229">
        <f>S214*H214</f>
        <v>0</v>
      </c>
      <c r="U214" s="39"/>
      <c r="V214" s="39"/>
      <c r="W214" s="39"/>
      <c r="X214" s="39"/>
      <c r="Y214" s="39"/>
      <c r="Z214" s="39"/>
      <c r="AA214" s="39"/>
      <c r="AB214" s="39"/>
      <c r="AC214" s="39"/>
      <c r="AD214" s="39"/>
      <c r="AE214" s="39"/>
      <c r="AR214" s="230" t="s">
        <v>303</v>
      </c>
      <c r="AT214" s="230" t="s">
        <v>164</v>
      </c>
      <c r="AU214" s="230" t="s">
        <v>90</v>
      </c>
      <c r="AY214" s="18" t="s">
        <v>161</v>
      </c>
      <c r="BE214" s="231">
        <f>IF(N214="základní",J214,0)</f>
        <v>0</v>
      </c>
      <c r="BF214" s="231">
        <f>IF(N214="snížená",J214,0)</f>
        <v>0</v>
      </c>
      <c r="BG214" s="231">
        <f>IF(N214="zákl. přenesená",J214,0)</f>
        <v>0</v>
      </c>
      <c r="BH214" s="231">
        <f>IF(N214="sníž. přenesená",J214,0)</f>
        <v>0</v>
      </c>
      <c r="BI214" s="231">
        <f>IF(N214="nulová",J214,0)</f>
        <v>0</v>
      </c>
      <c r="BJ214" s="18" t="s">
        <v>88</v>
      </c>
      <c r="BK214" s="231">
        <f>ROUND(I214*H214,2)</f>
        <v>0</v>
      </c>
      <c r="BL214" s="18" t="s">
        <v>303</v>
      </c>
      <c r="BM214" s="230" t="s">
        <v>1341</v>
      </c>
    </row>
    <row r="215" s="2" customFormat="1" ht="24.15" customHeight="1">
      <c r="A215" s="39"/>
      <c r="B215" s="40"/>
      <c r="C215" s="219" t="s">
        <v>660</v>
      </c>
      <c r="D215" s="219" t="s">
        <v>164</v>
      </c>
      <c r="E215" s="220" t="s">
        <v>1008</v>
      </c>
      <c r="F215" s="221" t="s">
        <v>1009</v>
      </c>
      <c r="G215" s="222" t="s">
        <v>441</v>
      </c>
      <c r="H215" s="223">
        <v>2.4500000000000002</v>
      </c>
      <c r="I215" s="224"/>
      <c r="J215" s="225">
        <f>ROUND(I215*H215,2)</f>
        <v>0</v>
      </c>
      <c r="K215" s="221" t="s">
        <v>168</v>
      </c>
      <c r="L215" s="45"/>
      <c r="M215" s="226" t="s">
        <v>1</v>
      </c>
      <c r="N215" s="227" t="s">
        <v>45</v>
      </c>
      <c r="O215" s="92"/>
      <c r="P215" s="228">
        <f>O215*H215</f>
        <v>0</v>
      </c>
      <c r="Q215" s="228">
        <v>0.00012999999999999999</v>
      </c>
      <c r="R215" s="228">
        <f>Q215*H215</f>
        <v>0.00031849999999999999</v>
      </c>
      <c r="S215" s="228">
        <v>0</v>
      </c>
      <c r="T215" s="229">
        <f>S215*H215</f>
        <v>0</v>
      </c>
      <c r="U215" s="39"/>
      <c r="V215" s="39"/>
      <c r="W215" s="39"/>
      <c r="X215" s="39"/>
      <c r="Y215" s="39"/>
      <c r="Z215" s="39"/>
      <c r="AA215" s="39"/>
      <c r="AB215" s="39"/>
      <c r="AC215" s="39"/>
      <c r="AD215" s="39"/>
      <c r="AE215" s="39"/>
      <c r="AR215" s="230" t="s">
        <v>303</v>
      </c>
      <c r="AT215" s="230" t="s">
        <v>164</v>
      </c>
      <c r="AU215" s="230" t="s">
        <v>90</v>
      </c>
      <c r="AY215" s="18" t="s">
        <v>161</v>
      </c>
      <c r="BE215" s="231">
        <f>IF(N215="základní",J215,0)</f>
        <v>0</v>
      </c>
      <c r="BF215" s="231">
        <f>IF(N215="snížená",J215,0)</f>
        <v>0</v>
      </c>
      <c r="BG215" s="231">
        <f>IF(N215="zákl. přenesená",J215,0)</f>
        <v>0</v>
      </c>
      <c r="BH215" s="231">
        <f>IF(N215="sníž. přenesená",J215,0)</f>
        <v>0</v>
      </c>
      <c r="BI215" s="231">
        <f>IF(N215="nulová",J215,0)</f>
        <v>0</v>
      </c>
      <c r="BJ215" s="18" t="s">
        <v>88</v>
      </c>
      <c r="BK215" s="231">
        <f>ROUND(I215*H215,2)</f>
        <v>0</v>
      </c>
      <c r="BL215" s="18" t="s">
        <v>303</v>
      </c>
      <c r="BM215" s="230" t="s">
        <v>1342</v>
      </c>
    </row>
    <row r="216" s="13" customFormat="1">
      <c r="A216" s="13"/>
      <c r="B216" s="241"/>
      <c r="C216" s="242"/>
      <c r="D216" s="232" t="s">
        <v>250</v>
      </c>
      <c r="E216" s="243" t="s">
        <v>1</v>
      </c>
      <c r="F216" s="244" t="s">
        <v>1343</v>
      </c>
      <c r="G216" s="242"/>
      <c r="H216" s="245">
        <v>2.4500000000000002</v>
      </c>
      <c r="I216" s="246"/>
      <c r="J216" s="242"/>
      <c r="K216" s="242"/>
      <c r="L216" s="247"/>
      <c r="M216" s="248"/>
      <c r="N216" s="249"/>
      <c r="O216" s="249"/>
      <c r="P216" s="249"/>
      <c r="Q216" s="249"/>
      <c r="R216" s="249"/>
      <c r="S216" s="249"/>
      <c r="T216" s="250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T216" s="251" t="s">
        <v>250</v>
      </c>
      <c r="AU216" s="251" t="s">
        <v>90</v>
      </c>
      <c r="AV216" s="13" t="s">
        <v>90</v>
      </c>
      <c r="AW216" s="13" t="s">
        <v>36</v>
      </c>
      <c r="AX216" s="13" t="s">
        <v>80</v>
      </c>
      <c r="AY216" s="251" t="s">
        <v>161</v>
      </c>
    </row>
    <row r="217" s="14" customFormat="1">
      <c r="A217" s="14"/>
      <c r="B217" s="252"/>
      <c r="C217" s="253"/>
      <c r="D217" s="232" t="s">
        <v>250</v>
      </c>
      <c r="E217" s="254" t="s">
        <v>1</v>
      </c>
      <c r="F217" s="255" t="s">
        <v>253</v>
      </c>
      <c r="G217" s="253"/>
      <c r="H217" s="256">
        <v>2.4500000000000002</v>
      </c>
      <c r="I217" s="257"/>
      <c r="J217" s="253"/>
      <c r="K217" s="253"/>
      <c r="L217" s="258"/>
      <c r="M217" s="259"/>
      <c r="N217" s="260"/>
      <c r="O217" s="260"/>
      <c r="P217" s="260"/>
      <c r="Q217" s="260"/>
      <c r="R217" s="260"/>
      <c r="S217" s="260"/>
      <c r="T217" s="261"/>
      <c r="U217" s="14"/>
      <c r="V217" s="14"/>
      <c r="W217" s="14"/>
      <c r="X217" s="14"/>
      <c r="Y217" s="14"/>
      <c r="Z217" s="14"/>
      <c r="AA217" s="14"/>
      <c r="AB217" s="14"/>
      <c r="AC217" s="14"/>
      <c r="AD217" s="14"/>
      <c r="AE217" s="14"/>
      <c r="AT217" s="262" t="s">
        <v>250</v>
      </c>
      <c r="AU217" s="262" t="s">
        <v>90</v>
      </c>
      <c r="AV217" s="14" t="s">
        <v>184</v>
      </c>
      <c r="AW217" s="14" t="s">
        <v>36</v>
      </c>
      <c r="AX217" s="14" t="s">
        <v>88</v>
      </c>
      <c r="AY217" s="262" t="s">
        <v>161</v>
      </c>
    </row>
    <row r="218" s="2" customFormat="1" ht="24.15" customHeight="1">
      <c r="A218" s="39"/>
      <c r="B218" s="40"/>
      <c r="C218" s="219" t="s">
        <v>664</v>
      </c>
      <c r="D218" s="219" t="s">
        <v>164</v>
      </c>
      <c r="E218" s="220" t="s">
        <v>1012</v>
      </c>
      <c r="F218" s="221" t="s">
        <v>1013</v>
      </c>
      <c r="G218" s="222" t="s">
        <v>248</v>
      </c>
      <c r="H218" s="223">
        <v>3.6749999999999998</v>
      </c>
      <c r="I218" s="224"/>
      <c r="J218" s="225">
        <f>ROUND(I218*H218,2)</f>
        <v>0</v>
      </c>
      <c r="K218" s="221" t="s">
        <v>168</v>
      </c>
      <c r="L218" s="45"/>
      <c r="M218" s="226" t="s">
        <v>1</v>
      </c>
      <c r="N218" s="227" t="s">
        <v>45</v>
      </c>
      <c r="O218" s="92"/>
      <c r="P218" s="228">
        <f>O218*H218</f>
        <v>0</v>
      </c>
      <c r="Q218" s="228">
        <v>0</v>
      </c>
      <c r="R218" s="228">
        <f>Q218*H218</f>
        <v>0</v>
      </c>
      <c r="S218" s="228">
        <v>0</v>
      </c>
      <c r="T218" s="229">
        <f>S218*H218</f>
        <v>0</v>
      </c>
      <c r="U218" s="39"/>
      <c r="V218" s="39"/>
      <c r="W218" s="39"/>
      <c r="X218" s="39"/>
      <c r="Y218" s="39"/>
      <c r="Z218" s="39"/>
      <c r="AA218" s="39"/>
      <c r="AB218" s="39"/>
      <c r="AC218" s="39"/>
      <c r="AD218" s="39"/>
      <c r="AE218" s="39"/>
      <c r="AR218" s="230" t="s">
        <v>303</v>
      </c>
      <c r="AT218" s="230" t="s">
        <v>164</v>
      </c>
      <c r="AU218" s="230" t="s">
        <v>90</v>
      </c>
      <c r="AY218" s="18" t="s">
        <v>161</v>
      </c>
      <c r="BE218" s="231">
        <f>IF(N218="základní",J218,0)</f>
        <v>0</v>
      </c>
      <c r="BF218" s="231">
        <f>IF(N218="snížená",J218,0)</f>
        <v>0</v>
      </c>
      <c r="BG218" s="231">
        <f>IF(N218="zákl. přenesená",J218,0)</f>
        <v>0</v>
      </c>
      <c r="BH218" s="231">
        <f>IF(N218="sníž. přenesená",J218,0)</f>
        <v>0</v>
      </c>
      <c r="BI218" s="231">
        <f>IF(N218="nulová",J218,0)</f>
        <v>0</v>
      </c>
      <c r="BJ218" s="18" t="s">
        <v>88</v>
      </c>
      <c r="BK218" s="231">
        <f>ROUND(I218*H218,2)</f>
        <v>0</v>
      </c>
      <c r="BL218" s="18" t="s">
        <v>303</v>
      </c>
      <c r="BM218" s="230" t="s">
        <v>1344</v>
      </c>
    </row>
    <row r="219" s="2" customFormat="1" ht="33" customHeight="1">
      <c r="A219" s="39"/>
      <c r="B219" s="40"/>
      <c r="C219" s="219" t="s">
        <v>668</v>
      </c>
      <c r="D219" s="219" t="s">
        <v>164</v>
      </c>
      <c r="E219" s="220" t="s">
        <v>1345</v>
      </c>
      <c r="F219" s="221" t="s">
        <v>1346</v>
      </c>
      <c r="G219" s="222" t="s">
        <v>256</v>
      </c>
      <c r="H219" s="223">
        <v>1</v>
      </c>
      <c r="I219" s="224"/>
      <c r="J219" s="225">
        <f>ROUND(I219*H219,2)</f>
        <v>0</v>
      </c>
      <c r="K219" s="221" t="s">
        <v>168</v>
      </c>
      <c r="L219" s="45"/>
      <c r="M219" s="226" t="s">
        <v>1</v>
      </c>
      <c r="N219" s="227" t="s">
        <v>45</v>
      </c>
      <c r="O219" s="92"/>
      <c r="P219" s="228">
        <f>O219*H219</f>
        <v>0</v>
      </c>
      <c r="Q219" s="228">
        <v>5.0000000000000002E-05</v>
      </c>
      <c r="R219" s="228">
        <f>Q219*H219</f>
        <v>5.0000000000000002E-05</v>
      </c>
      <c r="S219" s="228">
        <v>0</v>
      </c>
      <c r="T219" s="229">
        <f>S219*H219</f>
        <v>0</v>
      </c>
      <c r="U219" s="39"/>
      <c r="V219" s="39"/>
      <c r="W219" s="39"/>
      <c r="X219" s="39"/>
      <c r="Y219" s="39"/>
      <c r="Z219" s="39"/>
      <c r="AA219" s="39"/>
      <c r="AB219" s="39"/>
      <c r="AC219" s="39"/>
      <c r="AD219" s="39"/>
      <c r="AE219" s="39"/>
      <c r="AR219" s="230" t="s">
        <v>303</v>
      </c>
      <c r="AT219" s="230" t="s">
        <v>164</v>
      </c>
      <c r="AU219" s="230" t="s">
        <v>90</v>
      </c>
      <c r="AY219" s="18" t="s">
        <v>161</v>
      </c>
      <c r="BE219" s="231">
        <f>IF(N219="základní",J219,0)</f>
        <v>0</v>
      </c>
      <c r="BF219" s="231">
        <f>IF(N219="snížená",J219,0)</f>
        <v>0</v>
      </c>
      <c r="BG219" s="231">
        <f>IF(N219="zákl. přenesená",J219,0)</f>
        <v>0</v>
      </c>
      <c r="BH219" s="231">
        <f>IF(N219="sníž. přenesená",J219,0)</f>
        <v>0</v>
      </c>
      <c r="BI219" s="231">
        <f>IF(N219="nulová",J219,0)</f>
        <v>0</v>
      </c>
      <c r="BJ219" s="18" t="s">
        <v>88</v>
      </c>
      <c r="BK219" s="231">
        <f>ROUND(I219*H219,2)</f>
        <v>0</v>
      </c>
      <c r="BL219" s="18" t="s">
        <v>303</v>
      </c>
      <c r="BM219" s="230" t="s">
        <v>1347</v>
      </c>
    </row>
    <row r="220" s="2" customFormat="1" ht="24.15" customHeight="1">
      <c r="A220" s="39"/>
      <c r="B220" s="40"/>
      <c r="C220" s="263" t="s">
        <v>672</v>
      </c>
      <c r="D220" s="263" t="s">
        <v>261</v>
      </c>
      <c r="E220" s="264" t="s">
        <v>1348</v>
      </c>
      <c r="F220" s="265" t="s">
        <v>1349</v>
      </c>
      <c r="G220" s="266" t="s">
        <v>256</v>
      </c>
      <c r="H220" s="267">
        <v>1</v>
      </c>
      <c r="I220" s="268"/>
      <c r="J220" s="269">
        <f>ROUND(I220*H220,2)</f>
        <v>0</v>
      </c>
      <c r="K220" s="265" t="s">
        <v>308</v>
      </c>
      <c r="L220" s="270"/>
      <c r="M220" s="271" t="s">
        <v>1</v>
      </c>
      <c r="N220" s="272" t="s">
        <v>45</v>
      </c>
      <c r="O220" s="92"/>
      <c r="P220" s="228">
        <f>O220*H220</f>
        <v>0</v>
      </c>
      <c r="Q220" s="228">
        <v>0.0066</v>
      </c>
      <c r="R220" s="228">
        <f>Q220*H220</f>
        <v>0.0066</v>
      </c>
      <c r="S220" s="228">
        <v>0</v>
      </c>
      <c r="T220" s="229">
        <f>S220*H220</f>
        <v>0</v>
      </c>
      <c r="U220" s="39"/>
      <c r="V220" s="39"/>
      <c r="W220" s="39"/>
      <c r="X220" s="39"/>
      <c r="Y220" s="39"/>
      <c r="Z220" s="39"/>
      <c r="AA220" s="39"/>
      <c r="AB220" s="39"/>
      <c r="AC220" s="39"/>
      <c r="AD220" s="39"/>
      <c r="AE220" s="39"/>
      <c r="AR220" s="230" t="s">
        <v>309</v>
      </c>
      <c r="AT220" s="230" t="s">
        <v>261</v>
      </c>
      <c r="AU220" s="230" t="s">
        <v>90</v>
      </c>
      <c r="AY220" s="18" t="s">
        <v>161</v>
      </c>
      <c r="BE220" s="231">
        <f>IF(N220="základní",J220,0)</f>
        <v>0</v>
      </c>
      <c r="BF220" s="231">
        <f>IF(N220="snížená",J220,0)</f>
        <v>0</v>
      </c>
      <c r="BG220" s="231">
        <f>IF(N220="zákl. přenesená",J220,0)</f>
        <v>0</v>
      </c>
      <c r="BH220" s="231">
        <f>IF(N220="sníž. přenesená",J220,0)</f>
        <v>0</v>
      </c>
      <c r="BI220" s="231">
        <f>IF(N220="nulová",J220,0)</f>
        <v>0</v>
      </c>
      <c r="BJ220" s="18" t="s">
        <v>88</v>
      </c>
      <c r="BK220" s="231">
        <f>ROUND(I220*H220,2)</f>
        <v>0</v>
      </c>
      <c r="BL220" s="18" t="s">
        <v>303</v>
      </c>
      <c r="BM220" s="230" t="s">
        <v>1350</v>
      </c>
    </row>
    <row r="221" s="2" customFormat="1" ht="33" customHeight="1">
      <c r="A221" s="39"/>
      <c r="B221" s="40"/>
      <c r="C221" s="219" t="s">
        <v>691</v>
      </c>
      <c r="D221" s="219" t="s">
        <v>164</v>
      </c>
      <c r="E221" s="220" t="s">
        <v>1015</v>
      </c>
      <c r="F221" s="221" t="s">
        <v>1016</v>
      </c>
      <c r="G221" s="222" t="s">
        <v>362</v>
      </c>
      <c r="H221" s="283"/>
      <c r="I221" s="224"/>
      <c r="J221" s="225">
        <f>ROUND(I221*H221,2)</f>
        <v>0</v>
      </c>
      <c r="K221" s="221" t="s">
        <v>168</v>
      </c>
      <c r="L221" s="45"/>
      <c r="M221" s="226" t="s">
        <v>1</v>
      </c>
      <c r="N221" s="227" t="s">
        <v>45</v>
      </c>
      <c r="O221" s="92"/>
      <c r="P221" s="228">
        <f>O221*H221</f>
        <v>0</v>
      </c>
      <c r="Q221" s="228">
        <v>0</v>
      </c>
      <c r="R221" s="228">
        <f>Q221*H221</f>
        <v>0</v>
      </c>
      <c r="S221" s="228">
        <v>0</v>
      </c>
      <c r="T221" s="229">
        <f>S221*H221</f>
        <v>0</v>
      </c>
      <c r="U221" s="39"/>
      <c r="V221" s="39"/>
      <c r="W221" s="39"/>
      <c r="X221" s="39"/>
      <c r="Y221" s="39"/>
      <c r="Z221" s="39"/>
      <c r="AA221" s="39"/>
      <c r="AB221" s="39"/>
      <c r="AC221" s="39"/>
      <c r="AD221" s="39"/>
      <c r="AE221" s="39"/>
      <c r="AR221" s="230" t="s">
        <v>303</v>
      </c>
      <c r="AT221" s="230" t="s">
        <v>164</v>
      </c>
      <c r="AU221" s="230" t="s">
        <v>90</v>
      </c>
      <c r="AY221" s="18" t="s">
        <v>161</v>
      </c>
      <c r="BE221" s="231">
        <f>IF(N221="základní",J221,0)</f>
        <v>0</v>
      </c>
      <c r="BF221" s="231">
        <f>IF(N221="snížená",J221,0)</f>
        <v>0</v>
      </c>
      <c r="BG221" s="231">
        <f>IF(N221="zákl. přenesená",J221,0)</f>
        <v>0</v>
      </c>
      <c r="BH221" s="231">
        <f>IF(N221="sníž. přenesená",J221,0)</f>
        <v>0</v>
      </c>
      <c r="BI221" s="231">
        <f>IF(N221="nulová",J221,0)</f>
        <v>0</v>
      </c>
      <c r="BJ221" s="18" t="s">
        <v>88</v>
      </c>
      <c r="BK221" s="231">
        <f>ROUND(I221*H221,2)</f>
        <v>0</v>
      </c>
      <c r="BL221" s="18" t="s">
        <v>303</v>
      </c>
      <c r="BM221" s="230" t="s">
        <v>1351</v>
      </c>
    </row>
    <row r="222" s="2" customFormat="1" ht="37.8" customHeight="1">
      <c r="A222" s="39"/>
      <c r="B222" s="40"/>
      <c r="C222" s="219" t="s">
        <v>696</v>
      </c>
      <c r="D222" s="219" t="s">
        <v>164</v>
      </c>
      <c r="E222" s="220" t="s">
        <v>1018</v>
      </c>
      <c r="F222" s="221" t="s">
        <v>1019</v>
      </c>
      <c r="G222" s="222" t="s">
        <v>362</v>
      </c>
      <c r="H222" s="283"/>
      <c r="I222" s="224"/>
      <c r="J222" s="225">
        <f>ROUND(I222*H222,2)</f>
        <v>0</v>
      </c>
      <c r="K222" s="221" t="s">
        <v>168</v>
      </c>
      <c r="L222" s="45"/>
      <c r="M222" s="226" t="s">
        <v>1</v>
      </c>
      <c r="N222" s="227" t="s">
        <v>45</v>
      </c>
      <c r="O222" s="92"/>
      <c r="P222" s="228">
        <f>O222*H222</f>
        <v>0</v>
      </c>
      <c r="Q222" s="228">
        <v>0</v>
      </c>
      <c r="R222" s="228">
        <f>Q222*H222</f>
        <v>0</v>
      </c>
      <c r="S222" s="228">
        <v>0</v>
      </c>
      <c r="T222" s="229">
        <f>S222*H222</f>
        <v>0</v>
      </c>
      <c r="U222" s="39"/>
      <c r="V222" s="39"/>
      <c r="W222" s="39"/>
      <c r="X222" s="39"/>
      <c r="Y222" s="39"/>
      <c r="Z222" s="39"/>
      <c r="AA222" s="39"/>
      <c r="AB222" s="39"/>
      <c r="AC222" s="39"/>
      <c r="AD222" s="39"/>
      <c r="AE222" s="39"/>
      <c r="AR222" s="230" t="s">
        <v>303</v>
      </c>
      <c r="AT222" s="230" t="s">
        <v>164</v>
      </c>
      <c r="AU222" s="230" t="s">
        <v>90</v>
      </c>
      <c r="AY222" s="18" t="s">
        <v>161</v>
      </c>
      <c r="BE222" s="231">
        <f>IF(N222="základní",J222,0)</f>
        <v>0</v>
      </c>
      <c r="BF222" s="231">
        <f>IF(N222="snížená",J222,0)</f>
        <v>0</v>
      </c>
      <c r="BG222" s="231">
        <f>IF(N222="zákl. přenesená",J222,0)</f>
        <v>0</v>
      </c>
      <c r="BH222" s="231">
        <f>IF(N222="sníž. přenesená",J222,0)</f>
        <v>0</v>
      </c>
      <c r="BI222" s="231">
        <f>IF(N222="nulová",J222,0)</f>
        <v>0</v>
      </c>
      <c r="BJ222" s="18" t="s">
        <v>88</v>
      </c>
      <c r="BK222" s="231">
        <f>ROUND(I222*H222,2)</f>
        <v>0</v>
      </c>
      <c r="BL222" s="18" t="s">
        <v>303</v>
      </c>
      <c r="BM222" s="230" t="s">
        <v>1352</v>
      </c>
    </row>
    <row r="223" s="13" customFormat="1">
      <c r="A223" s="13"/>
      <c r="B223" s="241"/>
      <c r="C223" s="242"/>
      <c r="D223" s="232" t="s">
        <v>250</v>
      </c>
      <c r="E223" s="242"/>
      <c r="F223" s="244" t="s">
        <v>1353</v>
      </c>
      <c r="G223" s="242"/>
      <c r="H223" s="245">
        <v>220.83600000000001</v>
      </c>
      <c r="I223" s="246"/>
      <c r="J223" s="242"/>
      <c r="K223" s="242"/>
      <c r="L223" s="247"/>
      <c r="M223" s="248"/>
      <c r="N223" s="249"/>
      <c r="O223" s="249"/>
      <c r="P223" s="249"/>
      <c r="Q223" s="249"/>
      <c r="R223" s="249"/>
      <c r="S223" s="249"/>
      <c r="T223" s="250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T223" s="251" t="s">
        <v>250</v>
      </c>
      <c r="AU223" s="251" t="s">
        <v>90</v>
      </c>
      <c r="AV223" s="13" t="s">
        <v>90</v>
      </c>
      <c r="AW223" s="13" t="s">
        <v>4</v>
      </c>
      <c r="AX223" s="13" t="s">
        <v>88</v>
      </c>
      <c r="AY223" s="251" t="s">
        <v>161</v>
      </c>
    </row>
    <row r="224" s="12" customFormat="1" ht="22.8" customHeight="1">
      <c r="A224" s="12"/>
      <c r="B224" s="203"/>
      <c r="C224" s="204"/>
      <c r="D224" s="205" t="s">
        <v>79</v>
      </c>
      <c r="E224" s="217" t="s">
        <v>1354</v>
      </c>
      <c r="F224" s="217" t="s">
        <v>1355</v>
      </c>
      <c r="G224" s="204"/>
      <c r="H224" s="204"/>
      <c r="I224" s="207"/>
      <c r="J224" s="218">
        <f>BK224</f>
        <v>0</v>
      </c>
      <c r="K224" s="204"/>
      <c r="L224" s="209"/>
      <c r="M224" s="210"/>
      <c r="N224" s="211"/>
      <c r="O224" s="211"/>
      <c r="P224" s="212">
        <f>SUM(P225:P226)</f>
        <v>0</v>
      </c>
      <c r="Q224" s="211"/>
      <c r="R224" s="212">
        <f>SUM(R225:R226)</f>
        <v>0</v>
      </c>
      <c r="S224" s="211"/>
      <c r="T224" s="213">
        <f>SUM(T225:T226)</f>
        <v>0.029999999999999999</v>
      </c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R224" s="214" t="s">
        <v>90</v>
      </c>
      <c r="AT224" s="215" t="s">
        <v>79</v>
      </c>
      <c r="AU224" s="215" t="s">
        <v>88</v>
      </c>
      <c r="AY224" s="214" t="s">
        <v>161</v>
      </c>
      <c r="BK224" s="216">
        <f>SUM(BK225:BK226)</f>
        <v>0</v>
      </c>
    </row>
    <row r="225" s="2" customFormat="1" ht="24.15" customHeight="1">
      <c r="A225" s="39"/>
      <c r="B225" s="40"/>
      <c r="C225" s="219" t="s">
        <v>708</v>
      </c>
      <c r="D225" s="219" t="s">
        <v>164</v>
      </c>
      <c r="E225" s="220" t="s">
        <v>1356</v>
      </c>
      <c r="F225" s="221" t="s">
        <v>1357</v>
      </c>
      <c r="G225" s="222" t="s">
        <v>1072</v>
      </c>
      <c r="H225" s="223">
        <v>30</v>
      </c>
      <c r="I225" s="224"/>
      <c r="J225" s="225">
        <f>ROUND(I225*H225,2)</f>
        <v>0</v>
      </c>
      <c r="K225" s="221" t="s">
        <v>168</v>
      </c>
      <c r="L225" s="45"/>
      <c r="M225" s="226" t="s">
        <v>1</v>
      </c>
      <c r="N225" s="227" t="s">
        <v>45</v>
      </c>
      <c r="O225" s="92"/>
      <c r="P225" s="228">
        <f>O225*H225</f>
        <v>0</v>
      </c>
      <c r="Q225" s="228">
        <v>0</v>
      </c>
      <c r="R225" s="228">
        <f>Q225*H225</f>
        <v>0</v>
      </c>
      <c r="S225" s="228">
        <v>0.001</v>
      </c>
      <c r="T225" s="229">
        <f>S225*H225</f>
        <v>0.029999999999999999</v>
      </c>
      <c r="U225" s="39"/>
      <c r="V225" s="39"/>
      <c r="W225" s="39"/>
      <c r="X225" s="39"/>
      <c r="Y225" s="39"/>
      <c r="Z225" s="39"/>
      <c r="AA225" s="39"/>
      <c r="AB225" s="39"/>
      <c r="AC225" s="39"/>
      <c r="AD225" s="39"/>
      <c r="AE225" s="39"/>
      <c r="AR225" s="230" t="s">
        <v>303</v>
      </c>
      <c r="AT225" s="230" t="s">
        <v>164</v>
      </c>
      <c r="AU225" s="230" t="s">
        <v>90</v>
      </c>
      <c r="AY225" s="18" t="s">
        <v>161</v>
      </c>
      <c r="BE225" s="231">
        <f>IF(N225="základní",J225,0)</f>
        <v>0</v>
      </c>
      <c r="BF225" s="231">
        <f>IF(N225="snížená",J225,0)</f>
        <v>0</v>
      </c>
      <c r="BG225" s="231">
        <f>IF(N225="zákl. přenesená",J225,0)</f>
        <v>0</v>
      </c>
      <c r="BH225" s="231">
        <f>IF(N225="sníž. přenesená",J225,0)</f>
        <v>0</v>
      </c>
      <c r="BI225" s="231">
        <f>IF(N225="nulová",J225,0)</f>
        <v>0</v>
      </c>
      <c r="BJ225" s="18" t="s">
        <v>88</v>
      </c>
      <c r="BK225" s="231">
        <f>ROUND(I225*H225,2)</f>
        <v>0</v>
      </c>
      <c r="BL225" s="18" t="s">
        <v>303</v>
      </c>
      <c r="BM225" s="230" t="s">
        <v>1358</v>
      </c>
    </row>
    <row r="226" s="2" customFormat="1">
      <c r="A226" s="39"/>
      <c r="B226" s="40"/>
      <c r="C226" s="41"/>
      <c r="D226" s="232" t="s">
        <v>171</v>
      </c>
      <c r="E226" s="41"/>
      <c r="F226" s="233" t="s">
        <v>1359</v>
      </c>
      <c r="G226" s="41"/>
      <c r="H226" s="41"/>
      <c r="I226" s="234"/>
      <c r="J226" s="41"/>
      <c r="K226" s="41"/>
      <c r="L226" s="45"/>
      <c r="M226" s="235"/>
      <c r="N226" s="236"/>
      <c r="O226" s="92"/>
      <c r="P226" s="92"/>
      <c r="Q226" s="92"/>
      <c r="R226" s="92"/>
      <c r="S226" s="92"/>
      <c r="T226" s="93"/>
      <c r="U226" s="39"/>
      <c r="V226" s="39"/>
      <c r="W226" s="39"/>
      <c r="X226" s="39"/>
      <c r="Y226" s="39"/>
      <c r="Z226" s="39"/>
      <c r="AA226" s="39"/>
      <c r="AB226" s="39"/>
      <c r="AC226" s="39"/>
      <c r="AD226" s="39"/>
      <c r="AE226" s="39"/>
      <c r="AT226" s="18" t="s">
        <v>171</v>
      </c>
      <c r="AU226" s="18" t="s">
        <v>90</v>
      </c>
    </row>
    <row r="227" s="12" customFormat="1" ht="22.8" customHeight="1">
      <c r="A227" s="12"/>
      <c r="B227" s="203"/>
      <c r="C227" s="204"/>
      <c r="D227" s="205" t="s">
        <v>79</v>
      </c>
      <c r="E227" s="217" t="s">
        <v>1035</v>
      </c>
      <c r="F227" s="217" t="s">
        <v>1036</v>
      </c>
      <c r="G227" s="204"/>
      <c r="H227" s="204"/>
      <c r="I227" s="207"/>
      <c r="J227" s="218">
        <f>BK227</f>
        <v>0</v>
      </c>
      <c r="K227" s="204"/>
      <c r="L227" s="209"/>
      <c r="M227" s="210"/>
      <c r="N227" s="211"/>
      <c r="O227" s="211"/>
      <c r="P227" s="212">
        <f>SUM(P228:P260)</f>
        <v>0</v>
      </c>
      <c r="Q227" s="211"/>
      <c r="R227" s="212">
        <f>SUM(R228:R260)</f>
        <v>1.32759008</v>
      </c>
      <c r="S227" s="211"/>
      <c r="T227" s="213">
        <f>SUM(T228:T260)</f>
        <v>0.095722499999999988</v>
      </c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R227" s="214" t="s">
        <v>90</v>
      </c>
      <c r="AT227" s="215" t="s">
        <v>79</v>
      </c>
      <c r="AU227" s="215" t="s">
        <v>88</v>
      </c>
      <c r="AY227" s="214" t="s">
        <v>161</v>
      </c>
      <c r="BK227" s="216">
        <f>SUM(BK228:BK260)</f>
        <v>0</v>
      </c>
    </row>
    <row r="228" s="2" customFormat="1" ht="24.15" customHeight="1">
      <c r="A228" s="39"/>
      <c r="B228" s="40"/>
      <c r="C228" s="219" t="s">
        <v>712</v>
      </c>
      <c r="D228" s="219" t="s">
        <v>164</v>
      </c>
      <c r="E228" s="220" t="s">
        <v>1037</v>
      </c>
      <c r="F228" s="221" t="s">
        <v>1038</v>
      </c>
      <c r="G228" s="222" t="s">
        <v>248</v>
      </c>
      <c r="H228" s="223">
        <v>35.540999999999997</v>
      </c>
      <c r="I228" s="224"/>
      <c r="J228" s="225">
        <f>ROUND(I228*H228,2)</f>
        <v>0</v>
      </c>
      <c r="K228" s="221" t="s">
        <v>168</v>
      </c>
      <c r="L228" s="45"/>
      <c r="M228" s="226" t="s">
        <v>1</v>
      </c>
      <c r="N228" s="227" t="s">
        <v>45</v>
      </c>
      <c r="O228" s="92"/>
      <c r="P228" s="228">
        <f>O228*H228</f>
        <v>0</v>
      </c>
      <c r="Q228" s="228">
        <v>0</v>
      </c>
      <c r="R228" s="228">
        <f>Q228*H228</f>
        <v>0</v>
      </c>
      <c r="S228" s="228">
        <v>0.0025000000000000001</v>
      </c>
      <c r="T228" s="229">
        <f>S228*H228</f>
        <v>0.088852499999999987</v>
      </c>
      <c r="U228" s="39"/>
      <c r="V228" s="39"/>
      <c r="W228" s="39"/>
      <c r="X228" s="39"/>
      <c r="Y228" s="39"/>
      <c r="Z228" s="39"/>
      <c r="AA228" s="39"/>
      <c r="AB228" s="39"/>
      <c r="AC228" s="39"/>
      <c r="AD228" s="39"/>
      <c r="AE228" s="39"/>
      <c r="AR228" s="230" t="s">
        <v>303</v>
      </c>
      <c r="AT228" s="230" t="s">
        <v>164</v>
      </c>
      <c r="AU228" s="230" t="s">
        <v>90</v>
      </c>
      <c r="AY228" s="18" t="s">
        <v>161</v>
      </c>
      <c r="BE228" s="231">
        <f>IF(N228="základní",J228,0)</f>
        <v>0</v>
      </c>
      <c r="BF228" s="231">
        <f>IF(N228="snížená",J228,0)</f>
        <v>0</v>
      </c>
      <c r="BG228" s="231">
        <f>IF(N228="zákl. přenesená",J228,0)</f>
        <v>0</v>
      </c>
      <c r="BH228" s="231">
        <f>IF(N228="sníž. přenesená",J228,0)</f>
        <v>0</v>
      </c>
      <c r="BI228" s="231">
        <f>IF(N228="nulová",J228,0)</f>
        <v>0</v>
      </c>
      <c r="BJ228" s="18" t="s">
        <v>88</v>
      </c>
      <c r="BK228" s="231">
        <f>ROUND(I228*H228,2)</f>
        <v>0</v>
      </c>
      <c r="BL228" s="18" t="s">
        <v>303</v>
      </c>
      <c r="BM228" s="230" t="s">
        <v>1360</v>
      </c>
    </row>
    <row r="229" s="13" customFormat="1">
      <c r="A229" s="13"/>
      <c r="B229" s="241"/>
      <c r="C229" s="242"/>
      <c r="D229" s="232" t="s">
        <v>250</v>
      </c>
      <c r="E229" s="243" t="s">
        <v>1</v>
      </c>
      <c r="F229" s="244" t="s">
        <v>1361</v>
      </c>
      <c r="G229" s="242"/>
      <c r="H229" s="245">
        <v>35.540999999999997</v>
      </c>
      <c r="I229" s="246"/>
      <c r="J229" s="242"/>
      <c r="K229" s="242"/>
      <c r="L229" s="247"/>
      <c r="M229" s="248"/>
      <c r="N229" s="249"/>
      <c r="O229" s="249"/>
      <c r="P229" s="249"/>
      <c r="Q229" s="249"/>
      <c r="R229" s="249"/>
      <c r="S229" s="249"/>
      <c r="T229" s="250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T229" s="251" t="s">
        <v>250</v>
      </c>
      <c r="AU229" s="251" t="s">
        <v>90</v>
      </c>
      <c r="AV229" s="13" t="s">
        <v>90</v>
      </c>
      <c r="AW229" s="13" t="s">
        <v>36</v>
      </c>
      <c r="AX229" s="13" t="s">
        <v>80</v>
      </c>
      <c r="AY229" s="251" t="s">
        <v>161</v>
      </c>
    </row>
    <row r="230" s="14" customFormat="1">
      <c r="A230" s="14"/>
      <c r="B230" s="252"/>
      <c r="C230" s="253"/>
      <c r="D230" s="232" t="s">
        <v>250</v>
      </c>
      <c r="E230" s="254" t="s">
        <v>1</v>
      </c>
      <c r="F230" s="255" t="s">
        <v>253</v>
      </c>
      <c r="G230" s="253"/>
      <c r="H230" s="256">
        <v>35.540999999999997</v>
      </c>
      <c r="I230" s="257"/>
      <c r="J230" s="253"/>
      <c r="K230" s="253"/>
      <c r="L230" s="258"/>
      <c r="M230" s="259"/>
      <c r="N230" s="260"/>
      <c r="O230" s="260"/>
      <c r="P230" s="260"/>
      <c r="Q230" s="260"/>
      <c r="R230" s="260"/>
      <c r="S230" s="260"/>
      <c r="T230" s="261"/>
      <c r="U230" s="14"/>
      <c r="V230" s="14"/>
      <c r="W230" s="14"/>
      <c r="X230" s="14"/>
      <c r="Y230" s="14"/>
      <c r="Z230" s="14"/>
      <c r="AA230" s="14"/>
      <c r="AB230" s="14"/>
      <c r="AC230" s="14"/>
      <c r="AD230" s="14"/>
      <c r="AE230" s="14"/>
      <c r="AT230" s="262" t="s">
        <v>250</v>
      </c>
      <c r="AU230" s="262" t="s">
        <v>90</v>
      </c>
      <c r="AV230" s="14" t="s">
        <v>184</v>
      </c>
      <c r="AW230" s="14" t="s">
        <v>36</v>
      </c>
      <c r="AX230" s="14" t="s">
        <v>88</v>
      </c>
      <c r="AY230" s="262" t="s">
        <v>161</v>
      </c>
    </row>
    <row r="231" s="2" customFormat="1" ht="21.75" customHeight="1">
      <c r="A231" s="39"/>
      <c r="B231" s="40"/>
      <c r="C231" s="219" t="s">
        <v>716</v>
      </c>
      <c r="D231" s="219" t="s">
        <v>164</v>
      </c>
      <c r="E231" s="220" t="s">
        <v>1040</v>
      </c>
      <c r="F231" s="221" t="s">
        <v>1041</v>
      </c>
      <c r="G231" s="222" t="s">
        <v>441</v>
      </c>
      <c r="H231" s="223">
        <v>22.899999999999999</v>
      </c>
      <c r="I231" s="224"/>
      <c r="J231" s="225">
        <f>ROUND(I231*H231,2)</f>
        <v>0</v>
      </c>
      <c r="K231" s="221" t="s">
        <v>168</v>
      </c>
      <c r="L231" s="45"/>
      <c r="M231" s="226" t="s">
        <v>1</v>
      </c>
      <c r="N231" s="227" t="s">
        <v>45</v>
      </c>
      <c r="O231" s="92"/>
      <c r="P231" s="228">
        <f>O231*H231</f>
        <v>0</v>
      </c>
      <c r="Q231" s="228">
        <v>0</v>
      </c>
      <c r="R231" s="228">
        <f>Q231*H231</f>
        <v>0</v>
      </c>
      <c r="S231" s="228">
        <v>0.00029999999999999997</v>
      </c>
      <c r="T231" s="229">
        <f>S231*H231</f>
        <v>0.0068699999999999994</v>
      </c>
      <c r="U231" s="39"/>
      <c r="V231" s="39"/>
      <c r="W231" s="39"/>
      <c r="X231" s="39"/>
      <c r="Y231" s="39"/>
      <c r="Z231" s="39"/>
      <c r="AA231" s="39"/>
      <c r="AB231" s="39"/>
      <c r="AC231" s="39"/>
      <c r="AD231" s="39"/>
      <c r="AE231" s="39"/>
      <c r="AR231" s="230" t="s">
        <v>303</v>
      </c>
      <c r="AT231" s="230" t="s">
        <v>164</v>
      </c>
      <c r="AU231" s="230" t="s">
        <v>90</v>
      </c>
      <c r="AY231" s="18" t="s">
        <v>161</v>
      </c>
      <c r="BE231" s="231">
        <f>IF(N231="základní",J231,0)</f>
        <v>0</v>
      </c>
      <c r="BF231" s="231">
        <f>IF(N231="snížená",J231,0)</f>
        <v>0</v>
      </c>
      <c r="BG231" s="231">
        <f>IF(N231="zákl. přenesená",J231,0)</f>
        <v>0</v>
      </c>
      <c r="BH231" s="231">
        <f>IF(N231="sníž. přenesená",J231,0)</f>
        <v>0</v>
      </c>
      <c r="BI231" s="231">
        <f>IF(N231="nulová",J231,0)</f>
        <v>0</v>
      </c>
      <c r="BJ231" s="18" t="s">
        <v>88</v>
      </c>
      <c r="BK231" s="231">
        <f>ROUND(I231*H231,2)</f>
        <v>0</v>
      </c>
      <c r="BL231" s="18" t="s">
        <v>303</v>
      </c>
      <c r="BM231" s="230" t="s">
        <v>1362</v>
      </c>
    </row>
    <row r="232" s="13" customFormat="1">
      <c r="A232" s="13"/>
      <c r="B232" s="241"/>
      <c r="C232" s="242"/>
      <c r="D232" s="232" t="s">
        <v>250</v>
      </c>
      <c r="E232" s="243" t="s">
        <v>1</v>
      </c>
      <c r="F232" s="244" t="s">
        <v>1363</v>
      </c>
      <c r="G232" s="242"/>
      <c r="H232" s="245">
        <v>22.899999999999999</v>
      </c>
      <c r="I232" s="246"/>
      <c r="J232" s="242"/>
      <c r="K232" s="242"/>
      <c r="L232" s="247"/>
      <c r="M232" s="248"/>
      <c r="N232" s="249"/>
      <c r="O232" s="249"/>
      <c r="P232" s="249"/>
      <c r="Q232" s="249"/>
      <c r="R232" s="249"/>
      <c r="S232" s="249"/>
      <c r="T232" s="250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T232" s="251" t="s">
        <v>250</v>
      </c>
      <c r="AU232" s="251" t="s">
        <v>90</v>
      </c>
      <c r="AV232" s="13" t="s">
        <v>90</v>
      </c>
      <c r="AW232" s="13" t="s">
        <v>36</v>
      </c>
      <c r="AX232" s="13" t="s">
        <v>80</v>
      </c>
      <c r="AY232" s="251" t="s">
        <v>161</v>
      </c>
    </row>
    <row r="233" s="14" customFormat="1">
      <c r="A233" s="14"/>
      <c r="B233" s="252"/>
      <c r="C233" s="253"/>
      <c r="D233" s="232" t="s">
        <v>250</v>
      </c>
      <c r="E233" s="254" t="s">
        <v>1</v>
      </c>
      <c r="F233" s="255" t="s">
        <v>253</v>
      </c>
      <c r="G233" s="253"/>
      <c r="H233" s="256">
        <v>22.899999999999999</v>
      </c>
      <c r="I233" s="257"/>
      <c r="J233" s="253"/>
      <c r="K233" s="253"/>
      <c r="L233" s="258"/>
      <c r="M233" s="259"/>
      <c r="N233" s="260"/>
      <c r="O233" s="260"/>
      <c r="P233" s="260"/>
      <c r="Q233" s="260"/>
      <c r="R233" s="260"/>
      <c r="S233" s="260"/>
      <c r="T233" s="261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T233" s="262" t="s">
        <v>250</v>
      </c>
      <c r="AU233" s="262" t="s">
        <v>90</v>
      </c>
      <c r="AV233" s="14" t="s">
        <v>184</v>
      </c>
      <c r="AW233" s="14" t="s">
        <v>36</v>
      </c>
      <c r="AX233" s="14" t="s">
        <v>88</v>
      </c>
      <c r="AY233" s="262" t="s">
        <v>161</v>
      </c>
    </row>
    <row r="234" s="2" customFormat="1" ht="24.15" customHeight="1">
      <c r="A234" s="39"/>
      <c r="B234" s="40"/>
      <c r="C234" s="219" t="s">
        <v>720</v>
      </c>
      <c r="D234" s="219" t="s">
        <v>164</v>
      </c>
      <c r="E234" s="220" t="s">
        <v>1043</v>
      </c>
      <c r="F234" s="221" t="s">
        <v>1044</v>
      </c>
      <c r="G234" s="222" t="s">
        <v>248</v>
      </c>
      <c r="H234" s="223">
        <v>35.540999999999997</v>
      </c>
      <c r="I234" s="224"/>
      <c r="J234" s="225">
        <f>ROUND(I234*H234,2)</f>
        <v>0</v>
      </c>
      <c r="K234" s="221" t="s">
        <v>168</v>
      </c>
      <c r="L234" s="45"/>
      <c r="M234" s="226" t="s">
        <v>1</v>
      </c>
      <c r="N234" s="227" t="s">
        <v>45</v>
      </c>
      <c r="O234" s="92"/>
      <c r="P234" s="228">
        <f>O234*H234</f>
        <v>0</v>
      </c>
      <c r="Q234" s="228">
        <v>0</v>
      </c>
      <c r="R234" s="228">
        <f>Q234*H234</f>
        <v>0</v>
      </c>
      <c r="S234" s="228">
        <v>0</v>
      </c>
      <c r="T234" s="229">
        <f>S234*H234</f>
        <v>0</v>
      </c>
      <c r="U234" s="39"/>
      <c r="V234" s="39"/>
      <c r="W234" s="39"/>
      <c r="X234" s="39"/>
      <c r="Y234" s="39"/>
      <c r="Z234" s="39"/>
      <c r="AA234" s="39"/>
      <c r="AB234" s="39"/>
      <c r="AC234" s="39"/>
      <c r="AD234" s="39"/>
      <c r="AE234" s="39"/>
      <c r="AR234" s="230" t="s">
        <v>303</v>
      </c>
      <c r="AT234" s="230" t="s">
        <v>164</v>
      </c>
      <c r="AU234" s="230" t="s">
        <v>90</v>
      </c>
      <c r="AY234" s="18" t="s">
        <v>161</v>
      </c>
      <c r="BE234" s="231">
        <f>IF(N234="základní",J234,0)</f>
        <v>0</v>
      </c>
      <c r="BF234" s="231">
        <f>IF(N234="snížená",J234,0)</f>
        <v>0</v>
      </c>
      <c r="BG234" s="231">
        <f>IF(N234="zákl. přenesená",J234,0)</f>
        <v>0</v>
      </c>
      <c r="BH234" s="231">
        <f>IF(N234="sníž. přenesená",J234,0)</f>
        <v>0</v>
      </c>
      <c r="BI234" s="231">
        <f>IF(N234="nulová",J234,0)</f>
        <v>0</v>
      </c>
      <c r="BJ234" s="18" t="s">
        <v>88</v>
      </c>
      <c r="BK234" s="231">
        <f>ROUND(I234*H234,2)</f>
        <v>0</v>
      </c>
      <c r="BL234" s="18" t="s">
        <v>303</v>
      </c>
      <c r="BM234" s="230" t="s">
        <v>1364</v>
      </c>
    </row>
    <row r="235" s="2" customFormat="1" ht="24.15" customHeight="1">
      <c r="A235" s="39"/>
      <c r="B235" s="40"/>
      <c r="C235" s="219" t="s">
        <v>724</v>
      </c>
      <c r="D235" s="219" t="s">
        <v>164</v>
      </c>
      <c r="E235" s="220" t="s">
        <v>1046</v>
      </c>
      <c r="F235" s="221" t="s">
        <v>1047</v>
      </c>
      <c r="G235" s="222" t="s">
        <v>248</v>
      </c>
      <c r="H235" s="223">
        <v>35.540999999999997</v>
      </c>
      <c r="I235" s="224"/>
      <c r="J235" s="225">
        <f>ROUND(I235*H235,2)</f>
        <v>0</v>
      </c>
      <c r="K235" s="221" t="s">
        <v>168</v>
      </c>
      <c r="L235" s="45"/>
      <c r="M235" s="226" t="s">
        <v>1</v>
      </c>
      <c r="N235" s="227" t="s">
        <v>45</v>
      </c>
      <c r="O235" s="92"/>
      <c r="P235" s="228">
        <f>O235*H235</f>
        <v>0</v>
      </c>
      <c r="Q235" s="228">
        <v>0</v>
      </c>
      <c r="R235" s="228">
        <f>Q235*H235</f>
        <v>0</v>
      </c>
      <c r="S235" s="228">
        <v>0</v>
      </c>
      <c r="T235" s="229">
        <f>S235*H235</f>
        <v>0</v>
      </c>
      <c r="U235" s="39"/>
      <c r="V235" s="39"/>
      <c r="W235" s="39"/>
      <c r="X235" s="39"/>
      <c r="Y235" s="39"/>
      <c r="Z235" s="39"/>
      <c r="AA235" s="39"/>
      <c r="AB235" s="39"/>
      <c r="AC235" s="39"/>
      <c r="AD235" s="39"/>
      <c r="AE235" s="39"/>
      <c r="AR235" s="230" t="s">
        <v>303</v>
      </c>
      <c r="AT235" s="230" t="s">
        <v>164</v>
      </c>
      <c r="AU235" s="230" t="s">
        <v>90</v>
      </c>
      <c r="AY235" s="18" t="s">
        <v>161</v>
      </c>
      <c r="BE235" s="231">
        <f>IF(N235="základní",J235,0)</f>
        <v>0</v>
      </c>
      <c r="BF235" s="231">
        <f>IF(N235="snížená",J235,0)</f>
        <v>0</v>
      </c>
      <c r="BG235" s="231">
        <f>IF(N235="zákl. přenesená",J235,0)</f>
        <v>0</v>
      </c>
      <c r="BH235" s="231">
        <f>IF(N235="sníž. přenesená",J235,0)</f>
        <v>0</v>
      </c>
      <c r="BI235" s="231">
        <f>IF(N235="nulová",J235,0)</f>
        <v>0</v>
      </c>
      <c r="BJ235" s="18" t="s">
        <v>88</v>
      </c>
      <c r="BK235" s="231">
        <f>ROUND(I235*H235,2)</f>
        <v>0</v>
      </c>
      <c r="BL235" s="18" t="s">
        <v>303</v>
      </c>
      <c r="BM235" s="230" t="s">
        <v>1365</v>
      </c>
    </row>
    <row r="236" s="2" customFormat="1">
      <c r="A236" s="39"/>
      <c r="B236" s="40"/>
      <c r="C236" s="41"/>
      <c r="D236" s="232" t="s">
        <v>171</v>
      </c>
      <c r="E236" s="41"/>
      <c r="F236" s="233" t="s">
        <v>1049</v>
      </c>
      <c r="G236" s="41"/>
      <c r="H236" s="41"/>
      <c r="I236" s="234"/>
      <c r="J236" s="41"/>
      <c r="K236" s="41"/>
      <c r="L236" s="45"/>
      <c r="M236" s="235"/>
      <c r="N236" s="236"/>
      <c r="O236" s="92"/>
      <c r="P236" s="92"/>
      <c r="Q236" s="92"/>
      <c r="R236" s="92"/>
      <c r="S236" s="92"/>
      <c r="T236" s="93"/>
      <c r="U236" s="39"/>
      <c r="V236" s="39"/>
      <c r="W236" s="39"/>
      <c r="X236" s="39"/>
      <c r="Y236" s="39"/>
      <c r="Z236" s="39"/>
      <c r="AA236" s="39"/>
      <c r="AB236" s="39"/>
      <c r="AC236" s="39"/>
      <c r="AD236" s="39"/>
      <c r="AE236" s="39"/>
      <c r="AT236" s="18" t="s">
        <v>171</v>
      </c>
      <c r="AU236" s="18" t="s">
        <v>90</v>
      </c>
    </row>
    <row r="237" s="2" customFormat="1" ht="24.15" customHeight="1">
      <c r="A237" s="39"/>
      <c r="B237" s="40"/>
      <c r="C237" s="219" t="s">
        <v>728</v>
      </c>
      <c r="D237" s="219" t="s">
        <v>164</v>
      </c>
      <c r="E237" s="220" t="s">
        <v>1050</v>
      </c>
      <c r="F237" s="221" t="s">
        <v>1051</v>
      </c>
      <c r="G237" s="222" t="s">
        <v>248</v>
      </c>
      <c r="H237" s="223">
        <v>135.05600000000001</v>
      </c>
      <c r="I237" s="224"/>
      <c r="J237" s="225">
        <f>ROUND(I237*H237,2)</f>
        <v>0</v>
      </c>
      <c r="K237" s="221" t="s">
        <v>168</v>
      </c>
      <c r="L237" s="45"/>
      <c r="M237" s="226" t="s">
        <v>1</v>
      </c>
      <c r="N237" s="227" t="s">
        <v>45</v>
      </c>
      <c r="O237" s="92"/>
      <c r="P237" s="228">
        <f>O237*H237</f>
        <v>0</v>
      </c>
      <c r="Q237" s="228">
        <v>0</v>
      </c>
      <c r="R237" s="228">
        <f>Q237*H237</f>
        <v>0</v>
      </c>
      <c r="S237" s="228">
        <v>0</v>
      </c>
      <c r="T237" s="229">
        <f>S237*H237</f>
        <v>0</v>
      </c>
      <c r="U237" s="39"/>
      <c r="V237" s="39"/>
      <c r="W237" s="39"/>
      <c r="X237" s="39"/>
      <c r="Y237" s="39"/>
      <c r="Z237" s="39"/>
      <c r="AA237" s="39"/>
      <c r="AB237" s="39"/>
      <c r="AC237" s="39"/>
      <c r="AD237" s="39"/>
      <c r="AE237" s="39"/>
      <c r="AR237" s="230" t="s">
        <v>303</v>
      </c>
      <c r="AT237" s="230" t="s">
        <v>164</v>
      </c>
      <c r="AU237" s="230" t="s">
        <v>90</v>
      </c>
      <c r="AY237" s="18" t="s">
        <v>161</v>
      </c>
      <c r="BE237" s="231">
        <f>IF(N237="základní",J237,0)</f>
        <v>0</v>
      </c>
      <c r="BF237" s="231">
        <f>IF(N237="snížená",J237,0)</f>
        <v>0</v>
      </c>
      <c r="BG237" s="231">
        <f>IF(N237="zákl. přenesená",J237,0)</f>
        <v>0</v>
      </c>
      <c r="BH237" s="231">
        <f>IF(N237="sníž. přenesená",J237,0)</f>
        <v>0</v>
      </c>
      <c r="BI237" s="231">
        <f>IF(N237="nulová",J237,0)</f>
        <v>0</v>
      </c>
      <c r="BJ237" s="18" t="s">
        <v>88</v>
      </c>
      <c r="BK237" s="231">
        <f>ROUND(I237*H237,2)</f>
        <v>0</v>
      </c>
      <c r="BL237" s="18" t="s">
        <v>303</v>
      </c>
      <c r="BM237" s="230" t="s">
        <v>1366</v>
      </c>
    </row>
    <row r="238" s="2" customFormat="1">
      <c r="A238" s="39"/>
      <c r="B238" s="40"/>
      <c r="C238" s="41"/>
      <c r="D238" s="232" t="s">
        <v>171</v>
      </c>
      <c r="E238" s="41"/>
      <c r="F238" s="233" t="s">
        <v>1367</v>
      </c>
      <c r="G238" s="41"/>
      <c r="H238" s="41"/>
      <c r="I238" s="234"/>
      <c r="J238" s="41"/>
      <c r="K238" s="41"/>
      <c r="L238" s="45"/>
      <c r="M238" s="235"/>
      <c r="N238" s="236"/>
      <c r="O238" s="92"/>
      <c r="P238" s="92"/>
      <c r="Q238" s="92"/>
      <c r="R238" s="92"/>
      <c r="S238" s="92"/>
      <c r="T238" s="93"/>
      <c r="U238" s="39"/>
      <c r="V238" s="39"/>
      <c r="W238" s="39"/>
      <c r="X238" s="39"/>
      <c r="Y238" s="39"/>
      <c r="Z238" s="39"/>
      <c r="AA238" s="39"/>
      <c r="AB238" s="39"/>
      <c r="AC238" s="39"/>
      <c r="AD238" s="39"/>
      <c r="AE238" s="39"/>
      <c r="AT238" s="18" t="s">
        <v>171</v>
      </c>
      <c r="AU238" s="18" t="s">
        <v>90</v>
      </c>
    </row>
    <row r="239" s="13" customFormat="1">
      <c r="A239" s="13"/>
      <c r="B239" s="241"/>
      <c r="C239" s="242"/>
      <c r="D239" s="232" t="s">
        <v>250</v>
      </c>
      <c r="E239" s="242"/>
      <c r="F239" s="244" t="s">
        <v>1368</v>
      </c>
      <c r="G239" s="242"/>
      <c r="H239" s="245">
        <v>135.05600000000001</v>
      </c>
      <c r="I239" s="246"/>
      <c r="J239" s="242"/>
      <c r="K239" s="242"/>
      <c r="L239" s="247"/>
      <c r="M239" s="248"/>
      <c r="N239" s="249"/>
      <c r="O239" s="249"/>
      <c r="P239" s="249"/>
      <c r="Q239" s="249"/>
      <c r="R239" s="249"/>
      <c r="S239" s="249"/>
      <c r="T239" s="250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T239" s="251" t="s">
        <v>250</v>
      </c>
      <c r="AU239" s="251" t="s">
        <v>90</v>
      </c>
      <c r="AV239" s="13" t="s">
        <v>90</v>
      </c>
      <c r="AW239" s="13" t="s">
        <v>4</v>
      </c>
      <c r="AX239" s="13" t="s">
        <v>88</v>
      </c>
      <c r="AY239" s="251" t="s">
        <v>161</v>
      </c>
    </row>
    <row r="240" s="2" customFormat="1" ht="16.5" customHeight="1">
      <c r="A240" s="39"/>
      <c r="B240" s="40"/>
      <c r="C240" s="219" t="s">
        <v>732</v>
      </c>
      <c r="D240" s="219" t="s">
        <v>164</v>
      </c>
      <c r="E240" s="220" t="s">
        <v>1056</v>
      </c>
      <c r="F240" s="221" t="s">
        <v>1057</v>
      </c>
      <c r="G240" s="222" t="s">
        <v>248</v>
      </c>
      <c r="H240" s="223">
        <v>71.081999999999994</v>
      </c>
      <c r="I240" s="224"/>
      <c r="J240" s="225">
        <f>ROUND(I240*H240,2)</f>
        <v>0</v>
      </c>
      <c r="K240" s="221" t="s">
        <v>168</v>
      </c>
      <c r="L240" s="45"/>
      <c r="M240" s="226" t="s">
        <v>1</v>
      </c>
      <c r="N240" s="227" t="s">
        <v>45</v>
      </c>
      <c r="O240" s="92"/>
      <c r="P240" s="228">
        <f>O240*H240</f>
        <v>0</v>
      </c>
      <c r="Q240" s="228">
        <v>0</v>
      </c>
      <c r="R240" s="228">
        <f>Q240*H240</f>
        <v>0</v>
      </c>
      <c r="S240" s="228">
        <v>0</v>
      </c>
      <c r="T240" s="229">
        <f>S240*H240</f>
        <v>0</v>
      </c>
      <c r="U240" s="39"/>
      <c r="V240" s="39"/>
      <c r="W240" s="39"/>
      <c r="X240" s="39"/>
      <c r="Y240" s="39"/>
      <c r="Z240" s="39"/>
      <c r="AA240" s="39"/>
      <c r="AB240" s="39"/>
      <c r="AC240" s="39"/>
      <c r="AD240" s="39"/>
      <c r="AE240" s="39"/>
      <c r="AR240" s="230" t="s">
        <v>303</v>
      </c>
      <c r="AT240" s="230" t="s">
        <v>164</v>
      </c>
      <c r="AU240" s="230" t="s">
        <v>90</v>
      </c>
      <c r="AY240" s="18" t="s">
        <v>161</v>
      </c>
      <c r="BE240" s="231">
        <f>IF(N240="základní",J240,0)</f>
        <v>0</v>
      </c>
      <c r="BF240" s="231">
        <f>IF(N240="snížená",J240,0)</f>
        <v>0</v>
      </c>
      <c r="BG240" s="231">
        <f>IF(N240="zákl. přenesená",J240,0)</f>
        <v>0</v>
      </c>
      <c r="BH240" s="231">
        <f>IF(N240="sníž. přenesená",J240,0)</f>
        <v>0</v>
      </c>
      <c r="BI240" s="231">
        <f>IF(N240="nulová",J240,0)</f>
        <v>0</v>
      </c>
      <c r="BJ240" s="18" t="s">
        <v>88</v>
      </c>
      <c r="BK240" s="231">
        <f>ROUND(I240*H240,2)</f>
        <v>0</v>
      </c>
      <c r="BL240" s="18" t="s">
        <v>303</v>
      </c>
      <c r="BM240" s="230" t="s">
        <v>1369</v>
      </c>
    </row>
    <row r="241" s="2" customFormat="1">
      <c r="A241" s="39"/>
      <c r="B241" s="40"/>
      <c r="C241" s="41"/>
      <c r="D241" s="232" t="s">
        <v>171</v>
      </c>
      <c r="E241" s="41"/>
      <c r="F241" s="233" t="s">
        <v>1059</v>
      </c>
      <c r="G241" s="41"/>
      <c r="H241" s="41"/>
      <c r="I241" s="234"/>
      <c r="J241" s="41"/>
      <c r="K241" s="41"/>
      <c r="L241" s="45"/>
      <c r="M241" s="235"/>
      <c r="N241" s="236"/>
      <c r="O241" s="92"/>
      <c r="P241" s="92"/>
      <c r="Q241" s="92"/>
      <c r="R241" s="92"/>
      <c r="S241" s="92"/>
      <c r="T241" s="93"/>
      <c r="U241" s="39"/>
      <c r="V241" s="39"/>
      <c r="W241" s="39"/>
      <c r="X241" s="39"/>
      <c r="Y241" s="39"/>
      <c r="Z241" s="39"/>
      <c r="AA241" s="39"/>
      <c r="AB241" s="39"/>
      <c r="AC241" s="39"/>
      <c r="AD241" s="39"/>
      <c r="AE241" s="39"/>
      <c r="AT241" s="18" t="s">
        <v>171</v>
      </c>
      <c r="AU241" s="18" t="s">
        <v>90</v>
      </c>
    </row>
    <row r="242" s="13" customFormat="1">
      <c r="A242" s="13"/>
      <c r="B242" s="241"/>
      <c r="C242" s="242"/>
      <c r="D242" s="232" t="s">
        <v>250</v>
      </c>
      <c r="E242" s="242"/>
      <c r="F242" s="244" t="s">
        <v>1370</v>
      </c>
      <c r="G242" s="242"/>
      <c r="H242" s="245">
        <v>71.081999999999994</v>
      </c>
      <c r="I242" s="246"/>
      <c r="J242" s="242"/>
      <c r="K242" s="242"/>
      <c r="L242" s="247"/>
      <c r="M242" s="248"/>
      <c r="N242" s="249"/>
      <c r="O242" s="249"/>
      <c r="P242" s="249"/>
      <c r="Q242" s="249"/>
      <c r="R242" s="249"/>
      <c r="S242" s="249"/>
      <c r="T242" s="250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T242" s="251" t="s">
        <v>250</v>
      </c>
      <c r="AU242" s="251" t="s">
        <v>90</v>
      </c>
      <c r="AV242" s="13" t="s">
        <v>90</v>
      </c>
      <c r="AW242" s="13" t="s">
        <v>4</v>
      </c>
      <c r="AX242" s="13" t="s">
        <v>88</v>
      </c>
      <c r="AY242" s="251" t="s">
        <v>161</v>
      </c>
    </row>
    <row r="243" s="2" customFormat="1" ht="24.15" customHeight="1">
      <c r="A243" s="39"/>
      <c r="B243" s="40"/>
      <c r="C243" s="219" t="s">
        <v>737</v>
      </c>
      <c r="D243" s="219" t="s">
        <v>164</v>
      </c>
      <c r="E243" s="220" t="s">
        <v>1061</v>
      </c>
      <c r="F243" s="221" t="s">
        <v>1062</v>
      </c>
      <c r="G243" s="222" t="s">
        <v>248</v>
      </c>
      <c r="H243" s="223">
        <v>35.540999999999997</v>
      </c>
      <c r="I243" s="224"/>
      <c r="J243" s="225">
        <f>ROUND(I243*H243,2)</f>
        <v>0</v>
      </c>
      <c r="K243" s="221" t="s">
        <v>168</v>
      </c>
      <c r="L243" s="45"/>
      <c r="M243" s="226" t="s">
        <v>1</v>
      </c>
      <c r="N243" s="227" t="s">
        <v>45</v>
      </c>
      <c r="O243" s="92"/>
      <c r="P243" s="228">
        <f>O243*H243</f>
        <v>0</v>
      </c>
      <c r="Q243" s="228">
        <v>0.00315</v>
      </c>
      <c r="R243" s="228">
        <f>Q243*H243</f>
        <v>0.11195414999999999</v>
      </c>
      <c r="S243" s="228">
        <v>0</v>
      </c>
      <c r="T243" s="229">
        <f>S243*H243</f>
        <v>0</v>
      </c>
      <c r="U243" s="39"/>
      <c r="V243" s="39"/>
      <c r="W243" s="39"/>
      <c r="X243" s="39"/>
      <c r="Y243" s="39"/>
      <c r="Z243" s="39"/>
      <c r="AA243" s="39"/>
      <c r="AB243" s="39"/>
      <c r="AC243" s="39"/>
      <c r="AD243" s="39"/>
      <c r="AE243" s="39"/>
      <c r="AR243" s="230" t="s">
        <v>303</v>
      </c>
      <c r="AT243" s="230" t="s">
        <v>164</v>
      </c>
      <c r="AU243" s="230" t="s">
        <v>90</v>
      </c>
      <c r="AY243" s="18" t="s">
        <v>161</v>
      </c>
      <c r="BE243" s="231">
        <f>IF(N243="základní",J243,0)</f>
        <v>0</v>
      </c>
      <c r="BF243" s="231">
        <f>IF(N243="snížená",J243,0)</f>
        <v>0</v>
      </c>
      <c r="BG243" s="231">
        <f>IF(N243="zákl. přenesená",J243,0)</f>
        <v>0</v>
      </c>
      <c r="BH243" s="231">
        <f>IF(N243="sníž. přenesená",J243,0)</f>
        <v>0</v>
      </c>
      <c r="BI243" s="231">
        <f>IF(N243="nulová",J243,0)</f>
        <v>0</v>
      </c>
      <c r="BJ243" s="18" t="s">
        <v>88</v>
      </c>
      <c r="BK243" s="231">
        <f>ROUND(I243*H243,2)</f>
        <v>0</v>
      </c>
      <c r="BL243" s="18" t="s">
        <v>303</v>
      </c>
      <c r="BM243" s="230" t="s">
        <v>1371</v>
      </c>
    </row>
    <row r="244" s="2" customFormat="1" ht="37.8" customHeight="1">
      <c r="A244" s="39"/>
      <c r="B244" s="40"/>
      <c r="C244" s="219" t="s">
        <v>741</v>
      </c>
      <c r="D244" s="219" t="s">
        <v>164</v>
      </c>
      <c r="E244" s="220" t="s">
        <v>1064</v>
      </c>
      <c r="F244" s="221" t="s">
        <v>1065</v>
      </c>
      <c r="G244" s="222" t="s">
        <v>248</v>
      </c>
      <c r="H244" s="223">
        <v>35.540999999999997</v>
      </c>
      <c r="I244" s="224"/>
      <c r="J244" s="225">
        <f>ROUND(I244*H244,2)</f>
        <v>0</v>
      </c>
      <c r="K244" s="221" t="s">
        <v>168</v>
      </c>
      <c r="L244" s="45"/>
      <c r="M244" s="226" t="s">
        <v>1</v>
      </c>
      <c r="N244" s="227" t="s">
        <v>45</v>
      </c>
      <c r="O244" s="92"/>
      <c r="P244" s="228">
        <f>O244*H244</f>
        <v>0</v>
      </c>
      <c r="Q244" s="228">
        <v>0.028799999999999999</v>
      </c>
      <c r="R244" s="228">
        <f>Q244*H244</f>
        <v>1.0235808</v>
      </c>
      <c r="S244" s="228">
        <v>0</v>
      </c>
      <c r="T244" s="229">
        <f>S244*H244</f>
        <v>0</v>
      </c>
      <c r="U244" s="39"/>
      <c r="V244" s="39"/>
      <c r="W244" s="39"/>
      <c r="X244" s="39"/>
      <c r="Y244" s="39"/>
      <c r="Z244" s="39"/>
      <c r="AA244" s="39"/>
      <c r="AB244" s="39"/>
      <c r="AC244" s="39"/>
      <c r="AD244" s="39"/>
      <c r="AE244" s="39"/>
      <c r="AR244" s="230" t="s">
        <v>303</v>
      </c>
      <c r="AT244" s="230" t="s">
        <v>164</v>
      </c>
      <c r="AU244" s="230" t="s">
        <v>90</v>
      </c>
      <c r="AY244" s="18" t="s">
        <v>161</v>
      </c>
      <c r="BE244" s="231">
        <f>IF(N244="základní",J244,0)</f>
        <v>0</v>
      </c>
      <c r="BF244" s="231">
        <f>IF(N244="snížená",J244,0)</f>
        <v>0</v>
      </c>
      <c r="BG244" s="231">
        <f>IF(N244="zákl. přenesená",J244,0)</f>
        <v>0</v>
      </c>
      <c r="BH244" s="231">
        <f>IF(N244="sníž. přenesená",J244,0)</f>
        <v>0</v>
      </c>
      <c r="BI244" s="231">
        <f>IF(N244="nulová",J244,0)</f>
        <v>0</v>
      </c>
      <c r="BJ244" s="18" t="s">
        <v>88</v>
      </c>
      <c r="BK244" s="231">
        <f>ROUND(I244*H244,2)</f>
        <v>0</v>
      </c>
      <c r="BL244" s="18" t="s">
        <v>303</v>
      </c>
      <c r="BM244" s="230" t="s">
        <v>1372</v>
      </c>
    </row>
    <row r="245" s="2" customFormat="1" ht="16.5" customHeight="1">
      <c r="A245" s="39"/>
      <c r="B245" s="40"/>
      <c r="C245" s="219" t="s">
        <v>745</v>
      </c>
      <c r="D245" s="219" t="s">
        <v>164</v>
      </c>
      <c r="E245" s="220" t="s">
        <v>1067</v>
      </c>
      <c r="F245" s="221" t="s">
        <v>1068</v>
      </c>
      <c r="G245" s="222" t="s">
        <v>248</v>
      </c>
      <c r="H245" s="223">
        <v>35.540999999999997</v>
      </c>
      <c r="I245" s="224"/>
      <c r="J245" s="225">
        <f>ROUND(I245*H245,2)</f>
        <v>0</v>
      </c>
      <c r="K245" s="221" t="s">
        <v>168</v>
      </c>
      <c r="L245" s="45"/>
      <c r="M245" s="226" t="s">
        <v>1</v>
      </c>
      <c r="N245" s="227" t="s">
        <v>45</v>
      </c>
      <c r="O245" s="92"/>
      <c r="P245" s="228">
        <f>O245*H245</f>
        <v>0</v>
      </c>
      <c r="Q245" s="228">
        <v>0.00069999999999999999</v>
      </c>
      <c r="R245" s="228">
        <f>Q245*H245</f>
        <v>0.024878699999999997</v>
      </c>
      <c r="S245" s="228">
        <v>0</v>
      </c>
      <c r="T245" s="229">
        <f>S245*H245</f>
        <v>0</v>
      </c>
      <c r="U245" s="39"/>
      <c r="V245" s="39"/>
      <c r="W245" s="39"/>
      <c r="X245" s="39"/>
      <c r="Y245" s="39"/>
      <c r="Z245" s="39"/>
      <c r="AA245" s="39"/>
      <c r="AB245" s="39"/>
      <c r="AC245" s="39"/>
      <c r="AD245" s="39"/>
      <c r="AE245" s="39"/>
      <c r="AR245" s="230" t="s">
        <v>303</v>
      </c>
      <c r="AT245" s="230" t="s">
        <v>164</v>
      </c>
      <c r="AU245" s="230" t="s">
        <v>90</v>
      </c>
      <c r="AY245" s="18" t="s">
        <v>161</v>
      </c>
      <c r="BE245" s="231">
        <f>IF(N245="základní",J245,0)</f>
        <v>0</v>
      </c>
      <c r="BF245" s="231">
        <f>IF(N245="snížená",J245,0)</f>
        <v>0</v>
      </c>
      <c r="BG245" s="231">
        <f>IF(N245="zákl. přenesená",J245,0)</f>
        <v>0</v>
      </c>
      <c r="BH245" s="231">
        <f>IF(N245="sníž. přenesená",J245,0)</f>
        <v>0</v>
      </c>
      <c r="BI245" s="231">
        <f>IF(N245="nulová",J245,0)</f>
        <v>0</v>
      </c>
      <c r="BJ245" s="18" t="s">
        <v>88</v>
      </c>
      <c r="BK245" s="231">
        <f>ROUND(I245*H245,2)</f>
        <v>0</v>
      </c>
      <c r="BL245" s="18" t="s">
        <v>303</v>
      </c>
      <c r="BM245" s="230" t="s">
        <v>1373</v>
      </c>
    </row>
    <row r="246" s="2" customFormat="1" ht="16.5" customHeight="1">
      <c r="A246" s="39"/>
      <c r="B246" s="40"/>
      <c r="C246" s="263" t="s">
        <v>752</v>
      </c>
      <c r="D246" s="263" t="s">
        <v>261</v>
      </c>
      <c r="E246" s="264" t="s">
        <v>1070</v>
      </c>
      <c r="F246" s="265" t="s">
        <v>1071</v>
      </c>
      <c r="G246" s="266" t="s">
        <v>1072</v>
      </c>
      <c r="H246" s="267">
        <v>39.094999999999999</v>
      </c>
      <c r="I246" s="268"/>
      <c r="J246" s="269">
        <f>ROUND(I246*H246,2)</f>
        <v>0</v>
      </c>
      <c r="K246" s="265" t="s">
        <v>168</v>
      </c>
      <c r="L246" s="270"/>
      <c r="M246" s="271" t="s">
        <v>1</v>
      </c>
      <c r="N246" s="272" t="s">
        <v>45</v>
      </c>
      <c r="O246" s="92"/>
      <c r="P246" s="228">
        <f>O246*H246</f>
        <v>0</v>
      </c>
      <c r="Q246" s="228">
        <v>0.001</v>
      </c>
      <c r="R246" s="228">
        <f>Q246*H246</f>
        <v>0.039094999999999998</v>
      </c>
      <c r="S246" s="228">
        <v>0</v>
      </c>
      <c r="T246" s="229">
        <f>S246*H246</f>
        <v>0</v>
      </c>
      <c r="U246" s="39"/>
      <c r="V246" s="39"/>
      <c r="W246" s="39"/>
      <c r="X246" s="39"/>
      <c r="Y246" s="39"/>
      <c r="Z246" s="39"/>
      <c r="AA246" s="39"/>
      <c r="AB246" s="39"/>
      <c r="AC246" s="39"/>
      <c r="AD246" s="39"/>
      <c r="AE246" s="39"/>
      <c r="AR246" s="230" t="s">
        <v>309</v>
      </c>
      <c r="AT246" s="230" t="s">
        <v>261</v>
      </c>
      <c r="AU246" s="230" t="s">
        <v>90</v>
      </c>
      <c r="AY246" s="18" t="s">
        <v>161</v>
      </c>
      <c r="BE246" s="231">
        <f>IF(N246="základní",J246,0)</f>
        <v>0</v>
      </c>
      <c r="BF246" s="231">
        <f>IF(N246="snížená",J246,0)</f>
        <v>0</v>
      </c>
      <c r="BG246" s="231">
        <f>IF(N246="zákl. přenesená",J246,0)</f>
        <v>0</v>
      </c>
      <c r="BH246" s="231">
        <f>IF(N246="sníž. přenesená",J246,0)</f>
        <v>0</v>
      </c>
      <c r="BI246" s="231">
        <f>IF(N246="nulová",J246,0)</f>
        <v>0</v>
      </c>
      <c r="BJ246" s="18" t="s">
        <v>88</v>
      </c>
      <c r="BK246" s="231">
        <f>ROUND(I246*H246,2)</f>
        <v>0</v>
      </c>
      <c r="BL246" s="18" t="s">
        <v>303</v>
      </c>
      <c r="BM246" s="230" t="s">
        <v>1374</v>
      </c>
    </row>
    <row r="247" s="13" customFormat="1">
      <c r="A247" s="13"/>
      <c r="B247" s="241"/>
      <c r="C247" s="242"/>
      <c r="D247" s="232" t="s">
        <v>250</v>
      </c>
      <c r="E247" s="242"/>
      <c r="F247" s="244" t="s">
        <v>1375</v>
      </c>
      <c r="G247" s="242"/>
      <c r="H247" s="245">
        <v>39.094999999999999</v>
      </c>
      <c r="I247" s="246"/>
      <c r="J247" s="242"/>
      <c r="K247" s="242"/>
      <c r="L247" s="247"/>
      <c r="M247" s="248"/>
      <c r="N247" s="249"/>
      <c r="O247" s="249"/>
      <c r="P247" s="249"/>
      <c r="Q247" s="249"/>
      <c r="R247" s="249"/>
      <c r="S247" s="249"/>
      <c r="T247" s="250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T247" s="251" t="s">
        <v>250</v>
      </c>
      <c r="AU247" s="251" t="s">
        <v>90</v>
      </c>
      <c r="AV247" s="13" t="s">
        <v>90</v>
      </c>
      <c r="AW247" s="13" t="s">
        <v>4</v>
      </c>
      <c r="AX247" s="13" t="s">
        <v>88</v>
      </c>
      <c r="AY247" s="251" t="s">
        <v>161</v>
      </c>
    </row>
    <row r="248" s="2" customFormat="1" ht="24.15" customHeight="1">
      <c r="A248" s="39"/>
      <c r="B248" s="40"/>
      <c r="C248" s="219" t="s">
        <v>757</v>
      </c>
      <c r="D248" s="219" t="s">
        <v>164</v>
      </c>
      <c r="E248" s="220" t="s">
        <v>1075</v>
      </c>
      <c r="F248" s="221" t="s">
        <v>1076</v>
      </c>
      <c r="G248" s="222" t="s">
        <v>441</v>
      </c>
      <c r="H248" s="223">
        <v>5.7249999999999996</v>
      </c>
      <c r="I248" s="224"/>
      <c r="J248" s="225">
        <f>ROUND(I248*H248,2)</f>
        <v>0</v>
      </c>
      <c r="K248" s="221" t="s">
        <v>168</v>
      </c>
      <c r="L248" s="45"/>
      <c r="M248" s="226" t="s">
        <v>1</v>
      </c>
      <c r="N248" s="227" t="s">
        <v>45</v>
      </c>
      <c r="O248" s="92"/>
      <c r="P248" s="228">
        <f>O248*H248</f>
        <v>0</v>
      </c>
      <c r="Q248" s="228">
        <v>0</v>
      </c>
      <c r="R248" s="228">
        <f>Q248*H248</f>
        <v>0</v>
      </c>
      <c r="S248" s="228">
        <v>0</v>
      </c>
      <c r="T248" s="229">
        <f>S248*H248</f>
        <v>0</v>
      </c>
      <c r="U248" s="39"/>
      <c r="V248" s="39"/>
      <c r="W248" s="39"/>
      <c r="X248" s="39"/>
      <c r="Y248" s="39"/>
      <c r="Z248" s="39"/>
      <c r="AA248" s="39"/>
      <c r="AB248" s="39"/>
      <c r="AC248" s="39"/>
      <c r="AD248" s="39"/>
      <c r="AE248" s="39"/>
      <c r="AR248" s="230" t="s">
        <v>303</v>
      </c>
      <c r="AT248" s="230" t="s">
        <v>164</v>
      </c>
      <c r="AU248" s="230" t="s">
        <v>90</v>
      </c>
      <c r="AY248" s="18" t="s">
        <v>161</v>
      </c>
      <c r="BE248" s="231">
        <f>IF(N248="základní",J248,0)</f>
        <v>0</v>
      </c>
      <c r="BF248" s="231">
        <f>IF(N248="snížená",J248,0)</f>
        <v>0</v>
      </c>
      <c r="BG248" s="231">
        <f>IF(N248="zákl. přenesená",J248,0)</f>
        <v>0</v>
      </c>
      <c r="BH248" s="231">
        <f>IF(N248="sníž. přenesená",J248,0)</f>
        <v>0</v>
      </c>
      <c r="BI248" s="231">
        <f>IF(N248="nulová",J248,0)</f>
        <v>0</v>
      </c>
      <c r="BJ248" s="18" t="s">
        <v>88</v>
      </c>
      <c r="BK248" s="231">
        <f>ROUND(I248*H248,2)</f>
        <v>0</v>
      </c>
      <c r="BL248" s="18" t="s">
        <v>303</v>
      </c>
      <c r="BM248" s="230" t="s">
        <v>1376</v>
      </c>
    </row>
    <row r="249" s="2" customFormat="1" ht="24.15" customHeight="1">
      <c r="A249" s="39"/>
      <c r="B249" s="40"/>
      <c r="C249" s="219" t="s">
        <v>761</v>
      </c>
      <c r="D249" s="219" t="s">
        <v>164</v>
      </c>
      <c r="E249" s="220" t="s">
        <v>1078</v>
      </c>
      <c r="F249" s="221" t="s">
        <v>1079</v>
      </c>
      <c r="G249" s="222" t="s">
        <v>441</v>
      </c>
      <c r="H249" s="223">
        <v>22.899999999999999</v>
      </c>
      <c r="I249" s="224"/>
      <c r="J249" s="225">
        <f>ROUND(I249*H249,2)</f>
        <v>0</v>
      </c>
      <c r="K249" s="221" t="s">
        <v>168</v>
      </c>
      <c r="L249" s="45"/>
      <c r="M249" s="226" t="s">
        <v>1</v>
      </c>
      <c r="N249" s="227" t="s">
        <v>45</v>
      </c>
      <c r="O249" s="92"/>
      <c r="P249" s="228">
        <f>O249*H249</f>
        <v>0</v>
      </c>
      <c r="Q249" s="228">
        <v>5.0000000000000002E-05</v>
      </c>
      <c r="R249" s="228">
        <f>Q249*H249</f>
        <v>0.001145</v>
      </c>
      <c r="S249" s="228">
        <v>0</v>
      </c>
      <c r="T249" s="229">
        <f>S249*H249</f>
        <v>0</v>
      </c>
      <c r="U249" s="39"/>
      <c r="V249" s="39"/>
      <c r="W249" s="39"/>
      <c r="X249" s="39"/>
      <c r="Y249" s="39"/>
      <c r="Z249" s="39"/>
      <c r="AA249" s="39"/>
      <c r="AB249" s="39"/>
      <c r="AC249" s="39"/>
      <c r="AD249" s="39"/>
      <c r="AE249" s="39"/>
      <c r="AR249" s="230" t="s">
        <v>303</v>
      </c>
      <c r="AT249" s="230" t="s">
        <v>164</v>
      </c>
      <c r="AU249" s="230" t="s">
        <v>90</v>
      </c>
      <c r="AY249" s="18" t="s">
        <v>161</v>
      </c>
      <c r="BE249" s="231">
        <f>IF(N249="základní",J249,0)</f>
        <v>0</v>
      </c>
      <c r="BF249" s="231">
        <f>IF(N249="snížená",J249,0)</f>
        <v>0</v>
      </c>
      <c r="BG249" s="231">
        <f>IF(N249="zákl. přenesená",J249,0)</f>
        <v>0</v>
      </c>
      <c r="BH249" s="231">
        <f>IF(N249="sníž. přenesená",J249,0)</f>
        <v>0</v>
      </c>
      <c r="BI249" s="231">
        <f>IF(N249="nulová",J249,0)</f>
        <v>0</v>
      </c>
      <c r="BJ249" s="18" t="s">
        <v>88</v>
      </c>
      <c r="BK249" s="231">
        <f>ROUND(I249*H249,2)</f>
        <v>0</v>
      </c>
      <c r="BL249" s="18" t="s">
        <v>303</v>
      </c>
      <c r="BM249" s="230" t="s">
        <v>1377</v>
      </c>
    </row>
    <row r="250" s="2" customFormat="1" ht="37.8" customHeight="1">
      <c r="A250" s="39"/>
      <c r="B250" s="40"/>
      <c r="C250" s="263" t="s">
        <v>767</v>
      </c>
      <c r="D250" s="263" t="s">
        <v>261</v>
      </c>
      <c r="E250" s="264" t="s">
        <v>1378</v>
      </c>
      <c r="F250" s="265" t="s">
        <v>1379</v>
      </c>
      <c r="G250" s="266" t="s">
        <v>248</v>
      </c>
      <c r="H250" s="267">
        <v>42.182000000000002</v>
      </c>
      <c r="I250" s="268"/>
      <c r="J250" s="269">
        <f>ROUND(I250*H250,2)</f>
        <v>0</v>
      </c>
      <c r="K250" s="265" t="s">
        <v>168</v>
      </c>
      <c r="L250" s="270"/>
      <c r="M250" s="271" t="s">
        <v>1</v>
      </c>
      <c r="N250" s="272" t="s">
        <v>45</v>
      </c>
      <c r="O250" s="92"/>
      <c r="P250" s="228">
        <f>O250*H250</f>
        <v>0</v>
      </c>
      <c r="Q250" s="228">
        <v>0.0028999999999999998</v>
      </c>
      <c r="R250" s="228">
        <f>Q250*H250</f>
        <v>0.1223278</v>
      </c>
      <c r="S250" s="228">
        <v>0</v>
      </c>
      <c r="T250" s="229">
        <f>S250*H250</f>
        <v>0</v>
      </c>
      <c r="U250" s="39"/>
      <c r="V250" s="39"/>
      <c r="W250" s="39"/>
      <c r="X250" s="39"/>
      <c r="Y250" s="39"/>
      <c r="Z250" s="39"/>
      <c r="AA250" s="39"/>
      <c r="AB250" s="39"/>
      <c r="AC250" s="39"/>
      <c r="AD250" s="39"/>
      <c r="AE250" s="39"/>
      <c r="AR250" s="230" t="s">
        <v>309</v>
      </c>
      <c r="AT250" s="230" t="s">
        <v>261</v>
      </c>
      <c r="AU250" s="230" t="s">
        <v>90</v>
      </c>
      <c r="AY250" s="18" t="s">
        <v>161</v>
      </c>
      <c r="BE250" s="231">
        <f>IF(N250="základní",J250,0)</f>
        <v>0</v>
      </c>
      <c r="BF250" s="231">
        <f>IF(N250="snížená",J250,0)</f>
        <v>0</v>
      </c>
      <c r="BG250" s="231">
        <f>IF(N250="zákl. přenesená",J250,0)</f>
        <v>0</v>
      </c>
      <c r="BH250" s="231">
        <f>IF(N250="sníž. přenesená",J250,0)</f>
        <v>0</v>
      </c>
      <c r="BI250" s="231">
        <f>IF(N250="nulová",J250,0)</f>
        <v>0</v>
      </c>
      <c r="BJ250" s="18" t="s">
        <v>88</v>
      </c>
      <c r="BK250" s="231">
        <f>ROUND(I250*H250,2)</f>
        <v>0</v>
      </c>
      <c r="BL250" s="18" t="s">
        <v>303</v>
      </c>
      <c r="BM250" s="230" t="s">
        <v>1380</v>
      </c>
    </row>
    <row r="251" s="13" customFormat="1">
      <c r="A251" s="13"/>
      <c r="B251" s="241"/>
      <c r="C251" s="242"/>
      <c r="D251" s="232" t="s">
        <v>250</v>
      </c>
      <c r="E251" s="243" t="s">
        <v>1</v>
      </c>
      <c r="F251" s="244" t="s">
        <v>1381</v>
      </c>
      <c r="G251" s="242"/>
      <c r="H251" s="245">
        <v>35.540999999999997</v>
      </c>
      <c r="I251" s="246"/>
      <c r="J251" s="242"/>
      <c r="K251" s="242"/>
      <c r="L251" s="247"/>
      <c r="M251" s="248"/>
      <c r="N251" s="249"/>
      <c r="O251" s="249"/>
      <c r="P251" s="249"/>
      <c r="Q251" s="249"/>
      <c r="R251" s="249"/>
      <c r="S251" s="249"/>
      <c r="T251" s="250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  <c r="AE251" s="13"/>
      <c r="AT251" s="251" t="s">
        <v>250</v>
      </c>
      <c r="AU251" s="251" t="s">
        <v>90</v>
      </c>
      <c r="AV251" s="13" t="s">
        <v>90</v>
      </c>
      <c r="AW251" s="13" t="s">
        <v>36</v>
      </c>
      <c r="AX251" s="13" t="s">
        <v>80</v>
      </c>
      <c r="AY251" s="251" t="s">
        <v>161</v>
      </c>
    </row>
    <row r="252" s="13" customFormat="1">
      <c r="A252" s="13"/>
      <c r="B252" s="241"/>
      <c r="C252" s="242"/>
      <c r="D252" s="232" t="s">
        <v>250</v>
      </c>
      <c r="E252" s="243" t="s">
        <v>1</v>
      </c>
      <c r="F252" s="244" t="s">
        <v>1382</v>
      </c>
      <c r="G252" s="242"/>
      <c r="H252" s="245">
        <v>2.29</v>
      </c>
      <c r="I252" s="246"/>
      <c r="J252" s="242"/>
      <c r="K252" s="242"/>
      <c r="L252" s="247"/>
      <c r="M252" s="248"/>
      <c r="N252" s="249"/>
      <c r="O252" s="249"/>
      <c r="P252" s="249"/>
      <c r="Q252" s="249"/>
      <c r="R252" s="249"/>
      <c r="S252" s="249"/>
      <c r="T252" s="250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T252" s="251" t="s">
        <v>250</v>
      </c>
      <c r="AU252" s="251" t="s">
        <v>90</v>
      </c>
      <c r="AV252" s="13" t="s">
        <v>90</v>
      </c>
      <c r="AW252" s="13" t="s">
        <v>36</v>
      </c>
      <c r="AX252" s="13" t="s">
        <v>80</v>
      </c>
      <c r="AY252" s="251" t="s">
        <v>161</v>
      </c>
    </row>
    <row r="253" s="14" customFormat="1">
      <c r="A253" s="14"/>
      <c r="B253" s="252"/>
      <c r="C253" s="253"/>
      <c r="D253" s="232" t="s">
        <v>250</v>
      </c>
      <c r="E253" s="254" t="s">
        <v>1</v>
      </c>
      <c r="F253" s="255" t="s">
        <v>253</v>
      </c>
      <c r="G253" s="253"/>
      <c r="H253" s="256">
        <v>37.830999999999996</v>
      </c>
      <c r="I253" s="257"/>
      <c r="J253" s="253"/>
      <c r="K253" s="253"/>
      <c r="L253" s="258"/>
      <c r="M253" s="259"/>
      <c r="N253" s="260"/>
      <c r="O253" s="260"/>
      <c r="P253" s="260"/>
      <c r="Q253" s="260"/>
      <c r="R253" s="260"/>
      <c r="S253" s="260"/>
      <c r="T253" s="261"/>
      <c r="U253" s="14"/>
      <c r="V253" s="14"/>
      <c r="W253" s="14"/>
      <c r="X253" s="14"/>
      <c r="Y253" s="14"/>
      <c r="Z253" s="14"/>
      <c r="AA253" s="14"/>
      <c r="AB253" s="14"/>
      <c r="AC253" s="14"/>
      <c r="AD253" s="14"/>
      <c r="AE253" s="14"/>
      <c r="AT253" s="262" t="s">
        <v>250</v>
      </c>
      <c r="AU253" s="262" t="s">
        <v>90</v>
      </c>
      <c r="AV253" s="14" t="s">
        <v>184</v>
      </c>
      <c r="AW253" s="14" t="s">
        <v>36</v>
      </c>
      <c r="AX253" s="14" t="s">
        <v>88</v>
      </c>
      <c r="AY253" s="262" t="s">
        <v>161</v>
      </c>
    </row>
    <row r="254" s="13" customFormat="1">
      <c r="A254" s="13"/>
      <c r="B254" s="241"/>
      <c r="C254" s="242"/>
      <c r="D254" s="232" t="s">
        <v>250</v>
      </c>
      <c r="E254" s="242"/>
      <c r="F254" s="244" t="s">
        <v>1383</v>
      </c>
      <c r="G254" s="242"/>
      <c r="H254" s="245">
        <v>42.182000000000002</v>
      </c>
      <c r="I254" s="246"/>
      <c r="J254" s="242"/>
      <c r="K254" s="242"/>
      <c r="L254" s="247"/>
      <c r="M254" s="248"/>
      <c r="N254" s="249"/>
      <c r="O254" s="249"/>
      <c r="P254" s="249"/>
      <c r="Q254" s="249"/>
      <c r="R254" s="249"/>
      <c r="S254" s="249"/>
      <c r="T254" s="250"/>
      <c r="U254" s="13"/>
      <c r="V254" s="13"/>
      <c r="W254" s="13"/>
      <c r="X254" s="13"/>
      <c r="Y254" s="13"/>
      <c r="Z254" s="13"/>
      <c r="AA254" s="13"/>
      <c r="AB254" s="13"/>
      <c r="AC254" s="13"/>
      <c r="AD254" s="13"/>
      <c r="AE254" s="13"/>
      <c r="AT254" s="251" t="s">
        <v>250</v>
      </c>
      <c r="AU254" s="251" t="s">
        <v>90</v>
      </c>
      <c r="AV254" s="13" t="s">
        <v>90</v>
      </c>
      <c r="AW254" s="13" t="s">
        <v>4</v>
      </c>
      <c r="AX254" s="13" t="s">
        <v>88</v>
      </c>
      <c r="AY254" s="251" t="s">
        <v>161</v>
      </c>
    </row>
    <row r="255" s="2" customFormat="1" ht="24.15" customHeight="1">
      <c r="A255" s="39"/>
      <c r="B255" s="40"/>
      <c r="C255" s="219" t="s">
        <v>1251</v>
      </c>
      <c r="D255" s="219" t="s">
        <v>164</v>
      </c>
      <c r="E255" s="220" t="s">
        <v>1088</v>
      </c>
      <c r="F255" s="221" t="s">
        <v>1089</v>
      </c>
      <c r="G255" s="222" t="s">
        <v>248</v>
      </c>
      <c r="H255" s="223">
        <v>35.451000000000001</v>
      </c>
      <c r="I255" s="224"/>
      <c r="J255" s="225">
        <f>ROUND(I255*H255,2)</f>
        <v>0</v>
      </c>
      <c r="K255" s="221" t="s">
        <v>168</v>
      </c>
      <c r="L255" s="45"/>
      <c r="M255" s="226" t="s">
        <v>1</v>
      </c>
      <c r="N255" s="227" t="s">
        <v>45</v>
      </c>
      <c r="O255" s="92"/>
      <c r="P255" s="228">
        <f>O255*H255</f>
        <v>0</v>
      </c>
      <c r="Q255" s="228">
        <v>0</v>
      </c>
      <c r="R255" s="228">
        <f>Q255*H255</f>
        <v>0</v>
      </c>
      <c r="S255" s="228">
        <v>0</v>
      </c>
      <c r="T255" s="229">
        <f>S255*H255</f>
        <v>0</v>
      </c>
      <c r="U255" s="39"/>
      <c r="V255" s="39"/>
      <c r="W255" s="39"/>
      <c r="X255" s="39"/>
      <c r="Y255" s="39"/>
      <c r="Z255" s="39"/>
      <c r="AA255" s="39"/>
      <c r="AB255" s="39"/>
      <c r="AC255" s="39"/>
      <c r="AD255" s="39"/>
      <c r="AE255" s="39"/>
      <c r="AR255" s="230" t="s">
        <v>303</v>
      </c>
      <c r="AT255" s="230" t="s">
        <v>164</v>
      </c>
      <c r="AU255" s="230" t="s">
        <v>90</v>
      </c>
      <c r="AY255" s="18" t="s">
        <v>161</v>
      </c>
      <c r="BE255" s="231">
        <f>IF(N255="základní",J255,0)</f>
        <v>0</v>
      </c>
      <c r="BF255" s="231">
        <f>IF(N255="snížená",J255,0)</f>
        <v>0</v>
      </c>
      <c r="BG255" s="231">
        <f>IF(N255="zákl. přenesená",J255,0)</f>
        <v>0</v>
      </c>
      <c r="BH255" s="231">
        <f>IF(N255="sníž. přenesená",J255,0)</f>
        <v>0</v>
      </c>
      <c r="BI255" s="231">
        <f>IF(N255="nulová",J255,0)</f>
        <v>0</v>
      </c>
      <c r="BJ255" s="18" t="s">
        <v>88</v>
      </c>
      <c r="BK255" s="231">
        <f>ROUND(I255*H255,2)</f>
        <v>0</v>
      </c>
      <c r="BL255" s="18" t="s">
        <v>303</v>
      </c>
      <c r="BM255" s="230" t="s">
        <v>1384</v>
      </c>
    </row>
    <row r="256" s="2" customFormat="1" ht="33" customHeight="1">
      <c r="A256" s="39"/>
      <c r="B256" s="40"/>
      <c r="C256" s="219" t="s">
        <v>1255</v>
      </c>
      <c r="D256" s="219" t="s">
        <v>164</v>
      </c>
      <c r="E256" s="220" t="s">
        <v>1091</v>
      </c>
      <c r="F256" s="221" t="s">
        <v>1092</v>
      </c>
      <c r="G256" s="222" t="s">
        <v>248</v>
      </c>
      <c r="H256" s="223">
        <v>35.451000000000001</v>
      </c>
      <c r="I256" s="224"/>
      <c r="J256" s="225">
        <f>ROUND(I256*H256,2)</f>
        <v>0</v>
      </c>
      <c r="K256" s="221" t="s">
        <v>168</v>
      </c>
      <c r="L256" s="45"/>
      <c r="M256" s="226" t="s">
        <v>1</v>
      </c>
      <c r="N256" s="227" t="s">
        <v>45</v>
      </c>
      <c r="O256" s="92"/>
      <c r="P256" s="228">
        <f>O256*H256</f>
        <v>0</v>
      </c>
      <c r="Q256" s="228">
        <v>0.00010000000000000001</v>
      </c>
      <c r="R256" s="228">
        <f>Q256*H256</f>
        <v>0.0035451000000000002</v>
      </c>
      <c r="S256" s="228">
        <v>0</v>
      </c>
      <c r="T256" s="229">
        <f>S256*H256</f>
        <v>0</v>
      </c>
      <c r="U256" s="39"/>
      <c r="V256" s="39"/>
      <c r="W256" s="39"/>
      <c r="X256" s="39"/>
      <c r="Y256" s="39"/>
      <c r="Z256" s="39"/>
      <c r="AA256" s="39"/>
      <c r="AB256" s="39"/>
      <c r="AC256" s="39"/>
      <c r="AD256" s="39"/>
      <c r="AE256" s="39"/>
      <c r="AR256" s="230" t="s">
        <v>303</v>
      </c>
      <c r="AT256" s="230" t="s">
        <v>164</v>
      </c>
      <c r="AU256" s="230" t="s">
        <v>90</v>
      </c>
      <c r="AY256" s="18" t="s">
        <v>161</v>
      </c>
      <c r="BE256" s="231">
        <f>IF(N256="základní",J256,0)</f>
        <v>0</v>
      </c>
      <c r="BF256" s="231">
        <f>IF(N256="snížená",J256,0)</f>
        <v>0</v>
      </c>
      <c r="BG256" s="231">
        <f>IF(N256="zákl. přenesená",J256,0)</f>
        <v>0</v>
      </c>
      <c r="BH256" s="231">
        <f>IF(N256="sníž. přenesená",J256,0)</f>
        <v>0</v>
      </c>
      <c r="BI256" s="231">
        <f>IF(N256="nulová",J256,0)</f>
        <v>0</v>
      </c>
      <c r="BJ256" s="18" t="s">
        <v>88</v>
      </c>
      <c r="BK256" s="231">
        <f>ROUND(I256*H256,2)</f>
        <v>0</v>
      </c>
      <c r="BL256" s="18" t="s">
        <v>303</v>
      </c>
      <c r="BM256" s="230" t="s">
        <v>1385</v>
      </c>
    </row>
    <row r="257" s="2" customFormat="1" ht="16.5" customHeight="1">
      <c r="A257" s="39"/>
      <c r="B257" s="40"/>
      <c r="C257" s="219" t="s">
        <v>1259</v>
      </c>
      <c r="D257" s="219" t="s">
        <v>164</v>
      </c>
      <c r="E257" s="220" t="s">
        <v>1094</v>
      </c>
      <c r="F257" s="221" t="s">
        <v>1095</v>
      </c>
      <c r="G257" s="222" t="s">
        <v>248</v>
      </c>
      <c r="H257" s="223">
        <v>35.451000000000001</v>
      </c>
      <c r="I257" s="224"/>
      <c r="J257" s="225">
        <f>ROUND(I257*H257,2)</f>
        <v>0</v>
      </c>
      <c r="K257" s="221" t="s">
        <v>168</v>
      </c>
      <c r="L257" s="45"/>
      <c r="M257" s="226" t="s">
        <v>1</v>
      </c>
      <c r="N257" s="227" t="s">
        <v>45</v>
      </c>
      <c r="O257" s="92"/>
      <c r="P257" s="228">
        <f>O257*H257</f>
        <v>0</v>
      </c>
      <c r="Q257" s="228">
        <v>3.0000000000000001E-05</v>
      </c>
      <c r="R257" s="228">
        <f>Q257*H257</f>
        <v>0.00106353</v>
      </c>
      <c r="S257" s="228">
        <v>0</v>
      </c>
      <c r="T257" s="229">
        <f>S257*H257</f>
        <v>0</v>
      </c>
      <c r="U257" s="39"/>
      <c r="V257" s="39"/>
      <c r="W257" s="39"/>
      <c r="X257" s="39"/>
      <c r="Y257" s="39"/>
      <c r="Z257" s="39"/>
      <c r="AA257" s="39"/>
      <c r="AB257" s="39"/>
      <c r="AC257" s="39"/>
      <c r="AD257" s="39"/>
      <c r="AE257" s="39"/>
      <c r="AR257" s="230" t="s">
        <v>303</v>
      </c>
      <c r="AT257" s="230" t="s">
        <v>164</v>
      </c>
      <c r="AU257" s="230" t="s">
        <v>90</v>
      </c>
      <c r="AY257" s="18" t="s">
        <v>161</v>
      </c>
      <c r="BE257" s="231">
        <f>IF(N257="základní",J257,0)</f>
        <v>0</v>
      </c>
      <c r="BF257" s="231">
        <f>IF(N257="snížená",J257,0)</f>
        <v>0</v>
      </c>
      <c r="BG257" s="231">
        <f>IF(N257="zákl. přenesená",J257,0)</f>
        <v>0</v>
      </c>
      <c r="BH257" s="231">
        <f>IF(N257="sníž. přenesená",J257,0)</f>
        <v>0</v>
      </c>
      <c r="BI257" s="231">
        <f>IF(N257="nulová",J257,0)</f>
        <v>0</v>
      </c>
      <c r="BJ257" s="18" t="s">
        <v>88</v>
      </c>
      <c r="BK257" s="231">
        <f>ROUND(I257*H257,2)</f>
        <v>0</v>
      </c>
      <c r="BL257" s="18" t="s">
        <v>303</v>
      </c>
      <c r="BM257" s="230" t="s">
        <v>1386</v>
      </c>
    </row>
    <row r="258" s="2" customFormat="1" ht="24.15" customHeight="1">
      <c r="A258" s="39"/>
      <c r="B258" s="40"/>
      <c r="C258" s="219" t="s">
        <v>772</v>
      </c>
      <c r="D258" s="219" t="s">
        <v>164</v>
      </c>
      <c r="E258" s="220" t="s">
        <v>1097</v>
      </c>
      <c r="F258" s="221" t="s">
        <v>1098</v>
      </c>
      <c r="G258" s="222" t="s">
        <v>362</v>
      </c>
      <c r="H258" s="283"/>
      <c r="I258" s="224"/>
      <c r="J258" s="225">
        <f>ROUND(I258*H258,2)</f>
        <v>0</v>
      </c>
      <c r="K258" s="221" t="s">
        <v>168</v>
      </c>
      <c r="L258" s="45"/>
      <c r="M258" s="226" t="s">
        <v>1</v>
      </c>
      <c r="N258" s="227" t="s">
        <v>45</v>
      </c>
      <c r="O258" s="92"/>
      <c r="P258" s="228">
        <f>O258*H258</f>
        <v>0</v>
      </c>
      <c r="Q258" s="228">
        <v>0</v>
      </c>
      <c r="R258" s="228">
        <f>Q258*H258</f>
        <v>0</v>
      </c>
      <c r="S258" s="228">
        <v>0</v>
      </c>
      <c r="T258" s="229">
        <f>S258*H258</f>
        <v>0</v>
      </c>
      <c r="U258" s="39"/>
      <c r="V258" s="39"/>
      <c r="W258" s="39"/>
      <c r="X258" s="39"/>
      <c r="Y258" s="39"/>
      <c r="Z258" s="39"/>
      <c r="AA258" s="39"/>
      <c r="AB258" s="39"/>
      <c r="AC258" s="39"/>
      <c r="AD258" s="39"/>
      <c r="AE258" s="39"/>
      <c r="AR258" s="230" t="s">
        <v>303</v>
      </c>
      <c r="AT258" s="230" t="s">
        <v>164</v>
      </c>
      <c r="AU258" s="230" t="s">
        <v>90</v>
      </c>
      <c r="AY258" s="18" t="s">
        <v>161</v>
      </c>
      <c r="BE258" s="231">
        <f>IF(N258="základní",J258,0)</f>
        <v>0</v>
      </c>
      <c r="BF258" s="231">
        <f>IF(N258="snížená",J258,0)</f>
        <v>0</v>
      </c>
      <c r="BG258" s="231">
        <f>IF(N258="zákl. přenesená",J258,0)</f>
        <v>0</v>
      </c>
      <c r="BH258" s="231">
        <f>IF(N258="sníž. přenesená",J258,0)</f>
        <v>0</v>
      </c>
      <c r="BI258" s="231">
        <f>IF(N258="nulová",J258,0)</f>
        <v>0</v>
      </c>
      <c r="BJ258" s="18" t="s">
        <v>88</v>
      </c>
      <c r="BK258" s="231">
        <f>ROUND(I258*H258,2)</f>
        <v>0</v>
      </c>
      <c r="BL258" s="18" t="s">
        <v>303</v>
      </c>
      <c r="BM258" s="230" t="s">
        <v>1387</v>
      </c>
    </row>
    <row r="259" s="2" customFormat="1" ht="33" customHeight="1">
      <c r="A259" s="39"/>
      <c r="B259" s="40"/>
      <c r="C259" s="219" t="s">
        <v>777</v>
      </c>
      <c r="D259" s="219" t="s">
        <v>164</v>
      </c>
      <c r="E259" s="220" t="s">
        <v>1100</v>
      </c>
      <c r="F259" s="221" t="s">
        <v>1101</v>
      </c>
      <c r="G259" s="222" t="s">
        <v>362</v>
      </c>
      <c r="H259" s="283"/>
      <c r="I259" s="224"/>
      <c r="J259" s="225">
        <f>ROUND(I259*H259,2)</f>
        <v>0</v>
      </c>
      <c r="K259" s="221" t="s">
        <v>168</v>
      </c>
      <c r="L259" s="45"/>
      <c r="M259" s="226" t="s">
        <v>1</v>
      </c>
      <c r="N259" s="227" t="s">
        <v>45</v>
      </c>
      <c r="O259" s="92"/>
      <c r="P259" s="228">
        <f>O259*H259</f>
        <v>0</v>
      </c>
      <c r="Q259" s="228">
        <v>0</v>
      </c>
      <c r="R259" s="228">
        <f>Q259*H259</f>
        <v>0</v>
      </c>
      <c r="S259" s="228">
        <v>0</v>
      </c>
      <c r="T259" s="229">
        <f>S259*H259</f>
        <v>0</v>
      </c>
      <c r="U259" s="39"/>
      <c r="V259" s="39"/>
      <c r="W259" s="39"/>
      <c r="X259" s="39"/>
      <c r="Y259" s="39"/>
      <c r="Z259" s="39"/>
      <c r="AA259" s="39"/>
      <c r="AB259" s="39"/>
      <c r="AC259" s="39"/>
      <c r="AD259" s="39"/>
      <c r="AE259" s="39"/>
      <c r="AR259" s="230" t="s">
        <v>303</v>
      </c>
      <c r="AT259" s="230" t="s">
        <v>164</v>
      </c>
      <c r="AU259" s="230" t="s">
        <v>90</v>
      </c>
      <c r="AY259" s="18" t="s">
        <v>161</v>
      </c>
      <c r="BE259" s="231">
        <f>IF(N259="základní",J259,0)</f>
        <v>0</v>
      </c>
      <c r="BF259" s="231">
        <f>IF(N259="snížená",J259,0)</f>
        <v>0</v>
      </c>
      <c r="BG259" s="231">
        <f>IF(N259="zákl. přenesená",J259,0)</f>
        <v>0</v>
      </c>
      <c r="BH259" s="231">
        <f>IF(N259="sníž. přenesená",J259,0)</f>
        <v>0</v>
      </c>
      <c r="BI259" s="231">
        <f>IF(N259="nulová",J259,0)</f>
        <v>0</v>
      </c>
      <c r="BJ259" s="18" t="s">
        <v>88</v>
      </c>
      <c r="BK259" s="231">
        <f>ROUND(I259*H259,2)</f>
        <v>0</v>
      </c>
      <c r="BL259" s="18" t="s">
        <v>303</v>
      </c>
      <c r="BM259" s="230" t="s">
        <v>1388</v>
      </c>
    </row>
    <row r="260" s="13" customFormat="1">
      <c r="A260" s="13"/>
      <c r="B260" s="241"/>
      <c r="C260" s="242"/>
      <c r="D260" s="232" t="s">
        <v>250</v>
      </c>
      <c r="E260" s="242"/>
      <c r="F260" s="244" t="s">
        <v>1389</v>
      </c>
      <c r="G260" s="242"/>
      <c r="H260" s="245">
        <v>4301.9679999999998</v>
      </c>
      <c r="I260" s="246"/>
      <c r="J260" s="242"/>
      <c r="K260" s="242"/>
      <c r="L260" s="247"/>
      <c r="M260" s="248"/>
      <c r="N260" s="249"/>
      <c r="O260" s="249"/>
      <c r="P260" s="249"/>
      <c r="Q260" s="249"/>
      <c r="R260" s="249"/>
      <c r="S260" s="249"/>
      <c r="T260" s="250"/>
      <c r="U260" s="13"/>
      <c r="V260" s="13"/>
      <c r="W260" s="13"/>
      <c r="X260" s="13"/>
      <c r="Y260" s="13"/>
      <c r="Z260" s="13"/>
      <c r="AA260" s="13"/>
      <c r="AB260" s="13"/>
      <c r="AC260" s="13"/>
      <c r="AD260" s="13"/>
      <c r="AE260" s="13"/>
      <c r="AT260" s="251" t="s">
        <v>250</v>
      </c>
      <c r="AU260" s="251" t="s">
        <v>90</v>
      </c>
      <c r="AV260" s="13" t="s">
        <v>90</v>
      </c>
      <c r="AW260" s="13" t="s">
        <v>4</v>
      </c>
      <c r="AX260" s="13" t="s">
        <v>88</v>
      </c>
      <c r="AY260" s="251" t="s">
        <v>161</v>
      </c>
    </row>
    <row r="261" s="12" customFormat="1" ht="22.8" customHeight="1">
      <c r="A261" s="12"/>
      <c r="B261" s="203"/>
      <c r="C261" s="204"/>
      <c r="D261" s="205" t="s">
        <v>79</v>
      </c>
      <c r="E261" s="217" t="s">
        <v>1104</v>
      </c>
      <c r="F261" s="217" t="s">
        <v>1105</v>
      </c>
      <c r="G261" s="204"/>
      <c r="H261" s="204"/>
      <c r="I261" s="207"/>
      <c r="J261" s="218">
        <f>BK261</f>
        <v>0</v>
      </c>
      <c r="K261" s="204"/>
      <c r="L261" s="209"/>
      <c r="M261" s="210"/>
      <c r="N261" s="211"/>
      <c r="O261" s="211"/>
      <c r="P261" s="212">
        <f>SUM(P262:P289)</f>
        <v>0</v>
      </c>
      <c r="Q261" s="211"/>
      <c r="R261" s="212">
        <f>SUM(R262:R289)</f>
        <v>0.26509109999999997</v>
      </c>
      <c r="S261" s="211"/>
      <c r="T261" s="213">
        <f>SUM(T262:T289)</f>
        <v>0.51532450000000007</v>
      </c>
      <c r="U261" s="12"/>
      <c r="V261" s="12"/>
      <c r="W261" s="12"/>
      <c r="X261" s="12"/>
      <c r="Y261" s="12"/>
      <c r="Z261" s="12"/>
      <c r="AA261" s="12"/>
      <c r="AB261" s="12"/>
      <c r="AC261" s="12"/>
      <c r="AD261" s="12"/>
      <c r="AE261" s="12"/>
      <c r="AR261" s="214" t="s">
        <v>90</v>
      </c>
      <c r="AT261" s="215" t="s">
        <v>79</v>
      </c>
      <c r="AU261" s="215" t="s">
        <v>88</v>
      </c>
      <c r="AY261" s="214" t="s">
        <v>161</v>
      </c>
      <c r="BK261" s="216">
        <f>SUM(BK262:BK289)</f>
        <v>0</v>
      </c>
    </row>
    <row r="262" s="2" customFormat="1" ht="16.5" customHeight="1">
      <c r="A262" s="39"/>
      <c r="B262" s="40"/>
      <c r="C262" s="219" t="s">
        <v>783</v>
      </c>
      <c r="D262" s="219" t="s">
        <v>164</v>
      </c>
      <c r="E262" s="220" t="s">
        <v>1107</v>
      </c>
      <c r="F262" s="221" t="s">
        <v>1108</v>
      </c>
      <c r="G262" s="222" t="s">
        <v>248</v>
      </c>
      <c r="H262" s="223">
        <v>6.3230000000000004</v>
      </c>
      <c r="I262" s="224"/>
      <c r="J262" s="225">
        <f>ROUND(I262*H262,2)</f>
        <v>0</v>
      </c>
      <c r="K262" s="221" t="s">
        <v>168</v>
      </c>
      <c r="L262" s="45"/>
      <c r="M262" s="226" t="s">
        <v>1</v>
      </c>
      <c r="N262" s="227" t="s">
        <v>45</v>
      </c>
      <c r="O262" s="92"/>
      <c r="P262" s="228">
        <f>O262*H262</f>
        <v>0</v>
      </c>
      <c r="Q262" s="228">
        <v>0</v>
      </c>
      <c r="R262" s="228">
        <f>Q262*H262</f>
        <v>0</v>
      </c>
      <c r="S262" s="228">
        <v>0</v>
      </c>
      <c r="T262" s="229">
        <f>S262*H262</f>
        <v>0</v>
      </c>
      <c r="U262" s="39"/>
      <c r="V262" s="39"/>
      <c r="W262" s="39"/>
      <c r="X262" s="39"/>
      <c r="Y262" s="39"/>
      <c r="Z262" s="39"/>
      <c r="AA262" s="39"/>
      <c r="AB262" s="39"/>
      <c r="AC262" s="39"/>
      <c r="AD262" s="39"/>
      <c r="AE262" s="39"/>
      <c r="AR262" s="230" t="s">
        <v>303</v>
      </c>
      <c r="AT262" s="230" t="s">
        <v>164</v>
      </c>
      <c r="AU262" s="230" t="s">
        <v>90</v>
      </c>
      <c r="AY262" s="18" t="s">
        <v>161</v>
      </c>
      <c r="BE262" s="231">
        <f>IF(N262="základní",J262,0)</f>
        <v>0</v>
      </c>
      <c r="BF262" s="231">
        <f>IF(N262="snížená",J262,0)</f>
        <v>0</v>
      </c>
      <c r="BG262" s="231">
        <f>IF(N262="zákl. přenesená",J262,0)</f>
        <v>0</v>
      </c>
      <c r="BH262" s="231">
        <f>IF(N262="sníž. přenesená",J262,0)</f>
        <v>0</v>
      </c>
      <c r="BI262" s="231">
        <f>IF(N262="nulová",J262,0)</f>
        <v>0</v>
      </c>
      <c r="BJ262" s="18" t="s">
        <v>88</v>
      </c>
      <c r="BK262" s="231">
        <f>ROUND(I262*H262,2)</f>
        <v>0</v>
      </c>
      <c r="BL262" s="18" t="s">
        <v>303</v>
      </c>
      <c r="BM262" s="230" t="s">
        <v>1390</v>
      </c>
    </row>
    <row r="263" s="13" customFormat="1">
      <c r="A263" s="13"/>
      <c r="B263" s="241"/>
      <c r="C263" s="242"/>
      <c r="D263" s="232" t="s">
        <v>250</v>
      </c>
      <c r="E263" s="243" t="s">
        <v>1</v>
      </c>
      <c r="F263" s="244" t="s">
        <v>1391</v>
      </c>
      <c r="G263" s="242"/>
      <c r="H263" s="245">
        <v>6.3230000000000004</v>
      </c>
      <c r="I263" s="246"/>
      <c r="J263" s="242"/>
      <c r="K263" s="242"/>
      <c r="L263" s="247"/>
      <c r="M263" s="248"/>
      <c r="N263" s="249"/>
      <c r="O263" s="249"/>
      <c r="P263" s="249"/>
      <c r="Q263" s="249"/>
      <c r="R263" s="249"/>
      <c r="S263" s="249"/>
      <c r="T263" s="250"/>
      <c r="U263" s="13"/>
      <c r="V263" s="13"/>
      <c r="W263" s="13"/>
      <c r="X263" s="13"/>
      <c r="Y263" s="13"/>
      <c r="Z263" s="13"/>
      <c r="AA263" s="13"/>
      <c r="AB263" s="13"/>
      <c r="AC263" s="13"/>
      <c r="AD263" s="13"/>
      <c r="AE263" s="13"/>
      <c r="AT263" s="251" t="s">
        <v>250</v>
      </c>
      <c r="AU263" s="251" t="s">
        <v>90</v>
      </c>
      <c r="AV263" s="13" t="s">
        <v>90</v>
      </c>
      <c r="AW263" s="13" t="s">
        <v>36</v>
      </c>
      <c r="AX263" s="13" t="s">
        <v>80</v>
      </c>
      <c r="AY263" s="251" t="s">
        <v>161</v>
      </c>
    </row>
    <row r="264" s="14" customFormat="1">
      <c r="A264" s="14"/>
      <c r="B264" s="252"/>
      <c r="C264" s="253"/>
      <c r="D264" s="232" t="s">
        <v>250</v>
      </c>
      <c r="E264" s="254" t="s">
        <v>1</v>
      </c>
      <c r="F264" s="255" t="s">
        <v>253</v>
      </c>
      <c r="G264" s="253"/>
      <c r="H264" s="256">
        <v>6.3230000000000004</v>
      </c>
      <c r="I264" s="257"/>
      <c r="J264" s="253"/>
      <c r="K264" s="253"/>
      <c r="L264" s="258"/>
      <c r="M264" s="259"/>
      <c r="N264" s="260"/>
      <c r="O264" s="260"/>
      <c r="P264" s="260"/>
      <c r="Q264" s="260"/>
      <c r="R264" s="260"/>
      <c r="S264" s="260"/>
      <c r="T264" s="261"/>
      <c r="U264" s="14"/>
      <c r="V264" s="14"/>
      <c r="W264" s="14"/>
      <c r="X264" s="14"/>
      <c r="Y264" s="14"/>
      <c r="Z264" s="14"/>
      <c r="AA264" s="14"/>
      <c r="AB264" s="14"/>
      <c r="AC264" s="14"/>
      <c r="AD264" s="14"/>
      <c r="AE264" s="14"/>
      <c r="AT264" s="262" t="s">
        <v>250</v>
      </c>
      <c r="AU264" s="262" t="s">
        <v>90</v>
      </c>
      <c r="AV264" s="14" t="s">
        <v>184</v>
      </c>
      <c r="AW264" s="14" t="s">
        <v>36</v>
      </c>
      <c r="AX264" s="14" t="s">
        <v>88</v>
      </c>
      <c r="AY264" s="262" t="s">
        <v>161</v>
      </c>
    </row>
    <row r="265" s="2" customFormat="1" ht="16.5" customHeight="1">
      <c r="A265" s="39"/>
      <c r="B265" s="40"/>
      <c r="C265" s="219" t="s">
        <v>791</v>
      </c>
      <c r="D265" s="219" t="s">
        <v>164</v>
      </c>
      <c r="E265" s="220" t="s">
        <v>1111</v>
      </c>
      <c r="F265" s="221" t="s">
        <v>1112</v>
      </c>
      <c r="G265" s="222" t="s">
        <v>248</v>
      </c>
      <c r="H265" s="223">
        <v>6.3230000000000004</v>
      </c>
      <c r="I265" s="224"/>
      <c r="J265" s="225">
        <f>ROUND(I265*H265,2)</f>
        <v>0</v>
      </c>
      <c r="K265" s="221" t="s">
        <v>168</v>
      </c>
      <c r="L265" s="45"/>
      <c r="M265" s="226" t="s">
        <v>1</v>
      </c>
      <c r="N265" s="227" t="s">
        <v>45</v>
      </c>
      <c r="O265" s="92"/>
      <c r="P265" s="228">
        <f>O265*H265</f>
        <v>0</v>
      </c>
      <c r="Q265" s="228">
        <v>0.00029999999999999997</v>
      </c>
      <c r="R265" s="228">
        <f>Q265*H265</f>
        <v>0.0018969</v>
      </c>
      <c r="S265" s="228">
        <v>0</v>
      </c>
      <c r="T265" s="229">
        <f>S265*H265</f>
        <v>0</v>
      </c>
      <c r="U265" s="39"/>
      <c r="V265" s="39"/>
      <c r="W265" s="39"/>
      <c r="X265" s="39"/>
      <c r="Y265" s="39"/>
      <c r="Z265" s="39"/>
      <c r="AA265" s="39"/>
      <c r="AB265" s="39"/>
      <c r="AC265" s="39"/>
      <c r="AD265" s="39"/>
      <c r="AE265" s="39"/>
      <c r="AR265" s="230" t="s">
        <v>303</v>
      </c>
      <c r="AT265" s="230" t="s">
        <v>164</v>
      </c>
      <c r="AU265" s="230" t="s">
        <v>90</v>
      </c>
      <c r="AY265" s="18" t="s">
        <v>161</v>
      </c>
      <c r="BE265" s="231">
        <f>IF(N265="základní",J265,0)</f>
        <v>0</v>
      </c>
      <c r="BF265" s="231">
        <f>IF(N265="snížená",J265,0)</f>
        <v>0</v>
      </c>
      <c r="BG265" s="231">
        <f>IF(N265="zákl. přenesená",J265,0)</f>
        <v>0</v>
      </c>
      <c r="BH265" s="231">
        <f>IF(N265="sníž. přenesená",J265,0)</f>
        <v>0</v>
      </c>
      <c r="BI265" s="231">
        <f>IF(N265="nulová",J265,0)</f>
        <v>0</v>
      </c>
      <c r="BJ265" s="18" t="s">
        <v>88</v>
      </c>
      <c r="BK265" s="231">
        <f>ROUND(I265*H265,2)</f>
        <v>0</v>
      </c>
      <c r="BL265" s="18" t="s">
        <v>303</v>
      </c>
      <c r="BM265" s="230" t="s">
        <v>1392</v>
      </c>
    </row>
    <row r="266" s="2" customFormat="1" ht="24.15" customHeight="1">
      <c r="A266" s="39"/>
      <c r="B266" s="40"/>
      <c r="C266" s="219" t="s">
        <v>796</v>
      </c>
      <c r="D266" s="219" t="s">
        <v>164</v>
      </c>
      <c r="E266" s="220" t="s">
        <v>1115</v>
      </c>
      <c r="F266" s="221" t="s">
        <v>1116</v>
      </c>
      <c r="G266" s="222" t="s">
        <v>248</v>
      </c>
      <c r="H266" s="223">
        <v>6.3230000000000004</v>
      </c>
      <c r="I266" s="224"/>
      <c r="J266" s="225">
        <f>ROUND(I266*H266,2)</f>
        <v>0</v>
      </c>
      <c r="K266" s="221" t="s">
        <v>168</v>
      </c>
      <c r="L266" s="45"/>
      <c r="M266" s="226" t="s">
        <v>1</v>
      </c>
      <c r="N266" s="227" t="s">
        <v>45</v>
      </c>
      <c r="O266" s="92"/>
      <c r="P266" s="228">
        <f>O266*H266</f>
        <v>0</v>
      </c>
      <c r="Q266" s="228">
        <v>0.0015</v>
      </c>
      <c r="R266" s="228">
        <f>Q266*H266</f>
        <v>0.0094845000000000016</v>
      </c>
      <c r="S266" s="228">
        <v>0</v>
      </c>
      <c r="T266" s="229">
        <f>S266*H266</f>
        <v>0</v>
      </c>
      <c r="U266" s="39"/>
      <c r="V266" s="39"/>
      <c r="W266" s="39"/>
      <c r="X266" s="39"/>
      <c r="Y266" s="39"/>
      <c r="Z266" s="39"/>
      <c r="AA266" s="39"/>
      <c r="AB266" s="39"/>
      <c r="AC266" s="39"/>
      <c r="AD266" s="39"/>
      <c r="AE266" s="39"/>
      <c r="AR266" s="230" t="s">
        <v>303</v>
      </c>
      <c r="AT266" s="230" t="s">
        <v>164</v>
      </c>
      <c r="AU266" s="230" t="s">
        <v>90</v>
      </c>
      <c r="AY266" s="18" t="s">
        <v>161</v>
      </c>
      <c r="BE266" s="231">
        <f>IF(N266="základní",J266,0)</f>
        <v>0</v>
      </c>
      <c r="BF266" s="231">
        <f>IF(N266="snížená",J266,0)</f>
        <v>0</v>
      </c>
      <c r="BG266" s="231">
        <f>IF(N266="zákl. přenesená",J266,0)</f>
        <v>0</v>
      </c>
      <c r="BH266" s="231">
        <f>IF(N266="sníž. přenesená",J266,0)</f>
        <v>0</v>
      </c>
      <c r="BI266" s="231">
        <f>IF(N266="nulová",J266,0)</f>
        <v>0</v>
      </c>
      <c r="BJ266" s="18" t="s">
        <v>88</v>
      </c>
      <c r="BK266" s="231">
        <f>ROUND(I266*H266,2)</f>
        <v>0</v>
      </c>
      <c r="BL266" s="18" t="s">
        <v>303</v>
      </c>
      <c r="BM266" s="230" t="s">
        <v>1393</v>
      </c>
    </row>
    <row r="267" s="2" customFormat="1" ht="16.5" customHeight="1">
      <c r="A267" s="39"/>
      <c r="B267" s="40"/>
      <c r="C267" s="219" t="s">
        <v>800</v>
      </c>
      <c r="D267" s="219" t="s">
        <v>164</v>
      </c>
      <c r="E267" s="220" t="s">
        <v>1119</v>
      </c>
      <c r="F267" s="221" t="s">
        <v>1120</v>
      </c>
      <c r="G267" s="222" t="s">
        <v>256</v>
      </c>
      <c r="H267" s="223">
        <v>1</v>
      </c>
      <c r="I267" s="224"/>
      <c r="J267" s="225">
        <f>ROUND(I267*H267,2)</f>
        <v>0</v>
      </c>
      <c r="K267" s="221" t="s">
        <v>168</v>
      </c>
      <c r="L267" s="45"/>
      <c r="M267" s="226" t="s">
        <v>1</v>
      </c>
      <c r="N267" s="227" t="s">
        <v>45</v>
      </c>
      <c r="O267" s="92"/>
      <c r="P267" s="228">
        <f>O267*H267</f>
        <v>0</v>
      </c>
      <c r="Q267" s="228">
        <v>0.00021000000000000001</v>
      </c>
      <c r="R267" s="228">
        <f>Q267*H267</f>
        <v>0.00021000000000000001</v>
      </c>
      <c r="S267" s="228">
        <v>0</v>
      </c>
      <c r="T267" s="229">
        <f>S267*H267</f>
        <v>0</v>
      </c>
      <c r="U267" s="39"/>
      <c r="V267" s="39"/>
      <c r="W267" s="39"/>
      <c r="X267" s="39"/>
      <c r="Y267" s="39"/>
      <c r="Z267" s="39"/>
      <c r="AA267" s="39"/>
      <c r="AB267" s="39"/>
      <c r="AC267" s="39"/>
      <c r="AD267" s="39"/>
      <c r="AE267" s="39"/>
      <c r="AR267" s="230" t="s">
        <v>303</v>
      </c>
      <c r="AT267" s="230" t="s">
        <v>164</v>
      </c>
      <c r="AU267" s="230" t="s">
        <v>90</v>
      </c>
      <c r="AY267" s="18" t="s">
        <v>161</v>
      </c>
      <c r="BE267" s="231">
        <f>IF(N267="základní",J267,0)</f>
        <v>0</v>
      </c>
      <c r="BF267" s="231">
        <f>IF(N267="snížená",J267,0)</f>
        <v>0</v>
      </c>
      <c r="BG267" s="231">
        <f>IF(N267="zákl. přenesená",J267,0)</f>
        <v>0</v>
      </c>
      <c r="BH267" s="231">
        <f>IF(N267="sníž. přenesená",J267,0)</f>
        <v>0</v>
      </c>
      <c r="BI267" s="231">
        <f>IF(N267="nulová",J267,0)</f>
        <v>0</v>
      </c>
      <c r="BJ267" s="18" t="s">
        <v>88</v>
      </c>
      <c r="BK267" s="231">
        <f>ROUND(I267*H267,2)</f>
        <v>0</v>
      </c>
      <c r="BL267" s="18" t="s">
        <v>303</v>
      </c>
      <c r="BM267" s="230" t="s">
        <v>1394</v>
      </c>
    </row>
    <row r="268" s="2" customFormat="1" ht="24.15" customHeight="1">
      <c r="A268" s="39"/>
      <c r="B268" s="40"/>
      <c r="C268" s="219" t="s">
        <v>804</v>
      </c>
      <c r="D268" s="219" t="s">
        <v>164</v>
      </c>
      <c r="E268" s="220" t="s">
        <v>1123</v>
      </c>
      <c r="F268" s="221" t="s">
        <v>1124</v>
      </c>
      <c r="G268" s="222" t="s">
        <v>256</v>
      </c>
      <c r="H268" s="223">
        <v>3</v>
      </c>
      <c r="I268" s="224"/>
      <c r="J268" s="225">
        <f>ROUND(I268*H268,2)</f>
        <v>0</v>
      </c>
      <c r="K268" s="221" t="s">
        <v>168</v>
      </c>
      <c r="L268" s="45"/>
      <c r="M268" s="226" t="s">
        <v>1</v>
      </c>
      <c r="N268" s="227" t="s">
        <v>45</v>
      </c>
      <c r="O268" s="92"/>
      <c r="P268" s="228">
        <f>O268*H268</f>
        <v>0</v>
      </c>
      <c r="Q268" s="228">
        <v>0.00021000000000000001</v>
      </c>
      <c r="R268" s="228">
        <f>Q268*H268</f>
        <v>0.00063000000000000003</v>
      </c>
      <c r="S268" s="228">
        <v>0</v>
      </c>
      <c r="T268" s="229">
        <f>S268*H268</f>
        <v>0</v>
      </c>
      <c r="U268" s="39"/>
      <c r="V268" s="39"/>
      <c r="W268" s="39"/>
      <c r="X268" s="39"/>
      <c r="Y268" s="39"/>
      <c r="Z268" s="39"/>
      <c r="AA268" s="39"/>
      <c r="AB268" s="39"/>
      <c r="AC268" s="39"/>
      <c r="AD268" s="39"/>
      <c r="AE268" s="39"/>
      <c r="AR268" s="230" t="s">
        <v>303</v>
      </c>
      <c r="AT268" s="230" t="s">
        <v>164</v>
      </c>
      <c r="AU268" s="230" t="s">
        <v>90</v>
      </c>
      <c r="AY268" s="18" t="s">
        <v>161</v>
      </c>
      <c r="BE268" s="231">
        <f>IF(N268="základní",J268,0)</f>
        <v>0</v>
      </c>
      <c r="BF268" s="231">
        <f>IF(N268="snížená",J268,0)</f>
        <v>0</v>
      </c>
      <c r="BG268" s="231">
        <f>IF(N268="zákl. přenesená",J268,0)</f>
        <v>0</v>
      </c>
      <c r="BH268" s="231">
        <f>IF(N268="sníž. přenesená",J268,0)</f>
        <v>0</v>
      </c>
      <c r="BI268" s="231">
        <f>IF(N268="nulová",J268,0)</f>
        <v>0</v>
      </c>
      <c r="BJ268" s="18" t="s">
        <v>88</v>
      </c>
      <c r="BK268" s="231">
        <f>ROUND(I268*H268,2)</f>
        <v>0</v>
      </c>
      <c r="BL268" s="18" t="s">
        <v>303</v>
      </c>
      <c r="BM268" s="230" t="s">
        <v>1395</v>
      </c>
    </row>
    <row r="269" s="2" customFormat="1" ht="24.15" customHeight="1">
      <c r="A269" s="39"/>
      <c r="B269" s="40"/>
      <c r="C269" s="219" t="s">
        <v>808</v>
      </c>
      <c r="D269" s="219" t="s">
        <v>164</v>
      </c>
      <c r="E269" s="220" t="s">
        <v>1127</v>
      </c>
      <c r="F269" s="221" t="s">
        <v>1128</v>
      </c>
      <c r="G269" s="222" t="s">
        <v>441</v>
      </c>
      <c r="H269" s="223">
        <v>3.3130000000000002</v>
      </c>
      <c r="I269" s="224"/>
      <c r="J269" s="225">
        <f>ROUND(I269*H269,2)</f>
        <v>0</v>
      </c>
      <c r="K269" s="221" t="s">
        <v>168</v>
      </c>
      <c r="L269" s="45"/>
      <c r="M269" s="226" t="s">
        <v>1</v>
      </c>
      <c r="N269" s="227" t="s">
        <v>45</v>
      </c>
      <c r="O269" s="92"/>
      <c r="P269" s="228">
        <f>O269*H269</f>
        <v>0</v>
      </c>
      <c r="Q269" s="228">
        <v>0.00142</v>
      </c>
      <c r="R269" s="228">
        <f>Q269*H269</f>
        <v>0.0047044600000000006</v>
      </c>
      <c r="S269" s="228">
        <v>0</v>
      </c>
      <c r="T269" s="229">
        <f>S269*H269</f>
        <v>0</v>
      </c>
      <c r="U269" s="39"/>
      <c r="V269" s="39"/>
      <c r="W269" s="39"/>
      <c r="X269" s="39"/>
      <c r="Y269" s="39"/>
      <c r="Z269" s="39"/>
      <c r="AA269" s="39"/>
      <c r="AB269" s="39"/>
      <c r="AC269" s="39"/>
      <c r="AD269" s="39"/>
      <c r="AE269" s="39"/>
      <c r="AR269" s="230" t="s">
        <v>303</v>
      </c>
      <c r="AT269" s="230" t="s">
        <v>164</v>
      </c>
      <c r="AU269" s="230" t="s">
        <v>90</v>
      </c>
      <c r="AY269" s="18" t="s">
        <v>161</v>
      </c>
      <c r="BE269" s="231">
        <f>IF(N269="základní",J269,0)</f>
        <v>0</v>
      </c>
      <c r="BF269" s="231">
        <f>IF(N269="snížená",J269,0)</f>
        <v>0</v>
      </c>
      <c r="BG269" s="231">
        <f>IF(N269="zákl. přenesená",J269,0)</f>
        <v>0</v>
      </c>
      <c r="BH269" s="231">
        <f>IF(N269="sníž. přenesená",J269,0)</f>
        <v>0</v>
      </c>
      <c r="BI269" s="231">
        <f>IF(N269="nulová",J269,0)</f>
        <v>0</v>
      </c>
      <c r="BJ269" s="18" t="s">
        <v>88</v>
      </c>
      <c r="BK269" s="231">
        <f>ROUND(I269*H269,2)</f>
        <v>0</v>
      </c>
      <c r="BL269" s="18" t="s">
        <v>303</v>
      </c>
      <c r="BM269" s="230" t="s">
        <v>1396</v>
      </c>
    </row>
    <row r="270" s="2" customFormat="1" ht="16.5" customHeight="1">
      <c r="A270" s="39"/>
      <c r="B270" s="40"/>
      <c r="C270" s="219" t="s">
        <v>815</v>
      </c>
      <c r="D270" s="219" t="s">
        <v>164</v>
      </c>
      <c r="E270" s="220" t="s">
        <v>1131</v>
      </c>
      <c r="F270" s="221" t="s">
        <v>1132</v>
      </c>
      <c r="G270" s="222" t="s">
        <v>248</v>
      </c>
      <c r="H270" s="223">
        <v>6.3230000000000004</v>
      </c>
      <c r="I270" s="224"/>
      <c r="J270" s="225">
        <f>ROUND(I270*H270,2)</f>
        <v>0</v>
      </c>
      <c r="K270" s="221" t="s">
        <v>168</v>
      </c>
      <c r="L270" s="45"/>
      <c r="M270" s="226" t="s">
        <v>1</v>
      </c>
      <c r="N270" s="227" t="s">
        <v>45</v>
      </c>
      <c r="O270" s="92"/>
      <c r="P270" s="228">
        <f>O270*H270</f>
        <v>0</v>
      </c>
      <c r="Q270" s="228">
        <v>0.0044999999999999997</v>
      </c>
      <c r="R270" s="228">
        <f>Q270*H270</f>
        <v>0.0284535</v>
      </c>
      <c r="S270" s="228">
        <v>0</v>
      </c>
      <c r="T270" s="229">
        <f>S270*H270</f>
        <v>0</v>
      </c>
      <c r="U270" s="39"/>
      <c r="V270" s="39"/>
      <c r="W270" s="39"/>
      <c r="X270" s="39"/>
      <c r="Y270" s="39"/>
      <c r="Z270" s="39"/>
      <c r="AA270" s="39"/>
      <c r="AB270" s="39"/>
      <c r="AC270" s="39"/>
      <c r="AD270" s="39"/>
      <c r="AE270" s="39"/>
      <c r="AR270" s="230" t="s">
        <v>303</v>
      </c>
      <c r="AT270" s="230" t="s">
        <v>164</v>
      </c>
      <c r="AU270" s="230" t="s">
        <v>90</v>
      </c>
      <c r="AY270" s="18" t="s">
        <v>161</v>
      </c>
      <c r="BE270" s="231">
        <f>IF(N270="základní",J270,0)</f>
        <v>0</v>
      </c>
      <c r="BF270" s="231">
        <f>IF(N270="snížená",J270,0)</f>
        <v>0</v>
      </c>
      <c r="BG270" s="231">
        <f>IF(N270="zákl. přenesená",J270,0)</f>
        <v>0</v>
      </c>
      <c r="BH270" s="231">
        <f>IF(N270="sníž. přenesená",J270,0)</f>
        <v>0</v>
      </c>
      <c r="BI270" s="231">
        <f>IF(N270="nulová",J270,0)</f>
        <v>0</v>
      </c>
      <c r="BJ270" s="18" t="s">
        <v>88</v>
      </c>
      <c r="BK270" s="231">
        <f>ROUND(I270*H270,2)</f>
        <v>0</v>
      </c>
      <c r="BL270" s="18" t="s">
        <v>303</v>
      </c>
      <c r="BM270" s="230" t="s">
        <v>1397</v>
      </c>
    </row>
    <row r="271" s="2" customFormat="1" ht="24.15" customHeight="1">
      <c r="A271" s="39"/>
      <c r="B271" s="40"/>
      <c r="C271" s="219" t="s">
        <v>1106</v>
      </c>
      <c r="D271" s="219" t="s">
        <v>164</v>
      </c>
      <c r="E271" s="220" t="s">
        <v>1135</v>
      </c>
      <c r="F271" s="221" t="s">
        <v>1136</v>
      </c>
      <c r="G271" s="222" t="s">
        <v>248</v>
      </c>
      <c r="H271" s="223">
        <v>44.261000000000003</v>
      </c>
      <c r="I271" s="224"/>
      <c r="J271" s="225">
        <f>ROUND(I271*H271,2)</f>
        <v>0</v>
      </c>
      <c r="K271" s="221" t="s">
        <v>168</v>
      </c>
      <c r="L271" s="45"/>
      <c r="M271" s="226" t="s">
        <v>1</v>
      </c>
      <c r="N271" s="227" t="s">
        <v>45</v>
      </c>
      <c r="O271" s="92"/>
      <c r="P271" s="228">
        <f>O271*H271</f>
        <v>0</v>
      </c>
      <c r="Q271" s="228">
        <v>0.0014499999999999999</v>
      </c>
      <c r="R271" s="228">
        <f>Q271*H271</f>
        <v>0.064178449999999998</v>
      </c>
      <c r="S271" s="228">
        <v>0</v>
      </c>
      <c r="T271" s="229">
        <f>S271*H271</f>
        <v>0</v>
      </c>
      <c r="U271" s="39"/>
      <c r="V271" s="39"/>
      <c r="W271" s="39"/>
      <c r="X271" s="39"/>
      <c r="Y271" s="39"/>
      <c r="Z271" s="39"/>
      <c r="AA271" s="39"/>
      <c r="AB271" s="39"/>
      <c r="AC271" s="39"/>
      <c r="AD271" s="39"/>
      <c r="AE271" s="39"/>
      <c r="AR271" s="230" t="s">
        <v>303</v>
      </c>
      <c r="AT271" s="230" t="s">
        <v>164</v>
      </c>
      <c r="AU271" s="230" t="s">
        <v>90</v>
      </c>
      <c r="AY271" s="18" t="s">
        <v>161</v>
      </c>
      <c r="BE271" s="231">
        <f>IF(N271="základní",J271,0)</f>
        <v>0</v>
      </c>
      <c r="BF271" s="231">
        <f>IF(N271="snížená",J271,0)</f>
        <v>0</v>
      </c>
      <c r="BG271" s="231">
        <f>IF(N271="zákl. přenesená",J271,0)</f>
        <v>0</v>
      </c>
      <c r="BH271" s="231">
        <f>IF(N271="sníž. přenesená",J271,0)</f>
        <v>0</v>
      </c>
      <c r="BI271" s="231">
        <f>IF(N271="nulová",J271,0)</f>
        <v>0</v>
      </c>
      <c r="BJ271" s="18" t="s">
        <v>88</v>
      </c>
      <c r="BK271" s="231">
        <f>ROUND(I271*H271,2)</f>
        <v>0</v>
      </c>
      <c r="BL271" s="18" t="s">
        <v>303</v>
      </c>
      <c r="BM271" s="230" t="s">
        <v>1398</v>
      </c>
    </row>
    <row r="272" s="2" customFormat="1">
      <c r="A272" s="39"/>
      <c r="B272" s="40"/>
      <c r="C272" s="41"/>
      <c r="D272" s="232" t="s">
        <v>171</v>
      </c>
      <c r="E272" s="41"/>
      <c r="F272" s="233" t="s">
        <v>1138</v>
      </c>
      <c r="G272" s="41"/>
      <c r="H272" s="41"/>
      <c r="I272" s="234"/>
      <c r="J272" s="41"/>
      <c r="K272" s="41"/>
      <c r="L272" s="45"/>
      <c r="M272" s="235"/>
      <c r="N272" s="236"/>
      <c r="O272" s="92"/>
      <c r="P272" s="92"/>
      <c r="Q272" s="92"/>
      <c r="R272" s="92"/>
      <c r="S272" s="92"/>
      <c r="T272" s="93"/>
      <c r="U272" s="39"/>
      <c r="V272" s="39"/>
      <c r="W272" s="39"/>
      <c r="X272" s="39"/>
      <c r="Y272" s="39"/>
      <c r="Z272" s="39"/>
      <c r="AA272" s="39"/>
      <c r="AB272" s="39"/>
      <c r="AC272" s="39"/>
      <c r="AD272" s="39"/>
      <c r="AE272" s="39"/>
      <c r="AT272" s="18" t="s">
        <v>171</v>
      </c>
      <c r="AU272" s="18" t="s">
        <v>90</v>
      </c>
    </row>
    <row r="273" s="13" customFormat="1">
      <c r="A273" s="13"/>
      <c r="B273" s="241"/>
      <c r="C273" s="242"/>
      <c r="D273" s="232" t="s">
        <v>250</v>
      </c>
      <c r="E273" s="242"/>
      <c r="F273" s="244" t="s">
        <v>1399</v>
      </c>
      <c r="G273" s="242"/>
      <c r="H273" s="245">
        <v>44.261000000000003</v>
      </c>
      <c r="I273" s="246"/>
      <c r="J273" s="242"/>
      <c r="K273" s="242"/>
      <c r="L273" s="247"/>
      <c r="M273" s="248"/>
      <c r="N273" s="249"/>
      <c r="O273" s="249"/>
      <c r="P273" s="249"/>
      <c r="Q273" s="249"/>
      <c r="R273" s="249"/>
      <c r="S273" s="249"/>
      <c r="T273" s="250"/>
      <c r="U273" s="13"/>
      <c r="V273" s="13"/>
      <c r="W273" s="13"/>
      <c r="X273" s="13"/>
      <c r="Y273" s="13"/>
      <c r="Z273" s="13"/>
      <c r="AA273" s="13"/>
      <c r="AB273" s="13"/>
      <c r="AC273" s="13"/>
      <c r="AD273" s="13"/>
      <c r="AE273" s="13"/>
      <c r="AT273" s="251" t="s">
        <v>250</v>
      </c>
      <c r="AU273" s="251" t="s">
        <v>90</v>
      </c>
      <c r="AV273" s="13" t="s">
        <v>90</v>
      </c>
      <c r="AW273" s="13" t="s">
        <v>4</v>
      </c>
      <c r="AX273" s="13" t="s">
        <v>88</v>
      </c>
      <c r="AY273" s="251" t="s">
        <v>161</v>
      </c>
    </row>
    <row r="274" s="2" customFormat="1" ht="24.15" customHeight="1">
      <c r="A274" s="39"/>
      <c r="B274" s="40"/>
      <c r="C274" s="219" t="s">
        <v>1110</v>
      </c>
      <c r="D274" s="219" t="s">
        <v>164</v>
      </c>
      <c r="E274" s="220" t="s">
        <v>1141</v>
      </c>
      <c r="F274" s="221" t="s">
        <v>1142</v>
      </c>
      <c r="G274" s="222" t="s">
        <v>248</v>
      </c>
      <c r="H274" s="223">
        <v>6.3230000000000004</v>
      </c>
      <c r="I274" s="224"/>
      <c r="J274" s="225">
        <f>ROUND(I274*H274,2)</f>
        <v>0</v>
      </c>
      <c r="K274" s="221" t="s">
        <v>168</v>
      </c>
      <c r="L274" s="45"/>
      <c r="M274" s="226" t="s">
        <v>1</v>
      </c>
      <c r="N274" s="227" t="s">
        <v>45</v>
      </c>
      <c r="O274" s="92"/>
      <c r="P274" s="228">
        <f>O274*H274</f>
        <v>0</v>
      </c>
      <c r="Q274" s="228">
        <v>0</v>
      </c>
      <c r="R274" s="228">
        <f>Q274*H274</f>
        <v>0</v>
      </c>
      <c r="S274" s="228">
        <v>0.081500000000000003</v>
      </c>
      <c r="T274" s="229">
        <f>S274*H274</f>
        <v>0.51532450000000007</v>
      </c>
      <c r="U274" s="39"/>
      <c r="V274" s="39"/>
      <c r="W274" s="39"/>
      <c r="X274" s="39"/>
      <c r="Y274" s="39"/>
      <c r="Z274" s="39"/>
      <c r="AA274" s="39"/>
      <c r="AB274" s="39"/>
      <c r="AC274" s="39"/>
      <c r="AD274" s="39"/>
      <c r="AE274" s="39"/>
      <c r="AR274" s="230" t="s">
        <v>303</v>
      </c>
      <c r="AT274" s="230" t="s">
        <v>164</v>
      </c>
      <c r="AU274" s="230" t="s">
        <v>90</v>
      </c>
      <c r="AY274" s="18" t="s">
        <v>161</v>
      </c>
      <c r="BE274" s="231">
        <f>IF(N274="základní",J274,0)</f>
        <v>0</v>
      </c>
      <c r="BF274" s="231">
        <f>IF(N274="snížená",J274,0)</f>
        <v>0</v>
      </c>
      <c r="BG274" s="231">
        <f>IF(N274="zákl. přenesená",J274,0)</f>
        <v>0</v>
      </c>
      <c r="BH274" s="231">
        <f>IF(N274="sníž. přenesená",J274,0)</f>
        <v>0</v>
      </c>
      <c r="BI274" s="231">
        <f>IF(N274="nulová",J274,0)</f>
        <v>0</v>
      </c>
      <c r="BJ274" s="18" t="s">
        <v>88</v>
      </c>
      <c r="BK274" s="231">
        <f>ROUND(I274*H274,2)</f>
        <v>0</v>
      </c>
      <c r="BL274" s="18" t="s">
        <v>303</v>
      </c>
      <c r="BM274" s="230" t="s">
        <v>1400</v>
      </c>
    </row>
    <row r="275" s="2" customFormat="1" ht="33" customHeight="1">
      <c r="A275" s="39"/>
      <c r="B275" s="40"/>
      <c r="C275" s="219" t="s">
        <v>1114</v>
      </c>
      <c r="D275" s="219" t="s">
        <v>164</v>
      </c>
      <c r="E275" s="220" t="s">
        <v>1146</v>
      </c>
      <c r="F275" s="221" t="s">
        <v>1147</v>
      </c>
      <c r="G275" s="222" t="s">
        <v>248</v>
      </c>
      <c r="H275" s="223">
        <v>6.3230000000000004</v>
      </c>
      <c r="I275" s="224"/>
      <c r="J275" s="225">
        <f>ROUND(I275*H275,2)</f>
        <v>0</v>
      </c>
      <c r="K275" s="221" t="s">
        <v>168</v>
      </c>
      <c r="L275" s="45"/>
      <c r="M275" s="226" t="s">
        <v>1</v>
      </c>
      <c r="N275" s="227" t="s">
        <v>45</v>
      </c>
      <c r="O275" s="92"/>
      <c r="P275" s="228">
        <f>O275*H275</f>
        <v>0</v>
      </c>
      <c r="Q275" s="228">
        <v>0.0053800000000000002</v>
      </c>
      <c r="R275" s="228">
        <f>Q275*H275</f>
        <v>0.034017740000000005</v>
      </c>
      <c r="S275" s="228">
        <v>0</v>
      </c>
      <c r="T275" s="229">
        <f>S275*H275</f>
        <v>0</v>
      </c>
      <c r="U275" s="39"/>
      <c r="V275" s="39"/>
      <c r="W275" s="39"/>
      <c r="X275" s="39"/>
      <c r="Y275" s="39"/>
      <c r="Z275" s="39"/>
      <c r="AA275" s="39"/>
      <c r="AB275" s="39"/>
      <c r="AC275" s="39"/>
      <c r="AD275" s="39"/>
      <c r="AE275" s="39"/>
      <c r="AR275" s="230" t="s">
        <v>303</v>
      </c>
      <c r="AT275" s="230" t="s">
        <v>164</v>
      </c>
      <c r="AU275" s="230" t="s">
        <v>90</v>
      </c>
      <c r="AY275" s="18" t="s">
        <v>161</v>
      </c>
      <c r="BE275" s="231">
        <f>IF(N275="základní",J275,0)</f>
        <v>0</v>
      </c>
      <c r="BF275" s="231">
        <f>IF(N275="snížená",J275,0)</f>
        <v>0</v>
      </c>
      <c r="BG275" s="231">
        <f>IF(N275="zákl. přenesená",J275,0)</f>
        <v>0</v>
      </c>
      <c r="BH275" s="231">
        <f>IF(N275="sníž. přenesená",J275,0)</f>
        <v>0</v>
      </c>
      <c r="BI275" s="231">
        <f>IF(N275="nulová",J275,0)</f>
        <v>0</v>
      </c>
      <c r="BJ275" s="18" t="s">
        <v>88</v>
      </c>
      <c r="BK275" s="231">
        <f>ROUND(I275*H275,2)</f>
        <v>0</v>
      </c>
      <c r="BL275" s="18" t="s">
        <v>303</v>
      </c>
      <c r="BM275" s="230" t="s">
        <v>1401</v>
      </c>
    </row>
    <row r="276" s="2" customFormat="1" ht="24.15" customHeight="1">
      <c r="A276" s="39"/>
      <c r="B276" s="40"/>
      <c r="C276" s="263" t="s">
        <v>1118</v>
      </c>
      <c r="D276" s="263" t="s">
        <v>261</v>
      </c>
      <c r="E276" s="264" t="s">
        <v>1150</v>
      </c>
      <c r="F276" s="265" t="s">
        <v>1151</v>
      </c>
      <c r="G276" s="266" t="s">
        <v>248</v>
      </c>
      <c r="H276" s="267">
        <v>7.2709999999999999</v>
      </c>
      <c r="I276" s="268"/>
      <c r="J276" s="269">
        <f>ROUND(I276*H276,2)</f>
        <v>0</v>
      </c>
      <c r="K276" s="265" t="s">
        <v>168</v>
      </c>
      <c r="L276" s="270"/>
      <c r="M276" s="271" t="s">
        <v>1</v>
      </c>
      <c r="N276" s="272" t="s">
        <v>45</v>
      </c>
      <c r="O276" s="92"/>
      <c r="P276" s="228">
        <f>O276*H276</f>
        <v>0</v>
      </c>
      <c r="Q276" s="228">
        <v>0.016</v>
      </c>
      <c r="R276" s="228">
        <f>Q276*H276</f>
        <v>0.116336</v>
      </c>
      <c r="S276" s="228">
        <v>0</v>
      </c>
      <c r="T276" s="229">
        <f>S276*H276</f>
        <v>0</v>
      </c>
      <c r="U276" s="39"/>
      <c r="V276" s="39"/>
      <c r="W276" s="39"/>
      <c r="X276" s="39"/>
      <c r="Y276" s="39"/>
      <c r="Z276" s="39"/>
      <c r="AA276" s="39"/>
      <c r="AB276" s="39"/>
      <c r="AC276" s="39"/>
      <c r="AD276" s="39"/>
      <c r="AE276" s="39"/>
      <c r="AR276" s="230" t="s">
        <v>309</v>
      </c>
      <c r="AT276" s="230" t="s">
        <v>261</v>
      </c>
      <c r="AU276" s="230" t="s">
        <v>90</v>
      </c>
      <c r="AY276" s="18" t="s">
        <v>161</v>
      </c>
      <c r="BE276" s="231">
        <f>IF(N276="základní",J276,0)</f>
        <v>0</v>
      </c>
      <c r="BF276" s="231">
        <f>IF(N276="snížená",J276,0)</f>
        <v>0</v>
      </c>
      <c r="BG276" s="231">
        <f>IF(N276="zákl. přenesená",J276,0)</f>
        <v>0</v>
      </c>
      <c r="BH276" s="231">
        <f>IF(N276="sníž. přenesená",J276,0)</f>
        <v>0</v>
      </c>
      <c r="BI276" s="231">
        <f>IF(N276="nulová",J276,0)</f>
        <v>0</v>
      </c>
      <c r="BJ276" s="18" t="s">
        <v>88</v>
      </c>
      <c r="BK276" s="231">
        <f>ROUND(I276*H276,2)</f>
        <v>0</v>
      </c>
      <c r="BL276" s="18" t="s">
        <v>303</v>
      </c>
      <c r="BM276" s="230" t="s">
        <v>1402</v>
      </c>
    </row>
    <row r="277" s="13" customFormat="1">
      <c r="A277" s="13"/>
      <c r="B277" s="241"/>
      <c r="C277" s="242"/>
      <c r="D277" s="232" t="s">
        <v>250</v>
      </c>
      <c r="E277" s="242"/>
      <c r="F277" s="244" t="s">
        <v>1403</v>
      </c>
      <c r="G277" s="242"/>
      <c r="H277" s="245">
        <v>7.2709999999999999</v>
      </c>
      <c r="I277" s="246"/>
      <c r="J277" s="242"/>
      <c r="K277" s="242"/>
      <c r="L277" s="247"/>
      <c r="M277" s="248"/>
      <c r="N277" s="249"/>
      <c r="O277" s="249"/>
      <c r="P277" s="249"/>
      <c r="Q277" s="249"/>
      <c r="R277" s="249"/>
      <c r="S277" s="249"/>
      <c r="T277" s="250"/>
      <c r="U277" s="13"/>
      <c r="V277" s="13"/>
      <c r="W277" s="13"/>
      <c r="X277" s="13"/>
      <c r="Y277" s="13"/>
      <c r="Z277" s="13"/>
      <c r="AA277" s="13"/>
      <c r="AB277" s="13"/>
      <c r="AC277" s="13"/>
      <c r="AD277" s="13"/>
      <c r="AE277" s="13"/>
      <c r="AT277" s="251" t="s">
        <v>250</v>
      </c>
      <c r="AU277" s="251" t="s">
        <v>90</v>
      </c>
      <c r="AV277" s="13" t="s">
        <v>90</v>
      </c>
      <c r="AW277" s="13" t="s">
        <v>4</v>
      </c>
      <c r="AX277" s="13" t="s">
        <v>88</v>
      </c>
      <c r="AY277" s="251" t="s">
        <v>161</v>
      </c>
    </row>
    <row r="278" s="2" customFormat="1" ht="33" customHeight="1">
      <c r="A278" s="39"/>
      <c r="B278" s="40"/>
      <c r="C278" s="219" t="s">
        <v>1122</v>
      </c>
      <c r="D278" s="219" t="s">
        <v>164</v>
      </c>
      <c r="E278" s="220" t="s">
        <v>1155</v>
      </c>
      <c r="F278" s="221" t="s">
        <v>1156</v>
      </c>
      <c r="G278" s="222" t="s">
        <v>248</v>
      </c>
      <c r="H278" s="223">
        <v>6.3230000000000004</v>
      </c>
      <c r="I278" s="224"/>
      <c r="J278" s="225">
        <f>ROUND(I278*H278,2)</f>
        <v>0</v>
      </c>
      <c r="K278" s="221" t="s">
        <v>168</v>
      </c>
      <c r="L278" s="45"/>
      <c r="M278" s="226" t="s">
        <v>1</v>
      </c>
      <c r="N278" s="227" t="s">
        <v>45</v>
      </c>
      <c r="O278" s="92"/>
      <c r="P278" s="228">
        <f>O278*H278</f>
        <v>0</v>
      </c>
      <c r="Q278" s="228">
        <v>0</v>
      </c>
      <c r="R278" s="228">
        <f>Q278*H278</f>
        <v>0</v>
      </c>
      <c r="S278" s="228">
        <v>0</v>
      </c>
      <c r="T278" s="229">
        <f>S278*H278</f>
        <v>0</v>
      </c>
      <c r="U278" s="39"/>
      <c r="V278" s="39"/>
      <c r="W278" s="39"/>
      <c r="X278" s="39"/>
      <c r="Y278" s="39"/>
      <c r="Z278" s="39"/>
      <c r="AA278" s="39"/>
      <c r="AB278" s="39"/>
      <c r="AC278" s="39"/>
      <c r="AD278" s="39"/>
      <c r="AE278" s="39"/>
      <c r="AR278" s="230" t="s">
        <v>303</v>
      </c>
      <c r="AT278" s="230" t="s">
        <v>164</v>
      </c>
      <c r="AU278" s="230" t="s">
        <v>90</v>
      </c>
      <c r="AY278" s="18" t="s">
        <v>161</v>
      </c>
      <c r="BE278" s="231">
        <f>IF(N278="základní",J278,0)</f>
        <v>0</v>
      </c>
      <c r="BF278" s="231">
        <f>IF(N278="snížená",J278,0)</f>
        <v>0</v>
      </c>
      <c r="BG278" s="231">
        <f>IF(N278="zákl. přenesená",J278,0)</f>
        <v>0</v>
      </c>
      <c r="BH278" s="231">
        <f>IF(N278="sníž. přenesená",J278,0)</f>
        <v>0</v>
      </c>
      <c r="BI278" s="231">
        <f>IF(N278="nulová",J278,0)</f>
        <v>0</v>
      </c>
      <c r="BJ278" s="18" t="s">
        <v>88</v>
      </c>
      <c r="BK278" s="231">
        <f>ROUND(I278*H278,2)</f>
        <v>0</v>
      </c>
      <c r="BL278" s="18" t="s">
        <v>303</v>
      </c>
      <c r="BM278" s="230" t="s">
        <v>1404</v>
      </c>
    </row>
    <row r="279" s="2" customFormat="1" ht="33" customHeight="1">
      <c r="A279" s="39"/>
      <c r="B279" s="40"/>
      <c r="C279" s="219" t="s">
        <v>1126</v>
      </c>
      <c r="D279" s="219" t="s">
        <v>164</v>
      </c>
      <c r="E279" s="220" t="s">
        <v>1159</v>
      </c>
      <c r="F279" s="221" t="s">
        <v>1160</v>
      </c>
      <c r="G279" s="222" t="s">
        <v>248</v>
      </c>
      <c r="H279" s="223">
        <v>6.3230000000000004</v>
      </c>
      <c r="I279" s="224"/>
      <c r="J279" s="225">
        <f>ROUND(I279*H279,2)</f>
        <v>0</v>
      </c>
      <c r="K279" s="221" t="s">
        <v>168</v>
      </c>
      <c r="L279" s="45"/>
      <c r="M279" s="226" t="s">
        <v>1</v>
      </c>
      <c r="N279" s="227" t="s">
        <v>45</v>
      </c>
      <c r="O279" s="92"/>
      <c r="P279" s="228">
        <f>O279*H279</f>
        <v>0</v>
      </c>
      <c r="Q279" s="228">
        <v>0</v>
      </c>
      <c r="R279" s="228">
        <f>Q279*H279</f>
        <v>0</v>
      </c>
      <c r="S279" s="228">
        <v>0</v>
      </c>
      <c r="T279" s="229">
        <f>S279*H279</f>
        <v>0</v>
      </c>
      <c r="U279" s="39"/>
      <c r="V279" s="39"/>
      <c r="W279" s="39"/>
      <c r="X279" s="39"/>
      <c r="Y279" s="39"/>
      <c r="Z279" s="39"/>
      <c r="AA279" s="39"/>
      <c r="AB279" s="39"/>
      <c r="AC279" s="39"/>
      <c r="AD279" s="39"/>
      <c r="AE279" s="39"/>
      <c r="AR279" s="230" t="s">
        <v>303</v>
      </c>
      <c r="AT279" s="230" t="s">
        <v>164</v>
      </c>
      <c r="AU279" s="230" t="s">
        <v>90</v>
      </c>
      <c r="AY279" s="18" t="s">
        <v>161</v>
      </c>
      <c r="BE279" s="231">
        <f>IF(N279="základní",J279,0)</f>
        <v>0</v>
      </c>
      <c r="BF279" s="231">
        <f>IF(N279="snížená",J279,0)</f>
        <v>0</v>
      </c>
      <c r="BG279" s="231">
        <f>IF(N279="zákl. přenesená",J279,0)</f>
        <v>0</v>
      </c>
      <c r="BH279" s="231">
        <f>IF(N279="sníž. přenesená",J279,0)</f>
        <v>0</v>
      </c>
      <c r="BI279" s="231">
        <f>IF(N279="nulová",J279,0)</f>
        <v>0</v>
      </c>
      <c r="BJ279" s="18" t="s">
        <v>88</v>
      </c>
      <c r="BK279" s="231">
        <f>ROUND(I279*H279,2)</f>
        <v>0</v>
      </c>
      <c r="BL279" s="18" t="s">
        <v>303</v>
      </c>
      <c r="BM279" s="230" t="s">
        <v>1405</v>
      </c>
    </row>
    <row r="280" s="2" customFormat="1" ht="24.15" customHeight="1">
      <c r="A280" s="39"/>
      <c r="B280" s="40"/>
      <c r="C280" s="219" t="s">
        <v>1130</v>
      </c>
      <c r="D280" s="219" t="s">
        <v>164</v>
      </c>
      <c r="E280" s="220" t="s">
        <v>1163</v>
      </c>
      <c r="F280" s="221" t="s">
        <v>1164</v>
      </c>
      <c r="G280" s="222" t="s">
        <v>441</v>
      </c>
      <c r="H280" s="223">
        <v>6.0599999999999996</v>
      </c>
      <c r="I280" s="224"/>
      <c r="J280" s="225">
        <f>ROUND(I280*H280,2)</f>
        <v>0</v>
      </c>
      <c r="K280" s="221" t="s">
        <v>168</v>
      </c>
      <c r="L280" s="45"/>
      <c r="M280" s="226" t="s">
        <v>1</v>
      </c>
      <c r="N280" s="227" t="s">
        <v>45</v>
      </c>
      <c r="O280" s="92"/>
      <c r="P280" s="228">
        <f>O280*H280</f>
        <v>0</v>
      </c>
      <c r="Q280" s="228">
        <v>0.00020000000000000001</v>
      </c>
      <c r="R280" s="228">
        <f>Q280*H280</f>
        <v>0.001212</v>
      </c>
      <c r="S280" s="228">
        <v>0</v>
      </c>
      <c r="T280" s="229">
        <f>S280*H280</f>
        <v>0</v>
      </c>
      <c r="U280" s="39"/>
      <c r="V280" s="39"/>
      <c r="W280" s="39"/>
      <c r="X280" s="39"/>
      <c r="Y280" s="39"/>
      <c r="Z280" s="39"/>
      <c r="AA280" s="39"/>
      <c r="AB280" s="39"/>
      <c r="AC280" s="39"/>
      <c r="AD280" s="39"/>
      <c r="AE280" s="39"/>
      <c r="AR280" s="230" t="s">
        <v>303</v>
      </c>
      <c r="AT280" s="230" t="s">
        <v>164</v>
      </c>
      <c r="AU280" s="230" t="s">
        <v>90</v>
      </c>
      <c r="AY280" s="18" t="s">
        <v>161</v>
      </c>
      <c r="BE280" s="231">
        <f>IF(N280="základní",J280,0)</f>
        <v>0</v>
      </c>
      <c r="BF280" s="231">
        <f>IF(N280="snížená",J280,0)</f>
        <v>0</v>
      </c>
      <c r="BG280" s="231">
        <f>IF(N280="zákl. přenesená",J280,0)</f>
        <v>0</v>
      </c>
      <c r="BH280" s="231">
        <f>IF(N280="sníž. přenesená",J280,0)</f>
        <v>0</v>
      </c>
      <c r="BI280" s="231">
        <f>IF(N280="nulová",J280,0)</f>
        <v>0</v>
      </c>
      <c r="BJ280" s="18" t="s">
        <v>88</v>
      </c>
      <c r="BK280" s="231">
        <f>ROUND(I280*H280,2)</f>
        <v>0</v>
      </c>
      <c r="BL280" s="18" t="s">
        <v>303</v>
      </c>
      <c r="BM280" s="230" t="s">
        <v>1406</v>
      </c>
    </row>
    <row r="281" s="2" customFormat="1" ht="16.5" customHeight="1">
      <c r="A281" s="39"/>
      <c r="B281" s="40"/>
      <c r="C281" s="263" t="s">
        <v>1134</v>
      </c>
      <c r="D281" s="263" t="s">
        <v>261</v>
      </c>
      <c r="E281" s="264" t="s">
        <v>1168</v>
      </c>
      <c r="F281" s="265" t="s">
        <v>1169</v>
      </c>
      <c r="G281" s="266" t="s">
        <v>441</v>
      </c>
      <c r="H281" s="267">
        <v>6.3630000000000004</v>
      </c>
      <c r="I281" s="268"/>
      <c r="J281" s="269">
        <f>ROUND(I281*H281,2)</f>
        <v>0</v>
      </c>
      <c r="K281" s="265" t="s">
        <v>168</v>
      </c>
      <c r="L281" s="270"/>
      <c r="M281" s="271" t="s">
        <v>1</v>
      </c>
      <c r="N281" s="272" t="s">
        <v>45</v>
      </c>
      <c r="O281" s="92"/>
      <c r="P281" s="228">
        <f>O281*H281</f>
        <v>0</v>
      </c>
      <c r="Q281" s="228">
        <v>0.00032000000000000003</v>
      </c>
      <c r="R281" s="228">
        <f>Q281*H281</f>
        <v>0.0020361600000000004</v>
      </c>
      <c r="S281" s="228">
        <v>0</v>
      </c>
      <c r="T281" s="229">
        <f>S281*H281</f>
        <v>0</v>
      </c>
      <c r="U281" s="39"/>
      <c r="V281" s="39"/>
      <c r="W281" s="39"/>
      <c r="X281" s="39"/>
      <c r="Y281" s="39"/>
      <c r="Z281" s="39"/>
      <c r="AA281" s="39"/>
      <c r="AB281" s="39"/>
      <c r="AC281" s="39"/>
      <c r="AD281" s="39"/>
      <c r="AE281" s="39"/>
      <c r="AR281" s="230" t="s">
        <v>309</v>
      </c>
      <c r="AT281" s="230" t="s">
        <v>261</v>
      </c>
      <c r="AU281" s="230" t="s">
        <v>90</v>
      </c>
      <c r="AY281" s="18" t="s">
        <v>161</v>
      </c>
      <c r="BE281" s="231">
        <f>IF(N281="základní",J281,0)</f>
        <v>0</v>
      </c>
      <c r="BF281" s="231">
        <f>IF(N281="snížená",J281,0)</f>
        <v>0</v>
      </c>
      <c r="BG281" s="231">
        <f>IF(N281="zákl. přenesená",J281,0)</f>
        <v>0</v>
      </c>
      <c r="BH281" s="231">
        <f>IF(N281="sníž. přenesená",J281,0)</f>
        <v>0</v>
      </c>
      <c r="BI281" s="231">
        <f>IF(N281="nulová",J281,0)</f>
        <v>0</v>
      </c>
      <c r="BJ281" s="18" t="s">
        <v>88</v>
      </c>
      <c r="BK281" s="231">
        <f>ROUND(I281*H281,2)</f>
        <v>0</v>
      </c>
      <c r="BL281" s="18" t="s">
        <v>303</v>
      </c>
      <c r="BM281" s="230" t="s">
        <v>1407</v>
      </c>
    </row>
    <row r="282" s="13" customFormat="1">
      <c r="A282" s="13"/>
      <c r="B282" s="241"/>
      <c r="C282" s="242"/>
      <c r="D282" s="232" t="s">
        <v>250</v>
      </c>
      <c r="E282" s="242"/>
      <c r="F282" s="244" t="s">
        <v>1171</v>
      </c>
      <c r="G282" s="242"/>
      <c r="H282" s="245">
        <v>6.3630000000000004</v>
      </c>
      <c r="I282" s="246"/>
      <c r="J282" s="242"/>
      <c r="K282" s="242"/>
      <c r="L282" s="247"/>
      <c r="M282" s="248"/>
      <c r="N282" s="249"/>
      <c r="O282" s="249"/>
      <c r="P282" s="249"/>
      <c r="Q282" s="249"/>
      <c r="R282" s="249"/>
      <c r="S282" s="249"/>
      <c r="T282" s="250"/>
      <c r="U282" s="13"/>
      <c r="V282" s="13"/>
      <c r="W282" s="13"/>
      <c r="X282" s="13"/>
      <c r="Y282" s="13"/>
      <c r="Z282" s="13"/>
      <c r="AA282" s="13"/>
      <c r="AB282" s="13"/>
      <c r="AC282" s="13"/>
      <c r="AD282" s="13"/>
      <c r="AE282" s="13"/>
      <c r="AT282" s="251" t="s">
        <v>250</v>
      </c>
      <c r="AU282" s="251" t="s">
        <v>90</v>
      </c>
      <c r="AV282" s="13" t="s">
        <v>90</v>
      </c>
      <c r="AW282" s="13" t="s">
        <v>4</v>
      </c>
      <c r="AX282" s="13" t="s">
        <v>88</v>
      </c>
      <c r="AY282" s="251" t="s">
        <v>161</v>
      </c>
    </row>
    <row r="283" s="2" customFormat="1" ht="24.15" customHeight="1">
      <c r="A283" s="39"/>
      <c r="B283" s="40"/>
      <c r="C283" s="219" t="s">
        <v>1140</v>
      </c>
      <c r="D283" s="219" t="s">
        <v>164</v>
      </c>
      <c r="E283" s="220" t="s">
        <v>1172</v>
      </c>
      <c r="F283" s="221" t="s">
        <v>1173</v>
      </c>
      <c r="G283" s="222" t="s">
        <v>441</v>
      </c>
      <c r="H283" s="223">
        <v>3.1299999999999999</v>
      </c>
      <c r="I283" s="224"/>
      <c r="J283" s="225">
        <f>ROUND(I283*H283,2)</f>
        <v>0</v>
      </c>
      <c r="K283" s="221" t="s">
        <v>168</v>
      </c>
      <c r="L283" s="45"/>
      <c r="M283" s="226" t="s">
        <v>1</v>
      </c>
      <c r="N283" s="227" t="s">
        <v>45</v>
      </c>
      <c r="O283" s="92"/>
      <c r="P283" s="228">
        <f>O283*H283</f>
        <v>0</v>
      </c>
      <c r="Q283" s="228">
        <v>0.00018000000000000001</v>
      </c>
      <c r="R283" s="228">
        <f>Q283*H283</f>
        <v>0.00056340000000000003</v>
      </c>
      <c r="S283" s="228">
        <v>0</v>
      </c>
      <c r="T283" s="229">
        <f>S283*H283</f>
        <v>0</v>
      </c>
      <c r="U283" s="39"/>
      <c r="V283" s="39"/>
      <c r="W283" s="39"/>
      <c r="X283" s="39"/>
      <c r="Y283" s="39"/>
      <c r="Z283" s="39"/>
      <c r="AA283" s="39"/>
      <c r="AB283" s="39"/>
      <c r="AC283" s="39"/>
      <c r="AD283" s="39"/>
      <c r="AE283" s="39"/>
      <c r="AR283" s="230" t="s">
        <v>303</v>
      </c>
      <c r="AT283" s="230" t="s">
        <v>164</v>
      </c>
      <c r="AU283" s="230" t="s">
        <v>90</v>
      </c>
      <c r="AY283" s="18" t="s">
        <v>161</v>
      </c>
      <c r="BE283" s="231">
        <f>IF(N283="základní",J283,0)</f>
        <v>0</v>
      </c>
      <c r="BF283" s="231">
        <f>IF(N283="snížená",J283,0)</f>
        <v>0</v>
      </c>
      <c r="BG283" s="231">
        <f>IF(N283="zákl. přenesená",J283,0)</f>
        <v>0</v>
      </c>
      <c r="BH283" s="231">
        <f>IF(N283="sníž. přenesená",J283,0)</f>
        <v>0</v>
      </c>
      <c r="BI283" s="231">
        <f>IF(N283="nulová",J283,0)</f>
        <v>0</v>
      </c>
      <c r="BJ283" s="18" t="s">
        <v>88</v>
      </c>
      <c r="BK283" s="231">
        <f>ROUND(I283*H283,2)</f>
        <v>0</v>
      </c>
      <c r="BL283" s="18" t="s">
        <v>303</v>
      </c>
      <c r="BM283" s="230" t="s">
        <v>1408</v>
      </c>
    </row>
    <row r="284" s="2" customFormat="1" ht="16.5" customHeight="1">
      <c r="A284" s="39"/>
      <c r="B284" s="40"/>
      <c r="C284" s="263" t="s">
        <v>1145</v>
      </c>
      <c r="D284" s="263" t="s">
        <v>261</v>
      </c>
      <c r="E284" s="264" t="s">
        <v>1168</v>
      </c>
      <c r="F284" s="265" t="s">
        <v>1169</v>
      </c>
      <c r="G284" s="266" t="s">
        <v>441</v>
      </c>
      <c r="H284" s="267">
        <v>3.2869999999999999</v>
      </c>
      <c r="I284" s="268"/>
      <c r="J284" s="269">
        <f>ROUND(I284*H284,2)</f>
        <v>0</v>
      </c>
      <c r="K284" s="265" t="s">
        <v>168</v>
      </c>
      <c r="L284" s="270"/>
      <c r="M284" s="271" t="s">
        <v>1</v>
      </c>
      <c r="N284" s="272" t="s">
        <v>45</v>
      </c>
      <c r="O284" s="92"/>
      <c r="P284" s="228">
        <f>O284*H284</f>
        <v>0</v>
      </c>
      <c r="Q284" s="228">
        <v>0.00032000000000000003</v>
      </c>
      <c r="R284" s="228">
        <f>Q284*H284</f>
        <v>0.0010518400000000001</v>
      </c>
      <c r="S284" s="228">
        <v>0</v>
      </c>
      <c r="T284" s="229">
        <f>S284*H284</f>
        <v>0</v>
      </c>
      <c r="U284" s="39"/>
      <c r="V284" s="39"/>
      <c r="W284" s="39"/>
      <c r="X284" s="39"/>
      <c r="Y284" s="39"/>
      <c r="Z284" s="39"/>
      <c r="AA284" s="39"/>
      <c r="AB284" s="39"/>
      <c r="AC284" s="39"/>
      <c r="AD284" s="39"/>
      <c r="AE284" s="39"/>
      <c r="AR284" s="230" t="s">
        <v>309</v>
      </c>
      <c r="AT284" s="230" t="s">
        <v>261</v>
      </c>
      <c r="AU284" s="230" t="s">
        <v>90</v>
      </c>
      <c r="AY284" s="18" t="s">
        <v>161</v>
      </c>
      <c r="BE284" s="231">
        <f>IF(N284="základní",J284,0)</f>
        <v>0</v>
      </c>
      <c r="BF284" s="231">
        <f>IF(N284="snížená",J284,0)</f>
        <v>0</v>
      </c>
      <c r="BG284" s="231">
        <f>IF(N284="zákl. přenesená",J284,0)</f>
        <v>0</v>
      </c>
      <c r="BH284" s="231">
        <f>IF(N284="sníž. přenesená",J284,0)</f>
        <v>0</v>
      </c>
      <c r="BI284" s="231">
        <f>IF(N284="nulová",J284,0)</f>
        <v>0</v>
      </c>
      <c r="BJ284" s="18" t="s">
        <v>88</v>
      </c>
      <c r="BK284" s="231">
        <f>ROUND(I284*H284,2)</f>
        <v>0</v>
      </c>
      <c r="BL284" s="18" t="s">
        <v>303</v>
      </c>
      <c r="BM284" s="230" t="s">
        <v>1409</v>
      </c>
    </row>
    <row r="285" s="13" customFormat="1">
      <c r="A285" s="13"/>
      <c r="B285" s="241"/>
      <c r="C285" s="242"/>
      <c r="D285" s="232" t="s">
        <v>250</v>
      </c>
      <c r="E285" s="242"/>
      <c r="F285" s="244" t="s">
        <v>1410</v>
      </c>
      <c r="G285" s="242"/>
      <c r="H285" s="245">
        <v>3.2869999999999999</v>
      </c>
      <c r="I285" s="246"/>
      <c r="J285" s="242"/>
      <c r="K285" s="242"/>
      <c r="L285" s="247"/>
      <c r="M285" s="248"/>
      <c r="N285" s="249"/>
      <c r="O285" s="249"/>
      <c r="P285" s="249"/>
      <c r="Q285" s="249"/>
      <c r="R285" s="249"/>
      <c r="S285" s="249"/>
      <c r="T285" s="250"/>
      <c r="U285" s="13"/>
      <c r="V285" s="13"/>
      <c r="W285" s="13"/>
      <c r="X285" s="13"/>
      <c r="Y285" s="13"/>
      <c r="Z285" s="13"/>
      <c r="AA285" s="13"/>
      <c r="AB285" s="13"/>
      <c r="AC285" s="13"/>
      <c r="AD285" s="13"/>
      <c r="AE285" s="13"/>
      <c r="AT285" s="251" t="s">
        <v>250</v>
      </c>
      <c r="AU285" s="251" t="s">
        <v>90</v>
      </c>
      <c r="AV285" s="13" t="s">
        <v>90</v>
      </c>
      <c r="AW285" s="13" t="s">
        <v>4</v>
      </c>
      <c r="AX285" s="13" t="s">
        <v>88</v>
      </c>
      <c r="AY285" s="251" t="s">
        <v>161</v>
      </c>
    </row>
    <row r="286" s="2" customFormat="1" ht="24.15" customHeight="1">
      <c r="A286" s="39"/>
      <c r="B286" s="40"/>
      <c r="C286" s="219" t="s">
        <v>1149</v>
      </c>
      <c r="D286" s="219" t="s">
        <v>164</v>
      </c>
      <c r="E286" s="220" t="s">
        <v>1178</v>
      </c>
      <c r="F286" s="221" t="s">
        <v>1179</v>
      </c>
      <c r="G286" s="222" t="s">
        <v>248</v>
      </c>
      <c r="H286" s="223">
        <v>6.3230000000000004</v>
      </c>
      <c r="I286" s="224"/>
      <c r="J286" s="225">
        <f>ROUND(I286*H286,2)</f>
        <v>0</v>
      </c>
      <c r="K286" s="221" t="s">
        <v>168</v>
      </c>
      <c r="L286" s="45"/>
      <c r="M286" s="226" t="s">
        <v>1</v>
      </c>
      <c r="N286" s="227" t="s">
        <v>45</v>
      </c>
      <c r="O286" s="92"/>
      <c r="P286" s="228">
        <f>O286*H286</f>
        <v>0</v>
      </c>
      <c r="Q286" s="228">
        <v>5.0000000000000002E-05</v>
      </c>
      <c r="R286" s="228">
        <f>Q286*H286</f>
        <v>0.00031615000000000001</v>
      </c>
      <c r="S286" s="228">
        <v>0</v>
      </c>
      <c r="T286" s="229">
        <f>S286*H286</f>
        <v>0</v>
      </c>
      <c r="U286" s="39"/>
      <c r="V286" s="39"/>
      <c r="W286" s="39"/>
      <c r="X286" s="39"/>
      <c r="Y286" s="39"/>
      <c r="Z286" s="39"/>
      <c r="AA286" s="39"/>
      <c r="AB286" s="39"/>
      <c r="AC286" s="39"/>
      <c r="AD286" s="39"/>
      <c r="AE286" s="39"/>
      <c r="AR286" s="230" t="s">
        <v>303</v>
      </c>
      <c r="AT286" s="230" t="s">
        <v>164</v>
      </c>
      <c r="AU286" s="230" t="s">
        <v>90</v>
      </c>
      <c r="AY286" s="18" t="s">
        <v>161</v>
      </c>
      <c r="BE286" s="231">
        <f>IF(N286="základní",J286,0)</f>
        <v>0</v>
      </c>
      <c r="BF286" s="231">
        <f>IF(N286="snížená",J286,0)</f>
        <v>0</v>
      </c>
      <c r="BG286" s="231">
        <f>IF(N286="zákl. přenesená",J286,0)</f>
        <v>0</v>
      </c>
      <c r="BH286" s="231">
        <f>IF(N286="sníž. přenesená",J286,0)</f>
        <v>0</v>
      </c>
      <c r="BI286" s="231">
        <f>IF(N286="nulová",J286,0)</f>
        <v>0</v>
      </c>
      <c r="BJ286" s="18" t="s">
        <v>88</v>
      </c>
      <c r="BK286" s="231">
        <f>ROUND(I286*H286,2)</f>
        <v>0</v>
      </c>
      <c r="BL286" s="18" t="s">
        <v>303</v>
      </c>
      <c r="BM286" s="230" t="s">
        <v>1411</v>
      </c>
    </row>
    <row r="287" s="2" customFormat="1" ht="24.15" customHeight="1">
      <c r="A287" s="39"/>
      <c r="B287" s="40"/>
      <c r="C287" s="219" t="s">
        <v>1154</v>
      </c>
      <c r="D287" s="219" t="s">
        <v>164</v>
      </c>
      <c r="E287" s="220" t="s">
        <v>1181</v>
      </c>
      <c r="F287" s="221" t="s">
        <v>1182</v>
      </c>
      <c r="G287" s="222" t="s">
        <v>362</v>
      </c>
      <c r="H287" s="283"/>
      <c r="I287" s="224"/>
      <c r="J287" s="225">
        <f>ROUND(I287*H287,2)</f>
        <v>0</v>
      </c>
      <c r="K287" s="221" t="s">
        <v>168</v>
      </c>
      <c r="L287" s="45"/>
      <c r="M287" s="226" t="s">
        <v>1</v>
      </c>
      <c r="N287" s="227" t="s">
        <v>45</v>
      </c>
      <c r="O287" s="92"/>
      <c r="P287" s="228">
        <f>O287*H287</f>
        <v>0</v>
      </c>
      <c r="Q287" s="228">
        <v>0</v>
      </c>
      <c r="R287" s="228">
        <f>Q287*H287</f>
        <v>0</v>
      </c>
      <c r="S287" s="228">
        <v>0</v>
      </c>
      <c r="T287" s="229">
        <f>S287*H287</f>
        <v>0</v>
      </c>
      <c r="U287" s="39"/>
      <c r="V287" s="39"/>
      <c r="W287" s="39"/>
      <c r="X287" s="39"/>
      <c r="Y287" s="39"/>
      <c r="Z287" s="39"/>
      <c r="AA287" s="39"/>
      <c r="AB287" s="39"/>
      <c r="AC287" s="39"/>
      <c r="AD287" s="39"/>
      <c r="AE287" s="39"/>
      <c r="AR287" s="230" t="s">
        <v>303</v>
      </c>
      <c r="AT287" s="230" t="s">
        <v>164</v>
      </c>
      <c r="AU287" s="230" t="s">
        <v>90</v>
      </c>
      <c r="AY287" s="18" t="s">
        <v>161</v>
      </c>
      <c r="BE287" s="231">
        <f>IF(N287="základní",J287,0)</f>
        <v>0</v>
      </c>
      <c r="BF287" s="231">
        <f>IF(N287="snížená",J287,0)</f>
        <v>0</v>
      </c>
      <c r="BG287" s="231">
        <f>IF(N287="zákl. přenesená",J287,0)</f>
        <v>0</v>
      </c>
      <c r="BH287" s="231">
        <f>IF(N287="sníž. přenesená",J287,0)</f>
        <v>0</v>
      </c>
      <c r="BI287" s="231">
        <f>IF(N287="nulová",J287,0)</f>
        <v>0</v>
      </c>
      <c r="BJ287" s="18" t="s">
        <v>88</v>
      </c>
      <c r="BK287" s="231">
        <f>ROUND(I287*H287,2)</f>
        <v>0</v>
      </c>
      <c r="BL287" s="18" t="s">
        <v>303</v>
      </c>
      <c r="BM287" s="230" t="s">
        <v>1412</v>
      </c>
    </row>
    <row r="288" s="2" customFormat="1" ht="33" customHeight="1">
      <c r="A288" s="39"/>
      <c r="B288" s="40"/>
      <c r="C288" s="219" t="s">
        <v>1158</v>
      </c>
      <c r="D288" s="219" t="s">
        <v>164</v>
      </c>
      <c r="E288" s="220" t="s">
        <v>1184</v>
      </c>
      <c r="F288" s="221" t="s">
        <v>1185</v>
      </c>
      <c r="G288" s="222" t="s">
        <v>362</v>
      </c>
      <c r="H288" s="283"/>
      <c r="I288" s="224"/>
      <c r="J288" s="225">
        <f>ROUND(I288*H288,2)</f>
        <v>0</v>
      </c>
      <c r="K288" s="221" t="s">
        <v>168</v>
      </c>
      <c r="L288" s="45"/>
      <c r="M288" s="226" t="s">
        <v>1</v>
      </c>
      <c r="N288" s="227" t="s">
        <v>45</v>
      </c>
      <c r="O288" s="92"/>
      <c r="P288" s="228">
        <f>O288*H288</f>
        <v>0</v>
      </c>
      <c r="Q288" s="228">
        <v>0</v>
      </c>
      <c r="R288" s="228">
        <f>Q288*H288</f>
        <v>0</v>
      </c>
      <c r="S288" s="228">
        <v>0</v>
      </c>
      <c r="T288" s="229">
        <f>S288*H288</f>
        <v>0</v>
      </c>
      <c r="U288" s="39"/>
      <c r="V288" s="39"/>
      <c r="W288" s="39"/>
      <c r="X288" s="39"/>
      <c r="Y288" s="39"/>
      <c r="Z288" s="39"/>
      <c r="AA288" s="39"/>
      <c r="AB288" s="39"/>
      <c r="AC288" s="39"/>
      <c r="AD288" s="39"/>
      <c r="AE288" s="39"/>
      <c r="AR288" s="230" t="s">
        <v>303</v>
      </c>
      <c r="AT288" s="230" t="s">
        <v>164</v>
      </c>
      <c r="AU288" s="230" t="s">
        <v>90</v>
      </c>
      <c r="AY288" s="18" t="s">
        <v>161</v>
      </c>
      <c r="BE288" s="231">
        <f>IF(N288="základní",J288,0)</f>
        <v>0</v>
      </c>
      <c r="BF288" s="231">
        <f>IF(N288="snížená",J288,0)</f>
        <v>0</v>
      </c>
      <c r="BG288" s="231">
        <f>IF(N288="zákl. přenesená",J288,0)</f>
        <v>0</v>
      </c>
      <c r="BH288" s="231">
        <f>IF(N288="sníž. přenesená",J288,0)</f>
        <v>0</v>
      </c>
      <c r="BI288" s="231">
        <f>IF(N288="nulová",J288,0)</f>
        <v>0</v>
      </c>
      <c r="BJ288" s="18" t="s">
        <v>88</v>
      </c>
      <c r="BK288" s="231">
        <f>ROUND(I288*H288,2)</f>
        <v>0</v>
      </c>
      <c r="BL288" s="18" t="s">
        <v>303</v>
      </c>
      <c r="BM288" s="230" t="s">
        <v>1413</v>
      </c>
    </row>
    <row r="289" s="13" customFormat="1">
      <c r="A289" s="13"/>
      <c r="B289" s="241"/>
      <c r="C289" s="242"/>
      <c r="D289" s="232" t="s">
        <v>250</v>
      </c>
      <c r="E289" s="242"/>
      <c r="F289" s="244" t="s">
        <v>1414</v>
      </c>
      <c r="G289" s="242"/>
      <c r="H289" s="245">
        <v>514.928</v>
      </c>
      <c r="I289" s="246"/>
      <c r="J289" s="242"/>
      <c r="K289" s="242"/>
      <c r="L289" s="247"/>
      <c r="M289" s="248"/>
      <c r="N289" s="249"/>
      <c r="O289" s="249"/>
      <c r="P289" s="249"/>
      <c r="Q289" s="249"/>
      <c r="R289" s="249"/>
      <c r="S289" s="249"/>
      <c r="T289" s="250"/>
      <c r="U289" s="13"/>
      <c r="V289" s="13"/>
      <c r="W289" s="13"/>
      <c r="X289" s="13"/>
      <c r="Y289" s="13"/>
      <c r="Z289" s="13"/>
      <c r="AA289" s="13"/>
      <c r="AB289" s="13"/>
      <c r="AC289" s="13"/>
      <c r="AD289" s="13"/>
      <c r="AE289" s="13"/>
      <c r="AT289" s="251" t="s">
        <v>250</v>
      </c>
      <c r="AU289" s="251" t="s">
        <v>90</v>
      </c>
      <c r="AV289" s="13" t="s">
        <v>90</v>
      </c>
      <c r="AW289" s="13" t="s">
        <v>4</v>
      </c>
      <c r="AX289" s="13" t="s">
        <v>88</v>
      </c>
      <c r="AY289" s="251" t="s">
        <v>161</v>
      </c>
    </row>
    <row r="290" s="12" customFormat="1" ht="22.8" customHeight="1">
      <c r="A290" s="12"/>
      <c r="B290" s="203"/>
      <c r="C290" s="204"/>
      <c r="D290" s="205" t="s">
        <v>79</v>
      </c>
      <c r="E290" s="217" t="s">
        <v>369</v>
      </c>
      <c r="F290" s="217" t="s">
        <v>370</v>
      </c>
      <c r="G290" s="204"/>
      <c r="H290" s="204"/>
      <c r="I290" s="207"/>
      <c r="J290" s="218">
        <f>BK290</f>
        <v>0</v>
      </c>
      <c r="K290" s="204"/>
      <c r="L290" s="209"/>
      <c r="M290" s="210"/>
      <c r="N290" s="211"/>
      <c r="O290" s="211"/>
      <c r="P290" s="212">
        <f>SUM(P291:P297)</f>
        <v>0</v>
      </c>
      <c r="Q290" s="211"/>
      <c r="R290" s="212">
        <f>SUM(R291:R297)</f>
        <v>0.0045999999999999999</v>
      </c>
      <c r="S290" s="211"/>
      <c r="T290" s="213">
        <f>SUM(T291:T297)</f>
        <v>0</v>
      </c>
      <c r="U290" s="12"/>
      <c r="V290" s="12"/>
      <c r="W290" s="12"/>
      <c r="X290" s="12"/>
      <c r="Y290" s="12"/>
      <c r="Z290" s="12"/>
      <c r="AA290" s="12"/>
      <c r="AB290" s="12"/>
      <c r="AC290" s="12"/>
      <c r="AD290" s="12"/>
      <c r="AE290" s="12"/>
      <c r="AR290" s="214" t="s">
        <v>90</v>
      </c>
      <c r="AT290" s="215" t="s">
        <v>79</v>
      </c>
      <c r="AU290" s="215" t="s">
        <v>88</v>
      </c>
      <c r="AY290" s="214" t="s">
        <v>161</v>
      </c>
      <c r="BK290" s="216">
        <f>SUM(BK291:BK297)</f>
        <v>0</v>
      </c>
    </row>
    <row r="291" s="2" customFormat="1" ht="24.15" customHeight="1">
      <c r="A291" s="39"/>
      <c r="B291" s="40"/>
      <c r="C291" s="219" t="s">
        <v>1162</v>
      </c>
      <c r="D291" s="219" t="s">
        <v>164</v>
      </c>
      <c r="E291" s="220" t="s">
        <v>1189</v>
      </c>
      <c r="F291" s="221" t="s">
        <v>1190</v>
      </c>
      <c r="G291" s="222" t="s">
        <v>441</v>
      </c>
      <c r="H291" s="223">
        <v>46</v>
      </c>
      <c r="I291" s="224"/>
      <c r="J291" s="225">
        <f>ROUND(I291*H291,2)</f>
        <v>0</v>
      </c>
      <c r="K291" s="221" t="s">
        <v>168</v>
      </c>
      <c r="L291" s="45"/>
      <c r="M291" s="226" t="s">
        <v>1</v>
      </c>
      <c r="N291" s="227" t="s">
        <v>45</v>
      </c>
      <c r="O291" s="92"/>
      <c r="P291" s="228">
        <f>O291*H291</f>
        <v>0</v>
      </c>
      <c r="Q291" s="228">
        <v>0</v>
      </c>
      <c r="R291" s="228">
        <f>Q291*H291</f>
        <v>0</v>
      </c>
      <c r="S291" s="228">
        <v>0</v>
      </c>
      <c r="T291" s="229">
        <f>S291*H291</f>
        <v>0</v>
      </c>
      <c r="U291" s="39"/>
      <c r="V291" s="39"/>
      <c r="W291" s="39"/>
      <c r="X291" s="39"/>
      <c r="Y291" s="39"/>
      <c r="Z291" s="39"/>
      <c r="AA291" s="39"/>
      <c r="AB291" s="39"/>
      <c r="AC291" s="39"/>
      <c r="AD291" s="39"/>
      <c r="AE291" s="39"/>
      <c r="AR291" s="230" t="s">
        <v>303</v>
      </c>
      <c r="AT291" s="230" t="s">
        <v>164</v>
      </c>
      <c r="AU291" s="230" t="s">
        <v>90</v>
      </c>
      <c r="AY291" s="18" t="s">
        <v>161</v>
      </c>
      <c r="BE291" s="231">
        <f>IF(N291="základní",J291,0)</f>
        <v>0</v>
      </c>
      <c r="BF291" s="231">
        <f>IF(N291="snížená",J291,0)</f>
        <v>0</v>
      </c>
      <c r="BG291" s="231">
        <f>IF(N291="zákl. přenesená",J291,0)</f>
        <v>0</v>
      </c>
      <c r="BH291" s="231">
        <f>IF(N291="sníž. přenesená",J291,0)</f>
        <v>0</v>
      </c>
      <c r="BI291" s="231">
        <f>IF(N291="nulová",J291,0)</f>
        <v>0</v>
      </c>
      <c r="BJ291" s="18" t="s">
        <v>88</v>
      </c>
      <c r="BK291" s="231">
        <f>ROUND(I291*H291,2)</f>
        <v>0</v>
      </c>
      <c r="BL291" s="18" t="s">
        <v>303</v>
      </c>
      <c r="BM291" s="230" t="s">
        <v>1415</v>
      </c>
    </row>
    <row r="292" s="2" customFormat="1">
      <c r="A292" s="39"/>
      <c r="B292" s="40"/>
      <c r="C292" s="41"/>
      <c r="D292" s="232" t="s">
        <v>171</v>
      </c>
      <c r="E292" s="41"/>
      <c r="F292" s="233" t="s">
        <v>1192</v>
      </c>
      <c r="G292" s="41"/>
      <c r="H292" s="41"/>
      <c r="I292" s="234"/>
      <c r="J292" s="41"/>
      <c r="K292" s="41"/>
      <c r="L292" s="45"/>
      <c r="M292" s="235"/>
      <c r="N292" s="236"/>
      <c r="O292" s="92"/>
      <c r="P292" s="92"/>
      <c r="Q292" s="92"/>
      <c r="R292" s="92"/>
      <c r="S292" s="92"/>
      <c r="T292" s="93"/>
      <c r="U292" s="39"/>
      <c r="V292" s="39"/>
      <c r="W292" s="39"/>
      <c r="X292" s="39"/>
      <c r="Y292" s="39"/>
      <c r="Z292" s="39"/>
      <c r="AA292" s="39"/>
      <c r="AB292" s="39"/>
      <c r="AC292" s="39"/>
      <c r="AD292" s="39"/>
      <c r="AE292" s="39"/>
      <c r="AT292" s="18" t="s">
        <v>171</v>
      </c>
      <c r="AU292" s="18" t="s">
        <v>90</v>
      </c>
    </row>
    <row r="293" s="13" customFormat="1">
      <c r="A293" s="13"/>
      <c r="B293" s="241"/>
      <c r="C293" s="242"/>
      <c r="D293" s="232" t="s">
        <v>250</v>
      </c>
      <c r="E293" s="243" t="s">
        <v>1</v>
      </c>
      <c r="F293" s="244" t="s">
        <v>345</v>
      </c>
      <c r="G293" s="242"/>
      <c r="H293" s="245">
        <v>24</v>
      </c>
      <c r="I293" s="246"/>
      <c r="J293" s="242"/>
      <c r="K293" s="242"/>
      <c r="L293" s="247"/>
      <c r="M293" s="248"/>
      <c r="N293" s="249"/>
      <c r="O293" s="249"/>
      <c r="P293" s="249"/>
      <c r="Q293" s="249"/>
      <c r="R293" s="249"/>
      <c r="S293" s="249"/>
      <c r="T293" s="250"/>
      <c r="U293" s="13"/>
      <c r="V293" s="13"/>
      <c r="W293" s="13"/>
      <c r="X293" s="13"/>
      <c r="Y293" s="13"/>
      <c r="Z293" s="13"/>
      <c r="AA293" s="13"/>
      <c r="AB293" s="13"/>
      <c r="AC293" s="13"/>
      <c r="AD293" s="13"/>
      <c r="AE293" s="13"/>
      <c r="AT293" s="251" t="s">
        <v>250</v>
      </c>
      <c r="AU293" s="251" t="s">
        <v>90</v>
      </c>
      <c r="AV293" s="13" t="s">
        <v>90</v>
      </c>
      <c r="AW293" s="13" t="s">
        <v>36</v>
      </c>
      <c r="AX293" s="13" t="s">
        <v>80</v>
      </c>
      <c r="AY293" s="251" t="s">
        <v>161</v>
      </c>
    </row>
    <row r="294" s="13" customFormat="1">
      <c r="A294" s="13"/>
      <c r="B294" s="241"/>
      <c r="C294" s="242"/>
      <c r="D294" s="232" t="s">
        <v>250</v>
      </c>
      <c r="E294" s="243" t="s">
        <v>1</v>
      </c>
      <c r="F294" s="244" t="s">
        <v>1416</v>
      </c>
      <c r="G294" s="242"/>
      <c r="H294" s="245">
        <v>22</v>
      </c>
      <c r="I294" s="246"/>
      <c r="J294" s="242"/>
      <c r="K294" s="242"/>
      <c r="L294" s="247"/>
      <c r="M294" s="248"/>
      <c r="N294" s="249"/>
      <c r="O294" s="249"/>
      <c r="P294" s="249"/>
      <c r="Q294" s="249"/>
      <c r="R294" s="249"/>
      <c r="S294" s="249"/>
      <c r="T294" s="250"/>
      <c r="U294" s="13"/>
      <c r="V294" s="13"/>
      <c r="W294" s="13"/>
      <c r="X294" s="13"/>
      <c r="Y294" s="13"/>
      <c r="Z294" s="13"/>
      <c r="AA294" s="13"/>
      <c r="AB294" s="13"/>
      <c r="AC294" s="13"/>
      <c r="AD294" s="13"/>
      <c r="AE294" s="13"/>
      <c r="AT294" s="251" t="s">
        <v>250</v>
      </c>
      <c r="AU294" s="251" t="s">
        <v>90</v>
      </c>
      <c r="AV294" s="13" t="s">
        <v>90</v>
      </c>
      <c r="AW294" s="13" t="s">
        <v>36</v>
      </c>
      <c r="AX294" s="13" t="s">
        <v>80</v>
      </c>
      <c r="AY294" s="251" t="s">
        <v>161</v>
      </c>
    </row>
    <row r="295" s="14" customFormat="1">
      <c r="A295" s="14"/>
      <c r="B295" s="252"/>
      <c r="C295" s="253"/>
      <c r="D295" s="232" t="s">
        <v>250</v>
      </c>
      <c r="E295" s="254" t="s">
        <v>1</v>
      </c>
      <c r="F295" s="255" t="s">
        <v>253</v>
      </c>
      <c r="G295" s="253"/>
      <c r="H295" s="256">
        <v>46</v>
      </c>
      <c r="I295" s="257"/>
      <c r="J295" s="253"/>
      <c r="K295" s="253"/>
      <c r="L295" s="258"/>
      <c r="M295" s="259"/>
      <c r="N295" s="260"/>
      <c r="O295" s="260"/>
      <c r="P295" s="260"/>
      <c r="Q295" s="260"/>
      <c r="R295" s="260"/>
      <c r="S295" s="260"/>
      <c r="T295" s="261"/>
      <c r="U295" s="14"/>
      <c r="V295" s="14"/>
      <c r="W295" s="14"/>
      <c r="X295" s="14"/>
      <c r="Y295" s="14"/>
      <c r="Z295" s="14"/>
      <c r="AA295" s="14"/>
      <c r="AB295" s="14"/>
      <c r="AC295" s="14"/>
      <c r="AD295" s="14"/>
      <c r="AE295" s="14"/>
      <c r="AT295" s="262" t="s">
        <v>250</v>
      </c>
      <c r="AU295" s="262" t="s">
        <v>90</v>
      </c>
      <c r="AV295" s="14" t="s">
        <v>184</v>
      </c>
      <c r="AW295" s="14" t="s">
        <v>36</v>
      </c>
      <c r="AX295" s="14" t="s">
        <v>88</v>
      </c>
      <c r="AY295" s="262" t="s">
        <v>161</v>
      </c>
    </row>
    <row r="296" s="2" customFormat="1" ht="16.5" customHeight="1">
      <c r="A296" s="39"/>
      <c r="B296" s="40"/>
      <c r="C296" s="263" t="s">
        <v>1167</v>
      </c>
      <c r="D296" s="263" t="s">
        <v>261</v>
      </c>
      <c r="E296" s="264" t="s">
        <v>1196</v>
      </c>
      <c r="F296" s="265" t="s">
        <v>1197</v>
      </c>
      <c r="G296" s="266" t="s">
        <v>1072</v>
      </c>
      <c r="H296" s="267">
        <v>4.5999999999999996</v>
      </c>
      <c r="I296" s="268"/>
      <c r="J296" s="269">
        <f>ROUND(I296*H296,2)</f>
        <v>0</v>
      </c>
      <c r="K296" s="265" t="s">
        <v>168</v>
      </c>
      <c r="L296" s="270"/>
      <c r="M296" s="271" t="s">
        <v>1</v>
      </c>
      <c r="N296" s="272" t="s">
        <v>45</v>
      </c>
      <c r="O296" s="92"/>
      <c r="P296" s="228">
        <f>O296*H296</f>
        <v>0</v>
      </c>
      <c r="Q296" s="228">
        <v>0.001</v>
      </c>
      <c r="R296" s="228">
        <f>Q296*H296</f>
        <v>0.0045999999999999999</v>
      </c>
      <c r="S296" s="228">
        <v>0</v>
      </c>
      <c r="T296" s="229">
        <f>S296*H296</f>
        <v>0</v>
      </c>
      <c r="U296" s="39"/>
      <c r="V296" s="39"/>
      <c r="W296" s="39"/>
      <c r="X296" s="39"/>
      <c r="Y296" s="39"/>
      <c r="Z296" s="39"/>
      <c r="AA296" s="39"/>
      <c r="AB296" s="39"/>
      <c r="AC296" s="39"/>
      <c r="AD296" s="39"/>
      <c r="AE296" s="39"/>
      <c r="AR296" s="230" t="s">
        <v>309</v>
      </c>
      <c r="AT296" s="230" t="s">
        <v>261</v>
      </c>
      <c r="AU296" s="230" t="s">
        <v>90</v>
      </c>
      <c r="AY296" s="18" t="s">
        <v>161</v>
      </c>
      <c r="BE296" s="231">
        <f>IF(N296="základní",J296,0)</f>
        <v>0</v>
      </c>
      <c r="BF296" s="231">
        <f>IF(N296="snížená",J296,0)</f>
        <v>0</v>
      </c>
      <c r="BG296" s="231">
        <f>IF(N296="zákl. přenesená",J296,0)</f>
        <v>0</v>
      </c>
      <c r="BH296" s="231">
        <f>IF(N296="sníž. přenesená",J296,0)</f>
        <v>0</v>
      </c>
      <c r="BI296" s="231">
        <f>IF(N296="nulová",J296,0)</f>
        <v>0</v>
      </c>
      <c r="BJ296" s="18" t="s">
        <v>88</v>
      </c>
      <c r="BK296" s="231">
        <f>ROUND(I296*H296,2)</f>
        <v>0</v>
      </c>
      <c r="BL296" s="18" t="s">
        <v>303</v>
      </c>
      <c r="BM296" s="230" t="s">
        <v>1417</v>
      </c>
    </row>
    <row r="297" s="13" customFormat="1">
      <c r="A297" s="13"/>
      <c r="B297" s="241"/>
      <c r="C297" s="242"/>
      <c r="D297" s="232" t="s">
        <v>250</v>
      </c>
      <c r="E297" s="242"/>
      <c r="F297" s="244" t="s">
        <v>1418</v>
      </c>
      <c r="G297" s="242"/>
      <c r="H297" s="245">
        <v>4.5999999999999996</v>
      </c>
      <c r="I297" s="246"/>
      <c r="J297" s="242"/>
      <c r="K297" s="242"/>
      <c r="L297" s="247"/>
      <c r="M297" s="248"/>
      <c r="N297" s="249"/>
      <c r="O297" s="249"/>
      <c r="P297" s="249"/>
      <c r="Q297" s="249"/>
      <c r="R297" s="249"/>
      <c r="S297" s="249"/>
      <c r="T297" s="250"/>
      <c r="U297" s="13"/>
      <c r="V297" s="13"/>
      <c r="W297" s="13"/>
      <c r="X297" s="13"/>
      <c r="Y297" s="13"/>
      <c r="Z297" s="13"/>
      <c r="AA297" s="13"/>
      <c r="AB297" s="13"/>
      <c r="AC297" s="13"/>
      <c r="AD297" s="13"/>
      <c r="AE297" s="13"/>
      <c r="AT297" s="251" t="s">
        <v>250</v>
      </c>
      <c r="AU297" s="251" t="s">
        <v>90</v>
      </c>
      <c r="AV297" s="13" t="s">
        <v>90</v>
      </c>
      <c r="AW297" s="13" t="s">
        <v>4</v>
      </c>
      <c r="AX297" s="13" t="s">
        <v>88</v>
      </c>
      <c r="AY297" s="251" t="s">
        <v>161</v>
      </c>
    </row>
    <row r="298" s="12" customFormat="1" ht="22.8" customHeight="1">
      <c r="A298" s="12"/>
      <c r="B298" s="203"/>
      <c r="C298" s="204"/>
      <c r="D298" s="205" t="s">
        <v>79</v>
      </c>
      <c r="E298" s="217" t="s">
        <v>1200</v>
      </c>
      <c r="F298" s="217" t="s">
        <v>1201</v>
      </c>
      <c r="G298" s="204"/>
      <c r="H298" s="204"/>
      <c r="I298" s="207"/>
      <c r="J298" s="218">
        <f>BK298</f>
        <v>0</v>
      </c>
      <c r="K298" s="204"/>
      <c r="L298" s="209"/>
      <c r="M298" s="210"/>
      <c r="N298" s="211"/>
      <c r="O298" s="211"/>
      <c r="P298" s="212">
        <f>SUM(P299:P326)</f>
        <v>0</v>
      </c>
      <c r="Q298" s="211"/>
      <c r="R298" s="212">
        <f>SUM(R299:R326)</f>
        <v>0.42513395000000004</v>
      </c>
      <c r="S298" s="211"/>
      <c r="T298" s="213">
        <f>SUM(T299:T326)</f>
        <v>0.02910575</v>
      </c>
      <c r="U298" s="12"/>
      <c r="V298" s="12"/>
      <c r="W298" s="12"/>
      <c r="X298" s="12"/>
      <c r="Y298" s="12"/>
      <c r="Z298" s="12"/>
      <c r="AA298" s="12"/>
      <c r="AB298" s="12"/>
      <c r="AC298" s="12"/>
      <c r="AD298" s="12"/>
      <c r="AE298" s="12"/>
      <c r="AR298" s="214" t="s">
        <v>90</v>
      </c>
      <c r="AT298" s="215" t="s">
        <v>79</v>
      </c>
      <c r="AU298" s="215" t="s">
        <v>88</v>
      </c>
      <c r="AY298" s="214" t="s">
        <v>161</v>
      </c>
      <c r="BK298" s="216">
        <f>SUM(BK299:BK326)</f>
        <v>0</v>
      </c>
    </row>
    <row r="299" s="2" customFormat="1" ht="16.5" customHeight="1">
      <c r="A299" s="39"/>
      <c r="B299" s="40"/>
      <c r="C299" s="219" t="s">
        <v>97</v>
      </c>
      <c r="D299" s="219" t="s">
        <v>164</v>
      </c>
      <c r="E299" s="220" t="s">
        <v>1203</v>
      </c>
      <c r="F299" s="221" t="s">
        <v>1204</v>
      </c>
      <c r="G299" s="222" t="s">
        <v>248</v>
      </c>
      <c r="H299" s="223">
        <v>89.305999999999997</v>
      </c>
      <c r="I299" s="224"/>
      <c r="J299" s="225">
        <f>ROUND(I299*H299,2)</f>
        <v>0</v>
      </c>
      <c r="K299" s="221" t="s">
        <v>168</v>
      </c>
      <c r="L299" s="45"/>
      <c r="M299" s="226" t="s">
        <v>1</v>
      </c>
      <c r="N299" s="227" t="s">
        <v>45</v>
      </c>
      <c r="O299" s="92"/>
      <c r="P299" s="228">
        <f>O299*H299</f>
        <v>0</v>
      </c>
      <c r="Q299" s="228">
        <v>0.001</v>
      </c>
      <c r="R299" s="228">
        <f>Q299*H299</f>
        <v>0.089305999999999996</v>
      </c>
      <c r="S299" s="228">
        <v>0.00031</v>
      </c>
      <c r="T299" s="229">
        <f>S299*H299</f>
        <v>0.027684859999999999</v>
      </c>
      <c r="U299" s="39"/>
      <c r="V299" s="39"/>
      <c r="W299" s="39"/>
      <c r="X299" s="39"/>
      <c r="Y299" s="39"/>
      <c r="Z299" s="39"/>
      <c r="AA299" s="39"/>
      <c r="AB299" s="39"/>
      <c r="AC299" s="39"/>
      <c r="AD299" s="39"/>
      <c r="AE299" s="39"/>
      <c r="AR299" s="230" t="s">
        <v>303</v>
      </c>
      <c r="AT299" s="230" t="s">
        <v>164</v>
      </c>
      <c r="AU299" s="230" t="s">
        <v>90</v>
      </c>
      <c r="AY299" s="18" t="s">
        <v>161</v>
      </c>
      <c r="BE299" s="231">
        <f>IF(N299="základní",J299,0)</f>
        <v>0</v>
      </c>
      <c r="BF299" s="231">
        <f>IF(N299="snížená",J299,0)</f>
        <v>0</v>
      </c>
      <c r="BG299" s="231">
        <f>IF(N299="zákl. přenesená",J299,0)</f>
        <v>0</v>
      </c>
      <c r="BH299" s="231">
        <f>IF(N299="sníž. přenesená",J299,0)</f>
        <v>0</v>
      </c>
      <c r="BI299" s="231">
        <f>IF(N299="nulová",J299,0)</f>
        <v>0</v>
      </c>
      <c r="BJ299" s="18" t="s">
        <v>88</v>
      </c>
      <c r="BK299" s="231">
        <f>ROUND(I299*H299,2)</f>
        <v>0</v>
      </c>
      <c r="BL299" s="18" t="s">
        <v>303</v>
      </c>
      <c r="BM299" s="230" t="s">
        <v>1419</v>
      </c>
    </row>
    <row r="300" s="13" customFormat="1">
      <c r="A300" s="13"/>
      <c r="B300" s="241"/>
      <c r="C300" s="242"/>
      <c r="D300" s="232" t="s">
        <v>250</v>
      </c>
      <c r="E300" s="243" t="s">
        <v>1</v>
      </c>
      <c r="F300" s="244" t="s">
        <v>1420</v>
      </c>
      <c r="G300" s="242"/>
      <c r="H300" s="245">
        <v>60.177999999999997</v>
      </c>
      <c r="I300" s="246"/>
      <c r="J300" s="242"/>
      <c r="K300" s="242"/>
      <c r="L300" s="247"/>
      <c r="M300" s="248"/>
      <c r="N300" s="249"/>
      <c r="O300" s="249"/>
      <c r="P300" s="249"/>
      <c r="Q300" s="249"/>
      <c r="R300" s="249"/>
      <c r="S300" s="249"/>
      <c r="T300" s="250"/>
      <c r="U300" s="13"/>
      <c r="V300" s="13"/>
      <c r="W300" s="13"/>
      <c r="X300" s="13"/>
      <c r="Y300" s="13"/>
      <c r="Z300" s="13"/>
      <c r="AA300" s="13"/>
      <c r="AB300" s="13"/>
      <c r="AC300" s="13"/>
      <c r="AD300" s="13"/>
      <c r="AE300" s="13"/>
      <c r="AT300" s="251" t="s">
        <v>250</v>
      </c>
      <c r="AU300" s="251" t="s">
        <v>90</v>
      </c>
      <c r="AV300" s="13" t="s">
        <v>90</v>
      </c>
      <c r="AW300" s="13" t="s">
        <v>36</v>
      </c>
      <c r="AX300" s="13" t="s">
        <v>80</v>
      </c>
      <c r="AY300" s="251" t="s">
        <v>161</v>
      </c>
    </row>
    <row r="301" s="13" customFormat="1">
      <c r="A301" s="13"/>
      <c r="B301" s="241"/>
      <c r="C301" s="242"/>
      <c r="D301" s="232" t="s">
        <v>250</v>
      </c>
      <c r="E301" s="243" t="s">
        <v>1</v>
      </c>
      <c r="F301" s="244" t="s">
        <v>1421</v>
      </c>
      <c r="G301" s="242"/>
      <c r="H301" s="245">
        <v>-6.3230000000000004</v>
      </c>
      <c r="I301" s="246"/>
      <c r="J301" s="242"/>
      <c r="K301" s="242"/>
      <c r="L301" s="247"/>
      <c r="M301" s="248"/>
      <c r="N301" s="249"/>
      <c r="O301" s="249"/>
      <c r="P301" s="249"/>
      <c r="Q301" s="249"/>
      <c r="R301" s="249"/>
      <c r="S301" s="249"/>
      <c r="T301" s="250"/>
      <c r="U301" s="13"/>
      <c r="V301" s="13"/>
      <c r="W301" s="13"/>
      <c r="X301" s="13"/>
      <c r="Y301" s="13"/>
      <c r="Z301" s="13"/>
      <c r="AA301" s="13"/>
      <c r="AB301" s="13"/>
      <c r="AC301" s="13"/>
      <c r="AD301" s="13"/>
      <c r="AE301" s="13"/>
      <c r="AT301" s="251" t="s">
        <v>250</v>
      </c>
      <c r="AU301" s="251" t="s">
        <v>90</v>
      </c>
      <c r="AV301" s="13" t="s">
        <v>90</v>
      </c>
      <c r="AW301" s="13" t="s">
        <v>36</v>
      </c>
      <c r="AX301" s="13" t="s">
        <v>80</v>
      </c>
      <c r="AY301" s="251" t="s">
        <v>161</v>
      </c>
    </row>
    <row r="302" s="13" customFormat="1">
      <c r="A302" s="13"/>
      <c r="B302" s="241"/>
      <c r="C302" s="242"/>
      <c r="D302" s="232" t="s">
        <v>250</v>
      </c>
      <c r="E302" s="243" t="s">
        <v>1</v>
      </c>
      <c r="F302" s="244" t="s">
        <v>1422</v>
      </c>
      <c r="G302" s="242"/>
      <c r="H302" s="245">
        <v>35.451000000000001</v>
      </c>
      <c r="I302" s="246"/>
      <c r="J302" s="242"/>
      <c r="K302" s="242"/>
      <c r="L302" s="247"/>
      <c r="M302" s="248"/>
      <c r="N302" s="249"/>
      <c r="O302" s="249"/>
      <c r="P302" s="249"/>
      <c r="Q302" s="249"/>
      <c r="R302" s="249"/>
      <c r="S302" s="249"/>
      <c r="T302" s="250"/>
      <c r="U302" s="13"/>
      <c r="V302" s="13"/>
      <c r="W302" s="13"/>
      <c r="X302" s="13"/>
      <c r="Y302" s="13"/>
      <c r="Z302" s="13"/>
      <c r="AA302" s="13"/>
      <c r="AB302" s="13"/>
      <c r="AC302" s="13"/>
      <c r="AD302" s="13"/>
      <c r="AE302" s="13"/>
      <c r="AT302" s="251" t="s">
        <v>250</v>
      </c>
      <c r="AU302" s="251" t="s">
        <v>90</v>
      </c>
      <c r="AV302" s="13" t="s">
        <v>90</v>
      </c>
      <c r="AW302" s="13" t="s">
        <v>36</v>
      </c>
      <c r="AX302" s="13" t="s">
        <v>80</v>
      </c>
      <c r="AY302" s="251" t="s">
        <v>161</v>
      </c>
    </row>
    <row r="303" s="14" customFormat="1">
      <c r="A303" s="14"/>
      <c r="B303" s="252"/>
      <c r="C303" s="253"/>
      <c r="D303" s="232" t="s">
        <v>250</v>
      </c>
      <c r="E303" s="254" t="s">
        <v>1</v>
      </c>
      <c r="F303" s="255" t="s">
        <v>253</v>
      </c>
      <c r="G303" s="253"/>
      <c r="H303" s="256">
        <v>89.305999999999997</v>
      </c>
      <c r="I303" s="257"/>
      <c r="J303" s="253"/>
      <c r="K303" s="253"/>
      <c r="L303" s="258"/>
      <c r="M303" s="259"/>
      <c r="N303" s="260"/>
      <c r="O303" s="260"/>
      <c r="P303" s="260"/>
      <c r="Q303" s="260"/>
      <c r="R303" s="260"/>
      <c r="S303" s="260"/>
      <c r="T303" s="261"/>
      <c r="U303" s="14"/>
      <c r="V303" s="14"/>
      <c r="W303" s="14"/>
      <c r="X303" s="14"/>
      <c r="Y303" s="14"/>
      <c r="Z303" s="14"/>
      <c r="AA303" s="14"/>
      <c r="AB303" s="14"/>
      <c r="AC303" s="14"/>
      <c r="AD303" s="14"/>
      <c r="AE303" s="14"/>
      <c r="AT303" s="262" t="s">
        <v>250</v>
      </c>
      <c r="AU303" s="262" t="s">
        <v>90</v>
      </c>
      <c r="AV303" s="14" t="s">
        <v>184</v>
      </c>
      <c r="AW303" s="14" t="s">
        <v>36</v>
      </c>
      <c r="AX303" s="14" t="s">
        <v>88</v>
      </c>
      <c r="AY303" s="262" t="s">
        <v>161</v>
      </c>
    </row>
    <row r="304" s="2" customFormat="1" ht="24.15" customHeight="1">
      <c r="A304" s="39"/>
      <c r="B304" s="40"/>
      <c r="C304" s="219" t="s">
        <v>100</v>
      </c>
      <c r="D304" s="219" t="s">
        <v>164</v>
      </c>
      <c r="E304" s="220" t="s">
        <v>1210</v>
      </c>
      <c r="F304" s="221" t="s">
        <v>1211</v>
      </c>
      <c r="G304" s="222" t="s">
        <v>248</v>
      </c>
      <c r="H304" s="223">
        <v>89.305999999999997</v>
      </c>
      <c r="I304" s="224"/>
      <c r="J304" s="225">
        <f>ROUND(I304*H304,2)</f>
        <v>0</v>
      </c>
      <c r="K304" s="221" t="s">
        <v>168</v>
      </c>
      <c r="L304" s="45"/>
      <c r="M304" s="226" t="s">
        <v>1</v>
      </c>
      <c r="N304" s="227" t="s">
        <v>45</v>
      </c>
      <c r="O304" s="92"/>
      <c r="P304" s="228">
        <f>O304*H304</f>
        <v>0</v>
      </c>
      <c r="Q304" s="228">
        <v>0</v>
      </c>
      <c r="R304" s="228">
        <f>Q304*H304</f>
        <v>0</v>
      </c>
      <c r="S304" s="228">
        <v>0</v>
      </c>
      <c r="T304" s="229">
        <f>S304*H304</f>
        <v>0</v>
      </c>
      <c r="U304" s="39"/>
      <c r="V304" s="39"/>
      <c r="W304" s="39"/>
      <c r="X304" s="39"/>
      <c r="Y304" s="39"/>
      <c r="Z304" s="39"/>
      <c r="AA304" s="39"/>
      <c r="AB304" s="39"/>
      <c r="AC304" s="39"/>
      <c r="AD304" s="39"/>
      <c r="AE304" s="39"/>
      <c r="AR304" s="230" t="s">
        <v>303</v>
      </c>
      <c r="AT304" s="230" t="s">
        <v>164</v>
      </c>
      <c r="AU304" s="230" t="s">
        <v>90</v>
      </c>
      <c r="AY304" s="18" t="s">
        <v>161</v>
      </c>
      <c r="BE304" s="231">
        <f>IF(N304="základní",J304,0)</f>
        <v>0</v>
      </c>
      <c r="BF304" s="231">
        <f>IF(N304="snížená",J304,0)</f>
        <v>0</v>
      </c>
      <c r="BG304" s="231">
        <f>IF(N304="zákl. přenesená",J304,0)</f>
        <v>0</v>
      </c>
      <c r="BH304" s="231">
        <f>IF(N304="sníž. přenesená",J304,0)</f>
        <v>0</v>
      </c>
      <c r="BI304" s="231">
        <f>IF(N304="nulová",J304,0)</f>
        <v>0</v>
      </c>
      <c r="BJ304" s="18" t="s">
        <v>88</v>
      </c>
      <c r="BK304" s="231">
        <f>ROUND(I304*H304,2)</f>
        <v>0</v>
      </c>
      <c r="BL304" s="18" t="s">
        <v>303</v>
      </c>
      <c r="BM304" s="230" t="s">
        <v>1423</v>
      </c>
    </row>
    <row r="305" s="2" customFormat="1" ht="24.15" customHeight="1">
      <c r="A305" s="39"/>
      <c r="B305" s="40"/>
      <c r="C305" s="219" t="s">
        <v>103</v>
      </c>
      <c r="D305" s="219" t="s">
        <v>164</v>
      </c>
      <c r="E305" s="220" t="s">
        <v>1213</v>
      </c>
      <c r="F305" s="221" t="s">
        <v>1214</v>
      </c>
      <c r="G305" s="222" t="s">
        <v>441</v>
      </c>
      <c r="H305" s="223">
        <v>46</v>
      </c>
      <c r="I305" s="224"/>
      <c r="J305" s="225">
        <f>ROUND(I305*H305,2)</f>
        <v>0</v>
      </c>
      <c r="K305" s="221" t="s">
        <v>168</v>
      </c>
      <c r="L305" s="45"/>
      <c r="M305" s="226" t="s">
        <v>1</v>
      </c>
      <c r="N305" s="227" t="s">
        <v>45</v>
      </c>
      <c r="O305" s="92"/>
      <c r="P305" s="228">
        <f>O305*H305</f>
        <v>0</v>
      </c>
      <c r="Q305" s="228">
        <v>1.0000000000000001E-05</v>
      </c>
      <c r="R305" s="228">
        <f>Q305*H305</f>
        <v>0.00046000000000000001</v>
      </c>
      <c r="S305" s="228">
        <v>0</v>
      </c>
      <c r="T305" s="229">
        <f>S305*H305</f>
        <v>0</v>
      </c>
      <c r="U305" s="39"/>
      <c r="V305" s="39"/>
      <c r="W305" s="39"/>
      <c r="X305" s="39"/>
      <c r="Y305" s="39"/>
      <c r="Z305" s="39"/>
      <c r="AA305" s="39"/>
      <c r="AB305" s="39"/>
      <c r="AC305" s="39"/>
      <c r="AD305" s="39"/>
      <c r="AE305" s="39"/>
      <c r="AR305" s="230" t="s">
        <v>303</v>
      </c>
      <c r="AT305" s="230" t="s">
        <v>164</v>
      </c>
      <c r="AU305" s="230" t="s">
        <v>90</v>
      </c>
      <c r="AY305" s="18" t="s">
        <v>161</v>
      </c>
      <c r="BE305" s="231">
        <f>IF(N305="základní",J305,0)</f>
        <v>0</v>
      </c>
      <c r="BF305" s="231">
        <f>IF(N305="snížená",J305,0)</f>
        <v>0</v>
      </c>
      <c r="BG305" s="231">
        <f>IF(N305="zákl. přenesená",J305,0)</f>
        <v>0</v>
      </c>
      <c r="BH305" s="231">
        <f>IF(N305="sníž. přenesená",J305,0)</f>
        <v>0</v>
      </c>
      <c r="BI305" s="231">
        <f>IF(N305="nulová",J305,0)</f>
        <v>0</v>
      </c>
      <c r="BJ305" s="18" t="s">
        <v>88</v>
      </c>
      <c r="BK305" s="231">
        <f>ROUND(I305*H305,2)</f>
        <v>0</v>
      </c>
      <c r="BL305" s="18" t="s">
        <v>303</v>
      </c>
      <c r="BM305" s="230" t="s">
        <v>1424</v>
      </c>
    </row>
    <row r="306" s="2" customFormat="1" ht="21.75" customHeight="1">
      <c r="A306" s="39"/>
      <c r="B306" s="40"/>
      <c r="C306" s="219" t="s">
        <v>106</v>
      </c>
      <c r="D306" s="219" t="s">
        <v>164</v>
      </c>
      <c r="E306" s="220" t="s">
        <v>1217</v>
      </c>
      <c r="F306" s="221" t="s">
        <v>1218</v>
      </c>
      <c r="G306" s="222" t="s">
        <v>441</v>
      </c>
      <c r="H306" s="223">
        <v>46</v>
      </c>
      <c r="I306" s="224"/>
      <c r="J306" s="225">
        <f>ROUND(I306*H306,2)</f>
        <v>0</v>
      </c>
      <c r="K306" s="221" t="s">
        <v>168</v>
      </c>
      <c r="L306" s="45"/>
      <c r="M306" s="226" t="s">
        <v>1</v>
      </c>
      <c r="N306" s="227" t="s">
        <v>45</v>
      </c>
      <c r="O306" s="92"/>
      <c r="P306" s="228">
        <f>O306*H306</f>
        <v>0</v>
      </c>
      <c r="Q306" s="228">
        <v>8.0000000000000007E-05</v>
      </c>
      <c r="R306" s="228">
        <f>Q306*H306</f>
        <v>0.0036800000000000001</v>
      </c>
      <c r="S306" s="228">
        <v>0</v>
      </c>
      <c r="T306" s="229">
        <f>S306*H306</f>
        <v>0</v>
      </c>
      <c r="U306" s="39"/>
      <c r="V306" s="39"/>
      <c r="W306" s="39"/>
      <c r="X306" s="39"/>
      <c r="Y306" s="39"/>
      <c r="Z306" s="39"/>
      <c r="AA306" s="39"/>
      <c r="AB306" s="39"/>
      <c r="AC306" s="39"/>
      <c r="AD306" s="39"/>
      <c r="AE306" s="39"/>
      <c r="AR306" s="230" t="s">
        <v>303</v>
      </c>
      <c r="AT306" s="230" t="s">
        <v>164</v>
      </c>
      <c r="AU306" s="230" t="s">
        <v>90</v>
      </c>
      <c r="AY306" s="18" t="s">
        <v>161</v>
      </c>
      <c r="BE306" s="231">
        <f>IF(N306="základní",J306,0)</f>
        <v>0</v>
      </c>
      <c r="BF306" s="231">
        <f>IF(N306="snížená",J306,0)</f>
        <v>0</v>
      </c>
      <c r="BG306" s="231">
        <f>IF(N306="zákl. přenesená",J306,0)</f>
        <v>0</v>
      </c>
      <c r="BH306" s="231">
        <f>IF(N306="sníž. přenesená",J306,0)</f>
        <v>0</v>
      </c>
      <c r="BI306" s="231">
        <f>IF(N306="nulová",J306,0)</f>
        <v>0</v>
      </c>
      <c r="BJ306" s="18" t="s">
        <v>88</v>
      </c>
      <c r="BK306" s="231">
        <f>ROUND(I306*H306,2)</f>
        <v>0</v>
      </c>
      <c r="BL306" s="18" t="s">
        <v>303</v>
      </c>
      <c r="BM306" s="230" t="s">
        <v>1425</v>
      </c>
    </row>
    <row r="307" s="2" customFormat="1" ht="16.5" customHeight="1">
      <c r="A307" s="39"/>
      <c r="B307" s="40"/>
      <c r="C307" s="263" t="s">
        <v>109</v>
      </c>
      <c r="D307" s="263" t="s">
        <v>261</v>
      </c>
      <c r="E307" s="264" t="s">
        <v>1221</v>
      </c>
      <c r="F307" s="265" t="s">
        <v>1222</v>
      </c>
      <c r="G307" s="266" t="s">
        <v>441</v>
      </c>
      <c r="H307" s="267">
        <v>48.299999999999997</v>
      </c>
      <c r="I307" s="268"/>
      <c r="J307" s="269">
        <f>ROUND(I307*H307,2)</f>
        <v>0</v>
      </c>
      <c r="K307" s="265" t="s">
        <v>168</v>
      </c>
      <c r="L307" s="270"/>
      <c r="M307" s="271" t="s">
        <v>1</v>
      </c>
      <c r="N307" s="272" t="s">
        <v>45</v>
      </c>
      <c r="O307" s="92"/>
      <c r="P307" s="228">
        <f>O307*H307</f>
        <v>0</v>
      </c>
      <c r="Q307" s="228">
        <v>1.0000000000000001E-05</v>
      </c>
      <c r="R307" s="228">
        <f>Q307*H307</f>
        <v>0.00048300000000000003</v>
      </c>
      <c r="S307" s="228">
        <v>0</v>
      </c>
      <c r="T307" s="229">
        <f>S307*H307</f>
        <v>0</v>
      </c>
      <c r="U307" s="39"/>
      <c r="V307" s="39"/>
      <c r="W307" s="39"/>
      <c r="X307" s="39"/>
      <c r="Y307" s="39"/>
      <c r="Z307" s="39"/>
      <c r="AA307" s="39"/>
      <c r="AB307" s="39"/>
      <c r="AC307" s="39"/>
      <c r="AD307" s="39"/>
      <c r="AE307" s="39"/>
      <c r="AR307" s="230" t="s">
        <v>309</v>
      </c>
      <c r="AT307" s="230" t="s">
        <v>261</v>
      </c>
      <c r="AU307" s="230" t="s">
        <v>90</v>
      </c>
      <c r="AY307" s="18" t="s">
        <v>161</v>
      </c>
      <c r="BE307" s="231">
        <f>IF(N307="základní",J307,0)</f>
        <v>0</v>
      </c>
      <c r="BF307" s="231">
        <f>IF(N307="snížená",J307,0)</f>
        <v>0</v>
      </c>
      <c r="BG307" s="231">
        <f>IF(N307="zákl. přenesená",J307,0)</f>
        <v>0</v>
      </c>
      <c r="BH307" s="231">
        <f>IF(N307="sníž. přenesená",J307,0)</f>
        <v>0</v>
      </c>
      <c r="BI307" s="231">
        <f>IF(N307="nulová",J307,0)</f>
        <v>0</v>
      </c>
      <c r="BJ307" s="18" t="s">
        <v>88</v>
      </c>
      <c r="BK307" s="231">
        <f>ROUND(I307*H307,2)</f>
        <v>0</v>
      </c>
      <c r="BL307" s="18" t="s">
        <v>303</v>
      </c>
      <c r="BM307" s="230" t="s">
        <v>1426</v>
      </c>
    </row>
    <row r="308" s="13" customFormat="1">
      <c r="A308" s="13"/>
      <c r="B308" s="241"/>
      <c r="C308" s="242"/>
      <c r="D308" s="232" t="s">
        <v>250</v>
      </c>
      <c r="E308" s="242"/>
      <c r="F308" s="244" t="s">
        <v>1427</v>
      </c>
      <c r="G308" s="242"/>
      <c r="H308" s="245">
        <v>48.299999999999997</v>
      </c>
      <c r="I308" s="246"/>
      <c r="J308" s="242"/>
      <c r="K308" s="242"/>
      <c r="L308" s="247"/>
      <c r="M308" s="248"/>
      <c r="N308" s="249"/>
      <c r="O308" s="249"/>
      <c r="P308" s="249"/>
      <c r="Q308" s="249"/>
      <c r="R308" s="249"/>
      <c r="S308" s="249"/>
      <c r="T308" s="250"/>
      <c r="U308" s="13"/>
      <c r="V308" s="13"/>
      <c r="W308" s="13"/>
      <c r="X308" s="13"/>
      <c r="Y308" s="13"/>
      <c r="Z308" s="13"/>
      <c r="AA308" s="13"/>
      <c r="AB308" s="13"/>
      <c r="AC308" s="13"/>
      <c r="AD308" s="13"/>
      <c r="AE308" s="13"/>
      <c r="AT308" s="251" t="s">
        <v>250</v>
      </c>
      <c r="AU308" s="251" t="s">
        <v>90</v>
      </c>
      <c r="AV308" s="13" t="s">
        <v>90</v>
      </c>
      <c r="AW308" s="13" t="s">
        <v>4</v>
      </c>
      <c r="AX308" s="13" t="s">
        <v>88</v>
      </c>
      <c r="AY308" s="251" t="s">
        <v>161</v>
      </c>
    </row>
    <row r="309" s="2" customFormat="1" ht="24.15" customHeight="1">
      <c r="A309" s="39"/>
      <c r="B309" s="40"/>
      <c r="C309" s="219" t="s">
        <v>1188</v>
      </c>
      <c r="D309" s="219" t="s">
        <v>164</v>
      </c>
      <c r="E309" s="220" t="s">
        <v>1225</v>
      </c>
      <c r="F309" s="221" t="s">
        <v>1226</v>
      </c>
      <c r="G309" s="222" t="s">
        <v>248</v>
      </c>
      <c r="H309" s="223">
        <v>89.305999999999997</v>
      </c>
      <c r="I309" s="224"/>
      <c r="J309" s="225">
        <f>ROUND(I309*H309,2)</f>
        <v>0</v>
      </c>
      <c r="K309" s="221" t="s">
        <v>168</v>
      </c>
      <c r="L309" s="45"/>
      <c r="M309" s="226" t="s">
        <v>1</v>
      </c>
      <c r="N309" s="227" t="s">
        <v>45</v>
      </c>
      <c r="O309" s="92"/>
      <c r="P309" s="228">
        <f>O309*H309</f>
        <v>0</v>
      </c>
      <c r="Q309" s="228">
        <v>0.0031800000000000001</v>
      </c>
      <c r="R309" s="228">
        <f>Q309*H309</f>
        <v>0.28399308000000001</v>
      </c>
      <c r="S309" s="228">
        <v>0</v>
      </c>
      <c r="T309" s="229">
        <f>S309*H309</f>
        <v>0</v>
      </c>
      <c r="U309" s="39"/>
      <c r="V309" s="39"/>
      <c r="W309" s="39"/>
      <c r="X309" s="39"/>
      <c r="Y309" s="39"/>
      <c r="Z309" s="39"/>
      <c r="AA309" s="39"/>
      <c r="AB309" s="39"/>
      <c r="AC309" s="39"/>
      <c r="AD309" s="39"/>
      <c r="AE309" s="39"/>
      <c r="AR309" s="230" t="s">
        <v>303</v>
      </c>
      <c r="AT309" s="230" t="s">
        <v>164</v>
      </c>
      <c r="AU309" s="230" t="s">
        <v>90</v>
      </c>
      <c r="AY309" s="18" t="s">
        <v>161</v>
      </c>
      <c r="BE309" s="231">
        <f>IF(N309="základní",J309,0)</f>
        <v>0</v>
      </c>
      <c r="BF309" s="231">
        <f>IF(N309="snížená",J309,0)</f>
        <v>0</v>
      </c>
      <c r="BG309" s="231">
        <f>IF(N309="zákl. přenesená",J309,0)</f>
        <v>0</v>
      </c>
      <c r="BH309" s="231">
        <f>IF(N309="sníž. přenesená",J309,0)</f>
        <v>0</v>
      </c>
      <c r="BI309" s="231">
        <f>IF(N309="nulová",J309,0)</f>
        <v>0</v>
      </c>
      <c r="BJ309" s="18" t="s">
        <v>88</v>
      </c>
      <c r="BK309" s="231">
        <f>ROUND(I309*H309,2)</f>
        <v>0</v>
      </c>
      <c r="BL309" s="18" t="s">
        <v>303</v>
      </c>
      <c r="BM309" s="230" t="s">
        <v>1428</v>
      </c>
    </row>
    <row r="310" s="2" customFormat="1" ht="16.5" customHeight="1">
      <c r="A310" s="39"/>
      <c r="B310" s="40"/>
      <c r="C310" s="219" t="s">
        <v>1195</v>
      </c>
      <c r="D310" s="219" t="s">
        <v>164</v>
      </c>
      <c r="E310" s="220" t="s">
        <v>1229</v>
      </c>
      <c r="F310" s="221" t="s">
        <v>1230</v>
      </c>
      <c r="G310" s="222" t="s">
        <v>248</v>
      </c>
      <c r="H310" s="223">
        <v>35.540999999999997</v>
      </c>
      <c r="I310" s="224"/>
      <c r="J310" s="225">
        <f>ROUND(I310*H310,2)</f>
        <v>0</v>
      </c>
      <c r="K310" s="221" t="s">
        <v>168</v>
      </c>
      <c r="L310" s="45"/>
      <c r="M310" s="226" t="s">
        <v>1</v>
      </c>
      <c r="N310" s="227" t="s">
        <v>45</v>
      </c>
      <c r="O310" s="92"/>
      <c r="P310" s="228">
        <f>O310*H310</f>
        <v>0</v>
      </c>
      <c r="Q310" s="228">
        <v>0</v>
      </c>
      <c r="R310" s="228">
        <f>Q310*H310</f>
        <v>0</v>
      </c>
      <c r="S310" s="228">
        <v>3.0000000000000001E-05</v>
      </c>
      <c r="T310" s="229">
        <f>S310*H310</f>
        <v>0.0010662299999999998</v>
      </c>
      <c r="U310" s="39"/>
      <c r="V310" s="39"/>
      <c r="W310" s="39"/>
      <c r="X310" s="39"/>
      <c r="Y310" s="39"/>
      <c r="Z310" s="39"/>
      <c r="AA310" s="39"/>
      <c r="AB310" s="39"/>
      <c r="AC310" s="39"/>
      <c r="AD310" s="39"/>
      <c r="AE310" s="39"/>
      <c r="AR310" s="230" t="s">
        <v>303</v>
      </c>
      <c r="AT310" s="230" t="s">
        <v>164</v>
      </c>
      <c r="AU310" s="230" t="s">
        <v>90</v>
      </c>
      <c r="AY310" s="18" t="s">
        <v>161</v>
      </c>
      <c r="BE310" s="231">
        <f>IF(N310="základní",J310,0)</f>
        <v>0</v>
      </c>
      <c r="BF310" s="231">
        <f>IF(N310="snížená",J310,0)</f>
        <v>0</v>
      </c>
      <c r="BG310" s="231">
        <f>IF(N310="zákl. přenesená",J310,0)</f>
        <v>0</v>
      </c>
      <c r="BH310" s="231">
        <f>IF(N310="sníž. přenesená",J310,0)</f>
        <v>0</v>
      </c>
      <c r="BI310" s="231">
        <f>IF(N310="nulová",J310,0)</f>
        <v>0</v>
      </c>
      <c r="BJ310" s="18" t="s">
        <v>88</v>
      </c>
      <c r="BK310" s="231">
        <f>ROUND(I310*H310,2)</f>
        <v>0</v>
      </c>
      <c r="BL310" s="18" t="s">
        <v>303</v>
      </c>
      <c r="BM310" s="230" t="s">
        <v>1429</v>
      </c>
    </row>
    <row r="311" s="2" customFormat="1" ht="16.5" customHeight="1">
      <c r="A311" s="39"/>
      <c r="B311" s="40"/>
      <c r="C311" s="263" t="s">
        <v>1202</v>
      </c>
      <c r="D311" s="263" t="s">
        <v>261</v>
      </c>
      <c r="E311" s="264" t="s">
        <v>1233</v>
      </c>
      <c r="F311" s="265" t="s">
        <v>1234</v>
      </c>
      <c r="G311" s="266" t="s">
        <v>248</v>
      </c>
      <c r="H311" s="267">
        <v>37.317999999999998</v>
      </c>
      <c r="I311" s="268"/>
      <c r="J311" s="269">
        <f>ROUND(I311*H311,2)</f>
        <v>0</v>
      </c>
      <c r="K311" s="265" t="s">
        <v>168</v>
      </c>
      <c r="L311" s="270"/>
      <c r="M311" s="271" t="s">
        <v>1</v>
      </c>
      <c r="N311" s="272" t="s">
        <v>45</v>
      </c>
      <c r="O311" s="92"/>
      <c r="P311" s="228">
        <f>O311*H311</f>
        <v>0</v>
      </c>
      <c r="Q311" s="228">
        <v>4.0000000000000003E-05</v>
      </c>
      <c r="R311" s="228">
        <f>Q311*H311</f>
        <v>0.0014927200000000001</v>
      </c>
      <c r="S311" s="228">
        <v>0</v>
      </c>
      <c r="T311" s="229">
        <f>S311*H311</f>
        <v>0</v>
      </c>
      <c r="U311" s="39"/>
      <c r="V311" s="39"/>
      <c r="W311" s="39"/>
      <c r="X311" s="39"/>
      <c r="Y311" s="39"/>
      <c r="Z311" s="39"/>
      <c r="AA311" s="39"/>
      <c r="AB311" s="39"/>
      <c r="AC311" s="39"/>
      <c r="AD311" s="39"/>
      <c r="AE311" s="39"/>
      <c r="AR311" s="230" t="s">
        <v>309</v>
      </c>
      <c r="AT311" s="230" t="s">
        <v>261</v>
      </c>
      <c r="AU311" s="230" t="s">
        <v>90</v>
      </c>
      <c r="AY311" s="18" t="s">
        <v>161</v>
      </c>
      <c r="BE311" s="231">
        <f>IF(N311="základní",J311,0)</f>
        <v>0</v>
      </c>
      <c r="BF311" s="231">
        <f>IF(N311="snížená",J311,0)</f>
        <v>0</v>
      </c>
      <c r="BG311" s="231">
        <f>IF(N311="zákl. přenesená",J311,0)</f>
        <v>0</v>
      </c>
      <c r="BH311" s="231">
        <f>IF(N311="sníž. přenesená",J311,0)</f>
        <v>0</v>
      </c>
      <c r="BI311" s="231">
        <f>IF(N311="nulová",J311,0)</f>
        <v>0</v>
      </c>
      <c r="BJ311" s="18" t="s">
        <v>88</v>
      </c>
      <c r="BK311" s="231">
        <f>ROUND(I311*H311,2)</f>
        <v>0</v>
      </c>
      <c r="BL311" s="18" t="s">
        <v>303</v>
      </c>
      <c r="BM311" s="230" t="s">
        <v>1430</v>
      </c>
    </row>
    <row r="312" s="13" customFormat="1">
      <c r="A312" s="13"/>
      <c r="B312" s="241"/>
      <c r="C312" s="242"/>
      <c r="D312" s="232" t="s">
        <v>250</v>
      </c>
      <c r="E312" s="242"/>
      <c r="F312" s="244" t="s">
        <v>1431</v>
      </c>
      <c r="G312" s="242"/>
      <c r="H312" s="245">
        <v>37.317999999999998</v>
      </c>
      <c r="I312" s="246"/>
      <c r="J312" s="242"/>
      <c r="K312" s="242"/>
      <c r="L312" s="247"/>
      <c r="M312" s="248"/>
      <c r="N312" s="249"/>
      <c r="O312" s="249"/>
      <c r="P312" s="249"/>
      <c r="Q312" s="249"/>
      <c r="R312" s="249"/>
      <c r="S312" s="249"/>
      <c r="T312" s="250"/>
      <c r="U312" s="13"/>
      <c r="V312" s="13"/>
      <c r="W312" s="13"/>
      <c r="X312" s="13"/>
      <c r="Y312" s="13"/>
      <c r="Z312" s="13"/>
      <c r="AA312" s="13"/>
      <c r="AB312" s="13"/>
      <c r="AC312" s="13"/>
      <c r="AD312" s="13"/>
      <c r="AE312" s="13"/>
      <c r="AT312" s="251" t="s">
        <v>250</v>
      </c>
      <c r="AU312" s="251" t="s">
        <v>90</v>
      </c>
      <c r="AV312" s="13" t="s">
        <v>90</v>
      </c>
      <c r="AW312" s="13" t="s">
        <v>4</v>
      </c>
      <c r="AX312" s="13" t="s">
        <v>88</v>
      </c>
      <c r="AY312" s="251" t="s">
        <v>161</v>
      </c>
    </row>
    <row r="313" s="2" customFormat="1" ht="24.15" customHeight="1">
      <c r="A313" s="39"/>
      <c r="B313" s="40"/>
      <c r="C313" s="263" t="s">
        <v>1209</v>
      </c>
      <c r="D313" s="263" t="s">
        <v>261</v>
      </c>
      <c r="E313" s="264" t="s">
        <v>1238</v>
      </c>
      <c r="F313" s="265" t="s">
        <v>1239</v>
      </c>
      <c r="G313" s="266" t="s">
        <v>441</v>
      </c>
      <c r="H313" s="267">
        <v>37.317999999999998</v>
      </c>
      <c r="I313" s="268"/>
      <c r="J313" s="269">
        <f>ROUND(I313*H313,2)</f>
        <v>0</v>
      </c>
      <c r="K313" s="265" t="s">
        <v>168</v>
      </c>
      <c r="L313" s="270"/>
      <c r="M313" s="271" t="s">
        <v>1</v>
      </c>
      <c r="N313" s="272" t="s">
        <v>45</v>
      </c>
      <c r="O313" s="92"/>
      <c r="P313" s="228">
        <f>O313*H313</f>
        <v>0</v>
      </c>
      <c r="Q313" s="228">
        <v>0</v>
      </c>
      <c r="R313" s="228">
        <f>Q313*H313</f>
        <v>0</v>
      </c>
      <c r="S313" s="228">
        <v>0</v>
      </c>
      <c r="T313" s="229">
        <f>S313*H313</f>
        <v>0</v>
      </c>
      <c r="U313" s="39"/>
      <c r="V313" s="39"/>
      <c r="W313" s="39"/>
      <c r="X313" s="39"/>
      <c r="Y313" s="39"/>
      <c r="Z313" s="39"/>
      <c r="AA313" s="39"/>
      <c r="AB313" s="39"/>
      <c r="AC313" s="39"/>
      <c r="AD313" s="39"/>
      <c r="AE313" s="39"/>
      <c r="AR313" s="230" t="s">
        <v>309</v>
      </c>
      <c r="AT313" s="230" t="s">
        <v>261</v>
      </c>
      <c r="AU313" s="230" t="s">
        <v>90</v>
      </c>
      <c r="AY313" s="18" t="s">
        <v>161</v>
      </c>
      <c r="BE313" s="231">
        <f>IF(N313="základní",J313,0)</f>
        <v>0</v>
      </c>
      <c r="BF313" s="231">
        <f>IF(N313="snížená",J313,0)</f>
        <v>0</v>
      </c>
      <c r="BG313" s="231">
        <f>IF(N313="zákl. přenesená",J313,0)</f>
        <v>0</v>
      </c>
      <c r="BH313" s="231">
        <f>IF(N313="sníž. přenesená",J313,0)</f>
        <v>0</v>
      </c>
      <c r="BI313" s="231">
        <f>IF(N313="nulová",J313,0)</f>
        <v>0</v>
      </c>
      <c r="BJ313" s="18" t="s">
        <v>88</v>
      </c>
      <c r="BK313" s="231">
        <f>ROUND(I313*H313,2)</f>
        <v>0</v>
      </c>
      <c r="BL313" s="18" t="s">
        <v>303</v>
      </c>
      <c r="BM313" s="230" t="s">
        <v>1432</v>
      </c>
    </row>
    <row r="314" s="13" customFormat="1">
      <c r="A314" s="13"/>
      <c r="B314" s="241"/>
      <c r="C314" s="242"/>
      <c r="D314" s="232" t="s">
        <v>250</v>
      </c>
      <c r="E314" s="242"/>
      <c r="F314" s="244" t="s">
        <v>1431</v>
      </c>
      <c r="G314" s="242"/>
      <c r="H314" s="245">
        <v>37.317999999999998</v>
      </c>
      <c r="I314" s="246"/>
      <c r="J314" s="242"/>
      <c r="K314" s="242"/>
      <c r="L314" s="247"/>
      <c r="M314" s="248"/>
      <c r="N314" s="249"/>
      <c r="O314" s="249"/>
      <c r="P314" s="249"/>
      <c r="Q314" s="249"/>
      <c r="R314" s="249"/>
      <c r="S314" s="249"/>
      <c r="T314" s="250"/>
      <c r="U314" s="13"/>
      <c r="V314" s="13"/>
      <c r="W314" s="13"/>
      <c r="X314" s="13"/>
      <c r="Y314" s="13"/>
      <c r="Z314" s="13"/>
      <c r="AA314" s="13"/>
      <c r="AB314" s="13"/>
      <c r="AC314" s="13"/>
      <c r="AD314" s="13"/>
      <c r="AE314" s="13"/>
      <c r="AT314" s="251" t="s">
        <v>250</v>
      </c>
      <c r="AU314" s="251" t="s">
        <v>90</v>
      </c>
      <c r="AV314" s="13" t="s">
        <v>90</v>
      </c>
      <c r="AW314" s="13" t="s">
        <v>4</v>
      </c>
      <c r="AX314" s="13" t="s">
        <v>88</v>
      </c>
      <c r="AY314" s="251" t="s">
        <v>161</v>
      </c>
    </row>
    <row r="315" s="2" customFormat="1" ht="21.75" customHeight="1">
      <c r="A315" s="39"/>
      <c r="B315" s="40"/>
      <c r="C315" s="219" t="s">
        <v>112</v>
      </c>
      <c r="D315" s="219" t="s">
        <v>164</v>
      </c>
      <c r="E315" s="220" t="s">
        <v>1242</v>
      </c>
      <c r="F315" s="221" t="s">
        <v>1243</v>
      </c>
      <c r="G315" s="222" t="s">
        <v>248</v>
      </c>
      <c r="H315" s="223">
        <v>11.821999999999999</v>
      </c>
      <c r="I315" s="224"/>
      <c r="J315" s="225">
        <f>ROUND(I315*H315,2)</f>
        <v>0</v>
      </c>
      <c r="K315" s="221" t="s">
        <v>168</v>
      </c>
      <c r="L315" s="45"/>
      <c r="M315" s="226" t="s">
        <v>1</v>
      </c>
      <c r="N315" s="227" t="s">
        <v>45</v>
      </c>
      <c r="O315" s="92"/>
      <c r="P315" s="228">
        <f>O315*H315</f>
        <v>0</v>
      </c>
      <c r="Q315" s="228">
        <v>0</v>
      </c>
      <c r="R315" s="228">
        <f>Q315*H315</f>
        <v>0</v>
      </c>
      <c r="S315" s="228">
        <v>3.0000000000000001E-05</v>
      </c>
      <c r="T315" s="229">
        <f>S315*H315</f>
        <v>0.00035465999999999997</v>
      </c>
      <c r="U315" s="39"/>
      <c r="V315" s="39"/>
      <c r="W315" s="39"/>
      <c r="X315" s="39"/>
      <c r="Y315" s="39"/>
      <c r="Z315" s="39"/>
      <c r="AA315" s="39"/>
      <c r="AB315" s="39"/>
      <c r="AC315" s="39"/>
      <c r="AD315" s="39"/>
      <c r="AE315" s="39"/>
      <c r="AR315" s="230" t="s">
        <v>303</v>
      </c>
      <c r="AT315" s="230" t="s">
        <v>164</v>
      </c>
      <c r="AU315" s="230" t="s">
        <v>90</v>
      </c>
      <c r="AY315" s="18" t="s">
        <v>161</v>
      </c>
      <c r="BE315" s="231">
        <f>IF(N315="základní",J315,0)</f>
        <v>0</v>
      </c>
      <c r="BF315" s="231">
        <f>IF(N315="snížená",J315,0)</f>
        <v>0</v>
      </c>
      <c r="BG315" s="231">
        <f>IF(N315="zákl. přenesená",J315,0)</f>
        <v>0</v>
      </c>
      <c r="BH315" s="231">
        <f>IF(N315="sníž. přenesená",J315,0)</f>
        <v>0</v>
      </c>
      <c r="BI315" s="231">
        <f>IF(N315="nulová",J315,0)</f>
        <v>0</v>
      </c>
      <c r="BJ315" s="18" t="s">
        <v>88</v>
      </c>
      <c r="BK315" s="231">
        <f>ROUND(I315*H315,2)</f>
        <v>0</v>
      </c>
      <c r="BL315" s="18" t="s">
        <v>303</v>
      </c>
      <c r="BM315" s="230" t="s">
        <v>1433</v>
      </c>
    </row>
    <row r="316" s="13" customFormat="1">
      <c r="A316" s="13"/>
      <c r="B316" s="241"/>
      <c r="C316" s="242"/>
      <c r="D316" s="232" t="s">
        <v>250</v>
      </c>
      <c r="E316" s="243" t="s">
        <v>1</v>
      </c>
      <c r="F316" s="244" t="s">
        <v>1245</v>
      </c>
      <c r="G316" s="242"/>
      <c r="H316" s="245">
        <v>11.821999999999999</v>
      </c>
      <c r="I316" s="246"/>
      <c r="J316" s="242"/>
      <c r="K316" s="242"/>
      <c r="L316" s="247"/>
      <c r="M316" s="248"/>
      <c r="N316" s="249"/>
      <c r="O316" s="249"/>
      <c r="P316" s="249"/>
      <c r="Q316" s="249"/>
      <c r="R316" s="249"/>
      <c r="S316" s="249"/>
      <c r="T316" s="250"/>
      <c r="U316" s="13"/>
      <c r="V316" s="13"/>
      <c r="W316" s="13"/>
      <c r="X316" s="13"/>
      <c r="Y316" s="13"/>
      <c r="Z316" s="13"/>
      <c r="AA316" s="13"/>
      <c r="AB316" s="13"/>
      <c r="AC316" s="13"/>
      <c r="AD316" s="13"/>
      <c r="AE316" s="13"/>
      <c r="AT316" s="251" t="s">
        <v>250</v>
      </c>
      <c r="AU316" s="251" t="s">
        <v>90</v>
      </c>
      <c r="AV316" s="13" t="s">
        <v>90</v>
      </c>
      <c r="AW316" s="13" t="s">
        <v>36</v>
      </c>
      <c r="AX316" s="13" t="s">
        <v>80</v>
      </c>
      <c r="AY316" s="251" t="s">
        <v>161</v>
      </c>
    </row>
    <row r="317" s="14" customFormat="1">
      <c r="A317" s="14"/>
      <c r="B317" s="252"/>
      <c r="C317" s="253"/>
      <c r="D317" s="232" t="s">
        <v>250</v>
      </c>
      <c r="E317" s="254" t="s">
        <v>1</v>
      </c>
      <c r="F317" s="255" t="s">
        <v>253</v>
      </c>
      <c r="G317" s="253"/>
      <c r="H317" s="256">
        <v>11.821999999999999</v>
      </c>
      <c r="I317" s="257"/>
      <c r="J317" s="253"/>
      <c r="K317" s="253"/>
      <c r="L317" s="258"/>
      <c r="M317" s="259"/>
      <c r="N317" s="260"/>
      <c r="O317" s="260"/>
      <c r="P317" s="260"/>
      <c r="Q317" s="260"/>
      <c r="R317" s="260"/>
      <c r="S317" s="260"/>
      <c r="T317" s="261"/>
      <c r="U317" s="14"/>
      <c r="V317" s="14"/>
      <c r="W317" s="14"/>
      <c r="X317" s="14"/>
      <c r="Y317" s="14"/>
      <c r="Z317" s="14"/>
      <c r="AA317" s="14"/>
      <c r="AB317" s="14"/>
      <c r="AC317" s="14"/>
      <c r="AD317" s="14"/>
      <c r="AE317" s="14"/>
      <c r="AT317" s="262" t="s">
        <v>250</v>
      </c>
      <c r="AU317" s="262" t="s">
        <v>90</v>
      </c>
      <c r="AV317" s="14" t="s">
        <v>184</v>
      </c>
      <c r="AW317" s="14" t="s">
        <v>36</v>
      </c>
      <c r="AX317" s="14" t="s">
        <v>88</v>
      </c>
      <c r="AY317" s="262" t="s">
        <v>161</v>
      </c>
    </row>
    <row r="318" s="2" customFormat="1" ht="16.5" customHeight="1">
      <c r="A318" s="39"/>
      <c r="B318" s="40"/>
      <c r="C318" s="263" t="s">
        <v>1216</v>
      </c>
      <c r="D318" s="263" t="s">
        <v>261</v>
      </c>
      <c r="E318" s="264" t="s">
        <v>1233</v>
      </c>
      <c r="F318" s="265" t="s">
        <v>1234</v>
      </c>
      <c r="G318" s="266" t="s">
        <v>248</v>
      </c>
      <c r="H318" s="267">
        <v>12.413</v>
      </c>
      <c r="I318" s="268"/>
      <c r="J318" s="269">
        <f>ROUND(I318*H318,2)</f>
        <v>0</v>
      </c>
      <c r="K318" s="265" t="s">
        <v>168</v>
      </c>
      <c r="L318" s="270"/>
      <c r="M318" s="271" t="s">
        <v>1</v>
      </c>
      <c r="N318" s="272" t="s">
        <v>45</v>
      </c>
      <c r="O318" s="92"/>
      <c r="P318" s="228">
        <f>O318*H318</f>
        <v>0</v>
      </c>
      <c r="Q318" s="228">
        <v>4.0000000000000003E-05</v>
      </c>
      <c r="R318" s="228">
        <f>Q318*H318</f>
        <v>0.00049652000000000008</v>
      </c>
      <c r="S318" s="228">
        <v>0</v>
      </c>
      <c r="T318" s="229">
        <f>S318*H318</f>
        <v>0</v>
      </c>
      <c r="U318" s="39"/>
      <c r="V318" s="39"/>
      <c r="W318" s="39"/>
      <c r="X318" s="39"/>
      <c r="Y318" s="39"/>
      <c r="Z318" s="39"/>
      <c r="AA318" s="39"/>
      <c r="AB318" s="39"/>
      <c r="AC318" s="39"/>
      <c r="AD318" s="39"/>
      <c r="AE318" s="39"/>
      <c r="AR318" s="230" t="s">
        <v>309</v>
      </c>
      <c r="AT318" s="230" t="s">
        <v>261</v>
      </c>
      <c r="AU318" s="230" t="s">
        <v>90</v>
      </c>
      <c r="AY318" s="18" t="s">
        <v>161</v>
      </c>
      <c r="BE318" s="231">
        <f>IF(N318="základní",J318,0)</f>
        <v>0</v>
      </c>
      <c r="BF318" s="231">
        <f>IF(N318="snížená",J318,0)</f>
        <v>0</v>
      </c>
      <c r="BG318" s="231">
        <f>IF(N318="zákl. přenesená",J318,0)</f>
        <v>0</v>
      </c>
      <c r="BH318" s="231">
        <f>IF(N318="sníž. přenesená",J318,0)</f>
        <v>0</v>
      </c>
      <c r="BI318" s="231">
        <f>IF(N318="nulová",J318,0)</f>
        <v>0</v>
      </c>
      <c r="BJ318" s="18" t="s">
        <v>88</v>
      </c>
      <c r="BK318" s="231">
        <f>ROUND(I318*H318,2)</f>
        <v>0</v>
      </c>
      <c r="BL318" s="18" t="s">
        <v>303</v>
      </c>
      <c r="BM318" s="230" t="s">
        <v>1434</v>
      </c>
    </row>
    <row r="319" s="13" customFormat="1">
      <c r="A319" s="13"/>
      <c r="B319" s="241"/>
      <c r="C319" s="242"/>
      <c r="D319" s="232" t="s">
        <v>250</v>
      </c>
      <c r="E319" s="242"/>
      <c r="F319" s="244" t="s">
        <v>1248</v>
      </c>
      <c r="G319" s="242"/>
      <c r="H319" s="245">
        <v>12.413</v>
      </c>
      <c r="I319" s="246"/>
      <c r="J319" s="242"/>
      <c r="K319" s="242"/>
      <c r="L319" s="247"/>
      <c r="M319" s="248"/>
      <c r="N319" s="249"/>
      <c r="O319" s="249"/>
      <c r="P319" s="249"/>
      <c r="Q319" s="249"/>
      <c r="R319" s="249"/>
      <c r="S319" s="249"/>
      <c r="T319" s="250"/>
      <c r="U319" s="13"/>
      <c r="V319" s="13"/>
      <c r="W319" s="13"/>
      <c r="X319" s="13"/>
      <c r="Y319" s="13"/>
      <c r="Z319" s="13"/>
      <c r="AA319" s="13"/>
      <c r="AB319" s="13"/>
      <c r="AC319" s="13"/>
      <c r="AD319" s="13"/>
      <c r="AE319" s="13"/>
      <c r="AT319" s="251" t="s">
        <v>250</v>
      </c>
      <c r="AU319" s="251" t="s">
        <v>90</v>
      </c>
      <c r="AV319" s="13" t="s">
        <v>90</v>
      </c>
      <c r="AW319" s="13" t="s">
        <v>4</v>
      </c>
      <c r="AX319" s="13" t="s">
        <v>88</v>
      </c>
      <c r="AY319" s="251" t="s">
        <v>161</v>
      </c>
    </row>
    <row r="320" s="2" customFormat="1" ht="24.15" customHeight="1">
      <c r="A320" s="39"/>
      <c r="B320" s="40"/>
      <c r="C320" s="263" t="s">
        <v>1220</v>
      </c>
      <c r="D320" s="263" t="s">
        <v>261</v>
      </c>
      <c r="E320" s="264" t="s">
        <v>1238</v>
      </c>
      <c r="F320" s="265" t="s">
        <v>1239</v>
      </c>
      <c r="G320" s="266" t="s">
        <v>441</v>
      </c>
      <c r="H320" s="267">
        <v>12.413</v>
      </c>
      <c r="I320" s="268"/>
      <c r="J320" s="269">
        <f>ROUND(I320*H320,2)</f>
        <v>0</v>
      </c>
      <c r="K320" s="265" t="s">
        <v>168</v>
      </c>
      <c r="L320" s="270"/>
      <c r="M320" s="271" t="s">
        <v>1</v>
      </c>
      <c r="N320" s="272" t="s">
        <v>45</v>
      </c>
      <c r="O320" s="92"/>
      <c r="P320" s="228">
        <f>O320*H320</f>
        <v>0</v>
      </c>
      <c r="Q320" s="228">
        <v>0</v>
      </c>
      <c r="R320" s="228">
        <f>Q320*H320</f>
        <v>0</v>
      </c>
      <c r="S320" s="228">
        <v>0</v>
      </c>
      <c r="T320" s="229">
        <f>S320*H320</f>
        <v>0</v>
      </c>
      <c r="U320" s="39"/>
      <c r="V320" s="39"/>
      <c r="W320" s="39"/>
      <c r="X320" s="39"/>
      <c r="Y320" s="39"/>
      <c r="Z320" s="39"/>
      <c r="AA320" s="39"/>
      <c r="AB320" s="39"/>
      <c r="AC320" s="39"/>
      <c r="AD320" s="39"/>
      <c r="AE320" s="39"/>
      <c r="AR320" s="230" t="s">
        <v>309</v>
      </c>
      <c r="AT320" s="230" t="s">
        <v>261</v>
      </c>
      <c r="AU320" s="230" t="s">
        <v>90</v>
      </c>
      <c r="AY320" s="18" t="s">
        <v>161</v>
      </c>
      <c r="BE320" s="231">
        <f>IF(N320="základní",J320,0)</f>
        <v>0</v>
      </c>
      <c r="BF320" s="231">
        <f>IF(N320="snížená",J320,0)</f>
        <v>0</v>
      </c>
      <c r="BG320" s="231">
        <f>IF(N320="zákl. přenesená",J320,0)</f>
        <v>0</v>
      </c>
      <c r="BH320" s="231">
        <f>IF(N320="sníž. přenesená",J320,0)</f>
        <v>0</v>
      </c>
      <c r="BI320" s="231">
        <f>IF(N320="nulová",J320,0)</f>
        <v>0</v>
      </c>
      <c r="BJ320" s="18" t="s">
        <v>88</v>
      </c>
      <c r="BK320" s="231">
        <f>ROUND(I320*H320,2)</f>
        <v>0</v>
      </c>
      <c r="BL320" s="18" t="s">
        <v>303</v>
      </c>
      <c r="BM320" s="230" t="s">
        <v>1435</v>
      </c>
    </row>
    <row r="321" s="13" customFormat="1">
      <c r="A321" s="13"/>
      <c r="B321" s="241"/>
      <c r="C321" s="242"/>
      <c r="D321" s="232" t="s">
        <v>250</v>
      </c>
      <c r="E321" s="242"/>
      <c r="F321" s="244" t="s">
        <v>1248</v>
      </c>
      <c r="G321" s="242"/>
      <c r="H321" s="245">
        <v>12.413</v>
      </c>
      <c r="I321" s="246"/>
      <c r="J321" s="242"/>
      <c r="K321" s="242"/>
      <c r="L321" s="247"/>
      <c r="M321" s="248"/>
      <c r="N321" s="249"/>
      <c r="O321" s="249"/>
      <c r="P321" s="249"/>
      <c r="Q321" s="249"/>
      <c r="R321" s="249"/>
      <c r="S321" s="249"/>
      <c r="T321" s="250"/>
      <c r="U321" s="13"/>
      <c r="V321" s="13"/>
      <c r="W321" s="13"/>
      <c r="X321" s="13"/>
      <c r="Y321" s="13"/>
      <c r="Z321" s="13"/>
      <c r="AA321" s="13"/>
      <c r="AB321" s="13"/>
      <c r="AC321" s="13"/>
      <c r="AD321" s="13"/>
      <c r="AE321" s="13"/>
      <c r="AT321" s="251" t="s">
        <v>250</v>
      </c>
      <c r="AU321" s="251" t="s">
        <v>90</v>
      </c>
      <c r="AV321" s="13" t="s">
        <v>90</v>
      </c>
      <c r="AW321" s="13" t="s">
        <v>4</v>
      </c>
      <c r="AX321" s="13" t="s">
        <v>88</v>
      </c>
      <c r="AY321" s="251" t="s">
        <v>161</v>
      </c>
    </row>
    <row r="322" s="2" customFormat="1" ht="24.15" customHeight="1">
      <c r="A322" s="39"/>
      <c r="B322" s="40"/>
      <c r="C322" s="219" t="s">
        <v>115</v>
      </c>
      <c r="D322" s="219" t="s">
        <v>164</v>
      </c>
      <c r="E322" s="220" t="s">
        <v>1252</v>
      </c>
      <c r="F322" s="221" t="s">
        <v>1253</v>
      </c>
      <c r="G322" s="222" t="s">
        <v>248</v>
      </c>
      <c r="H322" s="223">
        <v>89.305999999999997</v>
      </c>
      <c r="I322" s="224"/>
      <c r="J322" s="225">
        <f>ROUND(I322*H322,2)</f>
        <v>0</v>
      </c>
      <c r="K322" s="221" t="s">
        <v>168</v>
      </c>
      <c r="L322" s="45"/>
      <c r="M322" s="226" t="s">
        <v>1</v>
      </c>
      <c r="N322" s="227" t="s">
        <v>45</v>
      </c>
      <c r="O322" s="92"/>
      <c r="P322" s="228">
        <f>O322*H322</f>
        <v>0</v>
      </c>
      <c r="Q322" s="228">
        <v>0.00021000000000000001</v>
      </c>
      <c r="R322" s="228">
        <f>Q322*H322</f>
        <v>0.018754260000000002</v>
      </c>
      <c r="S322" s="228">
        <v>0</v>
      </c>
      <c r="T322" s="229">
        <f>S322*H322</f>
        <v>0</v>
      </c>
      <c r="U322" s="39"/>
      <c r="V322" s="39"/>
      <c r="W322" s="39"/>
      <c r="X322" s="39"/>
      <c r="Y322" s="39"/>
      <c r="Z322" s="39"/>
      <c r="AA322" s="39"/>
      <c r="AB322" s="39"/>
      <c r="AC322" s="39"/>
      <c r="AD322" s="39"/>
      <c r="AE322" s="39"/>
      <c r="AR322" s="230" t="s">
        <v>303</v>
      </c>
      <c r="AT322" s="230" t="s">
        <v>164</v>
      </c>
      <c r="AU322" s="230" t="s">
        <v>90</v>
      </c>
      <c r="AY322" s="18" t="s">
        <v>161</v>
      </c>
      <c r="BE322" s="231">
        <f>IF(N322="základní",J322,0)</f>
        <v>0</v>
      </c>
      <c r="BF322" s="231">
        <f>IF(N322="snížená",J322,0)</f>
        <v>0</v>
      </c>
      <c r="BG322" s="231">
        <f>IF(N322="zákl. přenesená",J322,0)</f>
        <v>0</v>
      </c>
      <c r="BH322" s="231">
        <f>IF(N322="sníž. přenesená",J322,0)</f>
        <v>0</v>
      </c>
      <c r="BI322" s="231">
        <f>IF(N322="nulová",J322,0)</f>
        <v>0</v>
      </c>
      <c r="BJ322" s="18" t="s">
        <v>88</v>
      </c>
      <c r="BK322" s="231">
        <f>ROUND(I322*H322,2)</f>
        <v>0</v>
      </c>
      <c r="BL322" s="18" t="s">
        <v>303</v>
      </c>
      <c r="BM322" s="230" t="s">
        <v>1436</v>
      </c>
    </row>
    <row r="323" s="2" customFormat="1" ht="24.15" customHeight="1">
      <c r="A323" s="39"/>
      <c r="B323" s="40"/>
      <c r="C323" s="219" t="s">
        <v>1228</v>
      </c>
      <c r="D323" s="219" t="s">
        <v>164</v>
      </c>
      <c r="E323" s="220" t="s">
        <v>1256</v>
      </c>
      <c r="F323" s="221" t="s">
        <v>1257</v>
      </c>
      <c r="G323" s="222" t="s">
        <v>248</v>
      </c>
      <c r="H323" s="223">
        <v>9.5999999999999996</v>
      </c>
      <c r="I323" s="224"/>
      <c r="J323" s="225">
        <f>ROUND(I323*H323,2)</f>
        <v>0</v>
      </c>
      <c r="K323" s="221" t="s">
        <v>168</v>
      </c>
      <c r="L323" s="45"/>
      <c r="M323" s="226" t="s">
        <v>1</v>
      </c>
      <c r="N323" s="227" t="s">
        <v>45</v>
      </c>
      <c r="O323" s="92"/>
      <c r="P323" s="228">
        <f>O323*H323</f>
        <v>0</v>
      </c>
      <c r="Q323" s="228">
        <v>2.0000000000000002E-05</v>
      </c>
      <c r="R323" s="228">
        <f>Q323*H323</f>
        <v>0.00019200000000000001</v>
      </c>
      <c r="S323" s="228">
        <v>0</v>
      </c>
      <c r="T323" s="229">
        <f>S323*H323</f>
        <v>0</v>
      </c>
      <c r="U323" s="39"/>
      <c r="V323" s="39"/>
      <c r="W323" s="39"/>
      <c r="X323" s="39"/>
      <c r="Y323" s="39"/>
      <c r="Z323" s="39"/>
      <c r="AA323" s="39"/>
      <c r="AB323" s="39"/>
      <c r="AC323" s="39"/>
      <c r="AD323" s="39"/>
      <c r="AE323" s="39"/>
      <c r="AR323" s="230" t="s">
        <v>303</v>
      </c>
      <c r="AT323" s="230" t="s">
        <v>164</v>
      </c>
      <c r="AU323" s="230" t="s">
        <v>90</v>
      </c>
      <c r="AY323" s="18" t="s">
        <v>161</v>
      </c>
      <c r="BE323" s="231">
        <f>IF(N323="základní",J323,0)</f>
        <v>0</v>
      </c>
      <c r="BF323" s="231">
        <f>IF(N323="snížená",J323,0)</f>
        <v>0</v>
      </c>
      <c r="BG323" s="231">
        <f>IF(N323="zákl. přenesená",J323,0)</f>
        <v>0</v>
      </c>
      <c r="BH323" s="231">
        <f>IF(N323="sníž. přenesená",J323,0)</f>
        <v>0</v>
      </c>
      <c r="BI323" s="231">
        <f>IF(N323="nulová",J323,0)</f>
        <v>0</v>
      </c>
      <c r="BJ323" s="18" t="s">
        <v>88</v>
      </c>
      <c r="BK323" s="231">
        <f>ROUND(I323*H323,2)</f>
        <v>0</v>
      </c>
      <c r="BL323" s="18" t="s">
        <v>303</v>
      </c>
      <c r="BM323" s="230" t="s">
        <v>1437</v>
      </c>
    </row>
    <row r="324" s="2" customFormat="1" ht="24.15" customHeight="1">
      <c r="A324" s="39"/>
      <c r="B324" s="40"/>
      <c r="C324" s="219" t="s">
        <v>1232</v>
      </c>
      <c r="D324" s="219" t="s">
        <v>164</v>
      </c>
      <c r="E324" s="220" t="s">
        <v>1260</v>
      </c>
      <c r="F324" s="221" t="s">
        <v>1261</v>
      </c>
      <c r="G324" s="222" t="s">
        <v>248</v>
      </c>
      <c r="H324" s="223">
        <v>2.222</v>
      </c>
      <c r="I324" s="224"/>
      <c r="J324" s="225">
        <f>ROUND(I324*H324,2)</f>
        <v>0</v>
      </c>
      <c r="K324" s="221" t="s">
        <v>168</v>
      </c>
      <c r="L324" s="45"/>
      <c r="M324" s="226" t="s">
        <v>1</v>
      </c>
      <c r="N324" s="227" t="s">
        <v>45</v>
      </c>
      <c r="O324" s="92"/>
      <c r="P324" s="228">
        <f>O324*H324</f>
        <v>0</v>
      </c>
      <c r="Q324" s="228">
        <v>1.0000000000000001E-05</v>
      </c>
      <c r="R324" s="228">
        <f>Q324*H324</f>
        <v>2.2220000000000001E-05</v>
      </c>
      <c r="S324" s="228">
        <v>0</v>
      </c>
      <c r="T324" s="229">
        <f>S324*H324</f>
        <v>0</v>
      </c>
      <c r="U324" s="39"/>
      <c r="V324" s="39"/>
      <c r="W324" s="39"/>
      <c r="X324" s="39"/>
      <c r="Y324" s="39"/>
      <c r="Z324" s="39"/>
      <c r="AA324" s="39"/>
      <c r="AB324" s="39"/>
      <c r="AC324" s="39"/>
      <c r="AD324" s="39"/>
      <c r="AE324" s="39"/>
      <c r="AR324" s="230" t="s">
        <v>303</v>
      </c>
      <c r="AT324" s="230" t="s">
        <v>164</v>
      </c>
      <c r="AU324" s="230" t="s">
        <v>90</v>
      </c>
      <c r="AY324" s="18" t="s">
        <v>161</v>
      </c>
      <c r="BE324" s="231">
        <f>IF(N324="základní",J324,0)</f>
        <v>0</v>
      </c>
      <c r="BF324" s="231">
        <f>IF(N324="snížená",J324,0)</f>
        <v>0</v>
      </c>
      <c r="BG324" s="231">
        <f>IF(N324="zákl. přenesená",J324,0)</f>
        <v>0</v>
      </c>
      <c r="BH324" s="231">
        <f>IF(N324="sníž. přenesená",J324,0)</f>
        <v>0</v>
      </c>
      <c r="BI324" s="231">
        <f>IF(N324="nulová",J324,0)</f>
        <v>0</v>
      </c>
      <c r="BJ324" s="18" t="s">
        <v>88</v>
      </c>
      <c r="BK324" s="231">
        <f>ROUND(I324*H324,2)</f>
        <v>0</v>
      </c>
      <c r="BL324" s="18" t="s">
        <v>303</v>
      </c>
      <c r="BM324" s="230" t="s">
        <v>1438</v>
      </c>
    </row>
    <row r="325" s="2" customFormat="1" ht="24.15" customHeight="1">
      <c r="A325" s="39"/>
      <c r="B325" s="40"/>
      <c r="C325" s="219" t="s">
        <v>1237</v>
      </c>
      <c r="D325" s="219" t="s">
        <v>164</v>
      </c>
      <c r="E325" s="220" t="s">
        <v>1264</v>
      </c>
      <c r="F325" s="221" t="s">
        <v>1265</v>
      </c>
      <c r="G325" s="222" t="s">
        <v>248</v>
      </c>
      <c r="H325" s="223">
        <v>35.540999999999997</v>
      </c>
      <c r="I325" s="224"/>
      <c r="J325" s="225">
        <f>ROUND(I325*H325,2)</f>
        <v>0</v>
      </c>
      <c r="K325" s="221" t="s">
        <v>168</v>
      </c>
      <c r="L325" s="45"/>
      <c r="M325" s="226" t="s">
        <v>1</v>
      </c>
      <c r="N325" s="227" t="s">
        <v>45</v>
      </c>
      <c r="O325" s="92"/>
      <c r="P325" s="228">
        <f>O325*H325</f>
        <v>0</v>
      </c>
      <c r="Q325" s="228">
        <v>1.0000000000000001E-05</v>
      </c>
      <c r="R325" s="228">
        <f>Q325*H325</f>
        <v>0.00035541000000000001</v>
      </c>
      <c r="S325" s="228">
        <v>0</v>
      </c>
      <c r="T325" s="229">
        <f>S325*H325</f>
        <v>0</v>
      </c>
      <c r="U325" s="39"/>
      <c r="V325" s="39"/>
      <c r="W325" s="39"/>
      <c r="X325" s="39"/>
      <c r="Y325" s="39"/>
      <c r="Z325" s="39"/>
      <c r="AA325" s="39"/>
      <c r="AB325" s="39"/>
      <c r="AC325" s="39"/>
      <c r="AD325" s="39"/>
      <c r="AE325" s="39"/>
      <c r="AR325" s="230" t="s">
        <v>303</v>
      </c>
      <c r="AT325" s="230" t="s">
        <v>164</v>
      </c>
      <c r="AU325" s="230" t="s">
        <v>90</v>
      </c>
      <c r="AY325" s="18" t="s">
        <v>161</v>
      </c>
      <c r="BE325" s="231">
        <f>IF(N325="základní",J325,0)</f>
        <v>0</v>
      </c>
      <c r="BF325" s="231">
        <f>IF(N325="snížená",J325,0)</f>
        <v>0</v>
      </c>
      <c r="BG325" s="231">
        <f>IF(N325="zákl. přenesená",J325,0)</f>
        <v>0</v>
      </c>
      <c r="BH325" s="231">
        <f>IF(N325="sníž. přenesená",J325,0)</f>
        <v>0</v>
      </c>
      <c r="BI325" s="231">
        <f>IF(N325="nulová",J325,0)</f>
        <v>0</v>
      </c>
      <c r="BJ325" s="18" t="s">
        <v>88</v>
      </c>
      <c r="BK325" s="231">
        <f>ROUND(I325*H325,2)</f>
        <v>0</v>
      </c>
      <c r="BL325" s="18" t="s">
        <v>303</v>
      </c>
      <c r="BM325" s="230" t="s">
        <v>1439</v>
      </c>
    </row>
    <row r="326" s="2" customFormat="1" ht="33" customHeight="1">
      <c r="A326" s="39"/>
      <c r="B326" s="40"/>
      <c r="C326" s="219" t="s">
        <v>1241</v>
      </c>
      <c r="D326" s="219" t="s">
        <v>164</v>
      </c>
      <c r="E326" s="220" t="s">
        <v>1267</v>
      </c>
      <c r="F326" s="221" t="s">
        <v>1268</v>
      </c>
      <c r="G326" s="222" t="s">
        <v>248</v>
      </c>
      <c r="H326" s="223">
        <v>89.305999999999997</v>
      </c>
      <c r="I326" s="224"/>
      <c r="J326" s="225">
        <f>ROUND(I326*H326,2)</f>
        <v>0</v>
      </c>
      <c r="K326" s="221" t="s">
        <v>168</v>
      </c>
      <c r="L326" s="45"/>
      <c r="M326" s="226" t="s">
        <v>1</v>
      </c>
      <c r="N326" s="227" t="s">
        <v>45</v>
      </c>
      <c r="O326" s="92"/>
      <c r="P326" s="228">
        <f>O326*H326</f>
        <v>0</v>
      </c>
      <c r="Q326" s="228">
        <v>0.00029</v>
      </c>
      <c r="R326" s="228">
        <f>Q326*H326</f>
        <v>0.02589874</v>
      </c>
      <c r="S326" s="228">
        <v>0</v>
      </c>
      <c r="T326" s="229">
        <f>S326*H326</f>
        <v>0</v>
      </c>
      <c r="U326" s="39"/>
      <c r="V326" s="39"/>
      <c r="W326" s="39"/>
      <c r="X326" s="39"/>
      <c r="Y326" s="39"/>
      <c r="Z326" s="39"/>
      <c r="AA326" s="39"/>
      <c r="AB326" s="39"/>
      <c r="AC326" s="39"/>
      <c r="AD326" s="39"/>
      <c r="AE326" s="39"/>
      <c r="AR326" s="230" t="s">
        <v>303</v>
      </c>
      <c r="AT326" s="230" t="s">
        <v>164</v>
      </c>
      <c r="AU326" s="230" t="s">
        <v>90</v>
      </c>
      <c r="AY326" s="18" t="s">
        <v>161</v>
      </c>
      <c r="BE326" s="231">
        <f>IF(N326="základní",J326,0)</f>
        <v>0</v>
      </c>
      <c r="BF326" s="231">
        <f>IF(N326="snížená",J326,0)</f>
        <v>0</v>
      </c>
      <c r="BG326" s="231">
        <f>IF(N326="zákl. přenesená",J326,0)</f>
        <v>0</v>
      </c>
      <c r="BH326" s="231">
        <f>IF(N326="sníž. přenesená",J326,0)</f>
        <v>0</v>
      </c>
      <c r="BI326" s="231">
        <f>IF(N326="nulová",J326,0)</f>
        <v>0</v>
      </c>
      <c r="BJ326" s="18" t="s">
        <v>88</v>
      </c>
      <c r="BK326" s="231">
        <f>ROUND(I326*H326,2)</f>
        <v>0</v>
      </c>
      <c r="BL326" s="18" t="s">
        <v>303</v>
      </c>
      <c r="BM326" s="230" t="s">
        <v>1440</v>
      </c>
    </row>
    <row r="327" s="12" customFormat="1" ht="25.92" customHeight="1">
      <c r="A327" s="12"/>
      <c r="B327" s="203"/>
      <c r="C327" s="204"/>
      <c r="D327" s="205" t="s">
        <v>79</v>
      </c>
      <c r="E327" s="206" t="s">
        <v>813</v>
      </c>
      <c r="F327" s="206" t="s">
        <v>814</v>
      </c>
      <c r="G327" s="204"/>
      <c r="H327" s="204"/>
      <c r="I327" s="207"/>
      <c r="J327" s="208">
        <f>BK327</f>
        <v>0</v>
      </c>
      <c r="K327" s="204"/>
      <c r="L327" s="209"/>
      <c r="M327" s="210"/>
      <c r="N327" s="211"/>
      <c r="O327" s="211"/>
      <c r="P327" s="212">
        <f>SUM(P328:P331)</f>
        <v>0</v>
      </c>
      <c r="Q327" s="211"/>
      <c r="R327" s="212">
        <f>SUM(R328:R331)</f>
        <v>0</v>
      </c>
      <c r="S327" s="211"/>
      <c r="T327" s="213">
        <f>SUM(T328:T331)</f>
        <v>0</v>
      </c>
      <c r="U327" s="12"/>
      <c r="V327" s="12"/>
      <c r="W327" s="12"/>
      <c r="X327" s="12"/>
      <c r="Y327" s="12"/>
      <c r="Z327" s="12"/>
      <c r="AA327" s="12"/>
      <c r="AB327" s="12"/>
      <c r="AC327" s="12"/>
      <c r="AD327" s="12"/>
      <c r="AE327" s="12"/>
      <c r="AR327" s="214" t="s">
        <v>184</v>
      </c>
      <c r="AT327" s="215" t="s">
        <v>79</v>
      </c>
      <c r="AU327" s="215" t="s">
        <v>80</v>
      </c>
      <c r="AY327" s="214" t="s">
        <v>161</v>
      </c>
      <c r="BK327" s="216">
        <f>SUM(BK328:BK331)</f>
        <v>0</v>
      </c>
    </row>
    <row r="328" s="2" customFormat="1" ht="16.5" customHeight="1">
      <c r="A328" s="39"/>
      <c r="B328" s="40"/>
      <c r="C328" s="219" t="s">
        <v>1246</v>
      </c>
      <c r="D328" s="219" t="s">
        <v>164</v>
      </c>
      <c r="E328" s="220" t="s">
        <v>1270</v>
      </c>
      <c r="F328" s="221" t="s">
        <v>1271</v>
      </c>
      <c r="G328" s="222" t="s">
        <v>406</v>
      </c>
      <c r="H328" s="223">
        <v>16</v>
      </c>
      <c r="I328" s="224"/>
      <c r="J328" s="225">
        <f>ROUND(I328*H328,2)</f>
        <v>0</v>
      </c>
      <c r="K328" s="221" t="s">
        <v>168</v>
      </c>
      <c r="L328" s="45"/>
      <c r="M328" s="226" t="s">
        <v>1</v>
      </c>
      <c r="N328" s="227" t="s">
        <v>45</v>
      </c>
      <c r="O328" s="92"/>
      <c r="P328" s="228">
        <f>O328*H328</f>
        <v>0</v>
      </c>
      <c r="Q328" s="228">
        <v>0</v>
      </c>
      <c r="R328" s="228">
        <f>Q328*H328</f>
        <v>0</v>
      </c>
      <c r="S328" s="228">
        <v>0</v>
      </c>
      <c r="T328" s="229">
        <f>S328*H328</f>
        <v>0</v>
      </c>
      <c r="U328" s="39"/>
      <c r="V328" s="39"/>
      <c r="W328" s="39"/>
      <c r="X328" s="39"/>
      <c r="Y328" s="39"/>
      <c r="Z328" s="39"/>
      <c r="AA328" s="39"/>
      <c r="AB328" s="39"/>
      <c r="AC328" s="39"/>
      <c r="AD328" s="39"/>
      <c r="AE328" s="39"/>
      <c r="AR328" s="230" t="s">
        <v>407</v>
      </c>
      <c r="AT328" s="230" t="s">
        <v>164</v>
      </c>
      <c r="AU328" s="230" t="s">
        <v>88</v>
      </c>
      <c r="AY328" s="18" t="s">
        <v>161</v>
      </c>
      <c r="BE328" s="231">
        <f>IF(N328="základní",J328,0)</f>
        <v>0</v>
      </c>
      <c r="BF328" s="231">
        <f>IF(N328="snížená",J328,0)</f>
        <v>0</v>
      </c>
      <c r="BG328" s="231">
        <f>IF(N328="zákl. přenesená",J328,0)</f>
        <v>0</v>
      </c>
      <c r="BH328" s="231">
        <f>IF(N328="sníž. přenesená",J328,0)</f>
        <v>0</v>
      </c>
      <c r="BI328" s="231">
        <f>IF(N328="nulová",J328,0)</f>
        <v>0</v>
      </c>
      <c r="BJ328" s="18" t="s">
        <v>88</v>
      </c>
      <c r="BK328" s="231">
        <f>ROUND(I328*H328,2)</f>
        <v>0</v>
      </c>
      <c r="BL328" s="18" t="s">
        <v>407</v>
      </c>
      <c r="BM328" s="230" t="s">
        <v>1441</v>
      </c>
    </row>
    <row r="329" s="2" customFormat="1">
      <c r="A329" s="39"/>
      <c r="B329" s="40"/>
      <c r="C329" s="41"/>
      <c r="D329" s="232" t="s">
        <v>171</v>
      </c>
      <c r="E329" s="41"/>
      <c r="F329" s="233" t="s">
        <v>1273</v>
      </c>
      <c r="G329" s="41"/>
      <c r="H329" s="41"/>
      <c r="I329" s="234"/>
      <c r="J329" s="41"/>
      <c r="K329" s="41"/>
      <c r="L329" s="45"/>
      <c r="M329" s="235"/>
      <c r="N329" s="236"/>
      <c r="O329" s="92"/>
      <c r="P329" s="92"/>
      <c r="Q329" s="92"/>
      <c r="R329" s="92"/>
      <c r="S329" s="92"/>
      <c r="T329" s="93"/>
      <c r="U329" s="39"/>
      <c r="V329" s="39"/>
      <c r="W329" s="39"/>
      <c r="X329" s="39"/>
      <c r="Y329" s="39"/>
      <c r="Z329" s="39"/>
      <c r="AA329" s="39"/>
      <c r="AB329" s="39"/>
      <c r="AC329" s="39"/>
      <c r="AD329" s="39"/>
      <c r="AE329" s="39"/>
      <c r="AT329" s="18" t="s">
        <v>171</v>
      </c>
      <c r="AU329" s="18" t="s">
        <v>88</v>
      </c>
    </row>
    <row r="330" s="2" customFormat="1" ht="16.5" customHeight="1">
      <c r="A330" s="39"/>
      <c r="B330" s="40"/>
      <c r="C330" s="219" t="s">
        <v>1249</v>
      </c>
      <c r="D330" s="219" t="s">
        <v>164</v>
      </c>
      <c r="E330" s="220" t="s">
        <v>1274</v>
      </c>
      <c r="F330" s="221" t="s">
        <v>1275</v>
      </c>
      <c r="G330" s="222" t="s">
        <v>406</v>
      </c>
      <c r="H330" s="223">
        <v>16</v>
      </c>
      <c r="I330" s="224"/>
      <c r="J330" s="225">
        <f>ROUND(I330*H330,2)</f>
        <v>0</v>
      </c>
      <c r="K330" s="221" t="s">
        <v>168</v>
      </c>
      <c r="L330" s="45"/>
      <c r="M330" s="226" t="s">
        <v>1</v>
      </c>
      <c r="N330" s="227" t="s">
        <v>45</v>
      </c>
      <c r="O330" s="92"/>
      <c r="P330" s="228">
        <f>O330*H330</f>
        <v>0</v>
      </c>
      <c r="Q330" s="228">
        <v>0</v>
      </c>
      <c r="R330" s="228">
        <f>Q330*H330</f>
        <v>0</v>
      </c>
      <c r="S330" s="228">
        <v>0</v>
      </c>
      <c r="T330" s="229">
        <f>S330*H330</f>
        <v>0</v>
      </c>
      <c r="U330" s="39"/>
      <c r="V330" s="39"/>
      <c r="W330" s="39"/>
      <c r="X330" s="39"/>
      <c r="Y330" s="39"/>
      <c r="Z330" s="39"/>
      <c r="AA330" s="39"/>
      <c r="AB330" s="39"/>
      <c r="AC330" s="39"/>
      <c r="AD330" s="39"/>
      <c r="AE330" s="39"/>
      <c r="AR330" s="230" t="s">
        <v>407</v>
      </c>
      <c r="AT330" s="230" t="s">
        <v>164</v>
      </c>
      <c r="AU330" s="230" t="s">
        <v>88</v>
      </c>
      <c r="AY330" s="18" t="s">
        <v>161</v>
      </c>
      <c r="BE330" s="231">
        <f>IF(N330="základní",J330,0)</f>
        <v>0</v>
      </c>
      <c r="BF330" s="231">
        <f>IF(N330="snížená",J330,0)</f>
        <v>0</v>
      </c>
      <c r="BG330" s="231">
        <f>IF(N330="zákl. přenesená",J330,0)</f>
        <v>0</v>
      </c>
      <c r="BH330" s="231">
        <f>IF(N330="sníž. přenesená",J330,0)</f>
        <v>0</v>
      </c>
      <c r="BI330" s="231">
        <f>IF(N330="nulová",J330,0)</f>
        <v>0</v>
      </c>
      <c r="BJ330" s="18" t="s">
        <v>88</v>
      </c>
      <c r="BK330" s="231">
        <f>ROUND(I330*H330,2)</f>
        <v>0</v>
      </c>
      <c r="BL330" s="18" t="s">
        <v>407</v>
      </c>
      <c r="BM330" s="230" t="s">
        <v>1442</v>
      </c>
    </row>
    <row r="331" s="2" customFormat="1">
      <c r="A331" s="39"/>
      <c r="B331" s="40"/>
      <c r="C331" s="41"/>
      <c r="D331" s="232" t="s">
        <v>171</v>
      </c>
      <c r="E331" s="41"/>
      <c r="F331" s="233" t="s">
        <v>1273</v>
      </c>
      <c r="G331" s="41"/>
      <c r="H331" s="41"/>
      <c r="I331" s="234"/>
      <c r="J331" s="41"/>
      <c r="K331" s="41"/>
      <c r="L331" s="45"/>
      <c r="M331" s="237"/>
      <c r="N331" s="238"/>
      <c r="O331" s="239"/>
      <c r="P331" s="239"/>
      <c r="Q331" s="239"/>
      <c r="R331" s="239"/>
      <c r="S331" s="239"/>
      <c r="T331" s="240"/>
      <c r="U331" s="39"/>
      <c r="V331" s="39"/>
      <c r="W331" s="39"/>
      <c r="X331" s="39"/>
      <c r="Y331" s="39"/>
      <c r="Z331" s="39"/>
      <c r="AA331" s="39"/>
      <c r="AB331" s="39"/>
      <c r="AC331" s="39"/>
      <c r="AD331" s="39"/>
      <c r="AE331" s="39"/>
      <c r="AT331" s="18" t="s">
        <v>171</v>
      </c>
      <c r="AU331" s="18" t="s">
        <v>88</v>
      </c>
    </row>
    <row r="332" s="2" customFormat="1" ht="6.96" customHeight="1">
      <c r="A332" s="39"/>
      <c r="B332" s="67"/>
      <c r="C332" s="68"/>
      <c r="D332" s="68"/>
      <c r="E332" s="68"/>
      <c r="F332" s="68"/>
      <c r="G332" s="68"/>
      <c r="H332" s="68"/>
      <c r="I332" s="68"/>
      <c r="J332" s="68"/>
      <c r="K332" s="68"/>
      <c r="L332" s="45"/>
      <c r="M332" s="39"/>
      <c r="O332" s="39"/>
      <c r="P332" s="39"/>
      <c r="Q332" s="39"/>
      <c r="R332" s="39"/>
      <c r="S332" s="39"/>
      <c r="T332" s="39"/>
      <c r="U332" s="39"/>
      <c r="V332" s="39"/>
      <c r="W332" s="39"/>
      <c r="X332" s="39"/>
      <c r="Y332" s="39"/>
      <c r="Z332" s="39"/>
      <c r="AA332" s="39"/>
      <c r="AB332" s="39"/>
      <c r="AC332" s="39"/>
      <c r="AD332" s="39"/>
      <c r="AE332" s="39"/>
    </row>
  </sheetData>
  <sheetProtection sheet="1" autoFilter="0" formatColumns="0" formatRows="0" objects="1" scenarios="1" spinCount="100000" saltValue="LWe8vPFuHwR1hApO8YLRQU2rXXpw4S0IqBEfaIu4eLc6TUdELd5vWzG0OFWU0jUm1xVBrCcmF8l5wYeBDepDvg==" hashValue="t0HMlFcQ3lbK2i/sAY+gKZK7d344y3upoKiFpYoyB92yNaFZDt7qjgHUHrqc6sTHNbdN8Iua1vmSSdJCc1iWiA==" algorithmName="SHA-512" password="CC35"/>
  <autoFilter ref="C132:K331"/>
  <mergeCells count="9">
    <mergeCell ref="E7:H7"/>
    <mergeCell ref="E9:H9"/>
    <mergeCell ref="E18:H18"/>
    <mergeCell ref="E27:H27"/>
    <mergeCell ref="E85:H85"/>
    <mergeCell ref="E87:H87"/>
    <mergeCell ref="E123:H123"/>
    <mergeCell ref="E125:H125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105</v>
      </c>
    </row>
    <row r="3" s="1" customFormat="1" ht="6.96" customHeight="1">
      <c r="B3" s="137"/>
      <c r="C3" s="138"/>
      <c r="D3" s="138"/>
      <c r="E3" s="138"/>
      <c r="F3" s="138"/>
      <c r="G3" s="138"/>
      <c r="H3" s="138"/>
      <c r="I3" s="138"/>
      <c r="J3" s="138"/>
      <c r="K3" s="138"/>
      <c r="L3" s="21"/>
      <c r="AT3" s="18" t="s">
        <v>90</v>
      </c>
    </row>
    <row r="4" s="1" customFormat="1" ht="24.96" customHeight="1">
      <c r="B4" s="21"/>
      <c r="D4" s="139" t="s">
        <v>130</v>
      </c>
      <c r="L4" s="21"/>
      <c r="M4" s="140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1" t="s">
        <v>16</v>
      </c>
      <c r="L6" s="21"/>
    </row>
    <row r="7" s="1" customFormat="1" ht="26.25" customHeight="1">
      <c r="B7" s="21"/>
      <c r="E7" s="142" t="str">
        <f>'Rekapitulace stavby'!K6</f>
        <v>Rekonstrukce Denního stacionáře psychiatrického oddělení, KZ, a.s. – Nemocnice Most, o.z.</v>
      </c>
      <c r="F7" s="141"/>
      <c r="G7" s="141"/>
      <c r="H7" s="141"/>
      <c r="L7" s="21"/>
    </row>
    <row r="8" s="2" customFormat="1" ht="12" customHeight="1">
      <c r="A8" s="39"/>
      <c r="B8" s="45"/>
      <c r="C8" s="39"/>
      <c r="D8" s="141" t="s">
        <v>131</v>
      </c>
      <c r="E8" s="39"/>
      <c r="F8" s="39"/>
      <c r="G8" s="39"/>
      <c r="H8" s="39"/>
      <c r="I8" s="39"/>
      <c r="J8" s="39"/>
      <c r="K8" s="39"/>
      <c r="L8" s="64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43" t="s">
        <v>1443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41" t="s">
        <v>18</v>
      </c>
      <c r="E11" s="39"/>
      <c r="F11" s="144" t="s">
        <v>1</v>
      </c>
      <c r="G11" s="39"/>
      <c r="H11" s="39"/>
      <c r="I11" s="141" t="s">
        <v>19</v>
      </c>
      <c r="J11" s="144" t="s">
        <v>1</v>
      </c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41" t="s">
        <v>20</v>
      </c>
      <c r="E12" s="39"/>
      <c r="F12" s="144" t="s">
        <v>21</v>
      </c>
      <c r="G12" s="39"/>
      <c r="H12" s="39"/>
      <c r="I12" s="141" t="s">
        <v>22</v>
      </c>
      <c r="J12" s="145" t="str">
        <f>'Rekapitulace stavby'!AN8</f>
        <v>2. 6. 2025</v>
      </c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1" t="s">
        <v>24</v>
      </c>
      <c r="E14" s="39"/>
      <c r="F14" s="39"/>
      <c r="G14" s="39"/>
      <c r="H14" s="39"/>
      <c r="I14" s="141" t="s">
        <v>25</v>
      </c>
      <c r="J14" s="144" t="s">
        <v>26</v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44" t="s">
        <v>27</v>
      </c>
      <c r="F15" s="39"/>
      <c r="G15" s="39"/>
      <c r="H15" s="39"/>
      <c r="I15" s="141" t="s">
        <v>28</v>
      </c>
      <c r="J15" s="144" t="s">
        <v>29</v>
      </c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41" t="s">
        <v>30</v>
      </c>
      <c r="E17" s="39"/>
      <c r="F17" s="39"/>
      <c r="G17" s="39"/>
      <c r="H17" s="39"/>
      <c r="I17" s="141" t="s">
        <v>25</v>
      </c>
      <c r="J17" s="34" t="str">
        <f>'Rekapitulace stavby'!AN13</f>
        <v>Vyplň údaj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44"/>
      <c r="G18" s="144"/>
      <c r="H18" s="144"/>
      <c r="I18" s="141" t="s">
        <v>28</v>
      </c>
      <c r="J18" s="34" t="str">
        <f>'Rekapitulace stavby'!AN14</f>
        <v>Vyplň údaj</v>
      </c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41" t="s">
        <v>32</v>
      </c>
      <c r="E20" s="39"/>
      <c r="F20" s="39"/>
      <c r="G20" s="39"/>
      <c r="H20" s="39"/>
      <c r="I20" s="141" t="s">
        <v>25</v>
      </c>
      <c r="J20" s="144" t="s">
        <v>33</v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44" t="s">
        <v>34</v>
      </c>
      <c r="F21" s="39"/>
      <c r="G21" s="39"/>
      <c r="H21" s="39"/>
      <c r="I21" s="141" t="s">
        <v>28</v>
      </c>
      <c r="J21" s="144" t="s">
        <v>35</v>
      </c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41" t="s">
        <v>37</v>
      </c>
      <c r="E23" s="39"/>
      <c r="F23" s="39"/>
      <c r="G23" s="39"/>
      <c r="H23" s="39"/>
      <c r="I23" s="141" t="s">
        <v>25</v>
      </c>
      <c r="J23" s="144" t="s">
        <v>1</v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44" t="s">
        <v>38</v>
      </c>
      <c r="F24" s="39"/>
      <c r="G24" s="39"/>
      <c r="H24" s="39"/>
      <c r="I24" s="141" t="s">
        <v>28</v>
      </c>
      <c r="J24" s="144" t="s">
        <v>1</v>
      </c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41" t="s">
        <v>39</v>
      </c>
      <c r="E26" s="39"/>
      <c r="F26" s="39"/>
      <c r="G26" s="39"/>
      <c r="H26" s="39"/>
      <c r="I26" s="39"/>
      <c r="J26" s="39"/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46"/>
      <c r="B27" s="147"/>
      <c r="C27" s="146"/>
      <c r="D27" s="146"/>
      <c r="E27" s="148" t="s">
        <v>1</v>
      </c>
      <c r="F27" s="148"/>
      <c r="G27" s="148"/>
      <c r="H27" s="148"/>
      <c r="I27" s="146"/>
      <c r="J27" s="146"/>
      <c r="K27" s="146"/>
      <c r="L27" s="149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146"/>
      <c r="AD27" s="146"/>
      <c r="AE27" s="146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50"/>
      <c r="E29" s="150"/>
      <c r="F29" s="150"/>
      <c r="G29" s="150"/>
      <c r="H29" s="150"/>
      <c r="I29" s="150"/>
      <c r="J29" s="150"/>
      <c r="K29" s="150"/>
      <c r="L29" s="64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51" t="s">
        <v>40</v>
      </c>
      <c r="E30" s="39"/>
      <c r="F30" s="39"/>
      <c r="G30" s="39"/>
      <c r="H30" s="39"/>
      <c r="I30" s="39"/>
      <c r="J30" s="152">
        <f>ROUND(J133, 2)</f>
        <v>0</v>
      </c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0"/>
      <c r="E31" s="150"/>
      <c r="F31" s="150"/>
      <c r="G31" s="150"/>
      <c r="H31" s="150"/>
      <c r="I31" s="150"/>
      <c r="J31" s="150"/>
      <c r="K31" s="150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53" t="s">
        <v>42</v>
      </c>
      <c r="G32" s="39"/>
      <c r="H32" s="39"/>
      <c r="I32" s="153" t="s">
        <v>41</v>
      </c>
      <c r="J32" s="153" t="s">
        <v>43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54" t="s">
        <v>44</v>
      </c>
      <c r="E33" s="141" t="s">
        <v>45</v>
      </c>
      <c r="F33" s="155">
        <f>ROUND((SUM(BE133:BE331)),  2)</f>
        <v>0</v>
      </c>
      <c r="G33" s="39"/>
      <c r="H33" s="39"/>
      <c r="I33" s="156">
        <v>0.20999999999999999</v>
      </c>
      <c r="J33" s="155">
        <f>ROUND(((SUM(BE133:BE331))*I33),  2)</f>
        <v>0</v>
      </c>
      <c r="K33" s="39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41" t="s">
        <v>46</v>
      </c>
      <c r="F34" s="155">
        <f>ROUND((SUM(BF133:BF331)),  2)</f>
        <v>0</v>
      </c>
      <c r="G34" s="39"/>
      <c r="H34" s="39"/>
      <c r="I34" s="156">
        <v>0.12</v>
      </c>
      <c r="J34" s="155">
        <f>ROUND(((SUM(BF133:BF331))*I34),  2)</f>
        <v>0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41" t="s">
        <v>47</v>
      </c>
      <c r="F35" s="155">
        <f>ROUND((SUM(BG133:BG331)),  2)</f>
        <v>0</v>
      </c>
      <c r="G35" s="39"/>
      <c r="H35" s="39"/>
      <c r="I35" s="156">
        <v>0.20999999999999999</v>
      </c>
      <c r="J35" s="155">
        <f>0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41" t="s">
        <v>48</v>
      </c>
      <c r="F36" s="155">
        <f>ROUND((SUM(BH133:BH331)),  2)</f>
        <v>0</v>
      </c>
      <c r="G36" s="39"/>
      <c r="H36" s="39"/>
      <c r="I36" s="156">
        <v>0.12</v>
      </c>
      <c r="J36" s="155">
        <f>0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1" t="s">
        <v>49</v>
      </c>
      <c r="F37" s="155">
        <f>ROUND((SUM(BI133:BI331)),  2)</f>
        <v>0</v>
      </c>
      <c r="G37" s="39"/>
      <c r="H37" s="39"/>
      <c r="I37" s="156">
        <v>0</v>
      </c>
      <c r="J37" s="155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7"/>
      <c r="D39" s="158" t="s">
        <v>50</v>
      </c>
      <c r="E39" s="159"/>
      <c r="F39" s="159"/>
      <c r="G39" s="160" t="s">
        <v>51</v>
      </c>
      <c r="H39" s="161" t="s">
        <v>52</v>
      </c>
      <c r="I39" s="159"/>
      <c r="J39" s="162">
        <f>SUM(J30:J37)</f>
        <v>0</v>
      </c>
      <c r="K39" s="163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64" t="s">
        <v>53</v>
      </c>
      <c r="E50" s="165"/>
      <c r="F50" s="165"/>
      <c r="G50" s="164" t="s">
        <v>54</v>
      </c>
      <c r="H50" s="165"/>
      <c r="I50" s="165"/>
      <c r="J50" s="165"/>
      <c r="K50" s="165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66" t="s">
        <v>55</v>
      </c>
      <c r="E61" s="167"/>
      <c r="F61" s="168" t="s">
        <v>56</v>
      </c>
      <c r="G61" s="166" t="s">
        <v>55</v>
      </c>
      <c r="H61" s="167"/>
      <c r="I61" s="167"/>
      <c r="J61" s="169" t="s">
        <v>56</v>
      </c>
      <c r="K61" s="167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64" t="s">
        <v>57</v>
      </c>
      <c r="E65" s="170"/>
      <c r="F65" s="170"/>
      <c r="G65" s="164" t="s">
        <v>58</v>
      </c>
      <c r="H65" s="170"/>
      <c r="I65" s="170"/>
      <c r="J65" s="170"/>
      <c r="K65" s="170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66" t="s">
        <v>55</v>
      </c>
      <c r="E76" s="167"/>
      <c r="F76" s="168" t="s">
        <v>56</v>
      </c>
      <c r="G76" s="166" t="s">
        <v>55</v>
      </c>
      <c r="H76" s="167"/>
      <c r="I76" s="167"/>
      <c r="J76" s="169" t="s">
        <v>56</v>
      </c>
      <c r="K76" s="167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71"/>
      <c r="C77" s="172"/>
      <c r="D77" s="172"/>
      <c r="E77" s="172"/>
      <c r="F77" s="172"/>
      <c r="G77" s="172"/>
      <c r="H77" s="172"/>
      <c r="I77" s="172"/>
      <c r="J77" s="172"/>
      <c r="K77" s="172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73"/>
      <c r="C81" s="174"/>
      <c r="D81" s="174"/>
      <c r="E81" s="174"/>
      <c r="F81" s="174"/>
      <c r="G81" s="174"/>
      <c r="H81" s="174"/>
      <c r="I81" s="174"/>
      <c r="J81" s="174"/>
      <c r="K81" s="174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133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26.25" customHeight="1">
      <c r="A85" s="39"/>
      <c r="B85" s="40"/>
      <c r="C85" s="41"/>
      <c r="D85" s="41"/>
      <c r="E85" s="175" t="str">
        <f>E7</f>
        <v>Rekonstrukce Denního stacionáře psychiatrického oddělení, KZ, a.s. – Nemocnice Most, o.z.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2" customHeight="1">
      <c r="A86" s="39"/>
      <c r="B86" s="40"/>
      <c r="C86" s="33" t="s">
        <v>131</v>
      </c>
      <c r="D86" s="41"/>
      <c r="E86" s="41"/>
      <c r="F86" s="41"/>
      <c r="G86" s="41"/>
      <c r="H86" s="41"/>
      <c r="I86" s="41"/>
      <c r="J86" s="41"/>
      <c r="K86" s="41"/>
      <c r="L86" s="64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6.5" customHeight="1">
      <c r="A87" s="39"/>
      <c r="B87" s="40"/>
      <c r="C87" s="41"/>
      <c r="D87" s="41"/>
      <c r="E87" s="77" t="str">
        <f>E9</f>
        <v>103 - Ergoterapie I.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2" customHeight="1">
      <c r="A89" s="39"/>
      <c r="B89" s="40"/>
      <c r="C89" s="33" t="s">
        <v>20</v>
      </c>
      <c r="D89" s="41"/>
      <c r="E89" s="41"/>
      <c r="F89" s="28" t="str">
        <f>F12</f>
        <v>J. E. Purkyně 270, 434 64 Most</v>
      </c>
      <c r="G89" s="41"/>
      <c r="H89" s="41"/>
      <c r="I89" s="33" t="s">
        <v>22</v>
      </c>
      <c r="J89" s="80" t="str">
        <f>IF(J12="","",J12)</f>
        <v>2. 6. 2025</v>
      </c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5.15" customHeight="1">
      <c r="A91" s="39"/>
      <c r="B91" s="40"/>
      <c r="C91" s="33" t="s">
        <v>24</v>
      </c>
      <c r="D91" s="41"/>
      <c r="E91" s="41"/>
      <c r="F91" s="28" t="str">
        <f>E15</f>
        <v>Krajská zdravotní, a.s.</v>
      </c>
      <c r="G91" s="41"/>
      <c r="H91" s="41"/>
      <c r="I91" s="33" t="s">
        <v>32</v>
      </c>
      <c r="J91" s="37" t="str">
        <f>E21</f>
        <v>MOSTIKA s.r.o.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25.65" customHeight="1">
      <c r="A92" s="39"/>
      <c r="B92" s="40"/>
      <c r="C92" s="33" t="s">
        <v>30</v>
      </c>
      <c r="D92" s="41"/>
      <c r="E92" s="41"/>
      <c r="F92" s="28" t="str">
        <f>IF(E18="","",E18)</f>
        <v>Vyplň údaj</v>
      </c>
      <c r="G92" s="41"/>
      <c r="H92" s="41"/>
      <c r="I92" s="33" t="s">
        <v>37</v>
      </c>
      <c r="J92" s="37" t="str">
        <f>E24</f>
        <v>Ing. arch. Luboš Polanský</v>
      </c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0.32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29.28" customHeight="1">
      <c r="A94" s="39"/>
      <c r="B94" s="40"/>
      <c r="C94" s="176" t="s">
        <v>134</v>
      </c>
      <c r="D94" s="177"/>
      <c r="E94" s="177"/>
      <c r="F94" s="177"/>
      <c r="G94" s="177"/>
      <c r="H94" s="177"/>
      <c r="I94" s="177"/>
      <c r="J94" s="178" t="s">
        <v>135</v>
      </c>
      <c r="K94" s="177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2.8" customHeight="1">
      <c r="A96" s="39"/>
      <c r="B96" s="40"/>
      <c r="C96" s="179" t="s">
        <v>136</v>
      </c>
      <c r="D96" s="41"/>
      <c r="E96" s="41"/>
      <c r="F96" s="41"/>
      <c r="G96" s="41"/>
      <c r="H96" s="41"/>
      <c r="I96" s="41"/>
      <c r="J96" s="111">
        <f>J133</f>
        <v>0</v>
      </c>
      <c r="K96" s="41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U96" s="18" t="s">
        <v>137</v>
      </c>
    </row>
    <row r="97" s="9" customFormat="1" ht="24.96" customHeight="1">
      <c r="A97" s="9"/>
      <c r="B97" s="180"/>
      <c r="C97" s="181"/>
      <c r="D97" s="182" t="s">
        <v>236</v>
      </c>
      <c r="E97" s="183"/>
      <c r="F97" s="183"/>
      <c r="G97" s="183"/>
      <c r="H97" s="183"/>
      <c r="I97" s="183"/>
      <c r="J97" s="184">
        <f>J134</f>
        <v>0</v>
      </c>
      <c r="K97" s="181"/>
      <c r="L97" s="185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6"/>
      <c r="C98" s="187"/>
      <c r="D98" s="188" t="s">
        <v>237</v>
      </c>
      <c r="E98" s="189"/>
      <c r="F98" s="189"/>
      <c r="G98" s="189"/>
      <c r="H98" s="189"/>
      <c r="I98" s="189"/>
      <c r="J98" s="190">
        <f>J135</f>
        <v>0</v>
      </c>
      <c r="K98" s="187"/>
      <c r="L98" s="191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6"/>
      <c r="C99" s="187"/>
      <c r="D99" s="188" t="s">
        <v>238</v>
      </c>
      <c r="E99" s="189"/>
      <c r="F99" s="189"/>
      <c r="G99" s="189"/>
      <c r="H99" s="189"/>
      <c r="I99" s="189"/>
      <c r="J99" s="190">
        <f>J139</f>
        <v>0</v>
      </c>
      <c r="K99" s="187"/>
      <c r="L99" s="191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6"/>
      <c r="C100" s="187"/>
      <c r="D100" s="188" t="s">
        <v>239</v>
      </c>
      <c r="E100" s="189"/>
      <c r="F100" s="189"/>
      <c r="G100" s="189"/>
      <c r="H100" s="189"/>
      <c r="I100" s="189"/>
      <c r="J100" s="190">
        <f>J148</f>
        <v>0</v>
      </c>
      <c r="K100" s="187"/>
      <c r="L100" s="191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6"/>
      <c r="C101" s="187"/>
      <c r="D101" s="188" t="s">
        <v>411</v>
      </c>
      <c r="E101" s="189"/>
      <c r="F101" s="189"/>
      <c r="G101" s="189"/>
      <c r="H101" s="189"/>
      <c r="I101" s="189"/>
      <c r="J101" s="190">
        <f>J158</f>
        <v>0</v>
      </c>
      <c r="K101" s="187"/>
      <c r="L101" s="191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9" customFormat="1" ht="24.96" customHeight="1">
      <c r="A102" s="9"/>
      <c r="B102" s="180"/>
      <c r="C102" s="181"/>
      <c r="D102" s="182" t="s">
        <v>240</v>
      </c>
      <c r="E102" s="183"/>
      <c r="F102" s="183"/>
      <c r="G102" s="183"/>
      <c r="H102" s="183"/>
      <c r="I102" s="183"/>
      <c r="J102" s="184">
        <f>J161</f>
        <v>0</v>
      </c>
      <c r="K102" s="181"/>
      <c r="L102" s="185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="10" customFormat="1" ht="19.92" customHeight="1">
      <c r="A103" s="10"/>
      <c r="B103" s="186"/>
      <c r="C103" s="187"/>
      <c r="D103" s="188" t="s">
        <v>819</v>
      </c>
      <c r="E103" s="189"/>
      <c r="F103" s="189"/>
      <c r="G103" s="189"/>
      <c r="H103" s="189"/>
      <c r="I103" s="189"/>
      <c r="J103" s="190">
        <f>J162</f>
        <v>0</v>
      </c>
      <c r="K103" s="187"/>
      <c r="L103" s="191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86"/>
      <c r="C104" s="187"/>
      <c r="D104" s="188" t="s">
        <v>820</v>
      </c>
      <c r="E104" s="189"/>
      <c r="F104" s="189"/>
      <c r="G104" s="189"/>
      <c r="H104" s="189"/>
      <c r="I104" s="189"/>
      <c r="J104" s="190">
        <f>J171</f>
        <v>0</v>
      </c>
      <c r="K104" s="187"/>
      <c r="L104" s="191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86"/>
      <c r="C105" s="187"/>
      <c r="D105" s="188" t="s">
        <v>821</v>
      </c>
      <c r="E105" s="189"/>
      <c r="F105" s="189"/>
      <c r="G105" s="189"/>
      <c r="H105" s="189"/>
      <c r="I105" s="189"/>
      <c r="J105" s="190">
        <f>J182</f>
        <v>0</v>
      </c>
      <c r="K105" s="187"/>
      <c r="L105" s="191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86"/>
      <c r="C106" s="187"/>
      <c r="D106" s="188" t="s">
        <v>822</v>
      </c>
      <c r="E106" s="189"/>
      <c r="F106" s="189"/>
      <c r="G106" s="189"/>
      <c r="H106" s="189"/>
      <c r="I106" s="189"/>
      <c r="J106" s="190">
        <f>J199</f>
        <v>0</v>
      </c>
      <c r="K106" s="187"/>
      <c r="L106" s="191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186"/>
      <c r="C107" s="187"/>
      <c r="D107" s="188" t="s">
        <v>823</v>
      </c>
      <c r="E107" s="189"/>
      <c r="F107" s="189"/>
      <c r="G107" s="189"/>
      <c r="H107" s="189"/>
      <c r="I107" s="189"/>
      <c r="J107" s="190">
        <f>J205</f>
        <v>0</v>
      </c>
      <c r="K107" s="187"/>
      <c r="L107" s="191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10" customFormat="1" ht="19.92" customHeight="1">
      <c r="A108" s="10"/>
      <c r="B108" s="186"/>
      <c r="C108" s="187"/>
      <c r="D108" s="188" t="s">
        <v>1278</v>
      </c>
      <c r="E108" s="189"/>
      <c r="F108" s="189"/>
      <c r="G108" s="189"/>
      <c r="H108" s="189"/>
      <c r="I108" s="189"/>
      <c r="J108" s="190">
        <f>J224</f>
        <v>0</v>
      </c>
      <c r="K108" s="187"/>
      <c r="L108" s="191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10" customFormat="1" ht="19.92" customHeight="1">
      <c r="A109" s="10"/>
      <c r="B109" s="186"/>
      <c r="C109" s="187"/>
      <c r="D109" s="188" t="s">
        <v>824</v>
      </c>
      <c r="E109" s="189"/>
      <c r="F109" s="189"/>
      <c r="G109" s="189"/>
      <c r="H109" s="189"/>
      <c r="I109" s="189"/>
      <c r="J109" s="190">
        <f>J227</f>
        <v>0</v>
      </c>
      <c r="K109" s="187"/>
      <c r="L109" s="191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10" customFormat="1" ht="19.92" customHeight="1">
      <c r="A110" s="10"/>
      <c r="B110" s="186"/>
      <c r="C110" s="187"/>
      <c r="D110" s="188" t="s">
        <v>825</v>
      </c>
      <c r="E110" s="189"/>
      <c r="F110" s="189"/>
      <c r="G110" s="189"/>
      <c r="H110" s="189"/>
      <c r="I110" s="189"/>
      <c r="J110" s="190">
        <f>J261</f>
        <v>0</v>
      </c>
      <c r="K110" s="187"/>
      <c r="L110" s="191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</row>
    <row r="111" s="10" customFormat="1" ht="19.92" customHeight="1">
      <c r="A111" s="10"/>
      <c r="B111" s="186"/>
      <c r="C111" s="187"/>
      <c r="D111" s="188" t="s">
        <v>242</v>
      </c>
      <c r="E111" s="189"/>
      <c r="F111" s="189"/>
      <c r="G111" s="189"/>
      <c r="H111" s="189"/>
      <c r="I111" s="189"/>
      <c r="J111" s="190">
        <f>J290</f>
        <v>0</v>
      </c>
      <c r="K111" s="187"/>
      <c r="L111" s="191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</row>
    <row r="112" s="10" customFormat="1" ht="19.92" customHeight="1">
      <c r="A112" s="10"/>
      <c r="B112" s="186"/>
      <c r="C112" s="187"/>
      <c r="D112" s="188" t="s">
        <v>826</v>
      </c>
      <c r="E112" s="189"/>
      <c r="F112" s="189"/>
      <c r="G112" s="189"/>
      <c r="H112" s="189"/>
      <c r="I112" s="189"/>
      <c r="J112" s="190">
        <f>J298</f>
        <v>0</v>
      </c>
      <c r="K112" s="187"/>
      <c r="L112" s="191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</row>
    <row r="113" s="9" customFormat="1" ht="24.96" customHeight="1">
      <c r="A113" s="9"/>
      <c r="B113" s="180"/>
      <c r="C113" s="181"/>
      <c r="D113" s="182" t="s">
        <v>417</v>
      </c>
      <c r="E113" s="183"/>
      <c r="F113" s="183"/>
      <c r="G113" s="183"/>
      <c r="H113" s="183"/>
      <c r="I113" s="183"/>
      <c r="J113" s="184">
        <f>J327</f>
        <v>0</v>
      </c>
      <c r="K113" s="181"/>
      <c r="L113" s="185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</row>
    <row r="114" s="2" customFormat="1" ht="21.84" customHeight="1">
      <c r="A114" s="39"/>
      <c r="B114" s="40"/>
      <c r="C114" s="41"/>
      <c r="D114" s="41"/>
      <c r="E114" s="41"/>
      <c r="F114" s="41"/>
      <c r="G114" s="41"/>
      <c r="H114" s="41"/>
      <c r="I114" s="41"/>
      <c r="J114" s="41"/>
      <c r="K114" s="41"/>
      <c r="L114" s="64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2" customFormat="1" ht="6.96" customHeight="1">
      <c r="A115" s="39"/>
      <c r="B115" s="67"/>
      <c r="C115" s="68"/>
      <c r="D115" s="68"/>
      <c r="E115" s="68"/>
      <c r="F115" s="68"/>
      <c r="G115" s="68"/>
      <c r="H115" s="68"/>
      <c r="I115" s="68"/>
      <c r="J115" s="68"/>
      <c r="K115" s="68"/>
      <c r="L115" s="64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9" s="2" customFormat="1" ht="6.96" customHeight="1">
      <c r="A119" s="39"/>
      <c r="B119" s="69"/>
      <c r="C119" s="70"/>
      <c r="D119" s="70"/>
      <c r="E119" s="70"/>
      <c r="F119" s="70"/>
      <c r="G119" s="70"/>
      <c r="H119" s="70"/>
      <c r="I119" s="70"/>
      <c r="J119" s="70"/>
      <c r="K119" s="70"/>
      <c r="L119" s="64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2" customFormat="1" ht="24.96" customHeight="1">
      <c r="A120" s="39"/>
      <c r="B120" s="40"/>
      <c r="C120" s="24" t="s">
        <v>145</v>
      </c>
      <c r="D120" s="41"/>
      <c r="E120" s="41"/>
      <c r="F120" s="41"/>
      <c r="G120" s="41"/>
      <c r="H120" s="41"/>
      <c r="I120" s="41"/>
      <c r="J120" s="41"/>
      <c r="K120" s="41"/>
      <c r="L120" s="64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s="2" customFormat="1" ht="6.96" customHeight="1">
      <c r="A121" s="39"/>
      <c r="B121" s="40"/>
      <c r="C121" s="41"/>
      <c r="D121" s="41"/>
      <c r="E121" s="41"/>
      <c r="F121" s="41"/>
      <c r="G121" s="41"/>
      <c r="H121" s="41"/>
      <c r="I121" s="41"/>
      <c r="J121" s="41"/>
      <c r="K121" s="41"/>
      <c r="L121" s="64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</row>
    <row r="122" s="2" customFormat="1" ht="12" customHeight="1">
      <c r="A122" s="39"/>
      <c r="B122" s="40"/>
      <c r="C122" s="33" t="s">
        <v>16</v>
      </c>
      <c r="D122" s="41"/>
      <c r="E122" s="41"/>
      <c r="F122" s="41"/>
      <c r="G122" s="41"/>
      <c r="H122" s="41"/>
      <c r="I122" s="41"/>
      <c r="J122" s="41"/>
      <c r="K122" s="41"/>
      <c r="L122" s="64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</row>
    <row r="123" s="2" customFormat="1" ht="26.25" customHeight="1">
      <c r="A123" s="39"/>
      <c r="B123" s="40"/>
      <c r="C123" s="41"/>
      <c r="D123" s="41"/>
      <c r="E123" s="175" t="str">
        <f>E7</f>
        <v>Rekonstrukce Denního stacionáře psychiatrického oddělení, KZ, a.s. – Nemocnice Most, o.z.</v>
      </c>
      <c r="F123" s="33"/>
      <c r="G123" s="33"/>
      <c r="H123" s="33"/>
      <c r="I123" s="41"/>
      <c r="J123" s="41"/>
      <c r="K123" s="41"/>
      <c r="L123" s="64"/>
      <c r="S123" s="39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</row>
    <row r="124" s="2" customFormat="1" ht="12" customHeight="1">
      <c r="A124" s="39"/>
      <c r="B124" s="40"/>
      <c r="C124" s="33" t="s">
        <v>131</v>
      </c>
      <c r="D124" s="41"/>
      <c r="E124" s="41"/>
      <c r="F124" s="41"/>
      <c r="G124" s="41"/>
      <c r="H124" s="41"/>
      <c r="I124" s="41"/>
      <c r="J124" s="41"/>
      <c r="K124" s="41"/>
      <c r="L124" s="64"/>
      <c r="S124" s="39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</row>
    <row r="125" s="2" customFormat="1" ht="16.5" customHeight="1">
      <c r="A125" s="39"/>
      <c r="B125" s="40"/>
      <c r="C125" s="41"/>
      <c r="D125" s="41"/>
      <c r="E125" s="77" t="str">
        <f>E9</f>
        <v>103 - Ergoterapie I.</v>
      </c>
      <c r="F125" s="41"/>
      <c r="G125" s="41"/>
      <c r="H125" s="41"/>
      <c r="I125" s="41"/>
      <c r="J125" s="41"/>
      <c r="K125" s="41"/>
      <c r="L125" s="64"/>
      <c r="S125" s="39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</row>
    <row r="126" s="2" customFormat="1" ht="6.96" customHeight="1">
      <c r="A126" s="39"/>
      <c r="B126" s="40"/>
      <c r="C126" s="41"/>
      <c r="D126" s="41"/>
      <c r="E126" s="41"/>
      <c r="F126" s="41"/>
      <c r="G126" s="41"/>
      <c r="H126" s="41"/>
      <c r="I126" s="41"/>
      <c r="J126" s="41"/>
      <c r="K126" s="41"/>
      <c r="L126" s="64"/>
      <c r="S126" s="39"/>
      <c r="T126" s="39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</row>
    <row r="127" s="2" customFormat="1" ht="12" customHeight="1">
      <c r="A127" s="39"/>
      <c r="B127" s="40"/>
      <c r="C127" s="33" t="s">
        <v>20</v>
      </c>
      <c r="D127" s="41"/>
      <c r="E127" s="41"/>
      <c r="F127" s="28" t="str">
        <f>F12</f>
        <v>J. E. Purkyně 270, 434 64 Most</v>
      </c>
      <c r="G127" s="41"/>
      <c r="H127" s="41"/>
      <c r="I127" s="33" t="s">
        <v>22</v>
      </c>
      <c r="J127" s="80" t="str">
        <f>IF(J12="","",J12)</f>
        <v>2. 6. 2025</v>
      </c>
      <c r="K127" s="41"/>
      <c r="L127" s="64"/>
      <c r="S127" s="39"/>
      <c r="T127" s="39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</row>
    <row r="128" s="2" customFormat="1" ht="6.96" customHeight="1">
      <c r="A128" s="39"/>
      <c r="B128" s="40"/>
      <c r="C128" s="41"/>
      <c r="D128" s="41"/>
      <c r="E128" s="41"/>
      <c r="F128" s="41"/>
      <c r="G128" s="41"/>
      <c r="H128" s="41"/>
      <c r="I128" s="41"/>
      <c r="J128" s="41"/>
      <c r="K128" s="41"/>
      <c r="L128" s="64"/>
      <c r="S128" s="39"/>
      <c r="T128" s="39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</row>
    <row r="129" s="2" customFormat="1" ht="15.15" customHeight="1">
      <c r="A129" s="39"/>
      <c r="B129" s="40"/>
      <c r="C129" s="33" t="s">
        <v>24</v>
      </c>
      <c r="D129" s="41"/>
      <c r="E129" s="41"/>
      <c r="F129" s="28" t="str">
        <f>E15</f>
        <v>Krajská zdravotní, a.s.</v>
      </c>
      <c r="G129" s="41"/>
      <c r="H129" s="41"/>
      <c r="I129" s="33" t="s">
        <v>32</v>
      </c>
      <c r="J129" s="37" t="str">
        <f>E21</f>
        <v>MOSTIKA s.r.o.</v>
      </c>
      <c r="K129" s="41"/>
      <c r="L129" s="64"/>
      <c r="S129" s="39"/>
      <c r="T129" s="39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</row>
    <row r="130" s="2" customFormat="1" ht="25.65" customHeight="1">
      <c r="A130" s="39"/>
      <c r="B130" s="40"/>
      <c r="C130" s="33" t="s">
        <v>30</v>
      </c>
      <c r="D130" s="41"/>
      <c r="E130" s="41"/>
      <c r="F130" s="28" t="str">
        <f>IF(E18="","",E18)</f>
        <v>Vyplň údaj</v>
      </c>
      <c r="G130" s="41"/>
      <c r="H130" s="41"/>
      <c r="I130" s="33" t="s">
        <v>37</v>
      </c>
      <c r="J130" s="37" t="str">
        <f>E24</f>
        <v>Ing. arch. Luboš Polanský</v>
      </c>
      <c r="K130" s="41"/>
      <c r="L130" s="64"/>
      <c r="S130" s="39"/>
      <c r="T130" s="39"/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</row>
    <row r="131" s="2" customFormat="1" ht="10.32" customHeight="1">
      <c r="A131" s="39"/>
      <c r="B131" s="40"/>
      <c r="C131" s="41"/>
      <c r="D131" s="41"/>
      <c r="E131" s="41"/>
      <c r="F131" s="41"/>
      <c r="G131" s="41"/>
      <c r="H131" s="41"/>
      <c r="I131" s="41"/>
      <c r="J131" s="41"/>
      <c r="K131" s="41"/>
      <c r="L131" s="64"/>
      <c r="S131" s="39"/>
      <c r="T131" s="39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</row>
    <row r="132" s="11" customFormat="1" ht="29.28" customHeight="1">
      <c r="A132" s="192"/>
      <c r="B132" s="193"/>
      <c r="C132" s="194" t="s">
        <v>146</v>
      </c>
      <c r="D132" s="195" t="s">
        <v>65</v>
      </c>
      <c r="E132" s="195" t="s">
        <v>61</v>
      </c>
      <c r="F132" s="195" t="s">
        <v>62</v>
      </c>
      <c r="G132" s="195" t="s">
        <v>147</v>
      </c>
      <c r="H132" s="195" t="s">
        <v>148</v>
      </c>
      <c r="I132" s="195" t="s">
        <v>149</v>
      </c>
      <c r="J132" s="195" t="s">
        <v>135</v>
      </c>
      <c r="K132" s="196" t="s">
        <v>150</v>
      </c>
      <c r="L132" s="197"/>
      <c r="M132" s="101" t="s">
        <v>1</v>
      </c>
      <c r="N132" s="102" t="s">
        <v>44</v>
      </c>
      <c r="O132" s="102" t="s">
        <v>151</v>
      </c>
      <c r="P132" s="102" t="s">
        <v>152</v>
      </c>
      <c r="Q132" s="102" t="s">
        <v>153</v>
      </c>
      <c r="R132" s="102" t="s">
        <v>154</v>
      </c>
      <c r="S132" s="102" t="s">
        <v>155</v>
      </c>
      <c r="T132" s="103" t="s">
        <v>156</v>
      </c>
      <c r="U132" s="192"/>
      <c r="V132" s="192"/>
      <c r="W132" s="192"/>
      <c r="X132" s="192"/>
      <c r="Y132" s="192"/>
      <c r="Z132" s="192"/>
      <c r="AA132" s="192"/>
      <c r="AB132" s="192"/>
      <c r="AC132" s="192"/>
      <c r="AD132" s="192"/>
      <c r="AE132" s="192"/>
    </row>
    <row r="133" s="2" customFormat="1" ht="22.8" customHeight="1">
      <c r="A133" s="39"/>
      <c r="B133" s="40"/>
      <c r="C133" s="108" t="s">
        <v>157</v>
      </c>
      <c r="D133" s="41"/>
      <c r="E133" s="41"/>
      <c r="F133" s="41"/>
      <c r="G133" s="41"/>
      <c r="H133" s="41"/>
      <c r="I133" s="41"/>
      <c r="J133" s="198">
        <f>BK133</f>
        <v>0</v>
      </c>
      <c r="K133" s="41"/>
      <c r="L133" s="45"/>
      <c r="M133" s="104"/>
      <c r="N133" s="199"/>
      <c r="O133" s="105"/>
      <c r="P133" s="200">
        <f>P134+P161+P327</f>
        <v>0</v>
      </c>
      <c r="Q133" s="105"/>
      <c r="R133" s="200">
        <f>R134+R161+R327</f>
        <v>2.5848248599999999</v>
      </c>
      <c r="S133" s="105"/>
      <c r="T133" s="201">
        <f>T134+T161+T327</f>
        <v>0.94340283999999996</v>
      </c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T133" s="18" t="s">
        <v>79</v>
      </c>
      <c r="AU133" s="18" t="s">
        <v>137</v>
      </c>
      <c r="BK133" s="202">
        <f>BK134+BK161+BK327</f>
        <v>0</v>
      </c>
    </row>
    <row r="134" s="12" customFormat="1" ht="25.92" customHeight="1">
      <c r="A134" s="12"/>
      <c r="B134" s="203"/>
      <c r="C134" s="204"/>
      <c r="D134" s="205" t="s">
        <v>79</v>
      </c>
      <c r="E134" s="206" t="s">
        <v>243</v>
      </c>
      <c r="F134" s="206" t="s">
        <v>244</v>
      </c>
      <c r="G134" s="204"/>
      <c r="H134" s="204"/>
      <c r="I134" s="207"/>
      <c r="J134" s="208">
        <f>BK134</f>
        <v>0</v>
      </c>
      <c r="K134" s="204"/>
      <c r="L134" s="209"/>
      <c r="M134" s="210"/>
      <c r="N134" s="211"/>
      <c r="O134" s="211"/>
      <c r="P134" s="212">
        <f>P135+P139+P148+P158</f>
        <v>0</v>
      </c>
      <c r="Q134" s="211"/>
      <c r="R134" s="212">
        <f>R135+R139+R148+R158</f>
        <v>0.086857050000000005</v>
      </c>
      <c r="S134" s="211"/>
      <c r="T134" s="213">
        <f>T135+T139+T148+T158</f>
        <v>0.17279999999999998</v>
      </c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R134" s="214" t="s">
        <v>88</v>
      </c>
      <c r="AT134" s="215" t="s">
        <v>79</v>
      </c>
      <c r="AU134" s="215" t="s">
        <v>80</v>
      </c>
      <c r="AY134" s="214" t="s">
        <v>161</v>
      </c>
      <c r="BK134" s="216">
        <f>BK135+BK139+BK148+BK158</f>
        <v>0</v>
      </c>
    </row>
    <row r="135" s="12" customFormat="1" ht="22.8" customHeight="1">
      <c r="A135" s="12"/>
      <c r="B135" s="203"/>
      <c r="C135" s="204"/>
      <c r="D135" s="205" t="s">
        <v>79</v>
      </c>
      <c r="E135" s="217" t="s">
        <v>193</v>
      </c>
      <c r="F135" s="217" t="s">
        <v>245</v>
      </c>
      <c r="G135" s="204"/>
      <c r="H135" s="204"/>
      <c r="I135" s="207"/>
      <c r="J135" s="218">
        <f>BK135</f>
        <v>0</v>
      </c>
      <c r="K135" s="204"/>
      <c r="L135" s="209"/>
      <c r="M135" s="210"/>
      <c r="N135" s="211"/>
      <c r="O135" s="211"/>
      <c r="P135" s="212">
        <f>SUM(P136:P138)</f>
        <v>0</v>
      </c>
      <c r="Q135" s="211"/>
      <c r="R135" s="212">
        <f>SUM(R136:R138)</f>
        <v>0.085080000000000003</v>
      </c>
      <c r="S135" s="211"/>
      <c r="T135" s="213">
        <f>SUM(T136:T138)</f>
        <v>0</v>
      </c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R135" s="214" t="s">
        <v>88</v>
      </c>
      <c r="AT135" s="215" t="s">
        <v>79</v>
      </c>
      <c r="AU135" s="215" t="s">
        <v>88</v>
      </c>
      <c r="AY135" s="214" t="s">
        <v>161</v>
      </c>
      <c r="BK135" s="216">
        <f>SUM(BK136:BK138)</f>
        <v>0</v>
      </c>
    </row>
    <row r="136" s="2" customFormat="1" ht="21.75" customHeight="1">
      <c r="A136" s="39"/>
      <c r="B136" s="40"/>
      <c r="C136" s="219" t="s">
        <v>88</v>
      </c>
      <c r="D136" s="219" t="s">
        <v>164</v>
      </c>
      <c r="E136" s="220" t="s">
        <v>425</v>
      </c>
      <c r="F136" s="221" t="s">
        <v>426</v>
      </c>
      <c r="G136" s="222" t="s">
        <v>248</v>
      </c>
      <c r="H136" s="223">
        <v>0.90000000000000002</v>
      </c>
      <c r="I136" s="224"/>
      <c r="J136" s="225">
        <f>ROUND(I136*H136,2)</f>
        <v>0</v>
      </c>
      <c r="K136" s="221" t="s">
        <v>168</v>
      </c>
      <c r="L136" s="45"/>
      <c r="M136" s="226" t="s">
        <v>1</v>
      </c>
      <c r="N136" s="227" t="s">
        <v>45</v>
      </c>
      <c r="O136" s="92"/>
      <c r="P136" s="228">
        <f>O136*H136</f>
        <v>0</v>
      </c>
      <c r="Q136" s="228">
        <v>0.056000000000000001</v>
      </c>
      <c r="R136" s="228">
        <f>Q136*H136</f>
        <v>0.0504</v>
      </c>
      <c r="S136" s="228">
        <v>0</v>
      </c>
      <c r="T136" s="229">
        <f>S136*H136</f>
        <v>0</v>
      </c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R136" s="230" t="s">
        <v>184</v>
      </c>
      <c r="AT136" s="230" t="s">
        <v>164</v>
      </c>
      <c r="AU136" s="230" t="s">
        <v>90</v>
      </c>
      <c r="AY136" s="18" t="s">
        <v>161</v>
      </c>
      <c r="BE136" s="231">
        <f>IF(N136="základní",J136,0)</f>
        <v>0</v>
      </c>
      <c r="BF136" s="231">
        <f>IF(N136="snížená",J136,0)</f>
        <v>0</v>
      </c>
      <c r="BG136" s="231">
        <f>IF(N136="zákl. přenesená",J136,0)</f>
        <v>0</v>
      </c>
      <c r="BH136" s="231">
        <f>IF(N136="sníž. přenesená",J136,0)</f>
        <v>0</v>
      </c>
      <c r="BI136" s="231">
        <f>IF(N136="nulová",J136,0)</f>
        <v>0</v>
      </c>
      <c r="BJ136" s="18" t="s">
        <v>88</v>
      </c>
      <c r="BK136" s="231">
        <f>ROUND(I136*H136,2)</f>
        <v>0</v>
      </c>
      <c r="BL136" s="18" t="s">
        <v>184</v>
      </c>
      <c r="BM136" s="230" t="s">
        <v>1444</v>
      </c>
    </row>
    <row r="137" s="2" customFormat="1" ht="21.75" customHeight="1">
      <c r="A137" s="39"/>
      <c r="B137" s="40"/>
      <c r="C137" s="219" t="s">
        <v>90</v>
      </c>
      <c r="D137" s="219" t="s">
        <v>164</v>
      </c>
      <c r="E137" s="220" t="s">
        <v>829</v>
      </c>
      <c r="F137" s="221" t="s">
        <v>830</v>
      </c>
      <c r="G137" s="222" t="s">
        <v>248</v>
      </c>
      <c r="H137" s="223">
        <v>0.90000000000000002</v>
      </c>
      <c r="I137" s="224"/>
      <c r="J137" s="225">
        <f>ROUND(I137*H137,2)</f>
        <v>0</v>
      </c>
      <c r="K137" s="221" t="s">
        <v>168</v>
      </c>
      <c r="L137" s="45"/>
      <c r="M137" s="226" t="s">
        <v>1</v>
      </c>
      <c r="N137" s="227" t="s">
        <v>45</v>
      </c>
      <c r="O137" s="92"/>
      <c r="P137" s="228">
        <f>O137*H137</f>
        <v>0</v>
      </c>
      <c r="Q137" s="228">
        <v>0.037999999999999999</v>
      </c>
      <c r="R137" s="228">
        <f>Q137*H137</f>
        <v>0.034200000000000001</v>
      </c>
      <c r="S137" s="228">
        <v>0</v>
      </c>
      <c r="T137" s="229">
        <f>S137*H137</f>
        <v>0</v>
      </c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R137" s="230" t="s">
        <v>184</v>
      </c>
      <c r="AT137" s="230" t="s">
        <v>164</v>
      </c>
      <c r="AU137" s="230" t="s">
        <v>90</v>
      </c>
      <c r="AY137" s="18" t="s">
        <v>161</v>
      </c>
      <c r="BE137" s="231">
        <f>IF(N137="základní",J137,0)</f>
        <v>0</v>
      </c>
      <c r="BF137" s="231">
        <f>IF(N137="snížená",J137,0)</f>
        <v>0</v>
      </c>
      <c r="BG137" s="231">
        <f>IF(N137="zákl. přenesená",J137,0)</f>
        <v>0</v>
      </c>
      <c r="BH137" s="231">
        <f>IF(N137="sníž. přenesená",J137,0)</f>
        <v>0</v>
      </c>
      <c r="BI137" s="231">
        <f>IF(N137="nulová",J137,0)</f>
        <v>0</v>
      </c>
      <c r="BJ137" s="18" t="s">
        <v>88</v>
      </c>
      <c r="BK137" s="231">
        <f>ROUND(I137*H137,2)</f>
        <v>0</v>
      </c>
      <c r="BL137" s="18" t="s">
        <v>184</v>
      </c>
      <c r="BM137" s="230" t="s">
        <v>1445</v>
      </c>
    </row>
    <row r="138" s="2" customFormat="1" ht="33" customHeight="1">
      <c r="A138" s="39"/>
      <c r="B138" s="40"/>
      <c r="C138" s="219" t="s">
        <v>177</v>
      </c>
      <c r="D138" s="219" t="s">
        <v>164</v>
      </c>
      <c r="E138" s="220" t="s">
        <v>832</v>
      </c>
      <c r="F138" s="221" t="s">
        <v>833</v>
      </c>
      <c r="G138" s="222" t="s">
        <v>441</v>
      </c>
      <c r="H138" s="223">
        <v>24</v>
      </c>
      <c r="I138" s="224"/>
      <c r="J138" s="225">
        <f>ROUND(I138*H138,2)</f>
        <v>0</v>
      </c>
      <c r="K138" s="221" t="s">
        <v>168</v>
      </c>
      <c r="L138" s="45"/>
      <c r="M138" s="226" t="s">
        <v>1</v>
      </c>
      <c r="N138" s="227" t="s">
        <v>45</v>
      </c>
      <c r="O138" s="92"/>
      <c r="P138" s="228">
        <f>O138*H138</f>
        <v>0</v>
      </c>
      <c r="Q138" s="228">
        <v>2.0000000000000002E-05</v>
      </c>
      <c r="R138" s="228">
        <f>Q138*H138</f>
        <v>0.00048000000000000007</v>
      </c>
      <c r="S138" s="228">
        <v>0</v>
      </c>
      <c r="T138" s="229">
        <f>S138*H138</f>
        <v>0</v>
      </c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R138" s="230" t="s">
        <v>184</v>
      </c>
      <c r="AT138" s="230" t="s">
        <v>164</v>
      </c>
      <c r="AU138" s="230" t="s">
        <v>90</v>
      </c>
      <c r="AY138" s="18" t="s">
        <v>161</v>
      </c>
      <c r="BE138" s="231">
        <f>IF(N138="základní",J138,0)</f>
        <v>0</v>
      </c>
      <c r="BF138" s="231">
        <f>IF(N138="snížená",J138,0)</f>
        <v>0</v>
      </c>
      <c r="BG138" s="231">
        <f>IF(N138="zákl. přenesená",J138,0)</f>
        <v>0</v>
      </c>
      <c r="BH138" s="231">
        <f>IF(N138="sníž. přenesená",J138,0)</f>
        <v>0</v>
      </c>
      <c r="BI138" s="231">
        <f>IF(N138="nulová",J138,0)</f>
        <v>0</v>
      </c>
      <c r="BJ138" s="18" t="s">
        <v>88</v>
      </c>
      <c r="BK138" s="231">
        <f>ROUND(I138*H138,2)</f>
        <v>0</v>
      </c>
      <c r="BL138" s="18" t="s">
        <v>184</v>
      </c>
      <c r="BM138" s="230" t="s">
        <v>1446</v>
      </c>
    </row>
    <row r="139" s="12" customFormat="1" ht="22.8" customHeight="1">
      <c r="A139" s="12"/>
      <c r="B139" s="203"/>
      <c r="C139" s="204"/>
      <c r="D139" s="205" t="s">
        <v>79</v>
      </c>
      <c r="E139" s="217" t="s">
        <v>208</v>
      </c>
      <c r="F139" s="217" t="s">
        <v>269</v>
      </c>
      <c r="G139" s="204"/>
      <c r="H139" s="204"/>
      <c r="I139" s="207"/>
      <c r="J139" s="218">
        <f>BK139</f>
        <v>0</v>
      </c>
      <c r="K139" s="204"/>
      <c r="L139" s="209"/>
      <c r="M139" s="210"/>
      <c r="N139" s="211"/>
      <c r="O139" s="211"/>
      <c r="P139" s="212">
        <f>SUM(P140:P147)</f>
        <v>0</v>
      </c>
      <c r="Q139" s="211"/>
      <c r="R139" s="212">
        <f>SUM(R140:R147)</f>
        <v>0.0017770500000000001</v>
      </c>
      <c r="S139" s="211"/>
      <c r="T139" s="213">
        <f>SUM(T140:T147)</f>
        <v>0.17279999999999998</v>
      </c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R139" s="214" t="s">
        <v>88</v>
      </c>
      <c r="AT139" s="215" t="s">
        <v>79</v>
      </c>
      <c r="AU139" s="215" t="s">
        <v>88</v>
      </c>
      <c r="AY139" s="214" t="s">
        <v>161</v>
      </c>
      <c r="BK139" s="216">
        <f>SUM(BK140:BK147)</f>
        <v>0</v>
      </c>
    </row>
    <row r="140" s="2" customFormat="1" ht="33" customHeight="1">
      <c r="A140" s="39"/>
      <c r="B140" s="40"/>
      <c r="C140" s="219" t="s">
        <v>184</v>
      </c>
      <c r="D140" s="219" t="s">
        <v>164</v>
      </c>
      <c r="E140" s="220" t="s">
        <v>835</v>
      </c>
      <c r="F140" s="221" t="s">
        <v>836</v>
      </c>
      <c r="G140" s="222" t="s">
        <v>248</v>
      </c>
      <c r="H140" s="223">
        <v>35.540999999999997</v>
      </c>
      <c r="I140" s="224"/>
      <c r="J140" s="225">
        <f>ROUND(I140*H140,2)</f>
        <v>0</v>
      </c>
      <c r="K140" s="221" t="s">
        <v>168</v>
      </c>
      <c r="L140" s="45"/>
      <c r="M140" s="226" t="s">
        <v>1</v>
      </c>
      <c r="N140" s="227" t="s">
        <v>45</v>
      </c>
      <c r="O140" s="92"/>
      <c r="P140" s="228">
        <f>O140*H140</f>
        <v>0</v>
      </c>
      <c r="Q140" s="228">
        <v>0</v>
      </c>
      <c r="R140" s="228">
        <f>Q140*H140</f>
        <v>0</v>
      </c>
      <c r="S140" s="228">
        <v>0</v>
      </c>
      <c r="T140" s="229">
        <f>S140*H140</f>
        <v>0</v>
      </c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R140" s="230" t="s">
        <v>184</v>
      </c>
      <c r="AT140" s="230" t="s">
        <v>164</v>
      </c>
      <c r="AU140" s="230" t="s">
        <v>90</v>
      </c>
      <c r="AY140" s="18" t="s">
        <v>161</v>
      </c>
      <c r="BE140" s="231">
        <f>IF(N140="základní",J140,0)</f>
        <v>0</v>
      </c>
      <c r="BF140" s="231">
        <f>IF(N140="snížená",J140,0)</f>
        <v>0</v>
      </c>
      <c r="BG140" s="231">
        <f>IF(N140="zákl. přenesená",J140,0)</f>
        <v>0</v>
      </c>
      <c r="BH140" s="231">
        <f>IF(N140="sníž. přenesená",J140,0)</f>
        <v>0</v>
      </c>
      <c r="BI140" s="231">
        <f>IF(N140="nulová",J140,0)</f>
        <v>0</v>
      </c>
      <c r="BJ140" s="18" t="s">
        <v>88</v>
      </c>
      <c r="BK140" s="231">
        <f>ROUND(I140*H140,2)</f>
        <v>0</v>
      </c>
      <c r="BL140" s="18" t="s">
        <v>184</v>
      </c>
      <c r="BM140" s="230" t="s">
        <v>1447</v>
      </c>
    </row>
    <row r="141" s="2" customFormat="1" ht="16.5" customHeight="1">
      <c r="A141" s="39"/>
      <c r="B141" s="40"/>
      <c r="C141" s="219" t="s">
        <v>160</v>
      </c>
      <c r="D141" s="219" t="s">
        <v>164</v>
      </c>
      <c r="E141" s="220" t="s">
        <v>838</v>
      </c>
      <c r="F141" s="221" t="s">
        <v>839</v>
      </c>
      <c r="G141" s="222" t="s">
        <v>248</v>
      </c>
      <c r="H141" s="223">
        <v>35.540999999999997</v>
      </c>
      <c r="I141" s="224"/>
      <c r="J141" s="225">
        <f>ROUND(I141*H141,2)</f>
        <v>0</v>
      </c>
      <c r="K141" s="221" t="s">
        <v>168</v>
      </c>
      <c r="L141" s="45"/>
      <c r="M141" s="226" t="s">
        <v>1</v>
      </c>
      <c r="N141" s="227" t="s">
        <v>45</v>
      </c>
      <c r="O141" s="92"/>
      <c r="P141" s="228">
        <f>O141*H141</f>
        <v>0</v>
      </c>
      <c r="Q141" s="228">
        <v>0</v>
      </c>
      <c r="R141" s="228">
        <f>Q141*H141</f>
        <v>0</v>
      </c>
      <c r="S141" s="228">
        <v>0</v>
      </c>
      <c r="T141" s="229">
        <f>S141*H141</f>
        <v>0</v>
      </c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R141" s="230" t="s">
        <v>184</v>
      </c>
      <c r="AT141" s="230" t="s">
        <v>164</v>
      </c>
      <c r="AU141" s="230" t="s">
        <v>90</v>
      </c>
      <c r="AY141" s="18" t="s">
        <v>161</v>
      </c>
      <c r="BE141" s="231">
        <f>IF(N141="základní",J141,0)</f>
        <v>0</v>
      </c>
      <c r="BF141" s="231">
        <f>IF(N141="snížená",J141,0)</f>
        <v>0</v>
      </c>
      <c r="BG141" s="231">
        <f>IF(N141="zákl. přenesená",J141,0)</f>
        <v>0</v>
      </c>
      <c r="BH141" s="231">
        <f>IF(N141="sníž. přenesená",J141,0)</f>
        <v>0</v>
      </c>
      <c r="BI141" s="231">
        <f>IF(N141="nulová",J141,0)</f>
        <v>0</v>
      </c>
      <c r="BJ141" s="18" t="s">
        <v>88</v>
      </c>
      <c r="BK141" s="231">
        <f>ROUND(I141*H141,2)</f>
        <v>0</v>
      </c>
      <c r="BL141" s="18" t="s">
        <v>184</v>
      </c>
      <c r="BM141" s="230" t="s">
        <v>1448</v>
      </c>
    </row>
    <row r="142" s="2" customFormat="1" ht="16.5" customHeight="1">
      <c r="A142" s="39"/>
      <c r="B142" s="40"/>
      <c r="C142" s="219" t="s">
        <v>193</v>
      </c>
      <c r="D142" s="219" t="s">
        <v>164</v>
      </c>
      <c r="E142" s="220" t="s">
        <v>841</v>
      </c>
      <c r="F142" s="221" t="s">
        <v>842</v>
      </c>
      <c r="G142" s="222" t="s">
        <v>248</v>
      </c>
      <c r="H142" s="223">
        <v>35.540999999999997</v>
      </c>
      <c r="I142" s="224"/>
      <c r="J142" s="225">
        <f>ROUND(I142*H142,2)</f>
        <v>0</v>
      </c>
      <c r="K142" s="221" t="s">
        <v>168</v>
      </c>
      <c r="L142" s="45"/>
      <c r="M142" s="226" t="s">
        <v>1</v>
      </c>
      <c r="N142" s="227" t="s">
        <v>45</v>
      </c>
      <c r="O142" s="92"/>
      <c r="P142" s="228">
        <f>O142*H142</f>
        <v>0</v>
      </c>
      <c r="Q142" s="228">
        <v>1.0000000000000001E-05</v>
      </c>
      <c r="R142" s="228">
        <f>Q142*H142</f>
        <v>0.00035541000000000001</v>
      </c>
      <c r="S142" s="228">
        <v>0</v>
      </c>
      <c r="T142" s="229">
        <f>S142*H142</f>
        <v>0</v>
      </c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R142" s="230" t="s">
        <v>184</v>
      </c>
      <c r="AT142" s="230" t="s">
        <v>164</v>
      </c>
      <c r="AU142" s="230" t="s">
        <v>90</v>
      </c>
      <c r="AY142" s="18" t="s">
        <v>161</v>
      </c>
      <c r="BE142" s="231">
        <f>IF(N142="základní",J142,0)</f>
        <v>0</v>
      </c>
      <c r="BF142" s="231">
        <f>IF(N142="snížená",J142,0)</f>
        <v>0</v>
      </c>
      <c r="BG142" s="231">
        <f>IF(N142="zákl. přenesená",J142,0)</f>
        <v>0</v>
      </c>
      <c r="BH142" s="231">
        <f>IF(N142="sníž. přenesená",J142,0)</f>
        <v>0</v>
      </c>
      <c r="BI142" s="231">
        <f>IF(N142="nulová",J142,0)</f>
        <v>0</v>
      </c>
      <c r="BJ142" s="18" t="s">
        <v>88</v>
      </c>
      <c r="BK142" s="231">
        <f>ROUND(I142*H142,2)</f>
        <v>0</v>
      </c>
      <c r="BL142" s="18" t="s">
        <v>184</v>
      </c>
      <c r="BM142" s="230" t="s">
        <v>1449</v>
      </c>
    </row>
    <row r="143" s="2" customFormat="1" ht="24.15" customHeight="1">
      <c r="A143" s="39"/>
      <c r="B143" s="40"/>
      <c r="C143" s="219" t="s">
        <v>197</v>
      </c>
      <c r="D143" s="219" t="s">
        <v>164</v>
      </c>
      <c r="E143" s="220" t="s">
        <v>844</v>
      </c>
      <c r="F143" s="221" t="s">
        <v>845</v>
      </c>
      <c r="G143" s="222" t="s">
        <v>248</v>
      </c>
      <c r="H143" s="223">
        <v>35.540999999999997</v>
      </c>
      <c r="I143" s="224"/>
      <c r="J143" s="225">
        <f>ROUND(I143*H143,2)</f>
        <v>0</v>
      </c>
      <c r="K143" s="221" t="s">
        <v>168</v>
      </c>
      <c r="L143" s="45"/>
      <c r="M143" s="226" t="s">
        <v>1</v>
      </c>
      <c r="N143" s="227" t="s">
        <v>45</v>
      </c>
      <c r="O143" s="92"/>
      <c r="P143" s="228">
        <f>O143*H143</f>
        <v>0</v>
      </c>
      <c r="Q143" s="228">
        <v>4.0000000000000003E-05</v>
      </c>
      <c r="R143" s="228">
        <f>Q143*H143</f>
        <v>0.0014216400000000001</v>
      </c>
      <c r="S143" s="228">
        <v>0</v>
      </c>
      <c r="T143" s="229">
        <f>S143*H143</f>
        <v>0</v>
      </c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R143" s="230" t="s">
        <v>184</v>
      </c>
      <c r="AT143" s="230" t="s">
        <v>164</v>
      </c>
      <c r="AU143" s="230" t="s">
        <v>90</v>
      </c>
      <c r="AY143" s="18" t="s">
        <v>161</v>
      </c>
      <c r="BE143" s="231">
        <f>IF(N143="základní",J143,0)</f>
        <v>0</v>
      </c>
      <c r="BF143" s="231">
        <f>IF(N143="snížená",J143,0)</f>
        <v>0</v>
      </c>
      <c r="BG143" s="231">
        <f>IF(N143="zákl. přenesená",J143,0)</f>
        <v>0</v>
      </c>
      <c r="BH143" s="231">
        <f>IF(N143="sníž. přenesená",J143,0)</f>
        <v>0</v>
      </c>
      <c r="BI143" s="231">
        <f>IF(N143="nulová",J143,0)</f>
        <v>0</v>
      </c>
      <c r="BJ143" s="18" t="s">
        <v>88</v>
      </c>
      <c r="BK143" s="231">
        <f>ROUND(I143*H143,2)</f>
        <v>0</v>
      </c>
      <c r="BL143" s="18" t="s">
        <v>184</v>
      </c>
      <c r="BM143" s="230" t="s">
        <v>1450</v>
      </c>
    </row>
    <row r="144" s="2" customFormat="1" ht="16.5" customHeight="1">
      <c r="A144" s="39"/>
      <c r="B144" s="40"/>
      <c r="C144" s="219" t="s">
        <v>203</v>
      </c>
      <c r="D144" s="219" t="s">
        <v>164</v>
      </c>
      <c r="E144" s="220" t="s">
        <v>847</v>
      </c>
      <c r="F144" s="221" t="s">
        <v>848</v>
      </c>
      <c r="G144" s="222" t="s">
        <v>441</v>
      </c>
      <c r="H144" s="223">
        <v>8</v>
      </c>
      <c r="I144" s="224"/>
      <c r="J144" s="225">
        <f>ROUND(I144*H144,2)</f>
        <v>0</v>
      </c>
      <c r="K144" s="221" t="s">
        <v>168</v>
      </c>
      <c r="L144" s="45"/>
      <c r="M144" s="226" t="s">
        <v>1</v>
      </c>
      <c r="N144" s="227" t="s">
        <v>45</v>
      </c>
      <c r="O144" s="92"/>
      <c r="P144" s="228">
        <f>O144*H144</f>
        <v>0</v>
      </c>
      <c r="Q144" s="228">
        <v>0</v>
      </c>
      <c r="R144" s="228">
        <f>Q144*H144</f>
        <v>0</v>
      </c>
      <c r="S144" s="228">
        <v>0.0070000000000000001</v>
      </c>
      <c r="T144" s="229">
        <f>S144*H144</f>
        <v>0.056000000000000001</v>
      </c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R144" s="230" t="s">
        <v>184</v>
      </c>
      <c r="AT144" s="230" t="s">
        <v>164</v>
      </c>
      <c r="AU144" s="230" t="s">
        <v>90</v>
      </c>
      <c r="AY144" s="18" t="s">
        <v>161</v>
      </c>
      <c r="BE144" s="231">
        <f>IF(N144="základní",J144,0)</f>
        <v>0</v>
      </c>
      <c r="BF144" s="231">
        <f>IF(N144="snížená",J144,0)</f>
        <v>0</v>
      </c>
      <c r="BG144" s="231">
        <f>IF(N144="zákl. přenesená",J144,0)</f>
        <v>0</v>
      </c>
      <c r="BH144" s="231">
        <f>IF(N144="sníž. přenesená",J144,0)</f>
        <v>0</v>
      </c>
      <c r="BI144" s="231">
        <f>IF(N144="nulová",J144,0)</f>
        <v>0</v>
      </c>
      <c r="BJ144" s="18" t="s">
        <v>88</v>
      </c>
      <c r="BK144" s="231">
        <f>ROUND(I144*H144,2)</f>
        <v>0</v>
      </c>
      <c r="BL144" s="18" t="s">
        <v>184</v>
      </c>
      <c r="BM144" s="230" t="s">
        <v>1451</v>
      </c>
    </row>
    <row r="145" s="2" customFormat="1" ht="16.5" customHeight="1">
      <c r="A145" s="39"/>
      <c r="B145" s="40"/>
      <c r="C145" s="219" t="s">
        <v>208</v>
      </c>
      <c r="D145" s="219" t="s">
        <v>164</v>
      </c>
      <c r="E145" s="220" t="s">
        <v>850</v>
      </c>
      <c r="F145" s="221" t="s">
        <v>851</v>
      </c>
      <c r="G145" s="222" t="s">
        <v>441</v>
      </c>
      <c r="H145" s="223">
        <v>4</v>
      </c>
      <c r="I145" s="224"/>
      <c r="J145" s="225">
        <f>ROUND(I145*H145,2)</f>
        <v>0</v>
      </c>
      <c r="K145" s="221" t="s">
        <v>168</v>
      </c>
      <c r="L145" s="45"/>
      <c r="M145" s="226" t="s">
        <v>1</v>
      </c>
      <c r="N145" s="227" t="s">
        <v>45</v>
      </c>
      <c r="O145" s="92"/>
      <c r="P145" s="228">
        <f>O145*H145</f>
        <v>0</v>
      </c>
      <c r="Q145" s="228">
        <v>0</v>
      </c>
      <c r="R145" s="228">
        <f>Q145*H145</f>
        <v>0</v>
      </c>
      <c r="S145" s="228">
        <v>0.0022000000000000001</v>
      </c>
      <c r="T145" s="229">
        <f>S145*H145</f>
        <v>0.0088000000000000005</v>
      </c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R145" s="230" t="s">
        <v>184</v>
      </c>
      <c r="AT145" s="230" t="s">
        <v>164</v>
      </c>
      <c r="AU145" s="230" t="s">
        <v>90</v>
      </c>
      <c r="AY145" s="18" t="s">
        <v>161</v>
      </c>
      <c r="BE145" s="231">
        <f>IF(N145="základní",J145,0)</f>
        <v>0</v>
      </c>
      <c r="BF145" s="231">
        <f>IF(N145="snížená",J145,0)</f>
        <v>0</v>
      </c>
      <c r="BG145" s="231">
        <f>IF(N145="zákl. přenesená",J145,0)</f>
        <v>0</v>
      </c>
      <c r="BH145" s="231">
        <f>IF(N145="sníž. přenesená",J145,0)</f>
        <v>0</v>
      </c>
      <c r="BI145" s="231">
        <f>IF(N145="nulová",J145,0)</f>
        <v>0</v>
      </c>
      <c r="BJ145" s="18" t="s">
        <v>88</v>
      </c>
      <c r="BK145" s="231">
        <f>ROUND(I145*H145,2)</f>
        <v>0</v>
      </c>
      <c r="BL145" s="18" t="s">
        <v>184</v>
      </c>
      <c r="BM145" s="230" t="s">
        <v>1452</v>
      </c>
    </row>
    <row r="146" s="2" customFormat="1" ht="24.15" customHeight="1">
      <c r="A146" s="39"/>
      <c r="B146" s="40"/>
      <c r="C146" s="219" t="s">
        <v>215</v>
      </c>
      <c r="D146" s="219" t="s">
        <v>164</v>
      </c>
      <c r="E146" s="220" t="s">
        <v>853</v>
      </c>
      <c r="F146" s="221" t="s">
        <v>854</v>
      </c>
      <c r="G146" s="222" t="s">
        <v>441</v>
      </c>
      <c r="H146" s="223">
        <v>6</v>
      </c>
      <c r="I146" s="224"/>
      <c r="J146" s="225">
        <f>ROUND(I146*H146,2)</f>
        <v>0</v>
      </c>
      <c r="K146" s="221" t="s">
        <v>168</v>
      </c>
      <c r="L146" s="45"/>
      <c r="M146" s="226" t="s">
        <v>1</v>
      </c>
      <c r="N146" s="227" t="s">
        <v>45</v>
      </c>
      <c r="O146" s="92"/>
      <c r="P146" s="228">
        <f>O146*H146</f>
        <v>0</v>
      </c>
      <c r="Q146" s="228">
        <v>0</v>
      </c>
      <c r="R146" s="228">
        <f>Q146*H146</f>
        <v>0</v>
      </c>
      <c r="S146" s="228">
        <v>0.0089999999999999993</v>
      </c>
      <c r="T146" s="229">
        <f>S146*H146</f>
        <v>0.053999999999999992</v>
      </c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R146" s="230" t="s">
        <v>184</v>
      </c>
      <c r="AT146" s="230" t="s">
        <v>164</v>
      </c>
      <c r="AU146" s="230" t="s">
        <v>90</v>
      </c>
      <c r="AY146" s="18" t="s">
        <v>161</v>
      </c>
      <c r="BE146" s="231">
        <f>IF(N146="základní",J146,0)</f>
        <v>0</v>
      </c>
      <c r="BF146" s="231">
        <f>IF(N146="snížená",J146,0)</f>
        <v>0</v>
      </c>
      <c r="BG146" s="231">
        <f>IF(N146="zákl. přenesená",J146,0)</f>
        <v>0</v>
      </c>
      <c r="BH146" s="231">
        <f>IF(N146="sníž. přenesená",J146,0)</f>
        <v>0</v>
      </c>
      <c r="BI146" s="231">
        <f>IF(N146="nulová",J146,0)</f>
        <v>0</v>
      </c>
      <c r="BJ146" s="18" t="s">
        <v>88</v>
      </c>
      <c r="BK146" s="231">
        <f>ROUND(I146*H146,2)</f>
        <v>0</v>
      </c>
      <c r="BL146" s="18" t="s">
        <v>184</v>
      </c>
      <c r="BM146" s="230" t="s">
        <v>1453</v>
      </c>
    </row>
    <row r="147" s="2" customFormat="1" ht="24.15" customHeight="1">
      <c r="A147" s="39"/>
      <c r="B147" s="40"/>
      <c r="C147" s="219" t="s">
        <v>219</v>
      </c>
      <c r="D147" s="219" t="s">
        <v>164</v>
      </c>
      <c r="E147" s="220" t="s">
        <v>857</v>
      </c>
      <c r="F147" s="221" t="s">
        <v>858</v>
      </c>
      <c r="G147" s="222" t="s">
        <v>441</v>
      </c>
      <c r="H147" s="223">
        <v>3</v>
      </c>
      <c r="I147" s="224"/>
      <c r="J147" s="225">
        <f>ROUND(I147*H147,2)</f>
        <v>0</v>
      </c>
      <c r="K147" s="221" t="s">
        <v>168</v>
      </c>
      <c r="L147" s="45"/>
      <c r="M147" s="226" t="s">
        <v>1</v>
      </c>
      <c r="N147" s="227" t="s">
        <v>45</v>
      </c>
      <c r="O147" s="92"/>
      <c r="P147" s="228">
        <f>O147*H147</f>
        <v>0</v>
      </c>
      <c r="Q147" s="228">
        <v>0</v>
      </c>
      <c r="R147" s="228">
        <f>Q147*H147</f>
        <v>0</v>
      </c>
      <c r="S147" s="228">
        <v>0.017999999999999999</v>
      </c>
      <c r="T147" s="229">
        <f>S147*H147</f>
        <v>0.053999999999999992</v>
      </c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R147" s="230" t="s">
        <v>184</v>
      </c>
      <c r="AT147" s="230" t="s">
        <v>164</v>
      </c>
      <c r="AU147" s="230" t="s">
        <v>90</v>
      </c>
      <c r="AY147" s="18" t="s">
        <v>161</v>
      </c>
      <c r="BE147" s="231">
        <f>IF(N147="základní",J147,0)</f>
        <v>0</v>
      </c>
      <c r="BF147" s="231">
        <f>IF(N147="snížená",J147,0)</f>
        <v>0</v>
      </c>
      <c r="BG147" s="231">
        <f>IF(N147="zákl. přenesená",J147,0)</f>
        <v>0</v>
      </c>
      <c r="BH147" s="231">
        <f>IF(N147="sníž. přenesená",J147,0)</f>
        <v>0</v>
      </c>
      <c r="BI147" s="231">
        <f>IF(N147="nulová",J147,0)</f>
        <v>0</v>
      </c>
      <c r="BJ147" s="18" t="s">
        <v>88</v>
      </c>
      <c r="BK147" s="231">
        <f>ROUND(I147*H147,2)</f>
        <v>0</v>
      </c>
      <c r="BL147" s="18" t="s">
        <v>184</v>
      </c>
      <c r="BM147" s="230" t="s">
        <v>1454</v>
      </c>
    </row>
    <row r="148" s="12" customFormat="1" ht="22.8" customHeight="1">
      <c r="A148" s="12"/>
      <c r="B148" s="203"/>
      <c r="C148" s="204"/>
      <c r="D148" s="205" t="s">
        <v>79</v>
      </c>
      <c r="E148" s="217" t="s">
        <v>277</v>
      </c>
      <c r="F148" s="217" t="s">
        <v>278</v>
      </c>
      <c r="G148" s="204"/>
      <c r="H148" s="204"/>
      <c r="I148" s="207"/>
      <c r="J148" s="218">
        <f>BK148</f>
        <v>0</v>
      </c>
      <c r="K148" s="204"/>
      <c r="L148" s="209"/>
      <c r="M148" s="210"/>
      <c r="N148" s="211"/>
      <c r="O148" s="211"/>
      <c r="P148" s="212">
        <f>SUM(P149:P157)</f>
        <v>0</v>
      </c>
      <c r="Q148" s="211"/>
      <c r="R148" s="212">
        <f>SUM(R149:R157)</f>
        <v>0</v>
      </c>
      <c r="S148" s="211"/>
      <c r="T148" s="213">
        <f>SUM(T149:T157)</f>
        <v>0</v>
      </c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R148" s="214" t="s">
        <v>88</v>
      </c>
      <c r="AT148" s="215" t="s">
        <v>79</v>
      </c>
      <c r="AU148" s="215" t="s">
        <v>88</v>
      </c>
      <c r="AY148" s="214" t="s">
        <v>161</v>
      </c>
      <c r="BK148" s="216">
        <f>SUM(BK149:BK157)</f>
        <v>0</v>
      </c>
    </row>
    <row r="149" s="2" customFormat="1" ht="24.15" customHeight="1">
      <c r="A149" s="39"/>
      <c r="B149" s="40"/>
      <c r="C149" s="219" t="s">
        <v>8</v>
      </c>
      <c r="D149" s="219" t="s">
        <v>164</v>
      </c>
      <c r="E149" s="220" t="s">
        <v>279</v>
      </c>
      <c r="F149" s="221" t="s">
        <v>280</v>
      </c>
      <c r="G149" s="222" t="s">
        <v>281</v>
      </c>
      <c r="H149" s="223">
        <v>0.94299999999999995</v>
      </c>
      <c r="I149" s="224"/>
      <c r="J149" s="225">
        <f>ROUND(I149*H149,2)</f>
        <v>0</v>
      </c>
      <c r="K149" s="221" t="s">
        <v>168</v>
      </c>
      <c r="L149" s="45"/>
      <c r="M149" s="226" t="s">
        <v>1</v>
      </c>
      <c r="N149" s="227" t="s">
        <v>45</v>
      </c>
      <c r="O149" s="92"/>
      <c r="P149" s="228">
        <f>O149*H149</f>
        <v>0</v>
      </c>
      <c r="Q149" s="228">
        <v>0</v>
      </c>
      <c r="R149" s="228">
        <f>Q149*H149</f>
        <v>0</v>
      </c>
      <c r="S149" s="228">
        <v>0</v>
      </c>
      <c r="T149" s="229">
        <f>S149*H149</f>
        <v>0</v>
      </c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R149" s="230" t="s">
        <v>184</v>
      </c>
      <c r="AT149" s="230" t="s">
        <v>164</v>
      </c>
      <c r="AU149" s="230" t="s">
        <v>90</v>
      </c>
      <c r="AY149" s="18" t="s">
        <v>161</v>
      </c>
      <c r="BE149" s="231">
        <f>IF(N149="základní",J149,0)</f>
        <v>0</v>
      </c>
      <c r="BF149" s="231">
        <f>IF(N149="snížená",J149,0)</f>
        <v>0</v>
      </c>
      <c r="BG149" s="231">
        <f>IF(N149="zákl. přenesená",J149,0)</f>
        <v>0</v>
      </c>
      <c r="BH149" s="231">
        <f>IF(N149="sníž. přenesená",J149,0)</f>
        <v>0</v>
      </c>
      <c r="BI149" s="231">
        <f>IF(N149="nulová",J149,0)</f>
        <v>0</v>
      </c>
      <c r="BJ149" s="18" t="s">
        <v>88</v>
      </c>
      <c r="BK149" s="231">
        <f>ROUND(I149*H149,2)</f>
        <v>0</v>
      </c>
      <c r="BL149" s="18" t="s">
        <v>184</v>
      </c>
      <c r="BM149" s="230" t="s">
        <v>1455</v>
      </c>
    </row>
    <row r="150" s="2" customFormat="1" ht="33" customHeight="1">
      <c r="A150" s="39"/>
      <c r="B150" s="40"/>
      <c r="C150" s="219" t="s">
        <v>230</v>
      </c>
      <c r="D150" s="219" t="s">
        <v>164</v>
      </c>
      <c r="E150" s="220" t="s">
        <v>283</v>
      </c>
      <c r="F150" s="221" t="s">
        <v>284</v>
      </c>
      <c r="G150" s="222" t="s">
        <v>281</v>
      </c>
      <c r="H150" s="223">
        <v>9.4299999999999997</v>
      </c>
      <c r="I150" s="224"/>
      <c r="J150" s="225">
        <f>ROUND(I150*H150,2)</f>
        <v>0</v>
      </c>
      <c r="K150" s="221" t="s">
        <v>168</v>
      </c>
      <c r="L150" s="45"/>
      <c r="M150" s="226" t="s">
        <v>1</v>
      </c>
      <c r="N150" s="227" t="s">
        <v>45</v>
      </c>
      <c r="O150" s="92"/>
      <c r="P150" s="228">
        <f>O150*H150</f>
        <v>0</v>
      </c>
      <c r="Q150" s="228">
        <v>0</v>
      </c>
      <c r="R150" s="228">
        <f>Q150*H150</f>
        <v>0</v>
      </c>
      <c r="S150" s="228">
        <v>0</v>
      </c>
      <c r="T150" s="229">
        <f>S150*H150</f>
        <v>0</v>
      </c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R150" s="230" t="s">
        <v>184</v>
      </c>
      <c r="AT150" s="230" t="s">
        <v>164</v>
      </c>
      <c r="AU150" s="230" t="s">
        <v>90</v>
      </c>
      <c r="AY150" s="18" t="s">
        <v>161</v>
      </c>
      <c r="BE150" s="231">
        <f>IF(N150="základní",J150,0)</f>
        <v>0</v>
      </c>
      <c r="BF150" s="231">
        <f>IF(N150="snížená",J150,0)</f>
        <v>0</v>
      </c>
      <c r="BG150" s="231">
        <f>IF(N150="zákl. přenesená",J150,0)</f>
        <v>0</v>
      </c>
      <c r="BH150" s="231">
        <f>IF(N150="sníž. přenesená",J150,0)</f>
        <v>0</v>
      </c>
      <c r="BI150" s="231">
        <f>IF(N150="nulová",J150,0)</f>
        <v>0</v>
      </c>
      <c r="BJ150" s="18" t="s">
        <v>88</v>
      </c>
      <c r="BK150" s="231">
        <f>ROUND(I150*H150,2)</f>
        <v>0</v>
      </c>
      <c r="BL150" s="18" t="s">
        <v>184</v>
      </c>
      <c r="BM150" s="230" t="s">
        <v>1456</v>
      </c>
    </row>
    <row r="151" s="13" customFormat="1">
      <c r="A151" s="13"/>
      <c r="B151" s="241"/>
      <c r="C151" s="242"/>
      <c r="D151" s="232" t="s">
        <v>250</v>
      </c>
      <c r="E151" s="242"/>
      <c r="F151" s="244" t="s">
        <v>1457</v>
      </c>
      <c r="G151" s="242"/>
      <c r="H151" s="245">
        <v>9.4299999999999997</v>
      </c>
      <c r="I151" s="246"/>
      <c r="J151" s="242"/>
      <c r="K151" s="242"/>
      <c r="L151" s="247"/>
      <c r="M151" s="248"/>
      <c r="N151" s="249"/>
      <c r="O151" s="249"/>
      <c r="P151" s="249"/>
      <c r="Q151" s="249"/>
      <c r="R151" s="249"/>
      <c r="S151" s="249"/>
      <c r="T151" s="250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51" t="s">
        <v>250</v>
      </c>
      <c r="AU151" s="251" t="s">
        <v>90</v>
      </c>
      <c r="AV151" s="13" t="s">
        <v>90</v>
      </c>
      <c r="AW151" s="13" t="s">
        <v>4</v>
      </c>
      <c r="AX151" s="13" t="s">
        <v>88</v>
      </c>
      <c r="AY151" s="251" t="s">
        <v>161</v>
      </c>
    </row>
    <row r="152" s="2" customFormat="1" ht="24.15" customHeight="1">
      <c r="A152" s="39"/>
      <c r="B152" s="40"/>
      <c r="C152" s="219" t="s">
        <v>305</v>
      </c>
      <c r="D152" s="219" t="s">
        <v>164</v>
      </c>
      <c r="E152" s="220" t="s">
        <v>287</v>
      </c>
      <c r="F152" s="221" t="s">
        <v>288</v>
      </c>
      <c r="G152" s="222" t="s">
        <v>281</v>
      </c>
      <c r="H152" s="223">
        <v>0.94299999999999995</v>
      </c>
      <c r="I152" s="224"/>
      <c r="J152" s="225">
        <f>ROUND(I152*H152,2)</f>
        <v>0</v>
      </c>
      <c r="K152" s="221" t="s">
        <v>168</v>
      </c>
      <c r="L152" s="45"/>
      <c r="M152" s="226" t="s">
        <v>1</v>
      </c>
      <c r="N152" s="227" t="s">
        <v>45</v>
      </c>
      <c r="O152" s="92"/>
      <c r="P152" s="228">
        <f>O152*H152</f>
        <v>0</v>
      </c>
      <c r="Q152" s="228">
        <v>0</v>
      </c>
      <c r="R152" s="228">
        <f>Q152*H152</f>
        <v>0</v>
      </c>
      <c r="S152" s="228">
        <v>0</v>
      </c>
      <c r="T152" s="229">
        <f>S152*H152</f>
        <v>0</v>
      </c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R152" s="230" t="s">
        <v>184</v>
      </c>
      <c r="AT152" s="230" t="s">
        <v>164</v>
      </c>
      <c r="AU152" s="230" t="s">
        <v>90</v>
      </c>
      <c r="AY152" s="18" t="s">
        <v>161</v>
      </c>
      <c r="BE152" s="231">
        <f>IF(N152="základní",J152,0)</f>
        <v>0</v>
      </c>
      <c r="BF152" s="231">
        <f>IF(N152="snížená",J152,0)</f>
        <v>0</v>
      </c>
      <c r="BG152" s="231">
        <f>IF(N152="zákl. přenesená",J152,0)</f>
        <v>0</v>
      </c>
      <c r="BH152" s="231">
        <f>IF(N152="sníž. přenesená",J152,0)</f>
        <v>0</v>
      </c>
      <c r="BI152" s="231">
        <f>IF(N152="nulová",J152,0)</f>
        <v>0</v>
      </c>
      <c r="BJ152" s="18" t="s">
        <v>88</v>
      </c>
      <c r="BK152" s="231">
        <f>ROUND(I152*H152,2)</f>
        <v>0</v>
      </c>
      <c r="BL152" s="18" t="s">
        <v>184</v>
      </c>
      <c r="BM152" s="230" t="s">
        <v>1458</v>
      </c>
    </row>
    <row r="153" s="2" customFormat="1" ht="24.15" customHeight="1">
      <c r="A153" s="39"/>
      <c r="B153" s="40"/>
      <c r="C153" s="219" t="s">
        <v>312</v>
      </c>
      <c r="D153" s="219" t="s">
        <v>164</v>
      </c>
      <c r="E153" s="220" t="s">
        <v>290</v>
      </c>
      <c r="F153" s="221" t="s">
        <v>291</v>
      </c>
      <c r="G153" s="222" t="s">
        <v>281</v>
      </c>
      <c r="H153" s="223">
        <v>7.5439999999999996</v>
      </c>
      <c r="I153" s="224"/>
      <c r="J153" s="225">
        <f>ROUND(I153*H153,2)</f>
        <v>0</v>
      </c>
      <c r="K153" s="221" t="s">
        <v>168</v>
      </c>
      <c r="L153" s="45"/>
      <c r="M153" s="226" t="s">
        <v>1</v>
      </c>
      <c r="N153" s="227" t="s">
        <v>45</v>
      </c>
      <c r="O153" s="92"/>
      <c r="P153" s="228">
        <f>O153*H153</f>
        <v>0</v>
      </c>
      <c r="Q153" s="228">
        <v>0</v>
      </c>
      <c r="R153" s="228">
        <f>Q153*H153</f>
        <v>0</v>
      </c>
      <c r="S153" s="228">
        <v>0</v>
      </c>
      <c r="T153" s="229">
        <f>S153*H153</f>
        <v>0</v>
      </c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R153" s="230" t="s">
        <v>184</v>
      </c>
      <c r="AT153" s="230" t="s">
        <v>164</v>
      </c>
      <c r="AU153" s="230" t="s">
        <v>90</v>
      </c>
      <c r="AY153" s="18" t="s">
        <v>161</v>
      </c>
      <c r="BE153" s="231">
        <f>IF(N153="základní",J153,0)</f>
        <v>0</v>
      </c>
      <c r="BF153" s="231">
        <f>IF(N153="snížená",J153,0)</f>
        <v>0</v>
      </c>
      <c r="BG153" s="231">
        <f>IF(N153="zákl. přenesená",J153,0)</f>
        <v>0</v>
      </c>
      <c r="BH153" s="231">
        <f>IF(N153="sníž. přenesená",J153,0)</f>
        <v>0</v>
      </c>
      <c r="BI153" s="231">
        <f>IF(N153="nulová",J153,0)</f>
        <v>0</v>
      </c>
      <c r="BJ153" s="18" t="s">
        <v>88</v>
      </c>
      <c r="BK153" s="231">
        <f>ROUND(I153*H153,2)</f>
        <v>0</v>
      </c>
      <c r="BL153" s="18" t="s">
        <v>184</v>
      </c>
      <c r="BM153" s="230" t="s">
        <v>1459</v>
      </c>
    </row>
    <row r="154" s="13" customFormat="1">
      <c r="A154" s="13"/>
      <c r="B154" s="241"/>
      <c r="C154" s="242"/>
      <c r="D154" s="232" t="s">
        <v>250</v>
      </c>
      <c r="E154" s="242"/>
      <c r="F154" s="244" t="s">
        <v>1460</v>
      </c>
      <c r="G154" s="242"/>
      <c r="H154" s="245">
        <v>7.5439999999999996</v>
      </c>
      <c r="I154" s="246"/>
      <c r="J154" s="242"/>
      <c r="K154" s="242"/>
      <c r="L154" s="247"/>
      <c r="M154" s="248"/>
      <c r="N154" s="249"/>
      <c r="O154" s="249"/>
      <c r="P154" s="249"/>
      <c r="Q154" s="249"/>
      <c r="R154" s="249"/>
      <c r="S154" s="249"/>
      <c r="T154" s="250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51" t="s">
        <v>250</v>
      </c>
      <c r="AU154" s="251" t="s">
        <v>90</v>
      </c>
      <c r="AV154" s="13" t="s">
        <v>90</v>
      </c>
      <c r="AW154" s="13" t="s">
        <v>4</v>
      </c>
      <c r="AX154" s="13" t="s">
        <v>88</v>
      </c>
      <c r="AY154" s="251" t="s">
        <v>161</v>
      </c>
    </row>
    <row r="155" s="2" customFormat="1" ht="33" customHeight="1">
      <c r="A155" s="39"/>
      <c r="B155" s="40"/>
      <c r="C155" s="219" t="s">
        <v>303</v>
      </c>
      <c r="D155" s="219" t="s">
        <v>164</v>
      </c>
      <c r="E155" s="220" t="s">
        <v>294</v>
      </c>
      <c r="F155" s="221" t="s">
        <v>295</v>
      </c>
      <c r="G155" s="222" t="s">
        <v>281</v>
      </c>
      <c r="H155" s="223">
        <v>0.74099999999999999</v>
      </c>
      <c r="I155" s="224"/>
      <c r="J155" s="225">
        <f>ROUND(I155*H155,2)</f>
        <v>0</v>
      </c>
      <c r="K155" s="221" t="s">
        <v>168</v>
      </c>
      <c r="L155" s="45"/>
      <c r="M155" s="226" t="s">
        <v>1</v>
      </c>
      <c r="N155" s="227" t="s">
        <v>45</v>
      </c>
      <c r="O155" s="92"/>
      <c r="P155" s="228">
        <f>O155*H155</f>
        <v>0</v>
      </c>
      <c r="Q155" s="228">
        <v>0</v>
      </c>
      <c r="R155" s="228">
        <f>Q155*H155</f>
        <v>0</v>
      </c>
      <c r="S155" s="228">
        <v>0</v>
      </c>
      <c r="T155" s="229">
        <f>S155*H155</f>
        <v>0</v>
      </c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R155" s="230" t="s">
        <v>184</v>
      </c>
      <c r="AT155" s="230" t="s">
        <v>164</v>
      </c>
      <c r="AU155" s="230" t="s">
        <v>90</v>
      </c>
      <c r="AY155" s="18" t="s">
        <v>161</v>
      </c>
      <c r="BE155" s="231">
        <f>IF(N155="základní",J155,0)</f>
        <v>0</v>
      </c>
      <c r="BF155" s="231">
        <f>IF(N155="snížená",J155,0)</f>
        <v>0</v>
      </c>
      <c r="BG155" s="231">
        <f>IF(N155="zákl. přenesená",J155,0)</f>
        <v>0</v>
      </c>
      <c r="BH155" s="231">
        <f>IF(N155="sníž. přenesená",J155,0)</f>
        <v>0</v>
      </c>
      <c r="BI155" s="231">
        <f>IF(N155="nulová",J155,0)</f>
        <v>0</v>
      </c>
      <c r="BJ155" s="18" t="s">
        <v>88</v>
      </c>
      <c r="BK155" s="231">
        <f>ROUND(I155*H155,2)</f>
        <v>0</v>
      </c>
      <c r="BL155" s="18" t="s">
        <v>184</v>
      </c>
      <c r="BM155" s="230" t="s">
        <v>1461</v>
      </c>
    </row>
    <row r="156" s="13" customFormat="1">
      <c r="A156" s="13"/>
      <c r="B156" s="241"/>
      <c r="C156" s="242"/>
      <c r="D156" s="232" t="s">
        <v>250</v>
      </c>
      <c r="E156" s="243" t="s">
        <v>1</v>
      </c>
      <c r="F156" s="244" t="s">
        <v>1462</v>
      </c>
      <c r="G156" s="242"/>
      <c r="H156" s="245">
        <v>0.74099999999999999</v>
      </c>
      <c r="I156" s="246"/>
      <c r="J156" s="242"/>
      <c r="K156" s="242"/>
      <c r="L156" s="247"/>
      <c r="M156" s="248"/>
      <c r="N156" s="249"/>
      <c r="O156" s="249"/>
      <c r="P156" s="249"/>
      <c r="Q156" s="249"/>
      <c r="R156" s="249"/>
      <c r="S156" s="249"/>
      <c r="T156" s="250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51" t="s">
        <v>250</v>
      </c>
      <c r="AU156" s="251" t="s">
        <v>90</v>
      </c>
      <c r="AV156" s="13" t="s">
        <v>90</v>
      </c>
      <c r="AW156" s="13" t="s">
        <v>36</v>
      </c>
      <c r="AX156" s="13" t="s">
        <v>88</v>
      </c>
      <c r="AY156" s="251" t="s">
        <v>161</v>
      </c>
    </row>
    <row r="157" s="2" customFormat="1" ht="37.8" customHeight="1">
      <c r="A157" s="39"/>
      <c r="B157" s="40"/>
      <c r="C157" s="219" t="s">
        <v>319</v>
      </c>
      <c r="D157" s="219" t="s">
        <v>164</v>
      </c>
      <c r="E157" s="220" t="s">
        <v>873</v>
      </c>
      <c r="F157" s="221" t="s">
        <v>874</v>
      </c>
      <c r="G157" s="222" t="s">
        <v>281</v>
      </c>
      <c r="H157" s="223">
        <v>0.096000000000000002</v>
      </c>
      <c r="I157" s="224"/>
      <c r="J157" s="225">
        <f>ROUND(I157*H157,2)</f>
        <v>0</v>
      </c>
      <c r="K157" s="221" t="s">
        <v>168</v>
      </c>
      <c r="L157" s="45"/>
      <c r="M157" s="226" t="s">
        <v>1</v>
      </c>
      <c r="N157" s="227" t="s">
        <v>45</v>
      </c>
      <c r="O157" s="92"/>
      <c r="P157" s="228">
        <f>O157*H157</f>
        <v>0</v>
      </c>
      <c r="Q157" s="228">
        <v>0</v>
      </c>
      <c r="R157" s="228">
        <f>Q157*H157</f>
        <v>0</v>
      </c>
      <c r="S157" s="228">
        <v>0</v>
      </c>
      <c r="T157" s="229">
        <f>S157*H157</f>
        <v>0</v>
      </c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R157" s="230" t="s">
        <v>184</v>
      </c>
      <c r="AT157" s="230" t="s">
        <v>164</v>
      </c>
      <c r="AU157" s="230" t="s">
        <v>90</v>
      </c>
      <c r="AY157" s="18" t="s">
        <v>161</v>
      </c>
      <c r="BE157" s="231">
        <f>IF(N157="základní",J157,0)</f>
        <v>0</v>
      </c>
      <c r="BF157" s="231">
        <f>IF(N157="snížená",J157,0)</f>
        <v>0</v>
      </c>
      <c r="BG157" s="231">
        <f>IF(N157="zákl. přenesená",J157,0)</f>
        <v>0</v>
      </c>
      <c r="BH157" s="231">
        <f>IF(N157="sníž. přenesená",J157,0)</f>
        <v>0</v>
      </c>
      <c r="BI157" s="231">
        <f>IF(N157="nulová",J157,0)</f>
        <v>0</v>
      </c>
      <c r="BJ157" s="18" t="s">
        <v>88</v>
      </c>
      <c r="BK157" s="231">
        <f>ROUND(I157*H157,2)</f>
        <v>0</v>
      </c>
      <c r="BL157" s="18" t="s">
        <v>184</v>
      </c>
      <c r="BM157" s="230" t="s">
        <v>1463</v>
      </c>
    </row>
    <row r="158" s="12" customFormat="1" ht="22.8" customHeight="1">
      <c r="A158" s="12"/>
      <c r="B158" s="203"/>
      <c r="C158" s="204"/>
      <c r="D158" s="205" t="s">
        <v>79</v>
      </c>
      <c r="E158" s="217" t="s">
        <v>456</v>
      </c>
      <c r="F158" s="217" t="s">
        <v>457</v>
      </c>
      <c r="G158" s="204"/>
      <c r="H158" s="204"/>
      <c r="I158" s="207"/>
      <c r="J158" s="218">
        <f>BK158</f>
        <v>0</v>
      </c>
      <c r="K158" s="204"/>
      <c r="L158" s="209"/>
      <c r="M158" s="210"/>
      <c r="N158" s="211"/>
      <c r="O158" s="211"/>
      <c r="P158" s="212">
        <f>SUM(P159:P160)</f>
        <v>0</v>
      </c>
      <c r="Q158" s="211"/>
      <c r="R158" s="212">
        <f>SUM(R159:R160)</f>
        <v>0</v>
      </c>
      <c r="S158" s="211"/>
      <c r="T158" s="213">
        <f>SUM(T159:T160)</f>
        <v>0</v>
      </c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R158" s="214" t="s">
        <v>88</v>
      </c>
      <c r="AT158" s="215" t="s">
        <v>79</v>
      </c>
      <c r="AU158" s="215" t="s">
        <v>88</v>
      </c>
      <c r="AY158" s="214" t="s">
        <v>161</v>
      </c>
      <c r="BK158" s="216">
        <f>SUM(BK159:BK160)</f>
        <v>0</v>
      </c>
    </row>
    <row r="159" s="2" customFormat="1" ht="24.15" customHeight="1">
      <c r="A159" s="39"/>
      <c r="B159" s="40"/>
      <c r="C159" s="219" t="s">
        <v>323</v>
      </c>
      <c r="D159" s="219" t="s">
        <v>164</v>
      </c>
      <c r="E159" s="220" t="s">
        <v>458</v>
      </c>
      <c r="F159" s="221" t="s">
        <v>459</v>
      </c>
      <c r="G159" s="222" t="s">
        <v>281</v>
      </c>
      <c r="H159" s="223">
        <v>0.086999999999999994</v>
      </c>
      <c r="I159" s="224"/>
      <c r="J159" s="225">
        <f>ROUND(I159*H159,2)</f>
        <v>0</v>
      </c>
      <c r="K159" s="221" t="s">
        <v>168</v>
      </c>
      <c r="L159" s="45"/>
      <c r="M159" s="226" t="s">
        <v>1</v>
      </c>
      <c r="N159" s="227" t="s">
        <v>45</v>
      </c>
      <c r="O159" s="92"/>
      <c r="P159" s="228">
        <f>O159*H159</f>
        <v>0</v>
      </c>
      <c r="Q159" s="228">
        <v>0</v>
      </c>
      <c r="R159" s="228">
        <f>Q159*H159</f>
        <v>0</v>
      </c>
      <c r="S159" s="228">
        <v>0</v>
      </c>
      <c r="T159" s="229">
        <f>S159*H159</f>
        <v>0</v>
      </c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R159" s="230" t="s">
        <v>184</v>
      </c>
      <c r="AT159" s="230" t="s">
        <v>164</v>
      </c>
      <c r="AU159" s="230" t="s">
        <v>90</v>
      </c>
      <c r="AY159" s="18" t="s">
        <v>161</v>
      </c>
      <c r="BE159" s="231">
        <f>IF(N159="základní",J159,0)</f>
        <v>0</v>
      </c>
      <c r="BF159" s="231">
        <f>IF(N159="snížená",J159,0)</f>
        <v>0</v>
      </c>
      <c r="BG159" s="231">
        <f>IF(N159="zákl. přenesená",J159,0)</f>
        <v>0</v>
      </c>
      <c r="BH159" s="231">
        <f>IF(N159="sníž. přenesená",J159,0)</f>
        <v>0</v>
      </c>
      <c r="BI159" s="231">
        <f>IF(N159="nulová",J159,0)</f>
        <v>0</v>
      </c>
      <c r="BJ159" s="18" t="s">
        <v>88</v>
      </c>
      <c r="BK159" s="231">
        <f>ROUND(I159*H159,2)</f>
        <v>0</v>
      </c>
      <c r="BL159" s="18" t="s">
        <v>184</v>
      </c>
      <c r="BM159" s="230" t="s">
        <v>1464</v>
      </c>
    </row>
    <row r="160" s="2" customFormat="1" ht="24.15" customHeight="1">
      <c r="A160" s="39"/>
      <c r="B160" s="40"/>
      <c r="C160" s="219" t="s">
        <v>327</v>
      </c>
      <c r="D160" s="219" t="s">
        <v>164</v>
      </c>
      <c r="E160" s="220" t="s">
        <v>461</v>
      </c>
      <c r="F160" s="221" t="s">
        <v>462</v>
      </c>
      <c r="G160" s="222" t="s">
        <v>281</v>
      </c>
      <c r="H160" s="223">
        <v>0.086999999999999994</v>
      </c>
      <c r="I160" s="224"/>
      <c r="J160" s="225">
        <f>ROUND(I160*H160,2)</f>
        <v>0</v>
      </c>
      <c r="K160" s="221" t="s">
        <v>168</v>
      </c>
      <c r="L160" s="45"/>
      <c r="M160" s="226" t="s">
        <v>1</v>
      </c>
      <c r="N160" s="227" t="s">
        <v>45</v>
      </c>
      <c r="O160" s="92"/>
      <c r="P160" s="228">
        <f>O160*H160</f>
        <v>0</v>
      </c>
      <c r="Q160" s="228">
        <v>0</v>
      </c>
      <c r="R160" s="228">
        <f>Q160*H160</f>
        <v>0</v>
      </c>
      <c r="S160" s="228">
        <v>0</v>
      </c>
      <c r="T160" s="229">
        <f>S160*H160</f>
        <v>0</v>
      </c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R160" s="230" t="s">
        <v>184</v>
      </c>
      <c r="AT160" s="230" t="s">
        <v>164</v>
      </c>
      <c r="AU160" s="230" t="s">
        <v>90</v>
      </c>
      <c r="AY160" s="18" t="s">
        <v>161</v>
      </c>
      <c r="BE160" s="231">
        <f>IF(N160="základní",J160,0)</f>
        <v>0</v>
      </c>
      <c r="BF160" s="231">
        <f>IF(N160="snížená",J160,0)</f>
        <v>0</v>
      </c>
      <c r="BG160" s="231">
        <f>IF(N160="zákl. přenesená",J160,0)</f>
        <v>0</v>
      </c>
      <c r="BH160" s="231">
        <f>IF(N160="sníž. přenesená",J160,0)</f>
        <v>0</v>
      </c>
      <c r="BI160" s="231">
        <f>IF(N160="nulová",J160,0)</f>
        <v>0</v>
      </c>
      <c r="BJ160" s="18" t="s">
        <v>88</v>
      </c>
      <c r="BK160" s="231">
        <f>ROUND(I160*H160,2)</f>
        <v>0</v>
      </c>
      <c r="BL160" s="18" t="s">
        <v>184</v>
      </c>
      <c r="BM160" s="230" t="s">
        <v>1465</v>
      </c>
    </row>
    <row r="161" s="12" customFormat="1" ht="25.92" customHeight="1">
      <c r="A161" s="12"/>
      <c r="B161" s="203"/>
      <c r="C161" s="204"/>
      <c r="D161" s="205" t="s">
        <v>79</v>
      </c>
      <c r="E161" s="206" t="s">
        <v>297</v>
      </c>
      <c r="F161" s="206" t="s">
        <v>298</v>
      </c>
      <c r="G161" s="204"/>
      <c r="H161" s="204"/>
      <c r="I161" s="207"/>
      <c r="J161" s="208">
        <f>BK161</f>
        <v>0</v>
      </c>
      <c r="K161" s="204"/>
      <c r="L161" s="209"/>
      <c r="M161" s="210"/>
      <c r="N161" s="211"/>
      <c r="O161" s="211"/>
      <c r="P161" s="212">
        <f>P162+P171+P182+P199+P205+P224+P227+P261+P290+P298</f>
        <v>0</v>
      </c>
      <c r="Q161" s="211"/>
      <c r="R161" s="212">
        <f>R162+R171+R182+R199+R205+R224+R227+R261+R290+R298</f>
        <v>2.49796781</v>
      </c>
      <c r="S161" s="211"/>
      <c r="T161" s="213">
        <f>T162+T171+T182+T199+T205+T224+T227+T261+T290+T298</f>
        <v>0.77060284000000001</v>
      </c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  <c r="AR161" s="214" t="s">
        <v>90</v>
      </c>
      <c r="AT161" s="215" t="s">
        <v>79</v>
      </c>
      <c r="AU161" s="215" t="s">
        <v>80</v>
      </c>
      <c r="AY161" s="214" t="s">
        <v>161</v>
      </c>
      <c r="BK161" s="216">
        <f>BK162+BK171+BK182+BK199+BK205+BK224+BK227+BK261+BK290+BK298</f>
        <v>0</v>
      </c>
    </row>
    <row r="162" s="12" customFormat="1" ht="22.8" customHeight="1">
      <c r="A162" s="12"/>
      <c r="B162" s="203"/>
      <c r="C162" s="204"/>
      <c r="D162" s="205" t="s">
        <v>79</v>
      </c>
      <c r="E162" s="217" t="s">
        <v>878</v>
      </c>
      <c r="F162" s="217" t="s">
        <v>879</v>
      </c>
      <c r="G162" s="204"/>
      <c r="H162" s="204"/>
      <c r="I162" s="207"/>
      <c r="J162" s="218">
        <f>BK162</f>
        <v>0</v>
      </c>
      <c r="K162" s="204"/>
      <c r="L162" s="209"/>
      <c r="M162" s="210"/>
      <c r="N162" s="211"/>
      <c r="O162" s="211"/>
      <c r="P162" s="212">
        <f>SUM(P163:P170)</f>
        <v>0</v>
      </c>
      <c r="Q162" s="211"/>
      <c r="R162" s="212">
        <f>SUM(R163:R170)</f>
        <v>0.0015</v>
      </c>
      <c r="S162" s="211"/>
      <c r="T162" s="213">
        <f>SUM(T163:T170)</f>
        <v>0.014599999999999998</v>
      </c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  <c r="AR162" s="214" t="s">
        <v>90</v>
      </c>
      <c r="AT162" s="215" t="s">
        <v>79</v>
      </c>
      <c r="AU162" s="215" t="s">
        <v>88</v>
      </c>
      <c r="AY162" s="214" t="s">
        <v>161</v>
      </c>
      <c r="BK162" s="216">
        <f>SUM(BK163:BK170)</f>
        <v>0</v>
      </c>
    </row>
    <row r="163" s="2" customFormat="1" ht="16.5" customHeight="1">
      <c r="A163" s="39"/>
      <c r="B163" s="40"/>
      <c r="C163" s="219" t="s">
        <v>330</v>
      </c>
      <c r="D163" s="219" t="s">
        <v>164</v>
      </c>
      <c r="E163" s="220" t="s">
        <v>880</v>
      </c>
      <c r="F163" s="221" t="s">
        <v>881</v>
      </c>
      <c r="G163" s="222" t="s">
        <v>441</v>
      </c>
      <c r="H163" s="223">
        <v>4</v>
      </c>
      <c r="I163" s="224"/>
      <c r="J163" s="225">
        <f>ROUND(I163*H163,2)</f>
        <v>0</v>
      </c>
      <c r="K163" s="221" t="s">
        <v>168</v>
      </c>
      <c r="L163" s="45"/>
      <c r="M163" s="226" t="s">
        <v>1</v>
      </c>
      <c r="N163" s="227" t="s">
        <v>45</v>
      </c>
      <c r="O163" s="92"/>
      <c r="P163" s="228">
        <f>O163*H163</f>
        <v>0</v>
      </c>
      <c r="Q163" s="228">
        <v>0</v>
      </c>
      <c r="R163" s="228">
        <f>Q163*H163</f>
        <v>0</v>
      </c>
      <c r="S163" s="228">
        <v>0.0020999999999999999</v>
      </c>
      <c r="T163" s="229">
        <f>S163*H163</f>
        <v>0.0083999999999999995</v>
      </c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R163" s="230" t="s">
        <v>303</v>
      </c>
      <c r="AT163" s="230" t="s">
        <v>164</v>
      </c>
      <c r="AU163" s="230" t="s">
        <v>90</v>
      </c>
      <c r="AY163" s="18" t="s">
        <v>161</v>
      </c>
      <c r="BE163" s="231">
        <f>IF(N163="základní",J163,0)</f>
        <v>0</v>
      </c>
      <c r="BF163" s="231">
        <f>IF(N163="snížená",J163,0)</f>
        <v>0</v>
      </c>
      <c r="BG163" s="231">
        <f>IF(N163="zákl. přenesená",J163,0)</f>
        <v>0</v>
      </c>
      <c r="BH163" s="231">
        <f>IF(N163="sníž. přenesená",J163,0)</f>
        <v>0</v>
      </c>
      <c r="BI163" s="231">
        <f>IF(N163="nulová",J163,0)</f>
        <v>0</v>
      </c>
      <c r="BJ163" s="18" t="s">
        <v>88</v>
      </c>
      <c r="BK163" s="231">
        <f>ROUND(I163*H163,2)</f>
        <v>0</v>
      </c>
      <c r="BL163" s="18" t="s">
        <v>303</v>
      </c>
      <c r="BM163" s="230" t="s">
        <v>1466</v>
      </c>
    </row>
    <row r="164" s="2" customFormat="1" ht="16.5" customHeight="1">
      <c r="A164" s="39"/>
      <c r="B164" s="40"/>
      <c r="C164" s="219" t="s">
        <v>7</v>
      </c>
      <c r="D164" s="219" t="s">
        <v>164</v>
      </c>
      <c r="E164" s="220" t="s">
        <v>883</v>
      </c>
      <c r="F164" s="221" t="s">
        <v>884</v>
      </c>
      <c r="G164" s="222" t="s">
        <v>441</v>
      </c>
      <c r="H164" s="223">
        <v>3</v>
      </c>
      <c r="I164" s="224"/>
      <c r="J164" s="225">
        <f>ROUND(I164*H164,2)</f>
        <v>0</v>
      </c>
      <c r="K164" s="221" t="s">
        <v>168</v>
      </c>
      <c r="L164" s="45"/>
      <c r="M164" s="226" t="s">
        <v>1</v>
      </c>
      <c r="N164" s="227" t="s">
        <v>45</v>
      </c>
      <c r="O164" s="92"/>
      <c r="P164" s="228">
        <f>O164*H164</f>
        <v>0</v>
      </c>
      <c r="Q164" s="228">
        <v>0.00050000000000000001</v>
      </c>
      <c r="R164" s="228">
        <f>Q164*H164</f>
        <v>0.0015</v>
      </c>
      <c r="S164" s="228">
        <v>0</v>
      </c>
      <c r="T164" s="229">
        <f>S164*H164</f>
        <v>0</v>
      </c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R164" s="230" t="s">
        <v>303</v>
      </c>
      <c r="AT164" s="230" t="s">
        <v>164</v>
      </c>
      <c r="AU164" s="230" t="s">
        <v>90</v>
      </c>
      <c r="AY164" s="18" t="s">
        <v>161</v>
      </c>
      <c r="BE164" s="231">
        <f>IF(N164="základní",J164,0)</f>
        <v>0</v>
      </c>
      <c r="BF164" s="231">
        <f>IF(N164="snížená",J164,0)</f>
        <v>0</v>
      </c>
      <c r="BG164" s="231">
        <f>IF(N164="zákl. přenesená",J164,0)</f>
        <v>0</v>
      </c>
      <c r="BH164" s="231">
        <f>IF(N164="sníž. přenesená",J164,0)</f>
        <v>0</v>
      </c>
      <c r="BI164" s="231">
        <f>IF(N164="nulová",J164,0)</f>
        <v>0</v>
      </c>
      <c r="BJ164" s="18" t="s">
        <v>88</v>
      </c>
      <c r="BK164" s="231">
        <f>ROUND(I164*H164,2)</f>
        <v>0</v>
      </c>
      <c r="BL164" s="18" t="s">
        <v>303</v>
      </c>
      <c r="BM164" s="230" t="s">
        <v>1467</v>
      </c>
    </row>
    <row r="165" s="2" customFormat="1" ht="16.5" customHeight="1">
      <c r="A165" s="39"/>
      <c r="B165" s="40"/>
      <c r="C165" s="219" t="s">
        <v>336</v>
      </c>
      <c r="D165" s="219" t="s">
        <v>164</v>
      </c>
      <c r="E165" s="220" t="s">
        <v>886</v>
      </c>
      <c r="F165" s="221" t="s">
        <v>887</v>
      </c>
      <c r="G165" s="222" t="s">
        <v>256</v>
      </c>
      <c r="H165" s="223">
        <v>2</v>
      </c>
      <c r="I165" s="224"/>
      <c r="J165" s="225">
        <f>ROUND(I165*H165,2)</f>
        <v>0</v>
      </c>
      <c r="K165" s="221" t="s">
        <v>168</v>
      </c>
      <c r="L165" s="45"/>
      <c r="M165" s="226" t="s">
        <v>1</v>
      </c>
      <c r="N165" s="227" t="s">
        <v>45</v>
      </c>
      <c r="O165" s="92"/>
      <c r="P165" s="228">
        <f>O165*H165</f>
        <v>0</v>
      </c>
      <c r="Q165" s="228">
        <v>0</v>
      </c>
      <c r="R165" s="228">
        <f>Q165*H165</f>
        <v>0</v>
      </c>
      <c r="S165" s="228">
        <v>0</v>
      </c>
      <c r="T165" s="229">
        <f>S165*H165</f>
        <v>0</v>
      </c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R165" s="230" t="s">
        <v>303</v>
      </c>
      <c r="AT165" s="230" t="s">
        <v>164</v>
      </c>
      <c r="AU165" s="230" t="s">
        <v>90</v>
      </c>
      <c r="AY165" s="18" t="s">
        <v>161</v>
      </c>
      <c r="BE165" s="231">
        <f>IF(N165="základní",J165,0)</f>
        <v>0</v>
      </c>
      <c r="BF165" s="231">
        <f>IF(N165="snížená",J165,0)</f>
        <v>0</v>
      </c>
      <c r="BG165" s="231">
        <f>IF(N165="zákl. přenesená",J165,0)</f>
        <v>0</v>
      </c>
      <c r="BH165" s="231">
        <f>IF(N165="sníž. přenesená",J165,0)</f>
        <v>0</v>
      </c>
      <c r="BI165" s="231">
        <f>IF(N165="nulová",J165,0)</f>
        <v>0</v>
      </c>
      <c r="BJ165" s="18" t="s">
        <v>88</v>
      </c>
      <c r="BK165" s="231">
        <f>ROUND(I165*H165,2)</f>
        <v>0</v>
      </c>
      <c r="BL165" s="18" t="s">
        <v>303</v>
      </c>
      <c r="BM165" s="230" t="s">
        <v>1468</v>
      </c>
    </row>
    <row r="166" s="2" customFormat="1" ht="16.5" customHeight="1">
      <c r="A166" s="39"/>
      <c r="B166" s="40"/>
      <c r="C166" s="219" t="s">
        <v>341</v>
      </c>
      <c r="D166" s="219" t="s">
        <v>164</v>
      </c>
      <c r="E166" s="220" t="s">
        <v>889</v>
      </c>
      <c r="F166" s="221" t="s">
        <v>890</v>
      </c>
      <c r="G166" s="222" t="s">
        <v>256</v>
      </c>
      <c r="H166" s="223">
        <v>2</v>
      </c>
      <c r="I166" s="224"/>
      <c r="J166" s="225">
        <f>ROUND(I166*H166,2)</f>
        <v>0</v>
      </c>
      <c r="K166" s="221" t="s">
        <v>168</v>
      </c>
      <c r="L166" s="45"/>
      <c r="M166" s="226" t="s">
        <v>1</v>
      </c>
      <c r="N166" s="227" t="s">
        <v>45</v>
      </c>
      <c r="O166" s="92"/>
      <c r="P166" s="228">
        <f>O166*H166</f>
        <v>0</v>
      </c>
      <c r="Q166" s="228">
        <v>0</v>
      </c>
      <c r="R166" s="228">
        <f>Q166*H166</f>
        <v>0</v>
      </c>
      <c r="S166" s="228">
        <v>0.0030999999999999999</v>
      </c>
      <c r="T166" s="229">
        <f>S166*H166</f>
        <v>0.0061999999999999998</v>
      </c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R166" s="230" t="s">
        <v>303</v>
      </c>
      <c r="AT166" s="230" t="s">
        <v>164</v>
      </c>
      <c r="AU166" s="230" t="s">
        <v>90</v>
      </c>
      <c r="AY166" s="18" t="s">
        <v>161</v>
      </c>
      <c r="BE166" s="231">
        <f>IF(N166="základní",J166,0)</f>
        <v>0</v>
      </c>
      <c r="BF166" s="231">
        <f>IF(N166="snížená",J166,0)</f>
        <v>0</v>
      </c>
      <c r="BG166" s="231">
        <f>IF(N166="zákl. přenesená",J166,0)</f>
        <v>0</v>
      </c>
      <c r="BH166" s="231">
        <f>IF(N166="sníž. přenesená",J166,0)</f>
        <v>0</v>
      </c>
      <c r="BI166" s="231">
        <f>IF(N166="nulová",J166,0)</f>
        <v>0</v>
      </c>
      <c r="BJ166" s="18" t="s">
        <v>88</v>
      </c>
      <c r="BK166" s="231">
        <f>ROUND(I166*H166,2)</f>
        <v>0</v>
      </c>
      <c r="BL166" s="18" t="s">
        <v>303</v>
      </c>
      <c r="BM166" s="230" t="s">
        <v>1469</v>
      </c>
    </row>
    <row r="167" s="2" customFormat="1" ht="21.75" customHeight="1">
      <c r="A167" s="39"/>
      <c r="B167" s="40"/>
      <c r="C167" s="219" t="s">
        <v>345</v>
      </c>
      <c r="D167" s="219" t="s">
        <v>164</v>
      </c>
      <c r="E167" s="220" t="s">
        <v>892</v>
      </c>
      <c r="F167" s="221" t="s">
        <v>893</v>
      </c>
      <c r="G167" s="222" t="s">
        <v>441</v>
      </c>
      <c r="H167" s="223">
        <v>3</v>
      </c>
      <c r="I167" s="224"/>
      <c r="J167" s="225">
        <f>ROUND(I167*H167,2)</f>
        <v>0</v>
      </c>
      <c r="K167" s="221" t="s">
        <v>168</v>
      </c>
      <c r="L167" s="45"/>
      <c r="M167" s="226" t="s">
        <v>1</v>
      </c>
      <c r="N167" s="227" t="s">
        <v>45</v>
      </c>
      <c r="O167" s="92"/>
      <c r="P167" s="228">
        <f>O167*H167</f>
        <v>0</v>
      </c>
      <c r="Q167" s="228">
        <v>0</v>
      </c>
      <c r="R167" s="228">
        <f>Q167*H167</f>
        <v>0</v>
      </c>
      <c r="S167" s="228">
        <v>0</v>
      </c>
      <c r="T167" s="229">
        <f>S167*H167</f>
        <v>0</v>
      </c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R167" s="230" t="s">
        <v>303</v>
      </c>
      <c r="AT167" s="230" t="s">
        <v>164</v>
      </c>
      <c r="AU167" s="230" t="s">
        <v>90</v>
      </c>
      <c r="AY167" s="18" t="s">
        <v>161</v>
      </c>
      <c r="BE167" s="231">
        <f>IF(N167="základní",J167,0)</f>
        <v>0</v>
      </c>
      <c r="BF167" s="231">
        <f>IF(N167="snížená",J167,0)</f>
        <v>0</v>
      </c>
      <c r="BG167" s="231">
        <f>IF(N167="zákl. přenesená",J167,0)</f>
        <v>0</v>
      </c>
      <c r="BH167" s="231">
        <f>IF(N167="sníž. přenesená",J167,0)</f>
        <v>0</v>
      </c>
      <c r="BI167" s="231">
        <f>IF(N167="nulová",J167,0)</f>
        <v>0</v>
      </c>
      <c r="BJ167" s="18" t="s">
        <v>88</v>
      </c>
      <c r="BK167" s="231">
        <f>ROUND(I167*H167,2)</f>
        <v>0</v>
      </c>
      <c r="BL167" s="18" t="s">
        <v>303</v>
      </c>
      <c r="BM167" s="230" t="s">
        <v>1470</v>
      </c>
    </row>
    <row r="168" s="2" customFormat="1" ht="24.15" customHeight="1">
      <c r="A168" s="39"/>
      <c r="B168" s="40"/>
      <c r="C168" s="219" t="s">
        <v>352</v>
      </c>
      <c r="D168" s="219" t="s">
        <v>164</v>
      </c>
      <c r="E168" s="220" t="s">
        <v>895</v>
      </c>
      <c r="F168" s="221" t="s">
        <v>896</v>
      </c>
      <c r="G168" s="222" t="s">
        <v>362</v>
      </c>
      <c r="H168" s="283"/>
      <c r="I168" s="224"/>
      <c r="J168" s="225">
        <f>ROUND(I168*H168,2)</f>
        <v>0</v>
      </c>
      <c r="K168" s="221" t="s">
        <v>168</v>
      </c>
      <c r="L168" s="45"/>
      <c r="M168" s="226" t="s">
        <v>1</v>
      </c>
      <c r="N168" s="227" t="s">
        <v>45</v>
      </c>
      <c r="O168" s="92"/>
      <c r="P168" s="228">
        <f>O168*H168</f>
        <v>0</v>
      </c>
      <c r="Q168" s="228">
        <v>0</v>
      </c>
      <c r="R168" s="228">
        <f>Q168*H168</f>
        <v>0</v>
      </c>
      <c r="S168" s="228">
        <v>0</v>
      </c>
      <c r="T168" s="229">
        <f>S168*H168</f>
        <v>0</v>
      </c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R168" s="230" t="s">
        <v>303</v>
      </c>
      <c r="AT168" s="230" t="s">
        <v>164</v>
      </c>
      <c r="AU168" s="230" t="s">
        <v>90</v>
      </c>
      <c r="AY168" s="18" t="s">
        <v>161</v>
      </c>
      <c r="BE168" s="231">
        <f>IF(N168="základní",J168,0)</f>
        <v>0</v>
      </c>
      <c r="BF168" s="231">
        <f>IF(N168="snížená",J168,0)</f>
        <v>0</v>
      </c>
      <c r="BG168" s="231">
        <f>IF(N168="zákl. přenesená",J168,0)</f>
        <v>0</v>
      </c>
      <c r="BH168" s="231">
        <f>IF(N168="sníž. přenesená",J168,0)</f>
        <v>0</v>
      </c>
      <c r="BI168" s="231">
        <f>IF(N168="nulová",J168,0)</f>
        <v>0</v>
      </c>
      <c r="BJ168" s="18" t="s">
        <v>88</v>
      </c>
      <c r="BK168" s="231">
        <f>ROUND(I168*H168,2)</f>
        <v>0</v>
      </c>
      <c r="BL168" s="18" t="s">
        <v>303</v>
      </c>
      <c r="BM168" s="230" t="s">
        <v>1471</v>
      </c>
    </row>
    <row r="169" s="2" customFormat="1" ht="33" customHeight="1">
      <c r="A169" s="39"/>
      <c r="B169" s="40"/>
      <c r="C169" s="219" t="s">
        <v>359</v>
      </c>
      <c r="D169" s="219" t="s">
        <v>164</v>
      </c>
      <c r="E169" s="220" t="s">
        <v>898</v>
      </c>
      <c r="F169" s="221" t="s">
        <v>899</v>
      </c>
      <c r="G169" s="222" t="s">
        <v>362</v>
      </c>
      <c r="H169" s="283"/>
      <c r="I169" s="224"/>
      <c r="J169" s="225">
        <f>ROUND(I169*H169,2)</f>
        <v>0</v>
      </c>
      <c r="K169" s="221" t="s">
        <v>168</v>
      </c>
      <c r="L169" s="45"/>
      <c r="M169" s="226" t="s">
        <v>1</v>
      </c>
      <c r="N169" s="227" t="s">
        <v>45</v>
      </c>
      <c r="O169" s="92"/>
      <c r="P169" s="228">
        <f>O169*H169</f>
        <v>0</v>
      </c>
      <c r="Q169" s="228">
        <v>0</v>
      </c>
      <c r="R169" s="228">
        <f>Q169*H169</f>
        <v>0</v>
      </c>
      <c r="S169" s="228">
        <v>0</v>
      </c>
      <c r="T169" s="229">
        <f>S169*H169</f>
        <v>0</v>
      </c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R169" s="230" t="s">
        <v>303</v>
      </c>
      <c r="AT169" s="230" t="s">
        <v>164</v>
      </c>
      <c r="AU169" s="230" t="s">
        <v>90</v>
      </c>
      <c r="AY169" s="18" t="s">
        <v>161</v>
      </c>
      <c r="BE169" s="231">
        <f>IF(N169="základní",J169,0)</f>
        <v>0</v>
      </c>
      <c r="BF169" s="231">
        <f>IF(N169="snížená",J169,0)</f>
        <v>0</v>
      </c>
      <c r="BG169" s="231">
        <f>IF(N169="zákl. přenesená",J169,0)</f>
        <v>0</v>
      </c>
      <c r="BH169" s="231">
        <f>IF(N169="sníž. přenesená",J169,0)</f>
        <v>0</v>
      </c>
      <c r="BI169" s="231">
        <f>IF(N169="nulová",J169,0)</f>
        <v>0</v>
      </c>
      <c r="BJ169" s="18" t="s">
        <v>88</v>
      </c>
      <c r="BK169" s="231">
        <f>ROUND(I169*H169,2)</f>
        <v>0</v>
      </c>
      <c r="BL169" s="18" t="s">
        <v>303</v>
      </c>
      <c r="BM169" s="230" t="s">
        <v>1472</v>
      </c>
    </row>
    <row r="170" s="13" customFormat="1">
      <c r="A170" s="13"/>
      <c r="B170" s="241"/>
      <c r="C170" s="242"/>
      <c r="D170" s="232" t="s">
        <v>250</v>
      </c>
      <c r="E170" s="242"/>
      <c r="F170" s="244" t="s">
        <v>1473</v>
      </c>
      <c r="G170" s="242"/>
      <c r="H170" s="245">
        <v>48.636000000000003</v>
      </c>
      <c r="I170" s="246"/>
      <c r="J170" s="242"/>
      <c r="K170" s="242"/>
      <c r="L170" s="247"/>
      <c r="M170" s="248"/>
      <c r="N170" s="249"/>
      <c r="O170" s="249"/>
      <c r="P170" s="249"/>
      <c r="Q170" s="249"/>
      <c r="R170" s="249"/>
      <c r="S170" s="249"/>
      <c r="T170" s="250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51" t="s">
        <v>250</v>
      </c>
      <c r="AU170" s="251" t="s">
        <v>90</v>
      </c>
      <c r="AV170" s="13" t="s">
        <v>90</v>
      </c>
      <c r="AW170" s="13" t="s">
        <v>4</v>
      </c>
      <c r="AX170" s="13" t="s">
        <v>88</v>
      </c>
      <c r="AY170" s="251" t="s">
        <v>161</v>
      </c>
    </row>
    <row r="171" s="12" customFormat="1" ht="22.8" customHeight="1">
      <c r="A171" s="12"/>
      <c r="B171" s="203"/>
      <c r="C171" s="204"/>
      <c r="D171" s="205" t="s">
        <v>79</v>
      </c>
      <c r="E171" s="217" t="s">
        <v>902</v>
      </c>
      <c r="F171" s="217" t="s">
        <v>903</v>
      </c>
      <c r="G171" s="204"/>
      <c r="H171" s="204"/>
      <c r="I171" s="207"/>
      <c r="J171" s="218">
        <f>BK171</f>
        <v>0</v>
      </c>
      <c r="K171" s="204"/>
      <c r="L171" s="209"/>
      <c r="M171" s="210"/>
      <c r="N171" s="211"/>
      <c r="O171" s="211"/>
      <c r="P171" s="212">
        <f>SUM(P172:P181)</f>
        <v>0</v>
      </c>
      <c r="Q171" s="211"/>
      <c r="R171" s="212">
        <f>SUM(R172:R181)</f>
        <v>0.0065207999999999993</v>
      </c>
      <c r="S171" s="211"/>
      <c r="T171" s="213">
        <f>SUM(T172:T181)</f>
        <v>0.042040000000000001</v>
      </c>
      <c r="U171" s="12"/>
      <c r="V171" s="12"/>
      <c r="W171" s="12"/>
      <c r="X171" s="12"/>
      <c r="Y171" s="12"/>
      <c r="Z171" s="12"/>
      <c r="AA171" s="12"/>
      <c r="AB171" s="12"/>
      <c r="AC171" s="12"/>
      <c r="AD171" s="12"/>
      <c r="AE171" s="12"/>
      <c r="AR171" s="214" t="s">
        <v>90</v>
      </c>
      <c r="AT171" s="215" t="s">
        <v>79</v>
      </c>
      <c r="AU171" s="215" t="s">
        <v>88</v>
      </c>
      <c r="AY171" s="214" t="s">
        <v>161</v>
      </c>
      <c r="BK171" s="216">
        <f>SUM(BK172:BK181)</f>
        <v>0</v>
      </c>
    </row>
    <row r="172" s="2" customFormat="1" ht="24.15" customHeight="1">
      <c r="A172" s="39"/>
      <c r="B172" s="40"/>
      <c r="C172" s="219" t="s">
        <v>364</v>
      </c>
      <c r="D172" s="219" t="s">
        <v>164</v>
      </c>
      <c r="E172" s="220" t="s">
        <v>904</v>
      </c>
      <c r="F172" s="221" t="s">
        <v>905</v>
      </c>
      <c r="G172" s="222" t="s">
        <v>441</v>
      </c>
      <c r="H172" s="223">
        <v>8</v>
      </c>
      <c r="I172" s="224"/>
      <c r="J172" s="225">
        <f>ROUND(I172*H172,2)</f>
        <v>0</v>
      </c>
      <c r="K172" s="221" t="s">
        <v>168</v>
      </c>
      <c r="L172" s="45"/>
      <c r="M172" s="226" t="s">
        <v>1</v>
      </c>
      <c r="N172" s="227" t="s">
        <v>45</v>
      </c>
      <c r="O172" s="92"/>
      <c r="P172" s="228">
        <f>O172*H172</f>
        <v>0</v>
      </c>
      <c r="Q172" s="228">
        <v>0</v>
      </c>
      <c r="R172" s="228">
        <f>Q172*H172</f>
        <v>0</v>
      </c>
      <c r="S172" s="228">
        <v>0.0049699999999999996</v>
      </c>
      <c r="T172" s="229">
        <f>S172*H172</f>
        <v>0.039759999999999997</v>
      </c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R172" s="230" t="s">
        <v>303</v>
      </c>
      <c r="AT172" s="230" t="s">
        <v>164</v>
      </c>
      <c r="AU172" s="230" t="s">
        <v>90</v>
      </c>
      <c r="AY172" s="18" t="s">
        <v>161</v>
      </c>
      <c r="BE172" s="231">
        <f>IF(N172="základní",J172,0)</f>
        <v>0</v>
      </c>
      <c r="BF172" s="231">
        <f>IF(N172="snížená",J172,0)</f>
        <v>0</v>
      </c>
      <c r="BG172" s="231">
        <f>IF(N172="zákl. přenesená",J172,0)</f>
        <v>0</v>
      </c>
      <c r="BH172" s="231">
        <f>IF(N172="sníž. přenesená",J172,0)</f>
        <v>0</v>
      </c>
      <c r="BI172" s="231">
        <f>IF(N172="nulová",J172,0)</f>
        <v>0</v>
      </c>
      <c r="BJ172" s="18" t="s">
        <v>88</v>
      </c>
      <c r="BK172" s="231">
        <f>ROUND(I172*H172,2)</f>
        <v>0</v>
      </c>
      <c r="BL172" s="18" t="s">
        <v>303</v>
      </c>
      <c r="BM172" s="230" t="s">
        <v>1474</v>
      </c>
    </row>
    <row r="173" s="2" customFormat="1" ht="16.5" customHeight="1">
      <c r="A173" s="39"/>
      <c r="B173" s="40"/>
      <c r="C173" s="219" t="s">
        <v>371</v>
      </c>
      <c r="D173" s="219" t="s">
        <v>164</v>
      </c>
      <c r="E173" s="220" t="s">
        <v>907</v>
      </c>
      <c r="F173" s="221" t="s">
        <v>908</v>
      </c>
      <c r="G173" s="222" t="s">
        <v>256</v>
      </c>
      <c r="H173" s="223">
        <v>2</v>
      </c>
      <c r="I173" s="224"/>
      <c r="J173" s="225">
        <f>ROUND(I173*H173,2)</f>
        <v>0</v>
      </c>
      <c r="K173" s="221" t="s">
        <v>168</v>
      </c>
      <c r="L173" s="45"/>
      <c r="M173" s="226" t="s">
        <v>1</v>
      </c>
      <c r="N173" s="227" t="s">
        <v>45</v>
      </c>
      <c r="O173" s="92"/>
      <c r="P173" s="228">
        <f>O173*H173</f>
        <v>0</v>
      </c>
      <c r="Q173" s="228">
        <v>0</v>
      </c>
      <c r="R173" s="228">
        <f>Q173*H173</f>
        <v>0</v>
      </c>
      <c r="S173" s="228">
        <v>0.00022000000000000001</v>
      </c>
      <c r="T173" s="229">
        <f>S173*H173</f>
        <v>0.00044000000000000002</v>
      </c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R173" s="230" t="s">
        <v>303</v>
      </c>
      <c r="AT173" s="230" t="s">
        <v>164</v>
      </c>
      <c r="AU173" s="230" t="s">
        <v>90</v>
      </c>
      <c r="AY173" s="18" t="s">
        <v>161</v>
      </c>
      <c r="BE173" s="231">
        <f>IF(N173="základní",J173,0)</f>
        <v>0</v>
      </c>
      <c r="BF173" s="231">
        <f>IF(N173="snížená",J173,0)</f>
        <v>0</v>
      </c>
      <c r="BG173" s="231">
        <f>IF(N173="zákl. přenesená",J173,0)</f>
        <v>0</v>
      </c>
      <c r="BH173" s="231">
        <f>IF(N173="sníž. přenesená",J173,0)</f>
        <v>0</v>
      </c>
      <c r="BI173" s="231">
        <f>IF(N173="nulová",J173,0)</f>
        <v>0</v>
      </c>
      <c r="BJ173" s="18" t="s">
        <v>88</v>
      </c>
      <c r="BK173" s="231">
        <f>ROUND(I173*H173,2)</f>
        <v>0</v>
      </c>
      <c r="BL173" s="18" t="s">
        <v>303</v>
      </c>
      <c r="BM173" s="230" t="s">
        <v>1475</v>
      </c>
    </row>
    <row r="174" s="2" customFormat="1" ht="24.15" customHeight="1">
      <c r="A174" s="39"/>
      <c r="B174" s="40"/>
      <c r="C174" s="219" t="s">
        <v>379</v>
      </c>
      <c r="D174" s="219" t="s">
        <v>164</v>
      </c>
      <c r="E174" s="220" t="s">
        <v>910</v>
      </c>
      <c r="F174" s="221" t="s">
        <v>911</v>
      </c>
      <c r="G174" s="222" t="s">
        <v>441</v>
      </c>
      <c r="H174" s="223">
        <v>6</v>
      </c>
      <c r="I174" s="224"/>
      <c r="J174" s="225">
        <f>ROUND(I174*H174,2)</f>
        <v>0</v>
      </c>
      <c r="K174" s="221" t="s">
        <v>168</v>
      </c>
      <c r="L174" s="45"/>
      <c r="M174" s="226" t="s">
        <v>1</v>
      </c>
      <c r="N174" s="227" t="s">
        <v>45</v>
      </c>
      <c r="O174" s="92"/>
      <c r="P174" s="228">
        <f>O174*H174</f>
        <v>0</v>
      </c>
      <c r="Q174" s="228">
        <v>0.00040999999999999999</v>
      </c>
      <c r="R174" s="228">
        <f>Q174*H174</f>
        <v>0.0024599999999999999</v>
      </c>
      <c r="S174" s="228">
        <v>0</v>
      </c>
      <c r="T174" s="229">
        <f>S174*H174</f>
        <v>0</v>
      </c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R174" s="230" t="s">
        <v>303</v>
      </c>
      <c r="AT174" s="230" t="s">
        <v>164</v>
      </c>
      <c r="AU174" s="230" t="s">
        <v>90</v>
      </c>
      <c r="AY174" s="18" t="s">
        <v>161</v>
      </c>
      <c r="BE174" s="231">
        <f>IF(N174="základní",J174,0)</f>
        <v>0</v>
      </c>
      <c r="BF174" s="231">
        <f>IF(N174="snížená",J174,0)</f>
        <v>0</v>
      </c>
      <c r="BG174" s="231">
        <f>IF(N174="zákl. přenesená",J174,0)</f>
        <v>0</v>
      </c>
      <c r="BH174" s="231">
        <f>IF(N174="sníž. přenesená",J174,0)</f>
        <v>0</v>
      </c>
      <c r="BI174" s="231">
        <f>IF(N174="nulová",J174,0)</f>
        <v>0</v>
      </c>
      <c r="BJ174" s="18" t="s">
        <v>88</v>
      </c>
      <c r="BK174" s="231">
        <f>ROUND(I174*H174,2)</f>
        <v>0</v>
      </c>
      <c r="BL174" s="18" t="s">
        <v>303</v>
      </c>
      <c r="BM174" s="230" t="s">
        <v>1476</v>
      </c>
    </row>
    <row r="175" s="2" customFormat="1" ht="16.5" customHeight="1">
      <c r="A175" s="39"/>
      <c r="B175" s="40"/>
      <c r="C175" s="263" t="s">
        <v>383</v>
      </c>
      <c r="D175" s="263" t="s">
        <v>261</v>
      </c>
      <c r="E175" s="264" t="s">
        <v>913</v>
      </c>
      <c r="F175" s="265" t="s">
        <v>914</v>
      </c>
      <c r="G175" s="266" t="s">
        <v>441</v>
      </c>
      <c r="H175" s="267">
        <v>6.1799999999999997</v>
      </c>
      <c r="I175" s="268"/>
      <c r="J175" s="269">
        <f>ROUND(I175*H175,2)</f>
        <v>0</v>
      </c>
      <c r="K175" s="265" t="s">
        <v>168</v>
      </c>
      <c r="L175" s="270"/>
      <c r="M175" s="271" t="s">
        <v>1</v>
      </c>
      <c r="N175" s="272" t="s">
        <v>45</v>
      </c>
      <c r="O175" s="92"/>
      <c r="P175" s="228">
        <f>O175*H175</f>
        <v>0</v>
      </c>
      <c r="Q175" s="228">
        <v>0.00055999999999999995</v>
      </c>
      <c r="R175" s="228">
        <f>Q175*H175</f>
        <v>0.0034607999999999996</v>
      </c>
      <c r="S175" s="228">
        <v>0</v>
      </c>
      <c r="T175" s="229">
        <f>S175*H175</f>
        <v>0</v>
      </c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R175" s="230" t="s">
        <v>309</v>
      </c>
      <c r="AT175" s="230" t="s">
        <v>261</v>
      </c>
      <c r="AU175" s="230" t="s">
        <v>90</v>
      </c>
      <c r="AY175" s="18" t="s">
        <v>161</v>
      </c>
      <c r="BE175" s="231">
        <f>IF(N175="základní",J175,0)</f>
        <v>0</v>
      </c>
      <c r="BF175" s="231">
        <f>IF(N175="snížená",J175,0)</f>
        <v>0</v>
      </c>
      <c r="BG175" s="231">
        <f>IF(N175="zákl. přenesená",J175,0)</f>
        <v>0</v>
      </c>
      <c r="BH175" s="231">
        <f>IF(N175="sníž. přenesená",J175,0)</f>
        <v>0</v>
      </c>
      <c r="BI175" s="231">
        <f>IF(N175="nulová",J175,0)</f>
        <v>0</v>
      </c>
      <c r="BJ175" s="18" t="s">
        <v>88</v>
      </c>
      <c r="BK175" s="231">
        <f>ROUND(I175*H175,2)</f>
        <v>0</v>
      </c>
      <c r="BL175" s="18" t="s">
        <v>303</v>
      </c>
      <c r="BM175" s="230" t="s">
        <v>1477</v>
      </c>
    </row>
    <row r="176" s="13" customFormat="1">
      <c r="A176" s="13"/>
      <c r="B176" s="241"/>
      <c r="C176" s="242"/>
      <c r="D176" s="232" t="s">
        <v>250</v>
      </c>
      <c r="E176" s="242"/>
      <c r="F176" s="244" t="s">
        <v>1478</v>
      </c>
      <c r="G176" s="242"/>
      <c r="H176" s="245">
        <v>6.1799999999999997</v>
      </c>
      <c r="I176" s="246"/>
      <c r="J176" s="242"/>
      <c r="K176" s="242"/>
      <c r="L176" s="247"/>
      <c r="M176" s="248"/>
      <c r="N176" s="249"/>
      <c r="O176" s="249"/>
      <c r="P176" s="249"/>
      <c r="Q176" s="249"/>
      <c r="R176" s="249"/>
      <c r="S176" s="249"/>
      <c r="T176" s="250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251" t="s">
        <v>250</v>
      </c>
      <c r="AU176" s="251" t="s">
        <v>90</v>
      </c>
      <c r="AV176" s="13" t="s">
        <v>90</v>
      </c>
      <c r="AW176" s="13" t="s">
        <v>4</v>
      </c>
      <c r="AX176" s="13" t="s">
        <v>88</v>
      </c>
      <c r="AY176" s="251" t="s">
        <v>161</v>
      </c>
    </row>
    <row r="177" s="2" customFormat="1" ht="37.8" customHeight="1">
      <c r="A177" s="39"/>
      <c r="B177" s="40"/>
      <c r="C177" s="219" t="s">
        <v>388</v>
      </c>
      <c r="D177" s="219" t="s">
        <v>164</v>
      </c>
      <c r="E177" s="220" t="s">
        <v>917</v>
      </c>
      <c r="F177" s="221" t="s">
        <v>918</v>
      </c>
      <c r="G177" s="222" t="s">
        <v>441</v>
      </c>
      <c r="H177" s="223">
        <v>6</v>
      </c>
      <c r="I177" s="224"/>
      <c r="J177" s="225">
        <f>ROUND(I177*H177,2)</f>
        <v>0</v>
      </c>
      <c r="K177" s="221" t="s">
        <v>168</v>
      </c>
      <c r="L177" s="45"/>
      <c r="M177" s="226" t="s">
        <v>1</v>
      </c>
      <c r="N177" s="227" t="s">
        <v>45</v>
      </c>
      <c r="O177" s="92"/>
      <c r="P177" s="228">
        <f>O177*H177</f>
        <v>0</v>
      </c>
      <c r="Q177" s="228">
        <v>0.00010000000000000001</v>
      </c>
      <c r="R177" s="228">
        <f>Q177*H177</f>
        <v>0.00060000000000000006</v>
      </c>
      <c r="S177" s="228">
        <v>0</v>
      </c>
      <c r="T177" s="229">
        <f>S177*H177</f>
        <v>0</v>
      </c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R177" s="230" t="s">
        <v>303</v>
      </c>
      <c r="AT177" s="230" t="s">
        <v>164</v>
      </c>
      <c r="AU177" s="230" t="s">
        <v>90</v>
      </c>
      <c r="AY177" s="18" t="s">
        <v>161</v>
      </c>
      <c r="BE177" s="231">
        <f>IF(N177="základní",J177,0)</f>
        <v>0</v>
      </c>
      <c r="BF177" s="231">
        <f>IF(N177="snížená",J177,0)</f>
        <v>0</v>
      </c>
      <c r="BG177" s="231">
        <f>IF(N177="zákl. přenesená",J177,0)</f>
        <v>0</v>
      </c>
      <c r="BH177" s="231">
        <f>IF(N177="sníž. přenesená",J177,0)</f>
        <v>0</v>
      </c>
      <c r="BI177" s="231">
        <f>IF(N177="nulová",J177,0)</f>
        <v>0</v>
      </c>
      <c r="BJ177" s="18" t="s">
        <v>88</v>
      </c>
      <c r="BK177" s="231">
        <f>ROUND(I177*H177,2)</f>
        <v>0</v>
      </c>
      <c r="BL177" s="18" t="s">
        <v>303</v>
      </c>
      <c r="BM177" s="230" t="s">
        <v>1479</v>
      </c>
    </row>
    <row r="178" s="2" customFormat="1" ht="16.5" customHeight="1">
      <c r="A178" s="39"/>
      <c r="B178" s="40"/>
      <c r="C178" s="219" t="s">
        <v>309</v>
      </c>
      <c r="D178" s="219" t="s">
        <v>164</v>
      </c>
      <c r="E178" s="220" t="s">
        <v>920</v>
      </c>
      <c r="F178" s="221" t="s">
        <v>921</v>
      </c>
      <c r="G178" s="222" t="s">
        <v>441</v>
      </c>
      <c r="H178" s="223">
        <v>8</v>
      </c>
      <c r="I178" s="224"/>
      <c r="J178" s="225">
        <f>ROUND(I178*H178,2)</f>
        <v>0</v>
      </c>
      <c r="K178" s="221" t="s">
        <v>168</v>
      </c>
      <c r="L178" s="45"/>
      <c r="M178" s="226" t="s">
        <v>1</v>
      </c>
      <c r="N178" s="227" t="s">
        <v>45</v>
      </c>
      <c r="O178" s="92"/>
      <c r="P178" s="228">
        <f>O178*H178</f>
        <v>0</v>
      </c>
      <c r="Q178" s="228">
        <v>0</v>
      </c>
      <c r="R178" s="228">
        <f>Q178*H178</f>
        <v>0</v>
      </c>
      <c r="S178" s="228">
        <v>0.00023000000000000001</v>
      </c>
      <c r="T178" s="229">
        <f>S178*H178</f>
        <v>0.0018400000000000001</v>
      </c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R178" s="230" t="s">
        <v>303</v>
      </c>
      <c r="AT178" s="230" t="s">
        <v>164</v>
      </c>
      <c r="AU178" s="230" t="s">
        <v>90</v>
      </c>
      <c r="AY178" s="18" t="s">
        <v>161</v>
      </c>
      <c r="BE178" s="231">
        <f>IF(N178="základní",J178,0)</f>
        <v>0</v>
      </c>
      <c r="BF178" s="231">
        <f>IF(N178="snížená",J178,0)</f>
        <v>0</v>
      </c>
      <c r="BG178" s="231">
        <f>IF(N178="zákl. přenesená",J178,0)</f>
        <v>0</v>
      </c>
      <c r="BH178" s="231">
        <f>IF(N178="sníž. přenesená",J178,0)</f>
        <v>0</v>
      </c>
      <c r="BI178" s="231">
        <f>IF(N178="nulová",J178,0)</f>
        <v>0</v>
      </c>
      <c r="BJ178" s="18" t="s">
        <v>88</v>
      </c>
      <c r="BK178" s="231">
        <f>ROUND(I178*H178,2)</f>
        <v>0</v>
      </c>
      <c r="BL178" s="18" t="s">
        <v>303</v>
      </c>
      <c r="BM178" s="230" t="s">
        <v>1480</v>
      </c>
    </row>
    <row r="179" s="2" customFormat="1" ht="24.15" customHeight="1">
      <c r="A179" s="39"/>
      <c r="B179" s="40"/>
      <c r="C179" s="219" t="s">
        <v>395</v>
      </c>
      <c r="D179" s="219" t="s">
        <v>164</v>
      </c>
      <c r="E179" s="220" t="s">
        <v>923</v>
      </c>
      <c r="F179" s="221" t="s">
        <v>924</v>
      </c>
      <c r="G179" s="222" t="s">
        <v>362</v>
      </c>
      <c r="H179" s="283"/>
      <c r="I179" s="224"/>
      <c r="J179" s="225">
        <f>ROUND(I179*H179,2)</f>
        <v>0</v>
      </c>
      <c r="K179" s="221" t="s">
        <v>168</v>
      </c>
      <c r="L179" s="45"/>
      <c r="M179" s="226" t="s">
        <v>1</v>
      </c>
      <c r="N179" s="227" t="s">
        <v>45</v>
      </c>
      <c r="O179" s="92"/>
      <c r="P179" s="228">
        <f>O179*H179</f>
        <v>0</v>
      </c>
      <c r="Q179" s="228">
        <v>0</v>
      </c>
      <c r="R179" s="228">
        <f>Q179*H179</f>
        <v>0</v>
      </c>
      <c r="S179" s="228">
        <v>0</v>
      </c>
      <c r="T179" s="229">
        <f>S179*H179</f>
        <v>0</v>
      </c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R179" s="230" t="s">
        <v>303</v>
      </c>
      <c r="AT179" s="230" t="s">
        <v>164</v>
      </c>
      <c r="AU179" s="230" t="s">
        <v>90</v>
      </c>
      <c r="AY179" s="18" t="s">
        <v>161</v>
      </c>
      <c r="BE179" s="231">
        <f>IF(N179="základní",J179,0)</f>
        <v>0</v>
      </c>
      <c r="BF179" s="231">
        <f>IF(N179="snížená",J179,0)</f>
        <v>0</v>
      </c>
      <c r="BG179" s="231">
        <f>IF(N179="zákl. přenesená",J179,0)</f>
        <v>0</v>
      </c>
      <c r="BH179" s="231">
        <f>IF(N179="sníž. přenesená",J179,0)</f>
        <v>0</v>
      </c>
      <c r="BI179" s="231">
        <f>IF(N179="nulová",J179,0)</f>
        <v>0</v>
      </c>
      <c r="BJ179" s="18" t="s">
        <v>88</v>
      </c>
      <c r="BK179" s="231">
        <f>ROUND(I179*H179,2)</f>
        <v>0</v>
      </c>
      <c r="BL179" s="18" t="s">
        <v>303</v>
      </c>
      <c r="BM179" s="230" t="s">
        <v>1481</v>
      </c>
    </row>
    <row r="180" s="2" customFormat="1" ht="33" customHeight="1">
      <c r="A180" s="39"/>
      <c r="B180" s="40"/>
      <c r="C180" s="219" t="s">
        <v>399</v>
      </c>
      <c r="D180" s="219" t="s">
        <v>164</v>
      </c>
      <c r="E180" s="220" t="s">
        <v>926</v>
      </c>
      <c r="F180" s="221" t="s">
        <v>927</v>
      </c>
      <c r="G180" s="222" t="s">
        <v>362</v>
      </c>
      <c r="H180" s="283"/>
      <c r="I180" s="224"/>
      <c r="J180" s="225">
        <f>ROUND(I180*H180,2)</f>
        <v>0</v>
      </c>
      <c r="K180" s="221" t="s">
        <v>168</v>
      </c>
      <c r="L180" s="45"/>
      <c r="M180" s="226" t="s">
        <v>1</v>
      </c>
      <c r="N180" s="227" t="s">
        <v>45</v>
      </c>
      <c r="O180" s="92"/>
      <c r="P180" s="228">
        <f>O180*H180</f>
        <v>0</v>
      </c>
      <c r="Q180" s="228">
        <v>0</v>
      </c>
      <c r="R180" s="228">
        <f>Q180*H180</f>
        <v>0</v>
      </c>
      <c r="S180" s="228">
        <v>0</v>
      </c>
      <c r="T180" s="229">
        <f>S180*H180</f>
        <v>0</v>
      </c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R180" s="230" t="s">
        <v>303</v>
      </c>
      <c r="AT180" s="230" t="s">
        <v>164</v>
      </c>
      <c r="AU180" s="230" t="s">
        <v>90</v>
      </c>
      <c r="AY180" s="18" t="s">
        <v>161</v>
      </c>
      <c r="BE180" s="231">
        <f>IF(N180="základní",J180,0)</f>
        <v>0</v>
      </c>
      <c r="BF180" s="231">
        <f>IF(N180="snížená",J180,0)</f>
        <v>0</v>
      </c>
      <c r="BG180" s="231">
        <f>IF(N180="zákl. přenesená",J180,0)</f>
        <v>0</v>
      </c>
      <c r="BH180" s="231">
        <f>IF(N180="sníž. přenesená",J180,0)</f>
        <v>0</v>
      </c>
      <c r="BI180" s="231">
        <f>IF(N180="nulová",J180,0)</f>
        <v>0</v>
      </c>
      <c r="BJ180" s="18" t="s">
        <v>88</v>
      </c>
      <c r="BK180" s="231">
        <f>ROUND(I180*H180,2)</f>
        <v>0</v>
      </c>
      <c r="BL180" s="18" t="s">
        <v>303</v>
      </c>
      <c r="BM180" s="230" t="s">
        <v>1482</v>
      </c>
    </row>
    <row r="181" s="13" customFormat="1">
      <c r="A181" s="13"/>
      <c r="B181" s="241"/>
      <c r="C181" s="242"/>
      <c r="D181" s="232" t="s">
        <v>250</v>
      </c>
      <c r="E181" s="242"/>
      <c r="F181" s="244" t="s">
        <v>1483</v>
      </c>
      <c r="G181" s="242"/>
      <c r="H181" s="245">
        <v>78.480000000000004</v>
      </c>
      <c r="I181" s="246"/>
      <c r="J181" s="242"/>
      <c r="K181" s="242"/>
      <c r="L181" s="247"/>
      <c r="M181" s="248"/>
      <c r="N181" s="249"/>
      <c r="O181" s="249"/>
      <c r="P181" s="249"/>
      <c r="Q181" s="249"/>
      <c r="R181" s="249"/>
      <c r="S181" s="249"/>
      <c r="T181" s="250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251" t="s">
        <v>250</v>
      </c>
      <c r="AU181" s="251" t="s">
        <v>90</v>
      </c>
      <c r="AV181" s="13" t="s">
        <v>90</v>
      </c>
      <c r="AW181" s="13" t="s">
        <v>4</v>
      </c>
      <c r="AX181" s="13" t="s">
        <v>88</v>
      </c>
      <c r="AY181" s="251" t="s">
        <v>161</v>
      </c>
    </row>
    <row r="182" s="12" customFormat="1" ht="22.8" customHeight="1">
      <c r="A182" s="12"/>
      <c r="B182" s="203"/>
      <c r="C182" s="204"/>
      <c r="D182" s="205" t="s">
        <v>79</v>
      </c>
      <c r="E182" s="217" t="s">
        <v>930</v>
      </c>
      <c r="F182" s="217" t="s">
        <v>931</v>
      </c>
      <c r="G182" s="204"/>
      <c r="H182" s="204"/>
      <c r="I182" s="207"/>
      <c r="J182" s="218">
        <f>BK182</f>
        <v>0</v>
      </c>
      <c r="K182" s="204"/>
      <c r="L182" s="209"/>
      <c r="M182" s="210"/>
      <c r="N182" s="211"/>
      <c r="O182" s="211"/>
      <c r="P182" s="212">
        <f>SUM(P183:P198)</f>
        <v>0</v>
      </c>
      <c r="Q182" s="211"/>
      <c r="R182" s="212">
        <f>SUM(R183:R198)</f>
        <v>0.030970000000000004</v>
      </c>
      <c r="S182" s="211"/>
      <c r="T182" s="213">
        <f>SUM(T183:T198)</f>
        <v>0.045720000000000004</v>
      </c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R182" s="214" t="s">
        <v>90</v>
      </c>
      <c r="AT182" s="215" t="s">
        <v>79</v>
      </c>
      <c r="AU182" s="215" t="s">
        <v>88</v>
      </c>
      <c r="AY182" s="214" t="s">
        <v>161</v>
      </c>
      <c r="BK182" s="216">
        <f>SUM(BK183:BK198)</f>
        <v>0</v>
      </c>
    </row>
    <row r="183" s="2" customFormat="1" ht="16.5" customHeight="1">
      <c r="A183" s="39"/>
      <c r="B183" s="40"/>
      <c r="C183" s="219" t="s">
        <v>403</v>
      </c>
      <c r="D183" s="219" t="s">
        <v>164</v>
      </c>
      <c r="E183" s="220" t="s">
        <v>932</v>
      </c>
      <c r="F183" s="221" t="s">
        <v>933</v>
      </c>
      <c r="G183" s="222" t="s">
        <v>934</v>
      </c>
      <c r="H183" s="223">
        <v>2</v>
      </c>
      <c r="I183" s="224"/>
      <c r="J183" s="225">
        <f>ROUND(I183*H183,2)</f>
        <v>0</v>
      </c>
      <c r="K183" s="221" t="s">
        <v>168</v>
      </c>
      <c r="L183" s="45"/>
      <c r="M183" s="226" t="s">
        <v>1</v>
      </c>
      <c r="N183" s="227" t="s">
        <v>45</v>
      </c>
      <c r="O183" s="92"/>
      <c r="P183" s="228">
        <f>O183*H183</f>
        <v>0</v>
      </c>
      <c r="Q183" s="228">
        <v>0</v>
      </c>
      <c r="R183" s="228">
        <f>Q183*H183</f>
        <v>0</v>
      </c>
      <c r="S183" s="228">
        <v>0.019460000000000002</v>
      </c>
      <c r="T183" s="229">
        <f>S183*H183</f>
        <v>0.038920000000000003</v>
      </c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R183" s="230" t="s">
        <v>303</v>
      </c>
      <c r="AT183" s="230" t="s">
        <v>164</v>
      </c>
      <c r="AU183" s="230" t="s">
        <v>90</v>
      </c>
      <c r="AY183" s="18" t="s">
        <v>161</v>
      </c>
      <c r="BE183" s="231">
        <f>IF(N183="základní",J183,0)</f>
        <v>0</v>
      </c>
      <c r="BF183" s="231">
        <f>IF(N183="snížená",J183,0)</f>
        <v>0</v>
      </c>
      <c r="BG183" s="231">
        <f>IF(N183="zákl. přenesená",J183,0)</f>
        <v>0</v>
      </c>
      <c r="BH183" s="231">
        <f>IF(N183="sníž. přenesená",J183,0)</f>
        <v>0</v>
      </c>
      <c r="BI183" s="231">
        <f>IF(N183="nulová",J183,0)</f>
        <v>0</v>
      </c>
      <c r="BJ183" s="18" t="s">
        <v>88</v>
      </c>
      <c r="BK183" s="231">
        <f>ROUND(I183*H183,2)</f>
        <v>0</v>
      </c>
      <c r="BL183" s="18" t="s">
        <v>303</v>
      </c>
      <c r="BM183" s="230" t="s">
        <v>1484</v>
      </c>
    </row>
    <row r="184" s="2" customFormat="1" ht="24.15" customHeight="1">
      <c r="A184" s="39"/>
      <c r="B184" s="40"/>
      <c r="C184" s="219" t="s">
        <v>561</v>
      </c>
      <c r="D184" s="219" t="s">
        <v>164</v>
      </c>
      <c r="E184" s="220" t="s">
        <v>936</v>
      </c>
      <c r="F184" s="221" t="s">
        <v>937</v>
      </c>
      <c r="G184" s="222" t="s">
        <v>934</v>
      </c>
      <c r="H184" s="223">
        <v>1</v>
      </c>
      <c r="I184" s="224"/>
      <c r="J184" s="225">
        <f>ROUND(I184*H184,2)</f>
        <v>0</v>
      </c>
      <c r="K184" s="221" t="s">
        <v>168</v>
      </c>
      <c r="L184" s="45"/>
      <c r="M184" s="226" t="s">
        <v>1</v>
      </c>
      <c r="N184" s="227" t="s">
        <v>45</v>
      </c>
      <c r="O184" s="92"/>
      <c r="P184" s="228">
        <f>O184*H184</f>
        <v>0</v>
      </c>
      <c r="Q184" s="228">
        <v>0.02273</v>
      </c>
      <c r="R184" s="228">
        <f>Q184*H184</f>
        <v>0.02273</v>
      </c>
      <c r="S184" s="228">
        <v>0</v>
      </c>
      <c r="T184" s="229">
        <f>S184*H184</f>
        <v>0</v>
      </c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R184" s="230" t="s">
        <v>303</v>
      </c>
      <c r="AT184" s="230" t="s">
        <v>164</v>
      </c>
      <c r="AU184" s="230" t="s">
        <v>90</v>
      </c>
      <c r="AY184" s="18" t="s">
        <v>161</v>
      </c>
      <c r="BE184" s="231">
        <f>IF(N184="základní",J184,0)</f>
        <v>0</v>
      </c>
      <c r="BF184" s="231">
        <f>IF(N184="snížená",J184,0)</f>
        <v>0</v>
      </c>
      <c r="BG184" s="231">
        <f>IF(N184="zákl. přenesená",J184,0)</f>
        <v>0</v>
      </c>
      <c r="BH184" s="231">
        <f>IF(N184="sníž. přenesená",J184,0)</f>
        <v>0</v>
      </c>
      <c r="BI184" s="231">
        <f>IF(N184="nulová",J184,0)</f>
        <v>0</v>
      </c>
      <c r="BJ184" s="18" t="s">
        <v>88</v>
      </c>
      <c r="BK184" s="231">
        <f>ROUND(I184*H184,2)</f>
        <v>0</v>
      </c>
      <c r="BL184" s="18" t="s">
        <v>303</v>
      </c>
      <c r="BM184" s="230" t="s">
        <v>1485</v>
      </c>
    </row>
    <row r="185" s="2" customFormat="1" ht="16.5" customHeight="1">
      <c r="A185" s="39"/>
      <c r="B185" s="40"/>
      <c r="C185" s="219" t="s">
        <v>566</v>
      </c>
      <c r="D185" s="219" t="s">
        <v>164</v>
      </c>
      <c r="E185" s="220" t="s">
        <v>939</v>
      </c>
      <c r="F185" s="221" t="s">
        <v>940</v>
      </c>
      <c r="G185" s="222" t="s">
        <v>256</v>
      </c>
      <c r="H185" s="223">
        <v>4</v>
      </c>
      <c r="I185" s="224"/>
      <c r="J185" s="225">
        <f>ROUND(I185*H185,2)</f>
        <v>0</v>
      </c>
      <c r="K185" s="221" t="s">
        <v>168</v>
      </c>
      <c r="L185" s="45"/>
      <c r="M185" s="226" t="s">
        <v>1</v>
      </c>
      <c r="N185" s="227" t="s">
        <v>45</v>
      </c>
      <c r="O185" s="92"/>
      <c r="P185" s="228">
        <f>O185*H185</f>
        <v>0</v>
      </c>
      <c r="Q185" s="228">
        <v>0</v>
      </c>
      <c r="R185" s="228">
        <f>Q185*H185</f>
        <v>0</v>
      </c>
      <c r="S185" s="228">
        <v>0.00048999999999999998</v>
      </c>
      <c r="T185" s="229">
        <f>S185*H185</f>
        <v>0.0019599999999999999</v>
      </c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R185" s="230" t="s">
        <v>303</v>
      </c>
      <c r="AT185" s="230" t="s">
        <v>164</v>
      </c>
      <c r="AU185" s="230" t="s">
        <v>90</v>
      </c>
      <c r="AY185" s="18" t="s">
        <v>161</v>
      </c>
      <c r="BE185" s="231">
        <f>IF(N185="základní",J185,0)</f>
        <v>0</v>
      </c>
      <c r="BF185" s="231">
        <f>IF(N185="snížená",J185,0)</f>
        <v>0</v>
      </c>
      <c r="BG185" s="231">
        <f>IF(N185="zákl. přenesená",J185,0)</f>
        <v>0</v>
      </c>
      <c r="BH185" s="231">
        <f>IF(N185="sníž. přenesená",J185,0)</f>
        <v>0</v>
      </c>
      <c r="BI185" s="231">
        <f>IF(N185="nulová",J185,0)</f>
        <v>0</v>
      </c>
      <c r="BJ185" s="18" t="s">
        <v>88</v>
      </c>
      <c r="BK185" s="231">
        <f>ROUND(I185*H185,2)</f>
        <v>0</v>
      </c>
      <c r="BL185" s="18" t="s">
        <v>303</v>
      </c>
      <c r="BM185" s="230" t="s">
        <v>1486</v>
      </c>
    </row>
    <row r="186" s="2" customFormat="1" ht="24.15" customHeight="1">
      <c r="A186" s="39"/>
      <c r="B186" s="40"/>
      <c r="C186" s="219" t="s">
        <v>572</v>
      </c>
      <c r="D186" s="219" t="s">
        <v>164</v>
      </c>
      <c r="E186" s="220" t="s">
        <v>942</v>
      </c>
      <c r="F186" s="221" t="s">
        <v>943</v>
      </c>
      <c r="G186" s="222" t="s">
        <v>934</v>
      </c>
      <c r="H186" s="223">
        <v>2</v>
      </c>
      <c r="I186" s="224"/>
      <c r="J186" s="225">
        <f>ROUND(I186*H186,2)</f>
        <v>0</v>
      </c>
      <c r="K186" s="221" t="s">
        <v>168</v>
      </c>
      <c r="L186" s="45"/>
      <c r="M186" s="226" t="s">
        <v>1</v>
      </c>
      <c r="N186" s="227" t="s">
        <v>45</v>
      </c>
      <c r="O186" s="92"/>
      <c r="P186" s="228">
        <f>O186*H186</f>
        <v>0</v>
      </c>
      <c r="Q186" s="228">
        <v>0.00024000000000000001</v>
      </c>
      <c r="R186" s="228">
        <f>Q186*H186</f>
        <v>0.00048000000000000001</v>
      </c>
      <c r="S186" s="228">
        <v>0</v>
      </c>
      <c r="T186" s="229">
        <f>S186*H186</f>
        <v>0</v>
      </c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R186" s="230" t="s">
        <v>303</v>
      </c>
      <c r="AT186" s="230" t="s">
        <v>164</v>
      </c>
      <c r="AU186" s="230" t="s">
        <v>90</v>
      </c>
      <c r="AY186" s="18" t="s">
        <v>161</v>
      </c>
      <c r="BE186" s="231">
        <f>IF(N186="základní",J186,0)</f>
        <v>0</v>
      </c>
      <c r="BF186" s="231">
        <f>IF(N186="snížená",J186,0)</f>
        <v>0</v>
      </c>
      <c r="BG186" s="231">
        <f>IF(N186="zákl. přenesená",J186,0)</f>
        <v>0</v>
      </c>
      <c r="BH186" s="231">
        <f>IF(N186="sníž. přenesená",J186,0)</f>
        <v>0</v>
      </c>
      <c r="BI186" s="231">
        <f>IF(N186="nulová",J186,0)</f>
        <v>0</v>
      </c>
      <c r="BJ186" s="18" t="s">
        <v>88</v>
      </c>
      <c r="BK186" s="231">
        <f>ROUND(I186*H186,2)</f>
        <v>0</v>
      </c>
      <c r="BL186" s="18" t="s">
        <v>303</v>
      </c>
      <c r="BM186" s="230" t="s">
        <v>1487</v>
      </c>
    </row>
    <row r="187" s="2" customFormat="1" ht="24.15" customHeight="1">
      <c r="A187" s="39"/>
      <c r="B187" s="40"/>
      <c r="C187" s="263" t="s">
        <v>577</v>
      </c>
      <c r="D187" s="263" t="s">
        <v>261</v>
      </c>
      <c r="E187" s="264" t="s">
        <v>945</v>
      </c>
      <c r="F187" s="265" t="s">
        <v>946</v>
      </c>
      <c r="G187" s="266" t="s">
        <v>191</v>
      </c>
      <c r="H187" s="267">
        <v>4</v>
      </c>
      <c r="I187" s="268"/>
      <c r="J187" s="269">
        <f>ROUND(I187*H187,2)</f>
        <v>0</v>
      </c>
      <c r="K187" s="265" t="s">
        <v>308</v>
      </c>
      <c r="L187" s="270"/>
      <c r="M187" s="271" t="s">
        <v>1</v>
      </c>
      <c r="N187" s="272" t="s">
        <v>45</v>
      </c>
      <c r="O187" s="92"/>
      <c r="P187" s="228">
        <f>O187*H187</f>
        <v>0</v>
      </c>
      <c r="Q187" s="228">
        <v>0.00012999999999999999</v>
      </c>
      <c r="R187" s="228">
        <f>Q187*H187</f>
        <v>0.00051999999999999995</v>
      </c>
      <c r="S187" s="228">
        <v>0</v>
      </c>
      <c r="T187" s="229">
        <f>S187*H187</f>
        <v>0</v>
      </c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R187" s="230" t="s">
        <v>309</v>
      </c>
      <c r="AT187" s="230" t="s">
        <v>261</v>
      </c>
      <c r="AU187" s="230" t="s">
        <v>90</v>
      </c>
      <c r="AY187" s="18" t="s">
        <v>161</v>
      </c>
      <c r="BE187" s="231">
        <f>IF(N187="základní",J187,0)</f>
        <v>0</v>
      </c>
      <c r="BF187" s="231">
        <f>IF(N187="snížená",J187,0)</f>
        <v>0</v>
      </c>
      <c r="BG187" s="231">
        <f>IF(N187="zákl. přenesená",J187,0)</f>
        <v>0</v>
      </c>
      <c r="BH187" s="231">
        <f>IF(N187="sníž. přenesená",J187,0)</f>
        <v>0</v>
      </c>
      <c r="BI187" s="231">
        <f>IF(N187="nulová",J187,0)</f>
        <v>0</v>
      </c>
      <c r="BJ187" s="18" t="s">
        <v>88</v>
      </c>
      <c r="BK187" s="231">
        <f>ROUND(I187*H187,2)</f>
        <v>0</v>
      </c>
      <c r="BL187" s="18" t="s">
        <v>303</v>
      </c>
      <c r="BM187" s="230" t="s">
        <v>1488</v>
      </c>
    </row>
    <row r="188" s="13" customFormat="1">
      <c r="A188" s="13"/>
      <c r="B188" s="241"/>
      <c r="C188" s="242"/>
      <c r="D188" s="232" t="s">
        <v>250</v>
      </c>
      <c r="E188" s="242"/>
      <c r="F188" s="244" t="s">
        <v>1489</v>
      </c>
      <c r="G188" s="242"/>
      <c r="H188" s="245">
        <v>4</v>
      </c>
      <c r="I188" s="246"/>
      <c r="J188" s="242"/>
      <c r="K188" s="242"/>
      <c r="L188" s="247"/>
      <c r="M188" s="248"/>
      <c r="N188" s="249"/>
      <c r="O188" s="249"/>
      <c r="P188" s="249"/>
      <c r="Q188" s="249"/>
      <c r="R188" s="249"/>
      <c r="S188" s="249"/>
      <c r="T188" s="250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T188" s="251" t="s">
        <v>250</v>
      </c>
      <c r="AU188" s="251" t="s">
        <v>90</v>
      </c>
      <c r="AV188" s="13" t="s">
        <v>90</v>
      </c>
      <c r="AW188" s="13" t="s">
        <v>4</v>
      </c>
      <c r="AX188" s="13" t="s">
        <v>88</v>
      </c>
      <c r="AY188" s="251" t="s">
        <v>161</v>
      </c>
    </row>
    <row r="189" s="2" customFormat="1" ht="16.5" customHeight="1">
      <c r="A189" s="39"/>
      <c r="B189" s="40"/>
      <c r="C189" s="219" t="s">
        <v>581</v>
      </c>
      <c r="D189" s="219" t="s">
        <v>164</v>
      </c>
      <c r="E189" s="220" t="s">
        <v>949</v>
      </c>
      <c r="F189" s="221" t="s">
        <v>950</v>
      </c>
      <c r="G189" s="222" t="s">
        <v>934</v>
      </c>
      <c r="H189" s="223">
        <v>2</v>
      </c>
      <c r="I189" s="224"/>
      <c r="J189" s="225">
        <f>ROUND(I189*H189,2)</f>
        <v>0</v>
      </c>
      <c r="K189" s="221" t="s">
        <v>168</v>
      </c>
      <c r="L189" s="45"/>
      <c r="M189" s="226" t="s">
        <v>1</v>
      </c>
      <c r="N189" s="227" t="s">
        <v>45</v>
      </c>
      <c r="O189" s="92"/>
      <c r="P189" s="228">
        <f>O189*H189</f>
        <v>0</v>
      </c>
      <c r="Q189" s="228">
        <v>9.0000000000000006E-05</v>
      </c>
      <c r="R189" s="228">
        <f>Q189*H189</f>
        <v>0.00018000000000000001</v>
      </c>
      <c r="S189" s="228">
        <v>0</v>
      </c>
      <c r="T189" s="229">
        <f>S189*H189</f>
        <v>0</v>
      </c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R189" s="230" t="s">
        <v>303</v>
      </c>
      <c r="AT189" s="230" t="s">
        <v>164</v>
      </c>
      <c r="AU189" s="230" t="s">
        <v>90</v>
      </c>
      <c r="AY189" s="18" t="s">
        <v>161</v>
      </c>
      <c r="BE189" s="231">
        <f>IF(N189="základní",J189,0)</f>
        <v>0</v>
      </c>
      <c r="BF189" s="231">
        <f>IF(N189="snížená",J189,0)</f>
        <v>0</v>
      </c>
      <c r="BG189" s="231">
        <f>IF(N189="zákl. přenesená",J189,0)</f>
        <v>0</v>
      </c>
      <c r="BH189" s="231">
        <f>IF(N189="sníž. přenesená",J189,0)</f>
        <v>0</v>
      </c>
      <c r="BI189" s="231">
        <f>IF(N189="nulová",J189,0)</f>
        <v>0</v>
      </c>
      <c r="BJ189" s="18" t="s">
        <v>88</v>
      </c>
      <c r="BK189" s="231">
        <f>ROUND(I189*H189,2)</f>
        <v>0</v>
      </c>
      <c r="BL189" s="18" t="s">
        <v>303</v>
      </c>
      <c r="BM189" s="230" t="s">
        <v>1490</v>
      </c>
    </row>
    <row r="190" s="2" customFormat="1" ht="24.15" customHeight="1">
      <c r="A190" s="39"/>
      <c r="B190" s="40"/>
      <c r="C190" s="263" t="s">
        <v>585</v>
      </c>
      <c r="D190" s="263" t="s">
        <v>261</v>
      </c>
      <c r="E190" s="264" t="s">
        <v>952</v>
      </c>
      <c r="F190" s="265" t="s">
        <v>953</v>
      </c>
      <c r="G190" s="266" t="s">
        <v>256</v>
      </c>
      <c r="H190" s="267">
        <v>2</v>
      </c>
      <c r="I190" s="268"/>
      <c r="J190" s="269">
        <f>ROUND(I190*H190,2)</f>
        <v>0</v>
      </c>
      <c r="K190" s="265" t="s">
        <v>168</v>
      </c>
      <c r="L190" s="270"/>
      <c r="M190" s="271" t="s">
        <v>1</v>
      </c>
      <c r="N190" s="272" t="s">
        <v>45</v>
      </c>
      <c r="O190" s="92"/>
      <c r="P190" s="228">
        <f>O190*H190</f>
        <v>0</v>
      </c>
      <c r="Q190" s="228">
        <v>0.0018</v>
      </c>
      <c r="R190" s="228">
        <f>Q190*H190</f>
        <v>0.0035999999999999999</v>
      </c>
      <c r="S190" s="228">
        <v>0</v>
      </c>
      <c r="T190" s="229">
        <f>S190*H190</f>
        <v>0</v>
      </c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R190" s="230" t="s">
        <v>309</v>
      </c>
      <c r="AT190" s="230" t="s">
        <v>261</v>
      </c>
      <c r="AU190" s="230" t="s">
        <v>90</v>
      </c>
      <c r="AY190" s="18" t="s">
        <v>161</v>
      </c>
      <c r="BE190" s="231">
        <f>IF(N190="základní",J190,0)</f>
        <v>0</v>
      </c>
      <c r="BF190" s="231">
        <f>IF(N190="snížená",J190,0)</f>
        <v>0</v>
      </c>
      <c r="BG190" s="231">
        <f>IF(N190="zákl. přenesená",J190,0)</f>
        <v>0</v>
      </c>
      <c r="BH190" s="231">
        <f>IF(N190="sníž. přenesená",J190,0)</f>
        <v>0</v>
      </c>
      <c r="BI190" s="231">
        <f>IF(N190="nulová",J190,0)</f>
        <v>0</v>
      </c>
      <c r="BJ190" s="18" t="s">
        <v>88</v>
      </c>
      <c r="BK190" s="231">
        <f>ROUND(I190*H190,2)</f>
        <v>0</v>
      </c>
      <c r="BL190" s="18" t="s">
        <v>303</v>
      </c>
      <c r="BM190" s="230" t="s">
        <v>1491</v>
      </c>
    </row>
    <row r="191" s="2" customFormat="1" ht="16.5" customHeight="1">
      <c r="A191" s="39"/>
      <c r="B191" s="40"/>
      <c r="C191" s="219" t="s">
        <v>590</v>
      </c>
      <c r="D191" s="219" t="s">
        <v>164</v>
      </c>
      <c r="E191" s="220" t="s">
        <v>955</v>
      </c>
      <c r="F191" s="221" t="s">
        <v>956</v>
      </c>
      <c r="G191" s="222" t="s">
        <v>934</v>
      </c>
      <c r="H191" s="223">
        <v>2</v>
      </c>
      <c r="I191" s="224"/>
      <c r="J191" s="225">
        <f>ROUND(I191*H191,2)</f>
        <v>0</v>
      </c>
      <c r="K191" s="221" t="s">
        <v>168</v>
      </c>
      <c r="L191" s="45"/>
      <c r="M191" s="226" t="s">
        <v>1</v>
      </c>
      <c r="N191" s="227" t="s">
        <v>45</v>
      </c>
      <c r="O191" s="92"/>
      <c r="P191" s="228">
        <f>O191*H191</f>
        <v>0</v>
      </c>
      <c r="Q191" s="228">
        <v>0</v>
      </c>
      <c r="R191" s="228">
        <f>Q191*H191</f>
        <v>0</v>
      </c>
      <c r="S191" s="228">
        <v>0.00156</v>
      </c>
      <c r="T191" s="229">
        <f>S191*H191</f>
        <v>0.0031199999999999999</v>
      </c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R191" s="230" t="s">
        <v>303</v>
      </c>
      <c r="AT191" s="230" t="s">
        <v>164</v>
      </c>
      <c r="AU191" s="230" t="s">
        <v>90</v>
      </c>
      <c r="AY191" s="18" t="s">
        <v>161</v>
      </c>
      <c r="BE191" s="231">
        <f>IF(N191="základní",J191,0)</f>
        <v>0</v>
      </c>
      <c r="BF191" s="231">
        <f>IF(N191="snížená",J191,0)</f>
        <v>0</v>
      </c>
      <c r="BG191" s="231">
        <f>IF(N191="zákl. přenesená",J191,0)</f>
        <v>0</v>
      </c>
      <c r="BH191" s="231">
        <f>IF(N191="sníž. přenesená",J191,0)</f>
        <v>0</v>
      </c>
      <c r="BI191" s="231">
        <f>IF(N191="nulová",J191,0)</f>
        <v>0</v>
      </c>
      <c r="BJ191" s="18" t="s">
        <v>88</v>
      </c>
      <c r="BK191" s="231">
        <f>ROUND(I191*H191,2)</f>
        <v>0</v>
      </c>
      <c r="BL191" s="18" t="s">
        <v>303</v>
      </c>
      <c r="BM191" s="230" t="s">
        <v>1492</v>
      </c>
    </row>
    <row r="192" s="2" customFormat="1" ht="16.5" customHeight="1">
      <c r="A192" s="39"/>
      <c r="B192" s="40"/>
      <c r="C192" s="219" t="s">
        <v>596</v>
      </c>
      <c r="D192" s="219" t="s">
        <v>164</v>
      </c>
      <c r="E192" s="220" t="s">
        <v>958</v>
      </c>
      <c r="F192" s="221" t="s">
        <v>959</v>
      </c>
      <c r="G192" s="222" t="s">
        <v>934</v>
      </c>
      <c r="H192" s="223">
        <v>1</v>
      </c>
      <c r="I192" s="224"/>
      <c r="J192" s="225">
        <f>ROUND(I192*H192,2)</f>
        <v>0</v>
      </c>
      <c r="K192" s="221" t="s">
        <v>168</v>
      </c>
      <c r="L192" s="45"/>
      <c r="M192" s="226" t="s">
        <v>1</v>
      </c>
      <c r="N192" s="227" t="s">
        <v>45</v>
      </c>
      <c r="O192" s="92"/>
      <c r="P192" s="228">
        <f>O192*H192</f>
        <v>0</v>
      </c>
      <c r="Q192" s="228">
        <v>0.0028400000000000001</v>
      </c>
      <c r="R192" s="228">
        <f>Q192*H192</f>
        <v>0.0028400000000000001</v>
      </c>
      <c r="S192" s="228">
        <v>0</v>
      </c>
      <c r="T192" s="229">
        <f>S192*H192</f>
        <v>0</v>
      </c>
      <c r="U192" s="39"/>
      <c r="V192" s="39"/>
      <c r="W192" s="39"/>
      <c r="X192" s="39"/>
      <c r="Y192" s="39"/>
      <c r="Z192" s="39"/>
      <c r="AA192" s="39"/>
      <c r="AB192" s="39"/>
      <c r="AC192" s="39"/>
      <c r="AD192" s="39"/>
      <c r="AE192" s="39"/>
      <c r="AR192" s="230" t="s">
        <v>303</v>
      </c>
      <c r="AT192" s="230" t="s">
        <v>164</v>
      </c>
      <c r="AU192" s="230" t="s">
        <v>90</v>
      </c>
      <c r="AY192" s="18" t="s">
        <v>161</v>
      </c>
      <c r="BE192" s="231">
        <f>IF(N192="základní",J192,0)</f>
        <v>0</v>
      </c>
      <c r="BF192" s="231">
        <f>IF(N192="snížená",J192,0)</f>
        <v>0</v>
      </c>
      <c r="BG192" s="231">
        <f>IF(N192="zákl. přenesená",J192,0)</f>
        <v>0</v>
      </c>
      <c r="BH192" s="231">
        <f>IF(N192="sníž. přenesená",J192,0)</f>
        <v>0</v>
      </c>
      <c r="BI192" s="231">
        <f>IF(N192="nulová",J192,0)</f>
        <v>0</v>
      </c>
      <c r="BJ192" s="18" t="s">
        <v>88</v>
      </c>
      <c r="BK192" s="231">
        <f>ROUND(I192*H192,2)</f>
        <v>0</v>
      </c>
      <c r="BL192" s="18" t="s">
        <v>303</v>
      </c>
      <c r="BM192" s="230" t="s">
        <v>1493</v>
      </c>
    </row>
    <row r="193" s="2" customFormat="1" ht="16.5" customHeight="1">
      <c r="A193" s="39"/>
      <c r="B193" s="40"/>
      <c r="C193" s="219" t="s">
        <v>602</v>
      </c>
      <c r="D193" s="219" t="s">
        <v>164</v>
      </c>
      <c r="E193" s="220" t="s">
        <v>961</v>
      </c>
      <c r="F193" s="221" t="s">
        <v>962</v>
      </c>
      <c r="G193" s="222" t="s">
        <v>256</v>
      </c>
      <c r="H193" s="223">
        <v>2</v>
      </c>
      <c r="I193" s="224"/>
      <c r="J193" s="225">
        <f>ROUND(I193*H193,2)</f>
        <v>0</v>
      </c>
      <c r="K193" s="221" t="s">
        <v>168</v>
      </c>
      <c r="L193" s="45"/>
      <c r="M193" s="226" t="s">
        <v>1</v>
      </c>
      <c r="N193" s="227" t="s">
        <v>45</v>
      </c>
      <c r="O193" s="92"/>
      <c r="P193" s="228">
        <f>O193*H193</f>
        <v>0</v>
      </c>
      <c r="Q193" s="228">
        <v>0</v>
      </c>
      <c r="R193" s="228">
        <f>Q193*H193</f>
        <v>0</v>
      </c>
      <c r="S193" s="228">
        <v>0.00085999999999999998</v>
      </c>
      <c r="T193" s="229">
        <f>S193*H193</f>
        <v>0.00172</v>
      </c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R193" s="230" t="s">
        <v>303</v>
      </c>
      <c r="AT193" s="230" t="s">
        <v>164</v>
      </c>
      <c r="AU193" s="230" t="s">
        <v>90</v>
      </c>
      <c r="AY193" s="18" t="s">
        <v>161</v>
      </c>
      <c r="BE193" s="231">
        <f>IF(N193="základní",J193,0)</f>
        <v>0</v>
      </c>
      <c r="BF193" s="231">
        <f>IF(N193="snížená",J193,0)</f>
        <v>0</v>
      </c>
      <c r="BG193" s="231">
        <f>IF(N193="zákl. přenesená",J193,0)</f>
        <v>0</v>
      </c>
      <c r="BH193" s="231">
        <f>IF(N193="sníž. přenesená",J193,0)</f>
        <v>0</v>
      </c>
      <c r="BI193" s="231">
        <f>IF(N193="nulová",J193,0)</f>
        <v>0</v>
      </c>
      <c r="BJ193" s="18" t="s">
        <v>88</v>
      </c>
      <c r="BK193" s="231">
        <f>ROUND(I193*H193,2)</f>
        <v>0</v>
      </c>
      <c r="BL193" s="18" t="s">
        <v>303</v>
      </c>
      <c r="BM193" s="230" t="s">
        <v>1494</v>
      </c>
    </row>
    <row r="194" s="2" customFormat="1" ht="16.5" customHeight="1">
      <c r="A194" s="39"/>
      <c r="B194" s="40"/>
      <c r="C194" s="219" t="s">
        <v>606</v>
      </c>
      <c r="D194" s="219" t="s">
        <v>164</v>
      </c>
      <c r="E194" s="220" t="s">
        <v>964</v>
      </c>
      <c r="F194" s="221" t="s">
        <v>965</v>
      </c>
      <c r="G194" s="222" t="s">
        <v>256</v>
      </c>
      <c r="H194" s="223">
        <v>1</v>
      </c>
      <c r="I194" s="224"/>
      <c r="J194" s="225">
        <f>ROUND(I194*H194,2)</f>
        <v>0</v>
      </c>
      <c r="K194" s="221" t="s">
        <v>168</v>
      </c>
      <c r="L194" s="45"/>
      <c r="M194" s="226" t="s">
        <v>1</v>
      </c>
      <c r="N194" s="227" t="s">
        <v>45</v>
      </c>
      <c r="O194" s="92"/>
      <c r="P194" s="228">
        <f>O194*H194</f>
        <v>0</v>
      </c>
      <c r="Q194" s="228">
        <v>0.00013999999999999999</v>
      </c>
      <c r="R194" s="228">
        <f>Q194*H194</f>
        <v>0.00013999999999999999</v>
      </c>
      <c r="S194" s="228">
        <v>0</v>
      </c>
      <c r="T194" s="229">
        <f>S194*H194</f>
        <v>0</v>
      </c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R194" s="230" t="s">
        <v>303</v>
      </c>
      <c r="AT194" s="230" t="s">
        <v>164</v>
      </c>
      <c r="AU194" s="230" t="s">
        <v>90</v>
      </c>
      <c r="AY194" s="18" t="s">
        <v>161</v>
      </c>
      <c r="BE194" s="231">
        <f>IF(N194="základní",J194,0)</f>
        <v>0</v>
      </c>
      <c r="BF194" s="231">
        <f>IF(N194="snížená",J194,0)</f>
        <v>0</v>
      </c>
      <c r="BG194" s="231">
        <f>IF(N194="zákl. přenesená",J194,0)</f>
        <v>0</v>
      </c>
      <c r="BH194" s="231">
        <f>IF(N194="sníž. přenesená",J194,0)</f>
        <v>0</v>
      </c>
      <c r="BI194" s="231">
        <f>IF(N194="nulová",J194,0)</f>
        <v>0</v>
      </c>
      <c r="BJ194" s="18" t="s">
        <v>88</v>
      </c>
      <c r="BK194" s="231">
        <f>ROUND(I194*H194,2)</f>
        <v>0</v>
      </c>
      <c r="BL194" s="18" t="s">
        <v>303</v>
      </c>
      <c r="BM194" s="230" t="s">
        <v>1495</v>
      </c>
    </row>
    <row r="195" s="2" customFormat="1" ht="16.5" customHeight="1">
      <c r="A195" s="39"/>
      <c r="B195" s="40"/>
      <c r="C195" s="219" t="s">
        <v>610</v>
      </c>
      <c r="D195" s="219" t="s">
        <v>164</v>
      </c>
      <c r="E195" s="220" t="s">
        <v>967</v>
      </c>
      <c r="F195" s="221" t="s">
        <v>968</v>
      </c>
      <c r="G195" s="222" t="s">
        <v>256</v>
      </c>
      <c r="H195" s="223">
        <v>2</v>
      </c>
      <c r="I195" s="224"/>
      <c r="J195" s="225">
        <f>ROUND(I195*H195,2)</f>
        <v>0</v>
      </c>
      <c r="K195" s="221" t="s">
        <v>168</v>
      </c>
      <c r="L195" s="45"/>
      <c r="M195" s="226" t="s">
        <v>1</v>
      </c>
      <c r="N195" s="227" t="s">
        <v>45</v>
      </c>
      <c r="O195" s="92"/>
      <c r="P195" s="228">
        <f>O195*H195</f>
        <v>0</v>
      </c>
      <c r="Q195" s="228">
        <v>0.00024000000000000001</v>
      </c>
      <c r="R195" s="228">
        <f>Q195*H195</f>
        <v>0.00048000000000000001</v>
      </c>
      <c r="S195" s="228">
        <v>0</v>
      </c>
      <c r="T195" s="229">
        <f>S195*H195</f>
        <v>0</v>
      </c>
      <c r="U195" s="39"/>
      <c r="V195" s="39"/>
      <c r="W195" s="39"/>
      <c r="X195" s="39"/>
      <c r="Y195" s="39"/>
      <c r="Z195" s="39"/>
      <c r="AA195" s="39"/>
      <c r="AB195" s="39"/>
      <c r="AC195" s="39"/>
      <c r="AD195" s="39"/>
      <c r="AE195" s="39"/>
      <c r="AR195" s="230" t="s">
        <v>303</v>
      </c>
      <c r="AT195" s="230" t="s">
        <v>164</v>
      </c>
      <c r="AU195" s="230" t="s">
        <v>90</v>
      </c>
      <c r="AY195" s="18" t="s">
        <v>161</v>
      </c>
      <c r="BE195" s="231">
        <f>IF(N195="základní",J195,0)</f>
        <v>0</v>
      </c>
      <c r="BF195" s="231">
        <f>IF(N195="snížená",J195,0)</f>
        <v>0</v>
      </c>
      <c r="BG195" s="231">
        <f>IF(N195="zákl. přenesená",J195,0)</f>
        <v>0</v>
      </c>
      <c r="BH195" s="231">
        <f>IF(N195="sníž. přenesená",J195,0)</f>
        <v>0</v>
      </c>
      <c r="BI195" s="231">
        <f>IF(N195="nulová",J195,0)</f>
        <v>0</v>
      </c>
      <c r="BJ195" s="18" t="s">
        <v>88</v>
      </c>
      <c r="BK195" s="231">
        <f>ROUND(I195*H195,2)</f>
        <v>0</v>
      </c>
      <c r="BL195" s="18" t="s">
        <v>303</v>
      </c>
      <c r="BM195" s="230" t="s">
        <v>1496</v>
      </c>
    </row>
    <row r="196" s="2" customFormat="1" ht="24.15" customHeight="1">
      <c r="A196" s="39"/>
      <c r="B196" s="40"/>
      <c r="C196" s="219" t="s">
        <v>614</v>
      </c>
      <c r="D196" s="219" t="s">
        <v>164</v>
      </c>
      <c r="E196" s="220" t="s">
        <v>970</v>
      </c>
      <c r="F196" s="221" t="s">
        <v>971</v>
      </c>
      <c r="G196" s="222" t="s">
        <v>362</v>
      </c>
      <c r="H196" s="283"/>
      <c r="I196" s="224"/>
      <c r="J196" s="225">
        <f>ROUND(I196*H196,2)</f>
        <v>0</v>
      </c>
      <c r="K196" s="221" t="s">
        <v>168</v>
      </c>
      <c r="L196" s="45"/>
      <c r="M196" s="226" t="s">
        <v>1</v>
      </c>
      <c r="N196" s="227" t="s">
        <v>45</v>
      </c>
      <c r="O196" s="92"/>
      <c r="P196" s="228">
        <f>O196*H196</f>
        <v>0</v>
      </c>
      <c r="Q196" s="228">
        <v>0</v>
      </c>
      <c r="R196" s="228">
        <f>Q196*H196</f>
        <v>0</v>
      </c>
      <c r="S196" s="228">
        <v>0</v>
      </c>
      <c r="T196" s="229">
        <f>S196*H196</f>
        <v>0</v>
      </c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R196" s="230" t="s">
        <v>303</v>
      </c>
      <c r="AT196" s="230" t="s">
        <v>164</v>
      </c>
      <c r="AU196" s="230" t="s">
        <v>90</v>
      </c>
      <c r="AY196" s="18" t="s">
        <v>161</v>
      </c>
      <c r="BE196" s="231">
        <f>IF(N196="základní",J196,0)</f>
        <v>0</v>
      </c>
      <c r="BF196" s="231">
        <f>IF(N196="snížená",J196,0)</f>
        <v>0</v>
      </c>
      <c r="BG196" s="231">
        <f>IF(N196="zákl. přenesená",J196,0)</f>
        <v>0</v>
      </c>
      <c r="BH196" s="231">
        <f>IF(N196="sníž. přenesená",J196,0)</f>
        <v>0</v>
      </c>
      <c r="BI196" s="231">
        <f>IF(N196="nulová",J196,0)</f>
        <v>0</v>
      </c>
      <c r="BJ196" s="18" t="s">
        <v>88</v>
      </c>
      <c r="BK196" s="231">
        <f>ROUND(I196*H196,2)</f>
        <v>0</v>
      </c>
      <c r="BL196" s="18" t="s">
        <v>303</v>
      </c>
      <c r="BM196" s="230" t="s">
        <v>1497</v>
      </c>
    </row>
    <row r="197" s="2" customFormat="1" ht="33" customHeight="1">
      <c r="A197" s="39"/>
      <c r="B197" s="40"/>
      <c r="C197" s="219" t="s">
        <v>618</v>
      </c>
      <c r="D197" s="219" t="s">
        <v>164</v>
      </c>
      <c r="E197" s="220" t="s">
        <v>973</v>
      </c>
      <c r="F197" s="221" t="s">
        <v>974</v>
      </c>
      <c r="G197" s="222" t="s">
        <v>362</v>
      </c>
      <c r="H197" s="283"/>
      <c r="I197" s="224"/>
      <c r="J197" s="225">
        <f>ROUND(I197*H197,2)</f>
        <v>0</v>
      </c>
      <c r="K197" s="221" t="s">
        <v>168</v>
      </c>
      <c r="L197" s="45"/>
      <c r="M197" s="226" t="s">
        <v>1</v>
      </c>
      <c r="N197" s="227" t="s">
        <v>45</v>
      </c>
      <c r="O197" s="92"/>
      <c r="P197" s="228">
        <f>O197*H197</f>
        <v>0</v>
      </c>
      <c r="Q197" s="228">
        <v>0</v>
      </c>
      <c r="R197" s="228">
        <f>Q197*H197</f>
        <v>0</v>
      </c>
      <c r="S197" s="228">
        <v>0</v>
      </c>
      <c r="T197" s="229">
        <f>S197*H197</f>
        <v>0</v>
      </c>
      <c r="U197" s="39"/>
      <c r="V197" s="39"/>
      <c r="W197" s="39"/>
      <c r="X197" s="39"/>
      <c r="Y197" s="39"/>
      <c r="Z197" s="39"/>
      <c r="AA197" s="39"/>
      <c r="AB197" s="39"/>
      <c r="AC197" s="39"/>
      <c r="AD197" s="39"/>
      <c r="AE197" s="39"/>
      <c r="AR197" s="230" t="s">
        <v>303</v>
      </c>
      <c r="AT197" s="230" t="s">
        <v>164</v>
      </c>
      <c r="AU197" s="230" t="s">
        <v>90</v>
      </c>
      <c r="AY197" s="18" t="s">
        <v>161</v>
      </c>
      <c r="BE197" s="231">
        <f>IF(N197="základní",J197,0)</f>
        <v>0</v>
      </c>
      <c r="BF197" s="231">
        <f>IF(N197="snížená",J197,0)</f>
        <v>0</v>
      </c>
      <c r="BG197" s="231">
        <f>IF(N197="zákl. přenesená",J197,0)</f>
        <v>0</v>
      </c>
      <c r="BH197" s="231">
        <f>IF(N197="sníž. přenesená",J197,0)</f>
        <v>0</v>
      </c>
      <c r="BI197" s="231">
        <f>IF(N197="nulová",J197,0)</f>
        <v>0</v>
      </c>
      <c r="BJ197" s="18" t="s">
        <v>88</v>
      </c>
      <c r="BK197" s="231">
        <f>ROUND(I197*H197,2)</f>
        <v>0</v>
      </c>
      <c r="BL197" s="18" t="s">
        <v>303</v>
      </c>
      <c r="BM197" s="230" t="s">
        <v>1498</v>
      </c>
    </row>
    <row r="198" s="13" customFormat="1">
      <c r="A198" s="13"/>
      <c r="B198" s="241"/>
      <c r="C198" s="242"/>
      <c r="D198" s="232" t="s">
        <v>250</v>
      </c>
      <c r="E198" s="242"/>
      <c r="F198" s="244" t="s">
        <v>1499</v>
      </c>
      <c r="G198" s="242"/>
      <c r="H198" s="245">
        <v>408.66000000000002</v>
      </c>
      <c r="I198" s="246"/>
      <c r="J198" s="242"/>
      <c r="K198" s="242"/>
      <c r="L198" s="247"/>
      <c r="M198" s="248"/>
      <c r="N198" s="249"/>
      <c r="O198" s="249"/>
      <c r="P198" s="249"/>
      <c r="Q198" s="249"/>
      <c r="R198" s="249"/>
      <c r="S198" s="249"/>
      <c r="T198" s="250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T198" s="251" t="s">
        <v>250</v>
      </c>
      <c r="AU198" s="251" t="s">
        <v>90</v>
      </c>
      <c r="AV198" s="13" t="s">
        <v>90</v>
      </c>
      <c r="AW198" s="13" t="s">
        <v>4</v>
      </c>
      <c r="AX198" s="13" t="s">
        <v>88</v>
      </c>
      <c r="AY198" s="251" t="s">
        <v>161</v>
      </c>
    </row>
    <row r="199" s="12" customFormat="1" ht="22.8" customHeight="1">
      <c r="A199" s="12"/>
      <c r="B199" s="203"/>
      <c r="C199" s="204"/>
      <c r="D199" s="205" t="s">
        <v>79</v>
      </c>
      <c r="E199" s="217" t="s">
        <v>977</v>
      </c>
      <c r="F199" s="217" t="s">
        <v>978</v>
      </c>
      <c r="G199" s="204"/>
      <c r="H199" s="204"/>
      <c r="I199" s="207"/>
      <c r="J199" s="218">
        <f>BK199</f>
        <v>0</v>
      </c>
      <c r="K199" s="204"/>
      <c r="L199" s="209"/>
      <c r="M199" s="210"/>
      <c r="N199" s="211"/>
      <c r="O199" s="211"/>
      <c r="P199" s="212">
        <f>SUM(P200:P204)</f>
        <v>0</v>
      </c>
      <c r="Q199" s="211"/>
      <c r="R199" s="212">
        <f>SUM(R200:R204)</f>
        <v>0.0012799999999999999</v>
      </c>
      <c r="S199" s="211"/>
      <c r="T199" s="213">
        <f>SUM(T200:T204)</f>
        <v>0</v>
      </c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R199" s="214" t="s">
        <v>90</v>
      </c>
      <c r="AT199" s="215" t="s">
        <v>79</v>
      </c>
      <c r="AU199" s="215" t="s">
        <v>88</v>
      </c>
      <c r="AY199" s="214" t="s">
        <v>161</v>
      </c>
      <c r="BK199" s="216">
        <f>SUM(BK200:BK204)</f>
        <v>0</v>
      </c>
    </row>
    <row r="200" s="2" customFormat="1" ht="33" customHeight="1">
      <c r="A200" s="39"/>
      <c r="B200" s="40"/>
      <c r="C200" s="219" t="s">
        <v>622</v>
      </c>
      <c r="D200" s="219" t="s">
        <v>164</v>
      </c>
      <c r="E200" s="220" t="s">
        <v>979</v>
      </c>
      <c r="F200" s="221" t="s">
        <v>980</v>
      </c>
      <c r="G200" s="222" t="s">
        <v>256</v>
      </c>
      <c r="H200" s="223">
        <v>4</v>
      </c>
      <c r="I200" s="224"/>
      <c r="J200" s="225">
        <f>ROUND(I200*H200,2)</f>
        <v>0</v>
      </c>
      <c r="K200" s="221" t="s">
        <v>168</v>
      </c>
      <c r="L200" s="45"/>
      <c r="M200" s="226" t="s">
        <v>1</v>
      </c>
      <c r="N200" s="227" t="s">
        <v>45</v>
      </c>
      <c r="O200" s="92"/>
      <c r="P200" s="228">
        <f>O200*H200</f>
        <v>0</v>
      </c>
      <c r="Q200" s="228">
        <v>0.00025000000000000001</v>
      </c>
      <c r="R200" s="228">
        <f>Q200*H200</f>
        <v>0.001</v>
      </c>
      <c r="S200" s="228">
        <v>0</v>
      </c>
      <c r="T200" s="229">
        <f>S200*H200</f>
        <v>0</v>
      </c>
      <c r="U200" s="39"/>
      <c r="V200" s="39"/>
      <c r="W200" s="39"/>
      <c r="X200" s="39"/>
      <c r="Y200" s="39"/>
      <c r="Z200" s="39"/>
      <c r="AA200" s="39"/>
      <c r="AB200" s="39"/>
      <c r="AC200" s="39"/>
      <c r="AD200" s="39"/>
      <c r="AE200" s="39"/>
      <c r="AR200" s="230" t="s">
        <v>303</v>
      </c>
      <c r="AT200" s="230" t="s">
        <v>164</v>
      </c>
      <c r="AU200" s="230" t="s">
        <v>90</v>
      </c>
      <c r="AY200" s="18" t="s">
        <v>161</v>
      </c>
      <c r="BE200" s="231">
        <f>IF(N200="základní",J200,0)</f>
        <v>0</v>
      </c>
      <c r="BF200" s="231">
        <f>IF(N200="snížená",J200,0)</f>
        <v>0</v>
      </c>
      <c r="BG200" s="231">
        <f>IF(N200="zákl. přenesená",J200,0)</f>
        <v>0</v>
      </c>
      <c r="BH200" s="231">
        <f>IF(N200="sníž. přenesená",J200,0)</f>
        <v>0</v>
      </c>
      <c r="BI200" s="231">
        <f>IF(N200="nulová",J200,0)</f>
        <v>0</v>
      </c>
      <c r="BJ200" s="18" t="s">
        <v>88</v>
      </c>
      <c r="BK200" s="231">
        <f>ROUND(I200*H200,2)</f>
        <v>0</v>
      </c>
      <c r="BL200" s="18" t="s">
        <v>303</v>
      </c>
      <c r="BM200" s="230" t="s">
        <v>1500</v>
      </c>
    </row>
    <row r="201" s="2" customFormat="1" ht="33" customHeight="1">
      <c r="A201" s="39"/>
      <c r="B201" s="40"/>
      <c r="C201" s="219" t="s">
        <v>629</v>
      </c>
      <c r="D201" s="219" t="s">
        <v>164</v>
      </c>
      <c r="E201" s="220" t="s">
        <v>982</v>
      </c>
      <c r="F201" s="221" t="s">
        <v>983</v>
      </c>
      <c r="G201" s="222" t="s">
        <v>256</v>
      </c>
      <c r="H201" s="223">
        <v>2</v>
      </c>
      <c r="I201" s="224"/>
      <c r="J201" s="225">
        <f>ROUND(I201*H201,2)</f>
        <v>0</v>
      </c>
      <c r="K201" s="221" t="s">
        <v>168</v>
      </c>
      <c r="L201" s="45"/>
      <c r="M201" s="226" t="s">
        <v>1</v>
      </c>
      <c r="N201" s="227" t="s">
        <v>45</v>
      </c>
      <c r="O201" s="92"/>
      <c r="P201" s="228">
        <f>O201*H201</f>
        <v>0</v>
      </c>
      <c r="Q201" s="228">
        <v>0.00013999999999999999</v>
      </c>
      <c r="R201" s="228">
        <f>Q201*H201</f>
        <v>0.00027999999999999998</v>
      </c>
      <c r="S201" s="228">
        <v>0</v>
      </c>
      <c r="T201" s="229">
        <f>S201*H201</f>
        <v>0</v>
      </c>
      <c r="U201" s="39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R201" s="230" t="s">
        <v>303</v>
      </c>
      <c r="AT201" s="230" t="s">
        <v>164</v>
      </c>
      <c r="AU201" s="230" t="s">
        <v>90</v>
      </c>
      <c r="AY201" s="18" t="s">
        <v>161</v>
      </c>
      <c r="BE201" s="231">
        <f>IF(N201="základní",J201,0)</f>
        <v>0</v>
      </c>
      <c r="BF201" s="231">
        <f>IF(N201="snížená",J201,0)</f>
        <v>0</v>
      </c>
      <c r="BG201" s="231">
        <f>IF(N201="zákl. přenesená",J201,0)</f>
        <v>0</v>
      </c>
      <c r="BH201" s="231">
        <f>IF(N201="sníž. přenesená",J201,0)</f>
        <v>0</v>
      </c>
      <c r="BI201" s="231">
        <f>IF(N201="nulová",J201,0)</f>
        <v>0</v>
      </c>
      <c r="BJ201" s="18" t="s">
        <v>88</v>
      </c>
      <c r="BK201" s="231">
        <f>ROUND(I201*H201,2)</f>
        <v>0</v>
      </c>
      <c r="BL201" s="18" t="s">
        <v>303</v>
      </c>
      <c r="BM201" s="230" t="s">
        <v>1501</v>
      </c>
    </row>
    <row r="202" s="2" customFormat="1" ht="24.15" customHeight="1">
      <c r="A202" s="39"/>
      <c r="B202" s="40"/>
      <c r="C202" s="219" t="s">
        <v>631</v>
      </c>
      <c r="D202" s="219" t="s">
        <v>164</v>
      </c>
      <c r="E202" s="220" t="s">
        <v>985</v>
      </c>
      <c r="F202" s="221" t="s">
        <v>986</v>
      </c>
      <c r="G202" s="222" t="s">
        <v>362</v>
      </c>
      <c r="H202" s="283"/>
      <c r="I202" s="224"/>
      <c r="J202" s="225">
        <f>ROUND(I202*H202,2)</f>
        <v>0</v>
      </c>
      <c r="K202" s="221" t="s">
        <v>168</v>
      </c>
      <c r="L202" s="45"/>
      <c r="M202" s="226" t="s">
        <v>1</v>
      </c>
      <c r="N202" s="227" t="s">
        <v>45</v>
      </c>
      <c r="O202" s="92"/>
      <c r="P202" s="228">
        <f>O202*H202</f>
        <v>0</v>
      </c>
      <c r="Q202" s="228">
        <v>0</v>
      </c>
      <c r="R202" s="228">
        <f>Q202*H202</f>
        <v>0</v>
      </c>
      <c r="S202" s="228">
        <v>0</v>
      </c>
      <c r="T202" s="229">
        <f>S202*H202</f>
        <v>0</v>
      </c>
      <c r="U202" s="39"/>
      <c r="V202" s="39"/>
      <c r="W202" s="39"/>
      <c r="X202" s="39"/>
      <c r="Y202" s="39"/>
      <c r="Z202" s="39"/>
      <c r="AA202" s="39"/>
      <c r="AB202" s="39"/>
      <c r="AC202" s="39"/>
      <c r="AD202" s="39"/>
      <c r="AE202" s="39"/>
      <c r="AR202" s="230" t="s">
        <v>303</v>
      </c>
      <c r="AT202" s="230" t="s">
        <v>164</v>
      </c>
      <c r="AU202" s="230" t="s">
        <v>90</v>
      </c>
      <c r="AY202" s="18" t="s">
        <v>161</v>
      </c>
      <c r="BE202" s="231">
        <f>IF(N202="základní",J202,0)</f>
        <v>0</v>
      </c>
      <c r="BF202" s="231">
        <f>IF(N202="snížená",J202,0)</f>
        <v>0</v>
      </c>
      <c r="BG202" s="231">
        <f>IF(N202="zákl. přenesená",J202,0)</f>
        <v>0</v>
      </c>
      <c r="BH202" s="231">
        <f>IF(N202="sníž. přenesená",J202,0)</f>
        <v>0</v>
      </c>
      <c r="BI202" s="231">
        <f>IF(N202="nulová",J202,0)</f>
        <v>0</v>
      </c>
      <c r="BJ202" s="18" t="s">
        <v>88</v>
      </c>
      <c r="BK202" s="231">
        <f>ROUND(I202*H202,2)</f>
        <v>0</v>
      </c>
      <c r="BL202" s="18" t="s">
        <v>303</v>
      </c>
      <c r="BM202" s="230" t="s">
        <v>1502</v>
      </c>
    </row>
    <row r="203" s="2" customFormat="1" ht="33" customHeight="1">
      <c r="A203" s="39"/>
      <c r="B203" s="40"/>
      <c r="C203" s="219" t="s">
        <v>636</v>
      </c>
      <c r="D203" s="219" t="s">
        <v>164</v>
      </c>
      <c r="E203" s="220" t="s">
        <v>988</v>
      </c>
      <c r="F203" s="221" t="s">
        <v>989</v>
      </c>
      <c r="G203" s="222" t="s">
        <v>362</v>
      </c>
      <c r="H203" s="283"/>
      <c r="I203" s="224"/>
      <c r="J203" s="225">
        <f>ROUND(I203*H203,2)</f>
        <v>0</v>
      </c>
      <c r="K203" s="221" t="s">
        <v>168</v>
      </c>
      <c r="L203" s="45"/>
      <c r="M203" s="226" t="s">
        <v>1</v>
      </c>
      <c r="N203" s="227" t="s">
        <v>45</v>
      </c>
      <c r="O203" s="92"/>
      <c r="P203" s="228">
        <f>O203*H203</f>
        <v>0</v>
      </c>
      <c r="Q203" s="228">
        <v>0</v>
      </c>
      <c r="R203" s="228">
        <f>Q203*H203</f>
        <v>0</v>
      </c>
      <c r="S203" s="228">
        <v>0</v>
      </c>
      <c r="T203" s="229">
        <f>S203*H203</f>
        <v>0</v>
      </c>
      <c r="U203" s="39"/>
      <c r="V203" s="39"/>
      <c r="W203" s="39"/>
      <c r="X203" s="39"/>
      <c r="Y203" s="39"/>
      <c r="Z203" s="39"/>
      <c r="AA203" s="39"/>
      <c r="AB203" s="39"/>
      <c r="AC203" s="39"/>
      <c r="AD203" s="39"/>
      <c r="AE203" s="39"/>
      <c r="AR203" s="230" t="s">
        <v>303</v>
      </c>
      <c r="AT203" s="230" t="s">
        <v>164</v>
      </c>
      <c r="AU203" s="230" t="s">
        <v>90</v>
      </c>
      <c r="AY203" s="18" t="s">
        <v>161</v>
      </c>
      <c r="BE203" s="231">
        <f>IF(N203="základní",J203,0)</f>
        <v>0</v>
      </c>
      <c r="BF203" s="231">
        <f>IF(N203="snížená",J203,0)</f>
        <v>0</v>
      </c>
      <c r="BG203" s="231">
        <f>IF(N203="zákl. přenesená",J203,0)</f>
        <v>0</v>
      </c>
      <c r="BH203" s="231">
        <f>IF(N203="sníž. přenesená",J203,0)</f>
        <v>0</v>
      </c>
      <c r="BI203" s="231">
        <f>IF(N203="nulová",J203,0)</f>
        <v>0</v>
      </c>
      <c r="BJ203" s="18" t="s">
        <v>88</v>
      </c>
      <c r="BK203" s="231">
        <f>ROUND(I203*H203,2)</f>
        <v>0</v>
      </c>
      <c r="BL203" s="18" t="s">
        <v>303</v>
      </c>
      <c r="BM203" s="230" t="s">
        <v>1503</v>
      </c>
    </row>
    <row r="204" s="13" customFormat="1">
      <c r="A204" s="13"/>
      <c r="B204" s="241"/>
      <c r="C204" s="242"/>
      <c r="D204" s="232" t="s">
        <v>250</v>
      </c>
      <c r="E204" s="242"/>
      <c r="F204" s="244" t="s">
        <v>1504</v>
      </c>
      <c r="G204" s="242"/>
      <c r="H204" s="245">
        <v>135.59999999999999</v>
      </c>
      <c r="I204" s="246"/>
      <c r="J204" s="242"/>
      <c r="K204" s="242"/>
      <c r="L204" s="247"/>
      <c r="M204" s="248"/>
      <c r="N204" s="249"/>
      <c r="O204" s="249"/>
      <c r="P204" s="249"/>
      <c r="Q204" s="249"/>
      <c r="R204" s="249"/>
      <c r="S204" s="249"/>
      <c r="T204" s="250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T204" s="251" t="s">
        <v>250</v>
      </c>
      <c r="AU204" s="251" t="s">
        <v>90</v>
      </c>
      <c r="AV204" s="13" t="s">
        <v>90</v>
      </c>
      <c r="AW204" s="13" t="s">
        <v>4</v>
      </c>
      <c r="AX204" s="13" t="s">
        <v>88</v>
      </c>
      <c r="AY204" s="251" t="s">
        <v>161</v>
      </c>
    </row>
    <row r="205" s="12" customFormat="1" ht="22.8" customHeight="1">
      <c r="A205" s="12"/>
      <c r="B205" s="203"/>
      <c r="C205" s="204"/>
      <c r="D205" s="205" t="s">
        <v>79</v>
      </c>
      <c r="E205" s="217" t="s">
        <v>992</v>
      </c>
      <c r="F205" s="217" t="s">
        <v>993</v>
      </c>
      <c r="G205" s="204"/>
      <c r="H205" s="204"/>
      <c r="I205" s="207"/>
      <c r="J205" s="218">
        <f>BK205</f>
        <v>0</v>
      </c>
      <c r="K205" s="204"/>
      <c r="L205" s="209"/>
      <c r="M205" s="210"/>
      <c r="N205" s="211"/>
      <c r="O205" s="211"/>
      <c r="P205" s="212">
        <f>SUM(P206:P223)</f>
        <v>0</v>
      </c>
      <c r="Q205" s="211"/>
      <c r="R205" s="212">
        <f>SUM(R206:R223)</f>
        <v>0.20567049999999995</v>
      </c>
      <c r="S205" s="211"/>
      <c r="T205" s="213">
        <f>SUM(T206:T223)</f>
        <v>0</v>
      </c>
      <c r="U205" s="12"/>
      <c r="V205" s="12"/>
      <c r="W205" s="12"/>
      <c r="X205" s="12"/>
      <c r="Y205" s="12"/>
      <c r="Z205" s="12"/>
      <c r="AA205" s="12"/>
      <c r="AB205" s="12"/>
      <c r="AC205" s="12"/>
      <c r="AD205" s="12"/>
      <c r="AE205" s="12"/>
      <c r="AR205" s="214" t="s">
        <v>90</v>
      </c>
      <c r="AT205" s="215" t="s">
        <v>79</v>
      </c>
      <c r="AU205" s="215" t="s">
        <v>88</v>
      </c>
      <c r="AY205" s="214" t="s">
        <v>161</v>
      </c>
      <c r="BK205" s="216">
        <f>SUM(BK206:BK223)</f>
        <v>0</v>
      </c>
    </row>
    <row r="206" s="2" customFormat="1" ht="24.15" customHeight="1">
      <c r="A206" s="39"/>
      <c r="B206" s="40"/>
      <c r="C206" s="219" t="s">
        <v>640</v>
      </c>
      <c r="D206" s="219" t="s">
        <v>164</v>
      </c>
      <c r="E206" s="220" t="s">
        <v>994</v>
      </c>
      <c r="F206" s="221" t="s">
        <v>995</v>
      </c>
      <c r="G206" s="222" t="s">
        <v>248</v>
      </c>
      <c r="H206" s="223">
        <v>7.3499999999999996</v>
      </c>
      <c r="I206" s="224"/>
      <c r="J206" s="225">
        <f>ROUND(I206*H206,2)</f>
        <v>0</v>
      </c>
      <c r="K206" s="221" t="s">
        <v>168</v>
      </c>
      <c r="L206" s="45"/>
      <c r="M206" s="226" t="s">
        <v>1</v>
      </c>
      <c r="N206" s="227" t="s">
        <v>45</v>
      </c>
      <c r="O206" s="92"/>
      <c r="P206" s="228">
        <f>O206*H206</f>
        <v>0</v>
      </c>
      <c r="Q206" s="228">
        <v>0.025069999999999999</v>
      </c>
      <c r="R206" s="228">
        <f>Q206*H206</f>
        <v>0.18426449999999997</v>
      </c>
      <c r="S206" s="228">
        <v>0</v>
      </c>
      <c r="T206" s="229">
        <f>S206*H206</f>
        <v>0</v>
      </c>
      <c r="U206" s="39"/>
      <c r="V206" s="39"/>
      <c r="W206" s="39"/>
      <c r="X206" s="39"/>
      <c r="Y206" s="39"/>
      <c r="Z206" s="39"/>
      <c r="AA206" s="39"/>
      <c r="AB206" s="39"/>
      <c r="AC206" s="39"/>
      <c r="AD206" s="39"/>
      <c r="AE206" s="39"/>
      <c r="AR206" s="230" t="s">
        <v>303</v>
      </c>
      <c r="AT206" s="230" t="s">
        <v>164</v>
      </c>
      <c r="AU206" s="230" t="s">
        <v>90</v>
      </c>
      <c r="AY206" s="18" t="s">
        <v>161</v>
      </c>
      <c r="BE206" s="231">
        <f>IF(N206="základní",J206,0)</f>
        <v>0</v>
      </c>
      <c r="BF206" s="231">
        <f>IF(N206="snížená",J206,0)</f>
        <v>0</v>
      </c>
      <c r="BG206" s="231">
        <f>IF(N206="zákl. přenesená",J206,0)</f>
        <v>0</v>
      </c>
      <c r="BH206" s="231">
        <f>IF(N206="sníž. přenesená",J206,0)</f>
        <v>0</v>
      </c>
      <c r="BI206" s="231">
        <f>IF(N206="nulová",J206,0)</f>
        <v>0</v>
      </c>
      <c r="BJ206" s="18" t="s">
        <v>88</v>
      </c>
      <c r="BK206" s="231">
        <f>ROUND(I206*H206,2)</f>
        <v>0</v>
      </c>
      <c r="BL206" s="18" t="s">
        <v>303</v>
      </c>
      <c r="BM206" s="230" t="s">
        <v>1505</v>
      </c>
    </row>
    <row r="207" s="2" customFormat="1">
      <c r="A207" s="39"/>
      <c r="B207" s="40"/>
      <c r="C207" s="41"/>
      <c r="D207" s="232" t="s">
        <v>171</v>
      </c>
      <c r="E207" s="41"/>
      <c r="F207" s="233" t="s">
        <v>997</v>
      </c>
      <c r="G207" s="41"/>
      <c r="H207" s="41"/>
      <c r="I207" s="234"/>
      <c r="J207" s="41"/>
      <c r="K207" s="41"/>
      <c r="L207" s="45"/>
      <c r="M207" s="235"/>
      <c r="N207" s="236"/>
      <c r="O207" s="92"/>
      <c r="P207" s="92"/>
      <c r="Q207" s="92"/>
      <c r="R207" s="92"/>
      <c r="S207" s="92"/>
      <c r="T207" s="93"/>
      <c r="U207" s="39"/>
      <c r="V207" s="39"/>
      <c r="W207" s="39"/>
      <c r="X207" s="39"/>
      <c r="Y207" s="39"/>
      <c r="Z207" s="39"/>
      <c r="AA207" s="39"/>
      <c r="AB207" s="39"/>
      <c r="AC207" s="39"/>
      <c r="AD207" s="39"/>
      <c r="AE207" s="39"/>
      <c r="AT207" s="18" t="s">
        <v>171</v>
      </c>
      <c r="AU207" s="18" t="s">
        <v>90</v>
      </c>
    </row>
    <row r="208" s="13" customFormat="1">
      <c r="A208" s="13"/>
      <c r="B208" s="241"/>
      <c r="C208" s="242"/>
      <c r="D208" s="232" t="s">
        <v>250</v>
      </c>
      <c r="E208" s="243" t="s">
        <v>1</v>
      </c>
      <c r="F208" s="244" t="s">
        <v>1506</v>
      </c>
      <c r="G208" s="242"/>
      <c r="H208" s="245">
        <v>7.3499999999999996</v>
      </c>
      <c r="I208" s="246"/>
      <c r="J208" s="242"/>
      <c r="K208" s="242"/>
      <c r="L208" s="247"/>
      <c r="M208" s="248"/>
      <c r="N208" s="249"/>
      <c r="O208" s="249"/>
      <c r="P208" s="249"/>
      <c r="Q208" s="249"/>
      <c r="R208" s="249"/>
      <c r="S208" s="249"/>
      <c r="T208" s="250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T208" s="251" t="s">
        <v>250</v>
      </c>
      <c r="AU208" s="251" t="s">
        <v>90</v>
      </c>
      <c r="AV208" s="13" t="s">
        <v>90</v>
      </c>
      <c r="AW208" s="13" t="s">
        <v>36</v>
      </c>
      <c r="AX208" s="13" t="s">
        <v>80</v>
      </c>
      <c r="AY208" s="251" t="s">
        <v>161</v>
      </c>
    </row>
    <row r="209" s="14" customFormat="1">
      <c r="A209" s="14"/>
      <c r="B209" s="252"/>
      <c r="C209" s="253"/>
      <c r="D209" s="232" t="s">
        <v>250</v>
      </c>
      <c r="E209" s="254" t="s">
        <v>1</v>
      </c>
      <c r="F209" s="255" t="s">
        <v>253</v>
      </c>
      <c r="G209" s="253"/>
      <c r="H209" s="256">
        <v>7.3499999999999996</v>
      </c>
      <c r="I209" s="257"/>
      <c r="J209" s="253"/>
      <c r="K209" s="253"/>
      <c r="L209" s="258"/>
      <c r="M209" s="259"/>
      <c r="N209" s="260"/>
      <c r="O209" s="260"/>
      <c r="P209" s="260"/>
      <c r="Q209" s="260"/>
      <c r="R209" s="260"/>
      <c r="S209" s="260"/>
      <c r="T209" s="261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T209" s="262" t="s">
        <v>250</v>
      </c>
      <c r="AU209" s="262" t="s">
        <v>90</v>
      </c>
      <c r="AV209" s="14" t="s">
        <v>184</v>
      </c>
      <c r="AW209" s="14" t="s">
        <v>36</v>
      </c>
      <c r="AX209" s="14" t="s">
        <v>88</v>
      </c>
      <c r="AY209" s="262" t="s">
        <v>161</v>
      </c>
    </row>
    <row r="210" s="2" customFormat="1" ht="16.5" customHeight="1">
      <c r="A210" s="39"/>
      <c r="B210" s="40"/>
      <c r="C210" s="219" t="s">
        <v>644</v>
      </c>
      <c r="D210" s="219" t="s">
        <v>164</v>
      </c>
      <c r="E210" s="220" t="s">
        <v>999</v>
      </c>
      <c r="F210" s="221" t="s">
        <v>1000</v>
      </c>
      <c r="G210" s="222" t="s">
        <v>441</v>
      </c>
      <c r="H210" s="223">
        <v>2.4500000000000002</v>
      </c>
      <c r="I210" s="224"/>
      <c r="J210" s="225">
        <f>ROUND(I210*H210,2)</f>
        <v>0</v>
      </c>
      <c r="K210" s="221" t="s">
        <v>168</v>
      </c>
      <c r="L210" s="45"/>
      <c r="M210" s="226" t="s">
        <v>1</v>
      </c>
      <c r="N210" s="227" t="s">
        <v>45</v>
      </c>
      <c r="O210" s="92"/>
      <c r="P210" s="228">
        <f>O210*H210</f>
        <v>0</v>
      </c>
      <c r="Q210" s="228">
        <v>0.00051999999999999995</v>
      </c>
      <c r="R210" s="228">
        <f>Q210*H210</f>
        <v>0.001274</v>
      </c>
      <c r="S210" s="228">
        <v>0</v>
      </c>
      <c r="T210" s="229">
        <f>S210*H210</f>
        <v>0</v>
      </c>
      <c r="U210" s="39"/>
      <c r="V210" s="39"/>
      <c r="W210" s="39"/>
      <c r="X210" s="39"/>
      <c r="Y210" s="39"/>
      <c r="Z210" s="39"/>
      <c r="AA210" s="39"/>
      <c r="AB210" s="39"/>
      <c r="AC210" s="39"/>
      <c r="AD210" s="39"/>
      <c r="AE210" s="39"/>
      <c r="AR210" s="230" t="s">
        <v>303</v>
      </c>
      <c r="AT210" s="230" t="s">
        <v>164</v>
      </c>
      <c r="AU210" s="230" t="s">
        <v>90</v>
      </c>
      <c r="AY210" s="18" t="s">
        <v>161</v>
      </c>
      <c r="BE210" s="231">
        <f>IF(N210="základní",J210,0)</f>
        <v>0</v>
      </c>
      <c r="BF210" s="231">
        <f>IF(N210="snížená",J210,0)</f>
        <v>0</v>
      </c>
      <c r="BG210" s="231">
        <f>IF(N210="zákl. přenesená",J210,0)</f>
        <v>0</v>
      </c>
      <c r="BH210" s="231">
        <f>IF(N210="sníž. přenesená",J210,0)</f>
        <v>0</v>
      </c>
      <c r="BI210" s="231">
        <f>IF(N210="nulová",J210,0)</f>
        <v>0</v>
      </c>
      <c r="BJ210" s="18" t="s">
        <v>88</v>
      </c>
      <c r="BK210" s="231">
        <f>ROUND(I210*H210,2)</f>
        <v>0</v>
      </c>
      <c r="BL210" s="18" t="s">
        <v>303</v>
      </c>
      <c r="BM210" s="230" t="s">
        <v>1507</v>
      </c>
    </row>
    <row r="211" s="13" customFormat="1">
      <c r="A211" s="13"/>
      <c r="B211" s="241"/>
      <c r="C211" s="242"/>
      <c r="D211" s="232" t="s">
        <v>250</v>
      </c>
      <c r="E211" s="243" t="s">
        <v>1</v>
      </c>
      <c r="F211" s="244" t="s">
        <v>1508</v>
      </c>
      <c r="G211" s="242"/>
      <c r="H211" s="245">
        <v>2.4500000000000002</v>
      </c>
      <c r="I211" s="246"/>
      <c r="J211" s="242"/>
      <c r="K211" s="242"/>
      <c r="L211" s="247"/>
      <c r="M211" s="248"/>
      <c r="N211" s="249"/>
      <c r="O211" s="249"/>
      <c r="P211" s="249"/>
      <c r="Q211" s="249"/>
      <c r="R211" s="249"/>
      <c r="S211" s="249"/>
      <c r="T211" s="250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T211" s="251" t="s">
        <v>250</v>
      </c>
      <c r="AU211" s="251" t="s">
        <v>90</v>
      </c>
      <c r="AV211" s="13" t="s">
        <v>90</v>
      </c>
      <c r="AW211" s="13" t="s">
        <v>36</v>
      </c>
      <c r="AX211" s="13" t="s">
        <v>80</v>
      </c>
      <c r="AY211" s="251" t="s">
        <v>161</v>
      </c>
    </row>
    <row r="212" s="14" customFormat="1">
      <c r="A212" s="14"/>
      <c r="B212" s="252"/>
      <c r="C212" s="253"/>
      <c r="D212" s="232" t="s">
        <v>250</v>
      </c>
      <c r="E212" s="254" t="s">
        <v>1</v>
      </c>
      <c r="F212" s="255" t="s">
        <v>253</v>
      </c>
      <c r="G212" s="253"/>
      <c r="H212" s="256">
        <v>2.4500000000000002</v>
      </c>
      <c r="I212" s="257"/>
      <c r="J212" s="253"/>
      <c r="K212" s="253"/>
      <c r="L212" s="258"/>
      <c r="M212" s="259"/>
      <c r="N212" s="260"/>
      <c r="O212" s="260"/>
      <c r="P212" s="260"/>
      <c r="Q212" s="260"/>
      <c r="R212" s="260"/>
      <c r="S212" s="260"/>
      <c r="T212" s="261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  <c r="AT212" s="262" t="s">
        <v>250</v>
      </c>
      <c r="AU212" s="262" t="s">
        <v>90</v>
      </c>
      <c r="AV212" s="14" t="s">
        <v>184</v>
      </c>
      <c r="AW212" s="14" t="s">
        <v>36</v>
      </c>
      <c r="AX212" s="14" t="s">
        <v>88</v>
      </c>
      <c r="AY212" s="262" t="s">
        <v>161</v>
      </c>
    </row>
    <row r="213" s="2" customFormat="1" ht="16.5" customHeight="1">
      <c r="A213" s="39"/>
      <c r="B213" s="40"/>
      <c r="C213" s="219" t="s">
        <v>648</v>
      </c>
      <c r="D213" s="219" t="s">
        <v>164</v>
      </c>
      <c r="E213" s="220" t="s">
        <v>1002</v>
      </c>
      <c r="F213" s="221" t="s">
        <v>1003</v>
      </c>
      <c r="G213" s="222" t="s">
        <v>441</v>
      </c>
      <c r="H213" s="223">
        <v>6</v>
      </c>
      <c r="I213" s="224"/>
      <c r="J213" s="225">
        <f>ROUND(I213*H213,2)</f>
        <v>0</v>
      </c>
      <c r="K213" s="221" t="s">
        <v>168</v>
      </c>
      <c r="L213" s="45"/>
      <c r="M213" s="226" t="s">
        <v>1</v>
      </c>
      <c r="N213" s="227" t="s">
        <v>45</v>
      </c>
      <c r="O213" s="92"/>
      <c r="P213" s="228">
        <f>O213*H213</f>
        <v>0</v>
      </c>
      <c r="Q213" s="228">
        <v>0.00091</v>
      </c>
      <c r="R213" s="228">
        <f>Q213*H213</f>
        <v>0.0054599999999999996</v>
      </c>
      <c r="S213" s="228">
        <v>0</v>
      </c>
      <c r="T213" s="229">
        <f>S213*H213</f>
        <v>0</v>
      </c>
      <c r="U213" s="39"/>
      <c r="V213" s="39"/>
      <c r="W213" s="39"/>
      <c r="X213" s="39"/>
      <c r="Y213" s="39"/>
      <c r="Z213" s="39"/>
      <c r="AA213" s="39"/>
      <c r="AB213" s="39"/>
      <c r="AC213" s="39"/>
      <c r="AD213" s="39"/>
      <c r="AE213" s="39"/>
      <c r="AR213" s="230" t="s">
        <v>303</v>
      </c>
      <c r="AT213" s="230" t="s">
        <v>164</v>
      </c>
      <c r="AU213" s="230" t="s">
        <v>90</v>
      </c>
      <c r="AY213" s="18" t="s">
        <v>161</v>
      </c>
      <c r="BE213" s="231">
        <f>IF(N213="základní",J213,0)</f>
        <v>0</v>
      </c>
      <c r="BF213" s="231">
        <f>IF(N213="snížená",J213,0)</f>
        <v>0</v>
      </c>
      <c r="BG213" s="231">
        <f>IF(N213="zákl. přenesená",J213,0)</f>
        <v>0</v>
      </c>
      <c r="BH213" s="231">
        <f>IF(N213="sníž. přenesená",J213,0)</f>
        <v>0</v>
      </c>
      <c r="BI213" s="231">
        <f>IF(N213="nulová",J213,0)</f>
        <v>0</v>
      </c>
      <c r="BJ213" s="18" t="s">
        <v>88</v>
      </c>
      <c r="BK213" s="231">
        <f>ROUND(I213*H213,2)</f>
        <v>0</v>
      </c>
      <c r="BL213" s="18" t="s">
        <v>303</v>
      </c>
      <c r="BM213" s="230" t="s">
        <v>1509</v>
      </c>
    </row>
    <row r="214" s="2" customFormat="1" ht="16.5" customHeight="1">
      <c r="A214" s="39"/>
      <c r="B214" s="40"/>
      <c r="C214" s="219" t="s">
        <v>655</v>
      </c>
      <c r="D214" s="219" t="s">
        <v>164</v>
      </c>
      <c r="E214" s="220" t="s">
        <v>1005</v>
      </c>
      <c r="F214" s="221" t="s">
        <v>1006</v>
      </c>
      <c r="G214" s="222" t="s">
        <v>248</v>
      </c>
      <c r="H214" s="223">
        <v>7.3499999999999996</v>
      </c>
      <c r="I214" s="224"/>
      <c r="J214" s="225">
        <f>ROUND(I214*H214,2)</f>
        <v>0</v>
      </c>
      <c r="K214" s="221" t="s">
        <v>168</v>
      </c>
      <c r="L214" s="45"/>
      <c r="M214" s="226" t="s">
        <v>1</v>
      </c>
      <c r="N214" s="227" t="s">
        <v>45</v>
      </c>
      <c r="O214" s="92"/>
      <c r="P214" s="228">
        <f>O214*H214</f>
        <v>0</v>
      </c>
      <c r="Q214" s="228">
        <v>0.00010000000000000001</v>
      </c>
      <c r="R214" s="228">
        <f>Q214*H214</f>
        <v>0.00073499999999999998</v>
      </c>
      <c r="S214" s="228">
        <v>0</v>
      </c>
      <c r="T214" s="229">
        <f>S214*H214</f>
        <v>0</v>
      </c>
      <c r="U214" s="39"/>
      <c r="V214" s="39"/>
      <c r="W214" s="39"/>
      <c r="X214" s="39"/>
      <c r="Y214" s="39"/>
      <c r="Z214" s="39"/>
      <c r="AA214" s="39"/>
      <c r="AB214" s="39"/>
      <c r="AC214" s="39"/>
      <c r="AD214" s="39"/>
      <c r="AE214" s="39"/>
      <c r="AR214" s="230" t="s">
        <v>303</v>
      </c>
      <c r="AT214" s="230" t="s">
        <v>164</v>
      </c>
      <c r="AU214" s="230" t="s">
        <v>90</v>
      </c>
      <c r="AY214" s="18" t="s">
        <v>161</v>
      </c>
      <c r="BE214" s="231">
        <f>IF(N214="základní",J214,0)</f>
        <v>0</v>
      </c>
      <c r="BF214" s="231">
        <f>IF(N214="snížená",J214,0)</f>
        <v>0</v>
      </c>
      <c r="BG214" s="231">
        <f>IF(N214="zákl. přenesená",J214,0)</f>
        <v>0</v>
      </c>
      <c r="BH214" s="231">
        <f>IF(N214="sníž. přenesená",J214,0)</f>
        <v>0</v>
      </c>
      <c r="BI214" s="231">
        <f>IF(N214="nulová",J214,0)</f>
        <v>0</v>
      </c>
      <c r="BJ214" s="18" t="s">
        <v>88</v>
      </c>
      <c r="BK214" s="231">
        <f>ROUND(I214*H214,2)</f>
        <v>0</v>
      </c>
      <c r="BL214" s="18" t="s">
        <v>303</v>
      </c>
      <c r="BM214" s="230" t="s">
        <v>1510</v>
      </c>
    </row>
    <row r="215" s="2" customFormat="1" ht="24.15" customHeight="1">
      <c r="A215" s="39"/>
      <c r="B215" s="40"/>
      <c r="C215" s="219" t="s">
        <v>660</v>
      </c>
      <c r="D215" s="219" t="s">
        <v>164</v>
      </c>
      <c r="E215" s="220" t="s">
        <v>1008</v>
      </c>
      <c r="F215" s="221" t="s">
        <v>1009</v>
      </c>
      <c r="G215" s="222" t="s">
        <v>441</v>
      </c>
      <c r="H215" s="223">
        <v>4.9000000000000004</v>
      </c>
      <c r="I215" s="224"/>
      <c r="J215" s="225">
        <f>ROUND(I215*H215,2)</f>
        <v>0</v>
      </c>
      <c r="K215" s="221" t="s">
        <v>168</v>
      </c>
      <c r="L215" s="45"/>
      <c r="M215" s="226" t="s">
        <v>1</v>
      </c>
      <c r="N215" s="227" t="s">
        <v>45</v>
      </c>
      <c r="O215" s="92"/>
      <c r="P215" s="228">
        <f>O215*H215</f>
        <v>0</v>
      </c>
      <c r="Q215" s="228">
        <v>0.00012999999999999999</v>
      </c>
      <c r="R215" s="228">
        <f>Q215*H215</f>
        <v>0.00063699999999999998</v>
      </c>
      <c r="S215" s="228">
        <v>0</v>
      </c>
      <c r="T215" s="229">
        <f>S215*H215</f>
        <v>0</v>
      </c>
      <c r="U215" s="39"/>
      <c r="V215" s="39"/>
      <c r="W215" s="39"/>
      <c r="X215" s="39"/>
      <c r="Y215" s="39"/>
      <c r="Z215" s="39"/>
      <c r="AA215" s="39"/>
      <c r="AB215" s="39"/>
      <c r="AC215" s="39"/>
      <c r="AD215" s="39"/>
      <c r="AE215" s="39"/>
      <c r="AR215" s="230" t="s">
        <v>303</v>
      </c>
      <c r="AT215" s="230" t="s">
        <v>164</v>
      </c>
      <c r="AU215" s="230" t="s">
        <v>90</v>
      </c>
      <c r="AY215" s="18" t="s">
        <v>161</v>
      </c>
      <c r="BE215" s="231">
        <f>IF(N215="základní",J215,0)</f>
        <v>0</v>
      </c>
      <c r="BF215" s="231">
        <f>IF(N215="snížená",J215,0)</f>
        <v>0</v>
      </c>
      <c r="BG215" s="231">
        <f>IF(N215="zákl. přenesená",J215,0)</f>
        <v>0</v>
      </c>
      <c r="BH215" s="231">
        <f>IF(N215="sníž. přenesená",J215,0)</f>
        <v>0</v>
      </c>
      <c r="BI215" s="231">
        <f>IF(N215="nulová",J215,0)</f>
        <v>0</v>
      </c>
      <c r="BJ215" s="18" t="s">
        <v>88</v>
      </c>
      <c r="BK215" s="231">
        <f>ROUND(I215*H215,2)</f>
        <v>0</v>
      </c>
      <c r="BL215" s="18" t="s">
        <v>303</v>
      </c>
      <c r="BM215" s="230" t="s">
        <v>1511</v>
      </c>
    </row>
    <row r="216" s="13" customFormat="1">
      <c r="A216" s="13"/>
      <c r="B216" s="241"/>
      <c r="C216" s="242"/>
      <c r="D216" s="232" t="s">
        <v>250</v>
      </c>
      <c r="E216" s="243" t="s">
        <v>1</v>
      </c>
      <c r="F216" s="244" t="s">
        <v>1512</v>
      </c>
      <c r="G216" s="242"/>
      <c r="H216" s="245">
        <v>4.9000000000000004</v>
      </c>
      <c r="I216" s="246"/>
      <c r="J216" s="242"/>
      <c r="K216" s="242"/>
      <c r="L216" s="247"/>
      <c r="M216" s="248"/>
      <c r="N216" s="249"/>
      <c r="O216" s="249"/>
      <c r="P216" s="249"/>
      <c r="Q216" s="249"/>
      <c r="R216" s="249"/>
      <c r="S216" s="249"/>
      <c r="T216" s="250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T216" s="251" t="s">
        <v>250</v>
      </c>
      <c r="AU216" s="251" t="s">
        <v>90</v>
      </c>
      <c r="AV216" s="13" t="s">
        <v>90</v>
      </c>
      <c r="AW216" s="13" t="s">
        <v>36</v>
      </c>
      <c r="AX216" s="13" t="s">
        <v>80</v>
      </c>
      <c r="AY216" s="251" t="s">
        <v>161</v>
      </c>
    </row>
    <row r="217" s="14" customFormat="1">
      <c r="A217" s="14"/>
      <c r="B217" s="252"/>
      <c r="C217" s="253"/>
      <c r="D217" s="232" t="s">
        <v>250</v>
      </c>
      <c r="E217" s="254" t="s">
        <v>1</v>
      </c>
      <c r="F217" s="255" t="s">
        <v>253</v>
      </c>
      <c r="G217" s="253"/>
      <c r="H217" s="256">
        <v>4.9000000000000004</v>
      </c>
      <c r="I217" s="257"/>
      <c r="J217" s="253"/>
      <c r="K217" s="253"/>
      <c r="L217" s="258"/>
      <c r="M217" s="259"/>
      <c r="N217" s="260"/>
      <c r="O217" s="260"/>
      <c r="P217" s="260"/>
      <c r="Q217" s="260"/>
      <c r="R217" s="260"/>
      <c r="S217" s="260"/>
      <c r="T217" s="261"/>
      <c r="U217" s="14"/>
      <c r="V217" s="14"/>
      <c r="W217" s="14"/>
      <c r="X217" s="14"/>
      <c r="Y217" s="14"/>
      <c r="Z217" s="14"/>
      <c r="AA217" s="14"/>
      <c r="AB217" s="14"/>
      <c r="AC217" s="14"/>
      <c r="AD217" s="14"/>
      <c r="AE217" s="14"/>
      <c r="AT217" s="262" t="s">
        <v>250</v>
      </c>
      <c r="AU217" s="262" t="s">
        <v>90</v>
      </c>
      <c r="AV217" s="14" t="s">
        <v>184</v>
      </c>
      <c r="AW217" s="14" t="s">
        <v>36</v>
      </c>
      <c r="AX217" s="14" t="s">
        <v>88</v>
      </c>
      <c r="AY217" s="262" t="s">
        <v>161</v>
      </c>
    </row>
    <row r="218" s="2" customFormat="1" ht="24.15" customHeight="1">
      <c r="A218" s="39"/>
      <c r="B218" s="40"/>
      <c r="C218" s="219" t="s">
        <v>664</v>
      </c>
      <c r="D218" s="219" t="s">
        <v>164</v>
      </c>
      <c r="E218" s="220" t="s">
        <v>1012</v>
      </c>
      <c r="F218" s="221" t="s">
        <v>1013</v>
      </c>
      <c r="G218" s="222" t="s">
        <v>248</v>
      </c>
      <c r="H218" s="223">
        <v>7.3499999999999996</v>
      </c>
      <c r="I218" s="224"/>
      <c r="J218" s="225">
        <f>ROUND(I218*H218,2)</f>
        <v>0</v>
      </c>
      <c r="K218" s="221" t="s">
        <v>168</v>
      </c>
      <c r="L218" s="45"/>
      <c r="M218" s="226" t="s">
        <v>1</v>
      </c>
      <c r="N218" s="227" t="s">
        <v>45</v>
      </c>
      <c r="O218" s="92"/>
      <c r="P218" s="228">
        <f>O218*H218</f>
        <v>0</v>
      </c>
      <c r="Q218" s="228">
        <v>0</v>
      </c>
      <c r="R218" s="228">
        <f>Q218*H218</f>
        <v>0</v>
      </c>
      <c r="S218" s="228">
        <v>0</v>
      </c>
      <c r="T218" s="229">
        <f>S218*H218</f>
        <v>0</v>
      </c>
      <c r="U218" s="39"/>
      <c r="V218" s="39"/>
      <c r="W218" s="39"/>
      <c r="X218" s="39"/>
      <c r="Y218" s="39"/>
      <c r="Z218" s="39"/>
      <c r="AA218" s="39"/>
      <c r="AB218" s="39"/>
      <c r="AC218" s="39"/>
      <c r="AD218" s="39"/>
      <c r="AE218" s="39"/>
      <c r="AR218" s="230" t="s">
        <v>303</v>
      </c>
      <c r="AT218" s="230" t="s">
        <v>164</v>
      </c>
      <c r="AU218" s="230" t="s">
        <v>90</v>
      </c>
      <c r="AY218" s="18" t="s">
        <v>161</v>
      </c>
      <c r="BE218" s="231">
        <f>IF(N218="základní",J218,0)</f>
        <v>0</v>
      </c>
      <c r="BF218" s="231">
        <f>IF(N218="snížená",J218,0)</f>
        <v>0</v>
      </c>
      <c r="BG218" s="231">
        <f>IF(N218="zákl. přenesená",J218,0)</f>
        <v>0</v>
      </c>
      <c r="BH218" s="231">
        <f>IF(N218="sníž. přenesená",J218,0)</f>
        <v>0</v>
      </c>
      <c r="BI218" s="231">
        <f>IF(N218="nulová",J218,0)</f>
        <v>0</v>
      </c>
      <c r="BJ218" s="18" t="s">
        <v>88</v>
      </c>
      <c r="BK218" s="231">
        <f>ROUND(I218*H218,2)</f>
        <v>0</v>
      </c>
      <c r="BL218" s="18" t="s">
        <v>303</v>
      </c>
      <c r="BM218" s="230" t="s">
        <v>1513</v>
      </c>
    </row>
    <row r="219" s="2" customFormat="1" ht="33" customHeight="1">
      <c r="A219" s="39"/>
      <c r="B219" s="40"/>
      <c r="C219" s="219" t="s">
        <v>668</v>
      </c>
      <c r="D219" s="219" t="s">
        <v>164</v>
      </c>
      <c r="E219" s="220" t="s">
        <v>1345</v>
      </c>
      <c r="F219" s="221" t="s">
        <v>1346</v>
      </c>
      <c r="G219" s="222" t="s">
        <v>256</v>
      </c>
      <c r="H219" s="223">
        <v>2</v>
      </c>
      <c r="I219" s="224"/>
      <c r="J219" s="225">
        <f>ROUND(I219*H219,2)</f>
        <v>0</v>
      </c>
      <c r="K219" s="221" t="s">
        <v>168</v>
      </c>
      <c r="L219" s="45"/>
      <c r="M219" s="226" t="s">
        <v>1</v>
      </c>
      <c r="N219" s="227" t="s">
        <v>45</v>
      </c>
      <c r="O219" s="92"/>
      <c r="P219" s="228">
        <f>O219*H219</f>
        <v>0</v>
      </c>
      <c r="Q219" s="228">
        <v>5.0000000000000002E-05</v>
      </c>
      <c r="R219" s="228">
        <f>Q219*H219</f>
        <v>0.00010000000000000001</v>
      </c>
      <c r="S219" s="228">
        <v>0</v>
      </c>
      <c r="T219" s="229">
        <f>S219*H219</f>
        <v>0</v>
      </c>
      <c r="U219" s="39"/>
      <c r="V219" s="39"/>
      <c r="W219" s="39"/>
      <c r="X219" s="39"/>
      <c r="Y219" s="39"/>
      <c r="Z219" s="39"/>
      <c r="AA219" s="39"/>
      <c r="AB219" s="39"/>
      <c r="AC219" s="39"/>
      <c r="AD219" s="39"/>
      <c r="AE219" s="39"/>
      <c r="AR219" s="230" t="s">
        <v>303</v>
      </c>
      <c r="AT219" s="230" t="s">
        <v>164</v>
      </c>
      <c r="AU219" s="230" t="s">
        <v>90</v>
      </c>
      <c r="AY219" s="18" t="s">
        <v>161</v>
      </c>
      <c r="BE219" s="231">
        <f>IF(N219="základní",J219,0)</f>
        <v>0</v>
      </c>
      <c r="BF219" s="231">
        <f>IF(N219="snížená",J219,0)</f>
        <v>0</v>
      </c>
      <c r="BG219" s="231">
        <f>IF(N219="zákl. přenesená",J219,0)</f>
        <v>0</v>
      </c>
      <c r="BH219" s="231">
        <f>IF(N219="sníž. přenesená",J219,0)</f>
        <v>0</v>
      </c>
      <c r="BI219" s="231">
        <f>IF(N219="nulová",J219,0)</f>
        <v>0</v>
      </c>
      <c r="BJ219" s="18" t="s">
        <v>88</v>
      </c>
      <c r="BK219" s="231">
        <f>ROUND(I219*H219,2)</f>
        <v>0</v>
      </c>
      <c r="BL219" s="18" t="s">
        <v>303</v>
      </c>
      <c r="BM219" s="230" t="s">
        <v>1514</v>
      </c>
    </row>
    <row r="220" s="2" customFormat="1" ht="24.15" customHeight="1">
      <c r="A220" s="39"/>
      <c r="B220" s="40"/>
      <c r="C220" s="263" t="s">
        <v>672</v>
      </c>
      <c r="D220" s="263" t="s">
        <v>261</v>
      </c>
      <c r="E220" s="264" t="s">
        <v>1348</v>
      </c>
      <c r="F220" s="265" t="s">
        <v>1349</v>
      </c>
      <c r="G220" s="266" t="s">
        <v>256</v>
      </c>
      <c r="H220" s="267">
        <v>2</v>
      </c>
      <c r="I220" s="268"/>
      <c r="J220" s="269">
        <f>ROUND(I220*H220,2)</f>
        <v>0</v>
      </c>
      <c r="K220" s="265" t="s">
        <v>308</v>
      </c>
      <c r="L220" s="270"/>
      <c r="M220" s="271" t="s">
        <v>1</v>
      </c>
      <c r="N220" s="272" t="s">
        <v>45</v>
      </c>
      <c r="O220" s="92"/>
      <c r="P220" s="228">
        <f>O220*H220</f>
        <v>0</v>
      </c>
      <c r="Q220" s="228">
        <v>0.0066</v>
      </c>
      <c r="R220" s="228">
        <f>Q220*H220</f>
        <v>0.0132</v>
      </c>
      <c r="S220" s="228">
        <v>0</v>
      </c>
      <c r="T220" s="229">
        <f>S220*H220</f>
        <v>0</v>
      </c>
      <c r="U220" s="39"/>
      <c r="V220" s="39"/>
      <c r="W220" s="39"/>
      <c r="X220" s="39"/>
      <c r="Y220" s="39"/>
      <c r="Z220" s="39"/>
      <c r="AA220" s="39"/>
      <c r="AB220" s="39"/>
      <c r="AC220" s="39"/>
      <c r="AD220" s="39"/>
      <c r="AE220" s="39"/>
      <c r="AR220" s="230" t="s">
        <v>309</v>
      </c>
      <c r="AT220" s="230" t="s">
        <v>261</v>
      </c>
      <c r="AU220" s="230" t="s">
        <v>90</v>
      </c>
      <c r="AY220" s="18" t="s">
        <v>161</v>
      </c>
      <c r="BE220" s="231">
        <f>IF(N220="základní",J220,0)</f>
        <v>0</v>
      </c>
      <c r="BF220" s="231">
        <f>IF(N220="snížená",J220,0)</f>
        <v>0</v>
      </c>
      <c r="BG220" s="231">
        <f>IF(N220="zákl. přenesená",J220,0)</f>
        <v>0</v>
      </c>
      <c r="BH220" s="231">
        <f>IF(N220="sníž. přenesená",J220,0)</f>
        <v>0</v>
      </c>
      <c r="BI220" s="231">
        <f>IF(N220="nulová",J220,0)</f>
        <v>0</v>
      </c>
      <c r="BJ220" s="18" t="s">
        <v>88</v>
      </c>
      <c r="BK220" s="231">
        <f>ROUND(I220*H220,2)</f>
        <v>0</v>
      </c>
      <c r="BL220" s="18" t="s">
        <v>303</v>
      </c>
      <c r="BM220" s="230" t="s">
        <v>1515</v>
      </c>
    </row>
    <row r="221" s="2" customFormat="1" ht="33" customHeight="1">
      <c r="A221" s="39"/>
      <c r="B221" s="40"/>
      <c r="C221" s="219" t="s">
        <v>691</v>
      </c>
      <c r="D221" s="219" t="s">
        <v>164</v>
      </c>
      <c r="E221" s="220" t="s">
        <v>1015</v>
      </c>
      <c r="F221" s="221" t="s">
        <v>1016</v>
      </c>
      <c r="G221" s="222" t="s">
        <v>362</v>
      </c>
      <c r="H221" s="283"/>
      <c r="I221" s="224"/>
      <c r="J221" s="225">
        <f>ROUND(I221*H221,2)</f>
        <v>0</v>
      </c>
      <c r="K221" s="221" t="s">
        <v>168</v>
      </c>
      <c r="L221" s="45"/>
      <c r="M221" s="226" t="s">
        <v>1</v>
      </c>
      <c r="N221" s="227" t="s">
        <v>45</v>
      </c>
      <c r="O221" s="92"/>
      <c r="P221" s="228">
        <f>O221*H221</f>
        <v>0</v>
      </c>
      <c r="Q221" s="228">
        <v>0</v>
      </c>
      <c r="R221" s="228">
        <f>Q221*H221</f>
        <v>0</v>
      </c>
      <c r="S221" s="228">
        <v>0</v>
      </c>
      <c r="T221" s="229">
        <f>S221*H221</f>
        <v>0</v>
      </c>
      <c r="U221" s="39"/>
      <c r="V221" s="39"/>
      <c r="W221" s="39"/>
      <c r="X221" s="39"/>
      <c r="Y221" s="39"/>
      <c r="Z221" s="39"/>
      <c r="AA221" s="39"/>
      <c r="AB221" s="39"/>
      <c r="AC221" s="39"/>
      <c r="AD221" s="39"/>
      <c r="AE221" s="39"/>
      <c r="AR221" s="230" t="s">
        <v>303</v>
      </c>
      <c r="AT221" s="230" t="s">
        <v>164</v>
      </c>
      <c r="AU221" s="230" t="s">
        <v>90</v>
      </c>
      <c r="AY221" s="18" t="s">
        <v>161</v>
      </c>
      <c r="BE221" s="231">
        <f>IF(N221="základní",J221,0)</f>
        <v>0</v>
      </c>
      <c r="BF221" s="231">
        <f>IF(N221="snížená",J221,0)</f>
        <v>0</v>
      </c>
      <c r="BG221" s="231">
        <f>IF(N221="zákl. přenesená",J221,0)</f>
        <v>0</v>
      </c>
      <c r="BH221" s="231">
        <f>IF(N221="sníž. přenesená",J221,0)</f>
        <v>0</v>
      </c>
      <c r="BI221" s="231">
        <f>IF(N221="nulová",J221,0)</f>
        <v>0</v>
      </c>
      <c r="BJ221" s="18" t="s">
        <v>88</v>
      </c>
      <c r="BK221" s="231">
        <f>ROUND(I221*H221,2)</f>
        <v>0</v>
      </c>
      <c r="BL221" s="18" t="s">
        <v>303</v>
      </c>
      <c r="BM221" s="230" t="s">
        <v>1516</v>
      </c>
    </row>
    <row r="222" s="2" customFormat="1" ht="37.8" customHeight="1">
      <c r="A222" s="39"/>
      <c r="B222" s="40"/>
      <c r="C222" s="219" t="s">
        <v>696</v>
      </c>
      <c r="D222" s="219" t="s">
        <v>164</v>
      </c>
      <c r="E222" s="220" t="s">
        <v>1018</v>
      </c>
      <c r="F222" s="221" t="s">
        <v>1019</v>
      </c>
      <c r="G222" s="222" t="s">
        <v>362</v>
      </c>
      <c r="H222" s="283"/>
      <c r="I222" s="224"/>
      <c r="J222" s="225">
        <f>ROUND(I222*H222,2)</f>
        <v>0</v>
      </c>
      <c r="K222" s="221" t="s">
        <v>168</v>
      </c>
      <c r="L222" s="45"/>
      <c r="M222" s="226" t="s">
        <v>1</v>
      </c>
      <c r="N222" s="227" t="s">
        <v>45</v>
      </c>
      <c r="O222" s="92"/>
      <c r="P222" s="228">
        <f>O222*H222</f>
        <v>0</v>
      </c>
      <c r="Q222" s="228">
        <v>0</v>
      </c>
      <c r="R222" s="228">
        <f>Q222*H222</f>
        <v>0</v>
      </c>
      <c r="S222" s="228">
        <v>0</v>
      </c>
      <c r="T222" s="229">
        <f>S222*H222</f>
        <v>0</v>
      </c>
      <c r="U222" s="39"/>
      <c r="V222" s="39"/>
      <c r="W222" s="39"/>
      <c r="X222" s="39"/>
      <c r="Y222" s="39"/>
      <c r="Z222" s="39"/>
      <c r="AA222" s="39"/>
      <c r="AB222" s="39"/>
      <c r="AC222" s="39"/>
      <c r="AD222" s="39"/>
      <c r="AE222" s="39"/>
      <c r="AR222" s="230" t="s">
        <v>303</v>
      </c>
      <c r="AT222" s="230" t="s">
        <v>164</v>
      </c>
      <c r="AU222" s="230" t="s">
        <v>90</v>
      </c>
      <c r="AY222" s="18" t="s">
        <v>161</v>
      </c>
      <c r="BE222" s="231">
        <f>IF(N222="základní",J222,0)</f>
        <v>0</v>
      </c>
      <c r="BF222" s="231">
        <f>IF(N222="snížená",J222,0)</f>
        <v>0</v>
      </c>
      <c r="BG222" s="231">
        <f>IF(N222="zákl. přenesená",J222,0)</f>
        <v>0</v>
      </c>
      <c r="BH222" s="231">
        <f>IF(N222="sníž. přenesená",J222,0)</f>
        <v>0</v>
      </c>
      <c r="BI222" s="231">
        <f>IF(N222="nulová",J222,0)</f>
        <v>0</v>
      </c>
      <c r="BJ222" s="18" t="s">
        <v>88</v>
      </c>
      <c r="BK222" s="231">
        <f>ROUND(I222*H222,2)</f>
        <v>0</v>
      </c>
      <c r="BL222" s="18" t="s">
        <v>303</v>
      </c>
      <c r="BM222" s="230" t="s">
        <v>1517</v>
      </c>
    </row>
    <row r="223" s="13" customFormat="1">
      <c r="A223" s="13"/>
      <c r="B223" s="241"/>
      <c r="C223" s="242"/>
      <c r="D223" s="232" t="s">
        <v>250</v>
      </c>
      <c r="E223" s="242"/>
      <c r="F223" s="244" t="s">
        <v>1518</v>
      </c>
      <c r="G223" s="242"/>
      <c r="H223" s="245">
        <v>396.40600000000001</v>
      </c>
      <c r="I223" s="246"/>
      <c r="J223" s="242"/>
      <c r="K223" s="242"/>
      <c r="L223" s="247"/>
      <c r="M223" s="248"/>
      <c r="N223" s="249"/>
      <c r="O223" s="249"/>
      <c r="P223" s="249"/>
      <c r="Q223" s="249"/>
      <c r="R223" s="249"/>
      <c r="S223" s="249"/>
      <c r="T223" s="250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T223" s="251" t="s">
        <v>250</v>
      </c>
      <c r="AU223" s="251" t="s">
        <v>90</v>
      </c>
      <c r="AV223" s="13" t="s">
        <v>90</v>
      </c>
      <c r="AW223" s="13" t="s">
        <v>4</v>
      </c>
      <c r="AX223" s="13" t="s">
        <v>88</v>
      </c>
      <c r="AY223" s="251" t="s">
        <v>161</v>
      </c>
    </row>
    <row r="224" s="12" customFormat="1" ht="22.8" customHeight="1">
      <c r="A224" s="12"/>
      <c r="B224" s="203"/>
      <c r="C224" s="204"/>
      <c r="D224" s="205" t="s">
        <v>79</v>
      </c>
      <c r="E224" s="217" t="s">
        <v>1354</v>
      </c>
      <c r="F224" s="217" t="s">
        <v>1355</v>
      </c>
      <c r="G224" s="204"/>
      <c r="H224" s="204"/>
      <c r="I224" s="207"/>
      <c r="J224" s="218">
        <f>BK224</f>
        <v>0</v>
      </c>
      <c r="K224" s="204"/>
      <c r="L224" s="209"/>
      <c r="M224" s="210"/>
      <c r="N224" s="211"/>
      <c r="O224" s="211"/>
      <c r="P224" s="212">
        <f>SUM(P225:P226)</f>
        <v>0</v>
      </c>
      <c r="Q224" s="211"/>
      <c r="R224" s="212">
        <f>SUM(R225:R226)</f>
        <v>0</v>
      </c>
      <c r="S224" s="211"/>
      <c r="T224" s="213">
        <f>SUM(T225:T226)</f>
        <v>0.029999999999999999</v>
      </c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R224" s="214" t="s">
        <v>90</v>
      </c>
      <c r="AT224" s="215" t="s">
        <v>79</v>
      </c>
      <c r="AU224" s="215" t="s">
        <v>88</v>
      </c>
      <c r="AY224" s="214" t="s">
        <v>161</v>
      </c>
      <c r="BK224" s="216">
        <f>SUM(BK225:BK226)</f>
        <v>0</v>
      </c>
    </row>
    <row r="225" s="2" customFormat="1" ht="24.15" customHeight="1">
      <c r="A225" s="39"/>
      <c r="B225" s="40"/>
      <c r="C225" s="219" t="s">
        <v>708</v>
      </c>
      <c r="D225" s="219" t="s">
        <v>164</v>
      </c>
      <c r="E225" s="220" t="s">
        <v>1356</v>
      </c>
      <c r="F225" s="221" t="s">
        <v>1357</v>
      </c>
      <c r="G225" s="222" t="s">
        <v>1072</v>
      </c>
      <c r="H225" s="223">
        <v>30</v>
      </c>
      <c r="I225" s="224"/>
      <c r="J225" s="225">
        <f>ROUND(I225*H225,2)</f>
        <v>0</v>
      </c>
      <c r="K225" s="221" t="s">
        <v>168</v>
      </c>
      <c r="L225" s="45"/>
      <c r="M225" s="226" t="s">
        <v>1</v>
      </c>
      <c r="N225" s="227" t="s">
        <v>45</v>
      </c>
      <c r="O225" s="92"/>
      <c r="P225" s="228">
        <f>O225*H225</f>
        <v>0</v>
      </c>
      <c r="Q225" s="228">
        <v>0</v>
      </c>
      <c r="R225" s="228">
        <f>Q225*H225</f>
        <v>0</v>
      </c>
      <c r="S225" s="228">
        <v>0.001</v>
      </c>
      <c r="T225" s="229">
        <f>S225*H225</f>
        <v>0.029999999999999999</v>
      </c>
      <c r="U225" s="39"/>
      <c r="V225" s="39"/>
      <c r="W225" s="39"/>
      <c r="X225" s="39"/>
      <c r="Y225" s="39"/>
      <c r="Z225" s="39"/>
      <c r="AA225" s="39"/>
      <c r="AB225" s="39"/>
      <c r="AC225" s="39"/>
      <c r="AD225" s="39"/>
      <c r="AE225" s="39"/>
      <c r="AR225" s="230" t="s">
        <v>303</v>
      </c>
      <c r="AT225" s="230" t="s">
        <v>164</v>
      </c>
      <c r="AU225" s="230" t="s">
        <v>90</v>
      </c>
      <c r="AY225" s="18" t="s">
        <v>161</v>
      </c>
      <c r="BE225" s="231">
        <f>IF(N225="základní",J225,0)</f>
        <v>0</v>
      </c>
      <c r="BF225" s="231">
        <f>IF(N225="snížená",J225,0)</f>
        <v>0</v>
      </c>
      <c r="BG225" s="231">
        <f>IF(N225="zákl. přenesená",J225,0)</f>
        <v>0</v>
      </c>
      <c r="BH225" s="231">
        <f>IF(N225="sníž. přenesená",J225,0)</f>
        <v>0</v>
      </c>
      <c r="BI225" s="231">
        <f>IF(N225="nulová",J225,0)</f>
        <v>0</v>
      </c>
      <c r="BJ225" s="18" t="s">
        <v>88</v>
      </c>
      <c r="BK225" s="231">
        <f>ROUND(I225*H225,2)</f>
        <v>0</v>
      </c>
      <c r="BL225" s="18" t="s">
        <v>303</v>
      </c>
      <c r="BM225" s="230" t="s">
        <v>1519</v>
      </c>
    </row>
    <row r="226" s="2" customFormat="1">
      <c r="A226" s="39"/>
      <c r="B226" s="40"/>
      <c r="C226" s="41"/>
      <c r="D226" s="232" t="s">
        <v>171</v>
      </c>
      <c r="E226" s="41"/>
      <c r="F226" s="233" t="s">
        <v>1359</v>
      </c>
      <c r="G226" s="41"/>
      <c r="H226" s="41"/>
      <c r="I226" s="234"/>
      <c r="J226" s="41"/>
      <c r="K226" s="41"/>
      <c r="L226" s="45"/>
      <c r="M226" s="235"/>
      <c r="N226" s="236"/>
      <c r="O226" s="92"/>
      <c r="P226" s="92"/>
      <c r="Q226" s="92"/>
      <c r="R226" s="92"/>
      <c r="S226" s="92"/>
      <c r="T226" s="93"/>
      <c r="U226" s="39"/>
      <c r="V226" s="39"/>
      <c r="W226" s="39"/>
      <c r="X226" s="39"/>
      <c r="Y226" s="39"/>
      <c r="Z226" s="39"/>
      <c r="AA226" s="39"/>
      <c r="AB226" s="39"/>
      <c r="AC226" s="39"/>
      <c r="AD226" s="39"/>
      <c r="AE226" s="39"/>
      <c r="AT226" s="18" t="s">
        <v>171</v>
      </c>
      <c r="AU226" s="18" t="s">
        <v>90</v>
      </c>
    </row>
    <row r="227" s="12" customFormat="1" ht="22.8" customHeight="1">
      <c r="A227" s="12"/>
      <c r="B227" s="203"/>
      <c r="C227" s="204"/>
      <c r="D227" s="205" t="s">
        <v>79</v>
      </c>
      <c r="E227" s="217" t="s">
        <v>1035</v>
      </c>
      <c r="F227" s="217" t="s">
        <v>1036</v>
      </c>
      <c r="G227" s="204"/>
      <c r="H227" s="204"/>
      <c r="I227" s="207"/>
      <c r="J227" s="218">
        <f>BK227</f>
        <v>0</v>
      </c>
      <c r="K227" s="204"/>
      <c r="L227" s="209"/>
      <c r="M227" s="210"/>
      <c r="N227" s="211"/>
      <c r="O227" s="211"/>
      <c r="P227" s="212">
        <f>SUM(P228:P260)</f>
        <v>0</v>
      </c>
      <c r="Q227" s="211"/>
      <c r="R227" s="212">
        <f>SUM(R228:R260)</f>
        <v>1.32759008</v>
      </c>
      <c r="S227" s="211"/>
      <c r="T227" s="213">
        <f>SUM(T228:T260)</f>
        <v>0.095722499999999988</v>
      </c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R227" s="214" t="s">
        <v>90</v>
      </c>
      <c r="AT227" s="215" t="s">
        <v>79</v>
      </c>
      <c r="AU227" s="215" t="s">
        <v>88</v>
      </c>
      <c r="AY227" s="214" t="s">
        <v>161</v>
      </c>
      <c r="BK227" s="216">
        <f>SUM(BK228:BK260)</f>
        <v>0</v>
      </c>
    </row>
    <row r="228" s="2" customFormat="1" ht="24.15" customHeight="1">
      <c r="A228" s="39"/>
      <c r="B228" s="40"/>
      <c r="C228" s="219" t="s">
        <v>712</v>
      </c>
      <c r="D228" s="219" t="s">
        <v>164</v>
      </c>
      <c r="E228" s="220" t="s">
        <v>1043</v>
      </c>
      <c r="F228" s="221" t="s">
        <v>1044</v>
      </c>
      <c r="G228" s="222" t="s">
        <v>248</v>
      </c>
      <c r="H228" s="223">
        <v>35.540999999999997</v>
      </c>
      <c r="I228" s="224"/>
      <c r="J228" s="225">
        <f>ROUND(I228*H228,2)</f>
        <v>0</v>
      </c>
      <c r="K228" s="221" t="s">
        <v>168</v>
      </c>
      <c r="L228" s="45"/>
      <c r="M228" s="226" t="s">
        <v>1</v>
      </c>
      <c r="N228" s="227" t="s">
        <v>45</v>
      </c>
      <c r="O228" s="92"/>
      <c r="P228" s="228">
        <f>O228*H228</f>
        <v>0</v>
      </c>
      <c r="Q228" s="228">
        <v>0</v>
      </c>
      <c r="R228" s="228">
        <f>Q228*H228</f>
        <v>0</v>
      </c>
      <c r="S228" s="228">
        <v>0</v>
      </c>
      <c r="T228" s="229">
        <f>S228*H228</f>
        <v>0</v>
      </c>
      <c r="U228" s="39"/>
      <c r="V228" s="39"/>
      <c r="W228" s="39"/>
      <c r="X228" s="39"/>
      <c r="Y228" s="39"/>
      <c r="Z228" s="39"/>
      <c r="AA228" s="39"/>
      <c r="AB228" s="39"/>
      <c r="AC228" s="39"/>
      <c r="AD228" s="39"/>
      <c r="AE228" s="39"/>
      <c r="AR228" s="230" t="s">
        <v>303</v>
      </c>
      <c r="AT228" s="230" t="s">
        <v>164</v>
      </c>
      <c r="AU228" s="230" t="s">
        <v>90</v>
      </c>
      <c r="AY228" s="18" t="s">
        <v>161</v>
      </c>
      <c r="BE228" s="231">
        <f>IF(N228="základní",J228,0)</f>
        <v>0</v>
      </c>
      <c r="BF228" s="231">
        <f>IF(N228="snížená",J228,0)</f>
        <v>0</v>
      </c>
      <c r="BG228" s="231">
        <f>IF(N228="zákl. přenesená",J228,0)</f>
        <v>0</v>
      </c>
      <c r="BH228" s="231">
        <f>IF(N228="sníž. přenesená",J228,0)</f>
        <v>0</v>
      </c>
      <c r="BI228" s="231">
        <f>IF(N228="nulová",J228,0)</f>
        <v>0</v>
      </c>
      <c r="BJ228" s="18" t="s">
        <v>88</v>
      </c>
      <c r="BK228" s="231">
        <f>ROUND(I228*H228,2)</f>
        <v>0</v>
      </c>
      <c r="BL228" s="18" t="s">
        <v>303</v>
      </c>
      <c r="BM228" s="230" t="s">
        <v>1520</v>
      </c>
    </row>
    <row r="229" s="2" customFormat="1" ht="24.15" customHeight="1">
      <c r="A229" s="39"/>
      <c r="B229" s="40"/>
      <c r="C229" s="219" t="s">
        <v>716</v>
      </c>
      <c r="D229" s="219" t="s">
        <v>164</v>
      </c>
      <c r="E229" s="220" t="s">
        <v>1046</v>
      </c>
      <c r="F229" s="221" t="s">
        <v>1047</v>
      </c>
      <c r="G229" s="222" t="s">
        <v>248</v>
      </c>
      <c r="H229" s="223">
        <v>35.540999999999997</v>
      </c>
      <c r="I229" s="224"/>
      <c r="J229" s="225">
        <f>ROUND(I229*H229,2)</f>
        <v>0</v>
      </c>
      <c r="K229" s="221" t="s">
        <v>168</v>
      </c>
      <c r="L229" s="45"/>
      <c r="M229" s="226" t="s">
        <v>1</v>
      </c>
      <c r="N229" s="227" t="s">
        <v>45</v>
      </c>
      <c r="O229" s="92"/>
      <c r="P229" s="228">
        <f>O229*H229</f>
        <v>0</v>
      </c>
      <c r="Q229" s="228">
        <v>0</v>
      </c>
      <c r="R229" s="228">
        <f>Q229*H229</f>
        <v>0</v>
      </c>
      <c r="S229" s="228">
        <v>0</v>
      </c>
      <c r="T229" s="229">
        <f>S229*H229</f>
        <v>0</v>
      </c>
      <c r="U229" s="39"/>
      <c r="V229" s="39"/>
      <c r="W229" s="39"/>
      <c r="X229" s="39"/>
      <c r="Y229" s="39"/>
      <c r="Z229" s="39"/>
      <c r="AA229" s="39"/>
      <c r="AB229" s="39"/>
      <c r="AC229" s="39"/>
      <c r="AD229" s="39"/>
      <c r="AE229" s="39"/>
      <c r="AR229" s="230" t="s">
        <v>303</v>
      </c>
      <c r="AT229" s="230" t="s">
        <v>164</v>
      </c>
      <c r="AU229" s="230" t="s">
        <v>90</v>
      </c>
      <c r="AY229" s="18" t="s">
        <v>161</v>
      </c>
      <c r="BE229" s="231">
        <f>IF(N229="základní",J229,0)</f>
        <v>0</v>
      </c>
      <c r="BF229" s="231">
        <f>IF(N229="snížená",J229,0)</f>
        <v>0</v>
      </c>
      <c r="BG229" s="231">
        <f>IF(N229="zákl. přenesená",J229,0)</f>
        <v>0</v>
      </c>
      <c r="BH229" s="231">
        <f>IF(N229="sníž. přenesená",J229,0)</f>
        <v>0</v>
      </c>
      <c r="BI229" s="231">
        <f>IF(N229="nulová",J229,0)</f>
        <v>0</v>
      </c>
      <c r="BJ229" s="18" t="s">
        <v>88</v>
      </c>
      <c r="BK229" s="231">
        <f>ROUND(I229*H229,2)</f>
        <v>0</v>
      </c>
      <c r="BL229" s="18" t="s">
        <v>303</v>
      </c>
      <c r="BM229" s="230" t="s">
        <v>1521</v>
      </c>
    </row>
    <row r="230" s="2" customFormat="1">
      <c r="A230" s="39"/>
      <c r="B230" s="40"/>
      <c r="C230" s="41"/>
      <c r="D230" s="232" t="s">
        <v>171</v>
      </c>
      <c r="E230" s="41"/>
      <c r="F230" s="233" t="s">
        <v>1049</v>
      </c>
      <c r="G230" s="41"/>
      <c r="H230" s="41"/>
      <c r="I230" s="234"/>
      <c r="J230" s="41"/>
      <c r="K230" s="41"/>
      <c r="L230" s="45"/>
      <c r="M230" s="235"/>
      <c r="N230" s="236"/>
      <c r="O230" s="92"/>
      <c r="P230" s="92"/>
      <c r="Q230" s="92"/>
      <c r="R230" s="92"/>
      <c r="S230" s="92"/>
      <c r="T230" s="93"/>
      <c r="U230" s="39"/>
      <c r="V230" s="39"/>
      <c r="W230" s="39"/>
      <c r="X230" s="39"/>
      <c r="Y230" s="39"/>
      <c r="Z230" s="39"/>
      <c r="AA230" s="39"/>
      <c r="AB230" s="39"/>
      <c r="AC230" s="39"/>
      <c r="AD230" s="39"/>
      <c r="AE230" s="39"/>
      <c r="AT230" s="18" t="s">
        <v>171</v>
      </c>
      <c r="AU230" s="18" t="s">
        <v>90</v>
      </c>
    </row>
    <row r="231" s="2" customFormat="1" ht="24.15" customHeight="1">
      <c r="A231" s="39"/>
      <c r="B231" s="40"/>
      <c r="C231" s="219" t="s">
        <v>720</v>
      </c>
      <c r="D231" s="219" t="s">
        <v>164</v>
      </c>
      <c r="E231" s="220" t="s">
        <v>1050</v>
      </c>
      <c r="F231" s="221" t="s">
        <v>1051</v>
      </c>
      <c r="G231" s="222" t="s">
        <v>248</v>
      </c>
      <c r="H231" s="223">
        <v>135.05600000000001</v>
      </c>
      <c r="I231" s="224"/>
      <c r="J231" s="225">
        <f>ROUND(I231*H231,2)</f>
        <v>0</v>
      </c>
      <c r="K231" s="221" t="s">
        <v>168</v>
      </c>
      <c r="L231" s="45"/>
      <c r="M231" s="226" t="s">
        <v>1</v>
      </c>
      <c r="N231" s="227" t="s">
        <v>45</v>
      </c>
      <c r="O231" s="92"/>
      <c r="P231" s="228">
        <f>O231*H231</f>
        <v>0</v>
      </c>
      <c r="Q231" s="228">
        <v>0</v>
      </c>
      <c r="R231" s="228">
        <f>Q231*H231</f>
        <v>0</v>
      </c>
      <c r="S231" s="228">
        <v>0</v>
      </c>
      <c r="T231" s="229">
        <f>S231*H231</f>
        <v>0</v>
      </c>
      <c r="U231" s="39"/>
      <c r="V231" s="39"/>
      <c r="W231" s="39"/>
      <c r="X231" s="39"/>
      <c r="Y231" s="39"/>
      <c r="Z231" s="39"/>
      <c r="AA231" s="39"/>
      <c r="AB231" s="39"/>
      <c r="AC231" s="39"/>
      <c r="AD231" s="39"/>
      <c r="AE231" s="39"/>
      <c r="AR231" s="230" t="s">
        <v>303</v>
      </c>
      <c r="AT231" s="230" t="s">
        <v>164</v>
      </c>
      <c r="AU231" s="230" t="s">
        <v>90</v>
      </c>
      <c r="AY231" s="18" t="s">
        <v>161</v>
      </c>
      <c r="BE231" s="231">
        <f>IF(N231="základní",J231,0)</f>
        <v>0</v>
      </c>
      <c r="BF231" s="231">
        <f>IF(N231="snížená",J231,0)</f>
        <v>0</v>
      </c>
      <c r="BG231" s="231">
        <f>IF(N231="zákl. přenesená",J231,0)</f>
        <v>0</v>
      </c>
      <c r="BH231" s="231">
        <f>IF(N231="sníž. přenesená",J231,0)</f>
        <v>0</v>
      </c>
      <c r="BI231" s="231">
        <f>IF(N231="nulová",J231,0)</f>
        <v>0</v>
      </c>
      <c r="BJ231" s="18" t="s">
        <v>88</v>
      </c>
      <c r="BK231" s="231">
        <f>ROUND(I231*H231,2)</f>
        <v>0</v>
      </c>
      <c r="BL231" s="18" t="s">
        <v>303</v>
      </c>
      <c r="BM231" s="230" t="s">
        <v>1522</v>
      </c>
    </row>
    <row r="232" s="2" customFormat="1">
      <c r="A232" s="39"/>
      <c r="B232" s="40"/>
      <c r="C232" s="41"/>
      <c r="D232" s="232" t="s">
        <v>171</v>
      </c>
      <c r="E232" s="41"/>
      <c r="F232" s="233" t="s">
        <v>1367</v>
      </c>
      <c r="G232" s="41"/>
      <c r="H232" s="41"/>
      <c r="I232" s="234"/>
      <c r="J232" s="41"/>
      <c r="K232" s="41"/>
      <c r="L232" s="45"/>
      <c r="M232" s="235"/>
      <c r="N232" s="236"/>
      <c r="O232" s="92"/>
      <c r="P232" s="92"/>
      <c r="Q232" s="92"/>
      <c r="R232" s="92"/>
      <c r="S232" s="92"/>
      <c r="T232" s="93"/>
      <c r="U232" s="39"/>
      <c r="V232" s="39"/>
      <c r="W232" s="39"/>
      <c r="X232" s="39"/>
      <c r="Y232" s="39"/>
      <c r="Z232" s="39"/>
      <c r="AA232" s="39"/>
      <c r="AB232" s="39"/>
      <c r="AC232" s="39"/>
      <c r="AD232" s="39"/>
      <c r="AE232" s="39"/>
      <c r="AT232" s="18" t="s">
        <v>171</v>
      </c>
      <c r="AU232" s="18" t="s">
        <v>90</v>
      </c>
    </row>
    <row r="233" s="13" customFormat="1">
      <c r="A233" s="13"/>
      <c r="B233" s="241"/>
      <c r="C233" s="242"/>
      <c r="D233" s="232" t="s">
        <v>250</v>
      </c>
      <c r="E233" s="242"/>
      <c r="F233" s="244" t="s">
        <v>1368</v>
      </c>
      <c r="G233" s="242"/>
      <c r="H233" s="245">
        <v>135.05600000000001</v>
      </c>
      <c r="I233" s="246"/>
      <c r="J233" s="242"/>
      <c r="K233" s="242"/>
      <c r="L233" s="247"/>
      <c r="M233" s="248"/>
      <c r="N233" s="249"/>
      <c r="O233" s="249"/>
      <c r="P233" s="249"/>
      <c r="Q233" s="249"/>
      <c r="R233" s="249"/>
      <c r="S233" s="249"/>
      <c r="T233" s="250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T233" s="251" t="s">
        <v>250</v>
      </c>
      <c r="AU233" s="251" t="s">
        <v>90</v>
      </c>
      <c r="AV233" s="13" t="s">
        <v>90</v>
      </c>
      <c r="AW233" s="13" t="s">
        <v>4</v>
      </c>
      <c r="AX233" s="13" t="s">
        <v>88</v>
      </c>
      <c r="AY233" s="251" t="s">
        <v>161</v>
      </c>
    </row>
    <row r="234" s="2" customFormat="1" ht="16.5" customHeight="1">
      <c r="A234" s="39"/>
      <c r="B234" s="40"/>
      <c r="C234" s="219" t="s">
        <v>724</v>
      </c>
      <c r="D234" s="219" t="s">
        <v>164</v>
      </c>
      <c r="E234" s="220" t="s">
        <v>1056</v>
      </c>
      <c r="F234" s="221" t="s">
        <v>1057</v>
      </c>
      <c r="G234" s="222" t="s">
        <v>248</v>
      </c>
      <c r="H234" s="223">
        <v>71.081999999999994</v>
      </c>
      <c r="I234" s="224"/>
      <c r="J234" s="225">
        <f>ROUND(I234*H234,2)</f>
        <v>0</v>
      </c>
      <c r="K234" s="221" t="s">
        <v>168</v>
      </c>
      <c r="L234" s="45"/>
      <c r="M234" s="226" t="s">
        <v>1</v>
      </c>
      <c r="N234" s="227" t="s">
        <v>45</v>
      </c>
      <c r="O234" s="92"/>
      <c r="P234" s="228">
        <f>O234*H234</f>
        <v>0</v>
      </c>
      <c r="Q234" s="228">
        <v>0</v>
      </c>
      <c r="R234" s="228">
        <f>Q234*H234</f>
        <v>0</v>
      </c>
      <c r="S234" s="228">
        <v>0</v>
      </c>
      <c r="T234" s="229">
        <f>S234*H234</f>
        <v>0</v>
      </c>
      <c r="U234" s="39"/>
      <c r="V234" s="39"/>
      <c r="W234" s="39"/>
      <c r="X234" s="39"/>
      <c r="Y234" s="39"/>
      <c r="Z234" s="39"/>
      <c r="AA234" s="39"/>
      <c r="AB234" s="39"/>
      <c r="AC234" s="39"/>
      <c r="AD234" s="39"/>
      <c r="AE234" s="39"/>
      <c r="AR234" s="230" t="s">
        <v>303</v>
      </c>
      <c r="AT234" s="230" t="s">
        <v>164</v>
      </c>
      <c r="AU234" s="230" t="s">
        <v>90</v>
      </c>
      <c r="AY234" s="18" t="s">
        <v>161</v>
      </c>
      <c r="BE234" s="231">
        <f>IF(N234="základní",J234,0)</f>
        <v>0</v>
      </c>
      <c r="BF234" s="231">
        <f>IF(N234="snížená",J234,0)</f>
        <v>0</v>
      </c>
      <c r="BG234" s="231">
        <f>IF(N234="zákl. přenesená",J234,0)</f>
        <v>0</v>
      </c>
      <c r="BH234" s="231">
        <f>IF(N234="sníž. přenesená",J234,0)</f>
        <v>0</v>
      </c>
      <c r="BI234" s="231">
        <f>IF(N234="nulová",J234,0)</f>
        <v>0</v>
      </c>
      <c r="BJ234" s="18" t="s">
        <v>88</v>
      </c>
      <c r="BK234" s="231">
        <f>ROUND(I234*H234,2)</f>
        <v>0</v>
      </c>
      <c r="BL234" s="18" t="s">
        <v>303</v>
      </c>
      <c r="BM234" s="230" t="s">
        <v>1523</v>
      </c>
    </row>
    <row r="235" s="2" customFormat="1">
      <c r="A235" s="39"/>
      <c r="B235" s="40"/>
      <c r="C235" s="41"/>
      <c r="D235" s="232" t="s">
        <v>171</v>
      </c>
      <c r="E235" s="41"/>
      <c r="F235" s="233" t="s">
        <v>1059</v>
      </c>
      <c r="G235" s="41"/>
      <c r="H235" s="41"/>
      <c r="I235" s="234"/>
      <c r="J235" s="41"/>
      <c r="K235" s="41"/>
      <c r="L235" s="45"/>
      <c r="M235" s="235"/>
      <c r="N235" s="236"/>
      <c r="O235" s="92"/>
      <c r="P235" s="92"/>
      <c r="Q235" s="92"/>
      <c r="R235" s="92"/>
      <c r="S235" s="92"/>
      <c r="T235" s="93"/>
      <c r="U235" s="39"/>
      <c r="V235" s="39"/>
      <c r="W235" s="39"/>
      <c r="X235" s="39"/>
      <c r="Y235" s="39"/>
      <c r="Z235" s="39"/>
      <c r="AA235" s="39"/>
      <c r="AB235" s="39"/>
      <c r="AC235" s="39"/>
      <c r="AD235" s="39"/>
      <c r="AE235" s="39"/>
      <c r="AT235" s="18" t="s">
        <v>171</v>
      </c>
      <c r="AU235" s="18" t="s">
        <v>90</v>
      </c>
    </row>
    <row r="236" s="13" customFormat="1">
      <c r="A236" s="13"/>
      <c r="B236" s="241"/>
      <c r="C236" s="242"/>
      <c r="D236" s="232" t="s">
        <v>250</v>
      </c>
      <c r="E236" s="242"/>
      <c r="F236" s="244" t="s">
        <v>1370</v>
      </c>
      <c r="G236" s="242"/>
      <c r="H236" s="245">
        <v>71.081999999999994</v>
      </c>
      <c r="I236" s="246"/>
      <c r="J236" s="242"/>
      <c r="K236" s="242"/>
      <c r="L236" s="247"/>
      <c r="M236" s="248"/>
      <c r="N236" s="249"/>
      <c r="O236" s="249"/>
      <c r="P236" s="249"/>
      <c r="Q236" s="249"/>
      <c r="R236" s="249"/>
      <c r="S236" s="249"/>
      <c r="T236" s="250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T236" s="251" t="s">
        <v>250</v>
      </c>
      <c r="AU236" s="251" t="s">
        <v>90</v>
      </c>
      <c r="AV236" s="13" t="s">
        <v>90</v>
      </c>
      <c r="AW236" s="13" t="s">
        <v>4</v>
      </c>
      <c r="AX236" s="13" t="s">
        <v>88</v>
      </c>
      <c r="AY236" s="251" t="s">
        <v>161</v>
      </c>
    </row>
    <row r="237" s="2" customFormat="1" ht="24.15" customHeight="1">
      <c r="A237" s="39"/>
      <c r="B237" s="40"/>
      <c r="C237" s="219" t="s">
        <v>728</v>
      </c>
      <c r="D237" s="219" t="s">
        <v>164</v>
      </c>
      <c r="E237" s="220" t="s">
        <v>1061</v>
      </c>
      <c r="F237" s="221" t="s">
        <v>1062</v>
      </c>
      <c r="G237" s="222" t="s">
        <v>248</v>
      </c>
      <c r="H237" s="223">
        <v>35.540999999999997</v>
      </c>
      <c r="I237" s="224"/>
      <c r="J237" s="225">
        <f>ROUND(I237*H237,2)</f>
        <v>0</v>
      </c>
      <c r="K237" s="221" t="s">
        <v>168</v>
      </c>
      <c r="L237" s="45"/>
      <c r="M237" s="226" t="s">
        <v>1</v>
      </c>
      <c r="N237" s="227" t="s">
        <v>45</v>
      </c>
      <c r="O237" s="92"/>
      <c r="P237" s="228">
        <f>O237*H237</f>
        <v>0</v>
      </c>
      <c r="Q237" s="228">
        <v>0.00315</v>
      </c>
      <c r="R237" s="228">
        <f>Q237*H237</f>
        <v>0.11195414999999999</v>
      </c>
      <c r="S237" s="228">
        <v>0</v>
      </c>
      <c r="T237" s="229">
        <f>S237*H237</f>
        <v>0</v>
      </c>
      <c r="U237" s="39"/>
      <c r="V237" s="39"/>
      <c r="W237" s="39"/>
      <c r="X237" s="39"/>
      <c r="Y237" s="39"/>
      <c r="Z237" s="39"/>
      <c r="AA237" s="39"/>
      <c r="AB237" s="39"/>
      <c r="AC237" s="39"/>
      <c r="AD237" s="39"/>
      <c r="AE237" s="39"/>
      <c r="AR237" s="230" t="s">
        <v>303</v>
      </c>
      <c r="AT237" s="230" t="s">
        <v>164</v>
      </c>
      <c r="AU237" s="230" t="s">
        <v>90</v>
      </c>
      <c r="AY237" s="18" t="s">
        <v>161</v>
      </c>
      <c r="BE237" s="231">
        <f>IF(N237="základní",J237,0)</f>
        <v>0</v>
      </c>
      <c r="BF237" s="231">
        <f>IF(N237="snížená",J237,0)</f>
        <v>0</v>
      </c>
      <c r="BG237" s="231">
        <f>IF(N237="zákl. přenesená",J237,0)</f>
        <v>0</v>
      </c>
      <c r="BH237" s="231">
        <f>IF(N237="sníž. přenesená",J237,0)</f>
        <v>0</v>
      </c>
      <c r="BI237" s="231">
        <f>IF(N237="nulová",J237,0)</f>
        <v>0</v>
      </c>
      <c r="BJ237" s="18" t="s">
        <v>88</v>
      </c>
      <c r="BK237" s="231">
        <f>ROUND(I237*H237,2)</f>
        <v>0</v>
      </c>
      <c r="BL237" s="18" t="s">
        <v>303</v>
      </c>
      <c r="BM237" s="230" t="s">
        <v>1524</v>
      </c>
    </row>
    <row r="238" s="2" customFormat="1" ht="37.8" customHeight="1">
      <c r="A238" s="39"/>
      <c r="B238" s="40"/>
      <c r="C238" s="219" t="s">
        <v>732</v>
      </c>
      <c r="D238" s="219" t="s">
        <v>164</v>
      </c>
      <c r="E238" s="220" t="s">
        <v>1064</v>
      </c>
      <c r="F238" s="221" t="s">
        <v>1065</v>
      </c>
      <c r="G238" s="222" t="s">
        <v>248</v>
      </c>
      <c r="H238" s="223">
        <v>35.540999999999997</v>
      </c>
      <c r="I238" s="224"/>
      <c r="J238" s="225">
        <f>ROUND(I238*H238,2)</f>
        <v>0</v>
      </c>
      <c r="K238" s="221" t="s">
        <v>168</v>
      </c>
      <c r="L238" s="45"/>
      <c r="M238" s="226" t="s">
        <v>1</v>
      </c>
      <c r="N238" s="227" t="s">
        <v>45</v>
      </c>
      <c r="O238" s="92"/>
      <c r="P238" s="228">
        <f>O238*H238</f>
        <v>0</v>
      </c>
      <c r="Q238" s="228">
        <v>0.028799999999999999</v>
      </c>
      <c r="R238" s="228">
        <f>Q238*H238</f>
        <v>1.0235808</v>
      </c>
      <c r="S238" s="228">
        <v>0</v>
      </c>
      <c r="T238" s="229">
        <f>S238*H238</f>
        <v>0</v>
      </c>
      <c r="U238" s="39"/>
      <c r="V238" s="39"/>
      <c r="W238" s="39"/>
      <c r="X238" s="39"/>
      <c r="Y238" s="39"/>
      <c r="Z238" s="39"/>
      <c r="AA238" s="39"/>
      <c r="AB238" s="39"/>
      <c r="AC238" s="39"/>
      <c r="AD238" s="39"/>
      <c r="AE238" s="39"/>
      <c r="AR238" s="230" t="s">
        <v>303</v>
      </c>
      <c r="AT238" s="230" t="s">
        <v>164</v>
      </c>
      <c r="AU238" s="230" t="s">
        <v>90</v>
      </c>
      <c r="AY238" s="18" t="s">
        <v>161</v>
      </c>
      <c r="BE238" s="231">
        <f>IF(N238="základní",J238,0)</f>
        <v>0</v>
      </c>
      <c r="BF238" s="231">
        <f>IF(N238="snížená",J238,0)</f>
        <v>0</v>
      </c>
      <c r="BG238" s="231">
        <f>IF(N238="zákl. přenesená",J238,0)</f>
        <v>0</v>
      </c>
      <c r="BH238" s="231">
        <f>IF(N238="sníž. přenesená",J238,0)</f>
        <v>0</v>
      </c>
      <c r="BI238" s="231">
        <f>IF(N238="nulová",J238,0)</f>
        <v>0</v>
      </c>
      <c r="BJ238" s="18" t="s">
        <v>88</v>
      </c>
      <c r="BK238" s="231">
        <f>ROUND(I238*H238,2)</f>
        <v>0</v>
      </c>
      <c r="BL238" s="18" t="s">
        <v>303</v>
      </c>
      <c r="BM238" s="230" t="s">
        <v>1525</v>
      </c>
    </row>
    <row r="239" s="2" customFormat="1" ht="24.15" customHeight="1">
      <c r="A239" s="39"/>
      <c r="B239" s="40"/>
      <c r="C239" s="219" t="s">
        <v>737</v>
      </c>
      <c r="D239" s="219" t="s">
        <v>164</v>
      </c>
      <c r="E239" s="220" t="s">
        <v>1037</v>
      </c>
      <c r="F239" s="221" t="s">
        <v>1038</v>
      </c>
      <c r="G239" s="222" t="s">
        <v>248</v>
      </c>
      <c r="H239" s="223">
        <v>35.540999999999997</v>
      </c>
      <c r="I239" s="224"/>
      <c r="J239" s="225">
        <f>ROUND(I239*H239,2)</f>
        <v>0</v>
      </c>
      <c r="K239" s="221" t="s">
        <v>168</v>
      </c>
      <c r="L239" s="45"/>
      <c r="M239" s="226" t="s">
        <v>1</v>
      </c>
      <c r="N239" s="227" t="s">
        <v>45</v>
      </c>
      <c r="O239" s="92"/>
      <c r="P239" s="228">
        <f>O239*H239</f>
        <v>0</v>
      </c>
      <c r="Q239" s="228">
        <v>0</v>
      </c>
      <c r="R239" s="228">
        <f>Q239*H239</f>
        <v>0</v>
      </c>
      <c r="S239" s="228">
        <v>0.0025000000000000001</v>
      </c>
      <c r="T239" s="229">
        <f>S239*H239</f>
        <v>0.088852499999999987</v>
      </c>
      <c r="U239" s="39"/>
      <c r="V239" s="39"/>
      <c r="W239" s="39"/>
      <c r="X239" s="39"/>
      <c r="Y239" s="39"/>
      <c r="Z239" s="39"/>
      <c r="AA239" s="39"/>
      <c r="AB239" s="39"/>
      <c r="AC239" s="39"/>
      <c r="AD239" s="39"/>
      <c r="AE239" s="39"/>
      <c r="AR239" s="230" t="s">
        <v>303</v>
      </c>
      <c r="AT239" s="230" t="s">
        <v>164</v>
      </c>
      <c r="AU239" s="230" t="s">
        <v>90</v>
      </c>
      <c r="AY239" s="18" t="s">
        <v>161</v>
      </c>
      <c r="BE239" s="231">
        <f>IF(N239="základní",J239,0)</f>
        <v>0</v>
      </c>
      <c r="BF239" s="231">
        <f>IF(N239="snížená",J239,0)</f>
        <v>0</v>
      </c>
      <c r="BG239" s="231">
        <f>IF(N239="zákl. přenesená",J239,0)</f>
        <v>0</v>
      </c>
      <c r="BH239" s="231">
        <f>IF(N239="sníž. přenesená",J239,0)</f>
        <v>0</v>
      </c>
      <c r="BI239" s="231">
        <f>IF(N239="nulová",J239,0)</f>
        <v>0</v>
      </c>
      <c r="BJ239" s="18" t="s">
        <v>88</v>
      </c>
      <c r="BK239" s="231">
        <f>ROUND(I239*H239,2)</f>
        <v>0</v>
      </c>
      <c r="BL239" s="18" t="s">
        <v>303</v>
      </c>
      <c r="BM239" s="230" t="s">
        <v>1526</v>
      </c>
    </row>
    <row r="240" s="13" customFormat="1">
      <c r="A240" s="13"/>
      <c r="B240" s="241"/>
      <c r="C240" s="242"/>
      <c r="D240" s="232" t="s">
        <v>250</v>
      </c>
      <c r="E240" s="243" t="s">
        <v>1</v>
      </c>
      <c r="F240" s="244" t="s">
        <v>1527</v>
      </c>
      <c r="G240" s="242"/>
      <c r="H240" s="245">
        <v>35.540999999999997</v>
      </c>
      <c r="I240" s="246"/>
      <c r="J240" s="242"/>
      <c r="K240" s="242"/>
      <c r="L240" s="247"/>
      <c r="M240" s="248"/>
      <c r="N240" s="249"/>
      <c r="O240" s="249"/>
      <c r="P240" s="249"/>
      <c r="Q240" s="249"/>
      <c r="R240" s="249"/>
      <c r="S240" s="249"/>
      <c r="T240" s="250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T240" s="251" t="s">
        <v>250</v>
      </c>
      <c r="AU240" s="251" t="s">
        <v>90</v>
      </c>
      <c r="AV240" s="13" t="s">
        <v>90</v>
      </c>
      <c r="AW240" s="13" t="s">
        <v>36</v>
      </c>
      <c r="AX240" s="13" t="s">
        <v>80</v>
      </c>
      <c r="AY240" s="251" t="s">
        <v>161</v>
      </c>
    </row>
    <row r="241" s="14" customFormat="1">
      <c r="A241" s="14"/>
      <c r="B241" s="252"/>
      <c r="C241" s="253"/>
      <c r="D241" s="232" t="s">
        <v>250</v>
      </c>
      <c r="E241" s="254" t="s">
        <v>1</v>
      </c>
      <c r="F241" s="255" t="s">
        <v>253</v>
      </c>
      <c r="G241" s="253"/>
      <c r="H241" s="256">
        <v>35.540999999999997</v>
      </c>
      <c r="I241" s="257"/>
      <c r="J241" s="253"/>
      <c r="K241" s="253"/>
      <c r="L241" s="258"/>
      <c r="M241" s="259"/>
      <c r="N241" s="260"/>
      <c r="O241" s="260"/>
      <c r="P241" s="260"/>
      <c r="Q241" s="260"/>
      <c r="R241" s="260"/>
      <c r="S241" s="260"/>
      <c r="T241" s="261"/>
      <c r="U241" s="14"/>
      <c r="V241" s="14"/>
      <c r="W241" s="14"/>
      <c r="X241" s="14"/>
      <c r="Y241" s="14"/>
      <c r="Z241" s="14"/>
      <c r="AA241" s="14"/>
      <c r="AB241" s="14"/>
      <c r="AC241" s="14"/>
      <c r="AD241" s="14"/>
      <c r="AE241" s="14"/>
      <c r="AT241" s="262" t="s">
        <v>250</v>
      </c>
      <c r="AU241" s="262" t="s">
        <v>90</v>
      </c>
      <c r="AV241" s="14" t="s">
        <v>184</v>
      </c>
      <c r="AW241" s="14" t="s">
        <v>36</v>
      </c>
      <c r="AX241" s="14" t="s">
        <v>88</v>
      </c>
      <c r="AY241" s="262" t="s">
        <v>161</v>
      </c>
    </row>
    <row r="242" s="2" customFormat="1" ht="16.5" customHeight="1">
      <c r="A242" s="39"/>
      <c r="B242" s="40"/>
      <c r="C242" s="219" t="s">
        <v>741</v>
      </c>
      <c r="D242" s="219" t="s">
        <v>164</v>
      </c>
      <c r="E242" s="220" t="s">
        <v>1067</v>
      </c>
      <c r="F242" s="221" t="s">
        <v>1068</v>
      </c>
      <c r="G242" s="222" t="s">
        <v>248</v>
      </c>
      <c r="H242" s="223">
        <v>35.540999999999997</v>
      </c>
      <c r="I242" s="224"/>
      <c r="J242" s="225">
        <f>ROUND(I242*H242,2)</f>
        <v>0</v>
      </c>
      <c r="K242" s="221" t="s">
        <v>168</v>
      </c>
      <c r="L242" s="45"/>
      <c r="M242" s="226" t="s">
        <v>1</v>
      </c>
      <c r="N242" s="227" t="s">
        <v>45</v>
      </c>
      <c r="O242" s="92"/>
      <c r="P242" s="228">
        <f>O242*H242</f>
        <v>0</v>
      </c>
      <c r="Q242" s="228">
        <v>0.00069999999999999999</v>
      </c>
      <c r="R242" s="228">
        <f>Q242*H242</f>
        <v>0.024878699999999997</v>
      </c>
      <c r="S242" s="228">
        <v>0</v>
      </c>
      <c r="T242" s="229">
        <f>S242*H242</f>
        <v>0</v>
      </c>
      <c r="U242" s="39"/>
      <c r="V242" s="39"/>
      <c r="W242" s="39"/>
      <c r="X242" s="39"/>
      <c r="Y242" s="39"/>
      <c r="Z242" s="39"/>
      <c r="AA242" s="39"/>
      <c r="AB242" s="39"/>
      <c r="AC242" s="39"/>
      <c r="AD242" s="39"/>
      <c r="AE242" s="39"/>
      <c r="AR242" s="230" t="s">
        <v>303</v>
      </c>
      <c r="AT242" s="230" t="s">
        <v>164</v>
      </c>
      <c r="AU242" s="230" t="s">
        <v>90</v>
      </c>
      <c r="AY242" s="18" t="s">
        <v>161</v>
      </c>
      <c r="BE242" s="231">
        <f>IF(N242="základní",J242,0)</f>
        <v>0</v>
      </c>
      <c r="BF242" s="231">
        <f>IF(N242="snížená",J242,0)</f>
        <v>0</v>
      </c>
      <c r="BG242" s="231">
        <f>IF(N242="zákl. přenesená",J242,0)</f>
        <v>0</v>
      </c>
      <c r="BH242" s="231">
        <f>IF(N242="sníž. přenesená",J242,0)</f>
        <v>0</v>
      </c>
      <c r="BI242" s="231">
        <f>IF(N242="nulová",J242,0)</f>
        <v>0</v>
      </c>
      <c r="BJ242" s="18" t="s">
        <v>88</v>
      </c>
      <c r="BK242" s="231">
        <f>ROUND(I242*H242,2)</f>
        <v>0</v>
      </c>
      <c r="BL242" s="18" t="s">
        <v>303</v>
      </c>
      <c r="BM242" s="230" t="s">
        <v>1528</v>
      </c>
    </row>
    <row r="243" s="2" customFormat="1" ht="16.5" customHeight="1">
      <c r="A243" s="39"/>
      <c r="B243" s="40"/>
      <c r="C243" s="263" t="s">
        <v>745</v>
      </c>
      <c r="D243" s="263" t="s">
        <v>261</v>
      </c>
      <c r="E243" s="264" t="s">
        <v>1070</v>
      </c>
      <c r="F243" s="265" t="s">
        <v>1071</v>
      </c>
      <c r="G243" s="266" t="s">
        <v>1072</v>
      </c>
      <c r="H243" s="267">
        <v>39.094999999999999</v>
      </c>
      <c r="I243" s="268"/>
      <c r="J243" s="269">
        <f>ROUND(I243*H243,2)</f>
        <v>0</v>
      </c>
      <c r="K243" s="265" t="s">
        <v>168</v>
      </c>
      <c r="L243" s="270"/>
      <c r="M243" s="271" t="s">
        <v>1</v>
      </c>
      <c r="N243" s="272" t="s">
        <v>45</v>
      </c>
      <c r="O243" s="92"/>
      <c r="P243" s="228">
        <f>O243*H243</f>
        <v>0</v>
      </c>
      <c r="Q243" s="228">
        <v>0.001</v>
      </c>
      <c r="R243" s="228">
        <f>Q243*H243</f>
        <v>0.039094999999999998</v>
      </c>
      <c r="S243" s="228">
        <v>0</v>
      </c>
      <c r="T243" s="229">
        <f>S243*H243</f>
        <v>0</v>
      </c>
      <c r="U243" s="39"/>
      <c r="V243" s="39"/>
      <c r="W243" s="39"/>
      <c r="X243" s="39"/>
      <c r="Y243" s="39"/>
      <c r="Z243" s="39"/>
      <c r="AA243" s="39"/>
      <c r="AB243" s="39"/>
      <c r="AC243" s="39"/>
      <c r="AD243" s="39"/>
      <c r="AE243" s="39"/>
      <c r="AR243" s="230" t="s">
        <v>309</v>
      </c>
      <c r="AT243" s="230" t="s">
        <v>261</v>
      </c>
      <c r="AU243" s="230" t="s">
        <v>90</v>
      </c>
      <c r="AY243" s="18" t="s">
        <v>161</v>
      </c>
      <c r="BE243" s="231">
        <f>IF(N243="základní",J243,0)</f>
        <v>0</v>
      </c>
      <c r="BF243" s="231">
        <f>IF(N243="snížená",J243,0)</f>
        <v>0</v>
      </c>
      <c r="BG243" s="231">
        <f>IF(N243="zákl. přenesená",J243,0)</f>
        <v>0</v>
      </c>
      <c r="BH243" s="231">
        <f>IF(N243="sníž. přenesená",J243,0)</f>
        <v>0</v>
      </c>
      <c r="BI243" s="231">
        <f>IF(N243="nulová",J243,0)</f>
        <v>0</v>
      </c>
      <c r="BJ243" s="18" t="s">
        <v>88</v>
      </c>
      <c r="BK243" s="231">
        <f>ROUND(I243*H243,2)</f>
        <v>0</v>
      </c>
      <c r="BL243" s="18" t="s">
        <v>303</v>
      </c>
      <c r="BM243" s="230" t="s">
        <v>1529</v>
      </c>
    </row>
    <row r="244" s="13" customFormat="1">
      <c r="A244" s="13"/>
      <c r="B244" s="241"/>
      <c r="C244" s="242"/>
      <c r="D244" s="232" t="s">
        <v>250</v>
      </c>
      <c r="E244" s="242"/>
      <c r="F244" s="244" t="s">
        <v>1375</v>
      </c>
      <c r="G244" s="242"/>
      <c r="H244" s="245">
        <v>39.094999999999999</v>
      </c>
      <c r="I244" s="246"/>
      <c r="J244" s="242"/>
      <c r="K244" s="242"/>
      <c r="L244" s="247"/>
      <c r="M244" s="248"/>
      <c r="N244" s="249"/>
      <c r="O244" s="249"/>
      <c r="P244" s="249"/>
      <c r="Q244" s="249"/>
      <c r="R244" s="249"/>
      <c r="S244" s="249"/>
      <c r="T244" s="250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  <c r="AT244" s="251" t="s">
        <v>250</v>
      </c>
      <c r="AU244" s="251" t="s">
        <v>90</v>
      </c>
      <c r="AV244" s="13" t="s">
        <v>90</v>
      </c>
      <c r="AW244" s="13" t="s">
        <v>4</v>
      </c>
      <c r="AX244" s="13" t="s">
        <v>88</v>
      </c>
      <c r="AY244" s="251" t="s">
        <v>161</v>
      </c>
    </row>
    <row r="245" s="2" customFormat="1" ht="24.15" customHeight="1">
      <c r="A245" s="39"/>
      <c r="B245" s="40"/>
      <c r="C245" s="219" t="s">
        <v>752</v>
      </c>
      <c r="D245" s="219" t="s">
        <v>164</v>
      </c>
      <c r="E245" s="220" t="s">
        <v>1075</v>
      </c>
      <c r="F245" s="221" t="s">
        <v>1076</v>
      </c>
      <c r="G245" s="222" t="s">
        <v>441</v>
      </c>
      <c r="H245" s="223">
        <v>5.7249999999999996</v>
      </c>
      <c r="I245" s="224"/>
      <c r="J245" s="225">
        <f>ROUND(I245*H245,2)</f>
        <v>0</v>
      </c>
      <c r="K245" s="221" t="s">
        <v>168</v>
      </c>
      <c r="L245" s="45"/>
      <c r="M245" s="226" t="s">
        <v>1</v>
      </c>
      <c r="N245" s="227" t="s">
        <v>45</v>
      </c>
      <c r="O245" s="92"/>
      <c r="P245" s="228">
        <f>O245*H245</f>
        <v>0</v>
      </c>
      <c r="Q245" s="228">
        <v>0</v>
      </c>
      <c r="R245" s="228">
        <f>Q245*H245</f>
        <v>0</v>
      </c>
      <c r="S245" s="228">
        <v>0</v>
      </c>
      <c r="T245" s="229">
        <f>S245*H245</f>
        <v>0</v>
      </c>
      <c r="U245" s="39"/>
      <c r="V245" s="39"/>
      <c r="W245" s="39"/>
      <c r="X245" s="39"/>
      <c r="Y245" s="39"/>
      <c r="Z245" s="39"/>
      <c r="AA245" s="39"/>
      <c r="AB245" s="39"/>
      <c r="AC245" s="39"/>
      <c r="AD245" s="39"/>
      <c r="AE245" s="39"/>
      <c r="AR245" s="230" t="s">
        <v>303</v>
      </c>
      <c r="AT245" s="230" t="s">
        <v>164</v>
      </c>
      <c r="AU245" s="230" t="s">
        <v>90</v>
      </c>
      <c r="AY245" s="18" t="s">
        <v>161</v>
      </c>
      <c r="BE245" s="231">
        <f>IF(N245="základní",J245,0)</f>
        <v>0</v>
      </c>
      <c r="BF245" s="231">
        <f>IF(N245="snížená",J245,0)</f>
        <v>0</v>
      </c>
      <c r="BG245" s="231">
        <f>IF(N245="zákl. přenesená",J245,0)</f>
        <v>0</v>
      </c>
      <c r="BH245" s="231">
        <f>IF(N245="sníž. přenesená",J245,0)</f>
        <v>0</v>
      </c>
      <c r="BI245" s="231">
        <f>IF(N245="nulová",J245,0)</f>
        <v>0</v>
      </c>
      <c r="BJ245" s="18" t="s">
        <v>88</v>
      </c>
      <c r="BK245" s="231">
        <f>ROUND(I245*H245,2)</f>
        <v>0</v>
      </c>
      <c r="BL245" s="18" t="s">
        <v>303</v>
      </c>
      <c r="BM245" s="230" t="s">
        <v>1530</v>
      </c>
    </row>
    <row r="246" s="2" customFormat="1" ht="21.75" customHeight="1">
      <c r="A246" s="39"/>
      <c r="B246" s="40"/>
      <c r="C246" s="219" t="s">
        <v>757</v>
      </c>
      <c r="D246" s="219" t="s">
        <v>164</v>
      </c>
      <c r="E246" s="220" t="s">
        <v>1040</v>
      </c>
      <c r="F246" s="221" t="s">
        <v>1041</v>
      </c>
      <c r="G246" s="222" t="s">
        <v>441</v>
      </c>
      <c r="H246" s="223">
        <v>22.899999999999999</v>
      </c>
      <c r="I246" s="224"/>
      <c r="J246" s="225">
        <f>ROUND(I246*H246,2)</f>
        <v>0</v>
      </c>
      <c r="K246" s="221" t="s">
        <v>168</v>
      </c>
      <c r="L246" s="45"/>
      <c r="M246" s="226" t="s">
        <v>1</v>
      </c>
      <c r="N246" s="227" t="s">
        <v>45</v>
      </c>
      <c r="O246" s="92"/>
      <c r="P246" s="228">
        <f>O246*H246</f>
        <v>0</v>
      </c>
      <c r="Q246" s="228">
        <v>0</v>
      </c>
      <c r="R246" s="228">
        <f>Q246*H246</f>
        <v>0</v>
      </c>
      <c r="S246" s="228">
        <v>0.00029999999999999997</v>
      </c>
      <c r="T246" s="229">
        <f>S246*H246</f>
        <v>0.0068699999999999994</v>
      </c>
      <c r="U246" s="39"/>
      <c r="V246" s="39"/>
      <c r="W246" s="39"/>
      <c r="X246" s="39"/>
      <c r="Y246" s="39"/>
      <c r="Z246" s="39"/>
      <c r="AA246" s="39"/>
      <c r="AB246" s="39"/>
      <c r="AC246" s="39"/>
      <c r="AD246" s="39"/>
      <c r="AE246" s="39"/>
      <c r="AR246" s="230" t="s">
        <v>303</v>
      </c>
      <c r="AT246" s="230" t="s">
        <v>164</v>
      </c>
      <c r="AU246" s="230" t="s">
        <v>90</v>
      </c>
      <c r="AY246" s="18" t="s">
        <v>161</v>
      </c>
      <c r="BE246" s="231">
        <f>IF(N246="základní",J246,0)</f>
        <v>0</v>
      </c>
      <c r="BF246" s="231">
        <f>IF(N246="snížená",J246,0)</f>
        <v>0</v>
      </c>
      <c r="BG246" s="231">
        <f>IF(N246="zákl. přenesená",J246,0)</f>
        <v>0</v>
      </c>
      <c r="BH246" s="231">
        <f>IF(N246="sníž. přenesená",J246,0)</f>
        <v>0</v>
      </c>
      <c r="BI246" s="231">
        <f>IF(N246="nulová",J246,0)</f>
        <v>0</v>
      </c>
      <c r="BJ246" s="18" t="s">
        <v>88</v>
      </c>
      <c r="BK246" s="231">
        <f>ROUND(I246*H246,2)</f>
        <v>0</v>
      </c>
      <c r="BL246" s="18" t="s">
        <v>303</v>
      </c>
      <c r="BM246" s="230" t="s">
        <v>1531</v>
      </c>
    </row>
    <row r="247" s="13" customFormat="1">
      <c r="A247" s="13"/>
      <c r="B247" s="241"/>
      <c r="C247" s="242"/>
      <c r="D247" s="232" t="s">
        <v>250</v>
      </c>
      <c r="E247" s="243" t="s">
        <v>1</v>
      </c>
      <c r="F247" s="244" t="s">
        <v>1363</v>
      </c>
      <c r="G247" s="242"/>
      <c r="H247" s="245">
        <v>22.899999999999999</v>
      </c>
      <c r="I247" s="246"/>
      <c r="J247" s="242"/>
      <c r="K247" s="242"/>
      <c r="L247" s="247"/>
      <c r="M247" s="248"/>
      <c r="N247" s="249"/>
      <c r="O247" s="249"/>
      <c r="P247" s="249"/>
      <c r="Q247" s="249"/>
      <c r="R247" s="249"/>
      <c r="S247" s="249"/>
      <c r="T247" s="250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T247" s="251" t="s">
        <v>250</v>
      </c>
      <c r="AU247" s="251" t="s">
        <v>90</v>
      </c>
      <c r="AV247" s="13" t="s">
        <v>90</v>
      </c>
      <c r="AW247" s="13" t="s">
        <v>36</v>
      </c>
      <c r="AX247" s="13" t="s">
        <v>80</v>
      </c>
      <c r="AY247" s="251" t="s">
        <v>161</v>
      </c>
    </row>
    <row r="248" s="14" customFormat="1">
      <c r="A248" s="14"/>
      <c r="B248" s="252"/>
      <c r="C248" s="253"/>
      <c r="D248" s="232" t="s">
        <v>250</v>
      </c>
      <c r="E248" s="254" t="s">
        <v>1</v>
      </c>
      <c r="F248" s="255" t="s">
        <v>253</v>
      </c>
      <c r="G248" s="253"/>
      <c r="H248" s="256">
        <v>22.899999999999999</v>
      </c>
      <c r="I248" s="257"/>
      <c r="J248" s="253"/>
      <c r="K248" s="253"/>
      <c r="L248" s="258"/>
      <c r="M248" s="259"/>
      <c r="N248" s="260"/>
      <c r="O248" s="260"/>
      <c r="P248" s="260"/>
      <c r="Q248" s="260"/>
      <c r="R248" s="260"/>
      <c r="S248" s="260"/>
      <c r="T248" s="261"/>
      <c r="U248" s="14"/>
      <c r="V248" s="14"/>
      <c r="W248" s="14"/>
      <c r="X248" s="14"/>
      <c r="Y248" s="14"/>
      <c r="Z248" s="14"/>
      <c r="AA248" s="14"/>
      <c r="AB248" s="14"/>
      <c r="AC248" s="14"/>
      <c r="AD248" s="14"/>
      <c r="AE248" s="14"/>
      <c r="AT248" s="262" t="s">
        <v>250</v>
      </c>
      <c r="AU248" s="262" t="s">
        <v>90</v>
      </c>
      <c r="AV248" s="14" t="s">
        <v>184</v>
      </c>
      <c r="AW248" s="14" t="s">
        <v>36</v>
      </c>
      <c r="AX248" s="14" t="s">
        <v>88</v>
      </c>
      <c r="AY248" s="262" t="s">
        <v>161</v>
      </c>
    </row>
    <row r="249" s="2" customFormat="1" ht="24.15" customHeight="1">
      <c r="A249" s="39"/>
      <c r="B249" s="40"/>
      <c r="C249" s="219" t="s">
        <v>761</v>
      </c>
      <c r="D249" s="219" t="s">
        <v>164</v>
      </c>
      <c r="E249" s="220" t="s">
        <v>1078</v>
      </c>
      <c r="F249" s="221" t="s">
        <v>1079</v>
      </c>
      <c r="G249" s="222" t="s">
        <v>441</v>
      </c>
      <c r="H249" s="223">
        <v>22.899999999999999</v>
      </c>
      <c r="I249" s="224"/>
      <c r="J249" s="225">
        <f>ROUND(I249*H249,2)</f>
        <v>0</v>
      </c>
      <c r="K249" s="221" t="s">
        <v>168</v>
      </c>
      <c r="L249" s="45"/>
      <c r="M249" s="226" t="s">
        <v>1</v>
      </c>
      <c r="N249" s="227" t="s">
        <v>45</v>
      </c>
      <c r="O249" s="92"/>
      <c r="P249" s="228">
        <f>O249*H249</f>
        <v>0</v>
      </c>
      <c r="Q249" s="228">
        <v>5.0000000000000002E-05</v>
      </c>
      <c r="R249" s="228">
        <f>Q249*H249</f>
        <v>0.001145</v>
      </c>
      <c r="S249" s="228">
        <v>0</v>
      </c>
      <c r="T249" s="229">
        <f>S249*H249</f>
        <v>0</v>
      </c>
      <c r="U249" s="39"/>
      <c r="V249" s="39"/>
      <c r="W249" s="39"/>
      <c r="X249" s="39"/>
      <c r="Y249" s="39"/>
      <c r="Z249" s="39"/>
      <c r="AA249" s="39"/>
      <c r="AB249" s="39"/>
      <c r="AC249" s="39"/>
      <c r="AD249" s="39"/>
      <c r="AE249" s="39"/>
      <c r="AR249" s="230" t="s">
        <v>303</v>
      </c>
      <c r="AT249" s="230" t="s">
        <v>164</v>
      </c>
      <c r="AU249" s="230" t="s">
        <v>90</v>
      </c>
      <c r="AY249" s="18" t="s">
        <v>161</v>
      </c>
      <c r="BE249" s="231">
        <f>IF(N249="základní",J249,0)</f>
        <v>0</v>
      </c>
      <c r="BF249" s="231">
        <f>IF(N249="snížená",J249,0)</f>
        <v>0</v>
      </c>
      <c r="BG249" s="231">
        <f>IF(N249="zákl. přenesená",J249,0)</f>
        <v>0</v>
      </c>
      <c r="BH249" s="231">
        <f>IF(N249="sníž. přenesená",J249,0)</f>
        <v>0</v>
      </c>
      <c r="BI249" s="231">
        <f>IF(N249="nulová",J249,0)</f>
        <v>0</v>
      </c>
      <c r="BJ249" s="18" t="s">
        <v>88</v>
      </c>
      <c r="BK249" s="231">
        <f>ROUND(I249*H249,2)</f>
        <v>0</v>
      </c>
      <c r="BL249" s="18" t="s">
        <v>303</v>
      </c>
      <c r="BM249" s="230" t="s">
        <v>1532</v>
      </c>
    </row>
    <row r="250" s="2" customFormat="1" ht="37.8" customHeight="1">
      <c r="A250" s="39"/>
      <c r="B250" s="40"/>
      <c r="C250" s="263" t="s">
        <v>767</v>
      </c>
      <c r="D250" s="263" t="s">
        <v>261</v>
      </c>
      <c r="E250" s="264" t="s">
        <v>1378</v>
      </c>
      <c r="F250" s="265" t="s">
        <v>1379</v>
      </c>
      <c r="G250" s="266" t="s">
        <v>248</v>
      </c>
      <c r="H250" s="267">
        <v>42.182000000000002</v>
      </c>
      <c r="I250" s="268"/>
      <c r="J250" s="269">
        <f>ROUND(I250*H250,2)</f>
        <v>0</v>
      </c>
      <c r="K250" s="265" t="s">
        <v>168</v>
      </c>
      <c r="L250" s="270"/>
      <c r="M250" s="271" t="s">
        <v>1</v>
      </c>
      <c r="N250" s="272" t="s">
        <v>45</v>
      </c>
      <c r="O250" s="92"/>
      <c r="P250" s="228">
        <f>O250*H250</f>
        <v>0</v>
      </c>
      <c r="Q250" s="228">
        <v>0.0028999999999999998</v>
      </c>
      <c r="R250" s="228">
        <f>Q250*H250</f>
        <v>0.1223278</v>
      </c>
      <c r="S250" s="228">
        <v>0</v>
      </c>
      <c r="T250" s="229">
        <f>S250*H250</f>
        <v>0</v>
      </c>
      <c r="U250" s="39"/>
      <c r="V250" s="39"/>
      <c r="W250" s="39"/>
      <c r="X250" s="39"/>
      <c r="Y250" s="39"/>
      <c r="Z250" s="39"/>
      <c r="AA250" s="39"/>
      <c r="AB250" s="39"/>
      <c r="AC250" s="39"/>
      <c r="AD250" s="39"/>
      <c r="AE250" s="39"/>
      <c r="AR250" s="230" t="s">
        <v>309</v>
      </c>
      <c r="AT250" s="230" t="s">
        <v>261</v>
      </c>
      <c r="AU250" s="230" t="s">
        <v>90</v>
      </c>
      <c r="AY250" s="18" t="s">
        <v>161</v>
      </c>
      <c r="BE250" s="231">
        <f>IF(N250="základní",J250,0)</f>
        <v>0</v>
      </c>
      <c r="BF250" s="231">
        <f>IF(N250="snížená",J250,0)</f>
        <v>0</v>
      </c>
      <c r="BG250" s="231">
        <f>IF(N250="zákl. přenesená",J250,0)</f>
        <v>0</v>
      </c>
      <c r="BH250" s="231">
        <f>IF(N250="sníž. přenesená",J250,0)</f>
        <v>0</v>
      </c>
      <c r="BI250" s="231">
        <f>IF(N250="nulová",J250,0)</f>
        <v>0</v>
      </c>
      <c r="BJ250" s="18" t="s">
        <v>88</v>
      </c>
      <c r="BK250" s="231">
        <f>ROUND(I250*H250,2)</f>
        <v>0</v>
      </c>
      <c r="BL250" s="18" t="s">
        <v>303</v>
      </c>
      <c r="BM250" s="230" t="s">
        <v>1533</v>
      </c>
    </row>
    <row r="251" s="13" customFormat="1">
      <c r="A251" s="13"/>
      <c r="B251" s="241"/>
      <c r="C251" s="242"/>
      <c r="D251" s="232" t="s">
        <v>250</v>
      </c>
      <c r="E251" s="243" t="s">
        <v>1</v>
      </c>
      <c r="F251" s="244" t="s">
        <v>1381</v>
      </c>
      <c r="G251" s="242"/>
      <c r="H251" s="245">
        <v>35.540999999999997</v>
      </c>
      <c r="I251" s="246"/>
      <c r="J251" s="242"/>
      <c r="K251" s="242"/>
      <c r="L251" s="247"/>
      <c r="M251" s="248"/>
      <c r="N251" s="249"/>
      <c r="O251" s="249"/>
      <c r="P251" s="249"/>
      <c r="Q251" s="249"/>
      <c r="R251" s="249"/>
      <c r="S251" s="249"/>
      <c r="T251" s="250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  <c r="AE251" s="13"/>
      <c r="AT251" s="251" t="s">
        <v>250</v>
      </c>
      <c r="AU251" s="251" t="s">
        <v>90</v>
      </c>
      <c r="AV251" s="13" t="s">
        <v>90</v>
      </c>
      <c r="AW251" s="13" t="s">
        <v>36</v>
      </c>
      <c r="AX251" s="13" t="s">
        <v>80</v>
      </c>
      <c r="AY251" s="251" t="s">
        <v>161</v>
      </c>
    </row>
    <row r="252" s="13" customFormat="1">
      <c r="A252" s="13"/>
      <c r="B252" s="241"/>
      <c r="C252" s="242"/>
      <c r="D252" s="232" t="s">
        <v>250</v>
      </c>
      <c r="E252" s="243" t="s">
        <v>1</v>
      </c>
      <c r="F252" s="244" t="s">
        <v>1382</v>
      </c>
      <c r="G252" s="242"/>
      <c r="H252" s="245">
        <v>2.29</v>
      </c>
      <c r="I252" s="246"/>
      <c r="J252" s="242"/>
      <c r="K252" s="242"/>
      <c r="L252" s="247"/>
      <c r="M252" s="248"/>
      <c r="N252" s="249"/>
      <c r="O252" s="249"/>
      <c r="P252" s="249"/>
      <c r="Q252" s="249"/>
      <c r="R252" s="249"/>
      <c r="S252" s="249"/>
      <c r="T252" s="250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T252" s="251" t="s">
        <v>250</v>
      </c>
      <c r="AU252" s="251" t="s">
        <v>90</v>
      </c>
      <c r="AV252" s="13" t="s">
        <v>90</v>
      </c>
      <c r="AW252" s="13" t="s">
        <v>36</v>
      </c>
      <c r="AX252" s="13" t="s">
        <v>80</v>
      </c>
      <c r="AY252" s="251" t="s">
        <v>161</v>
      </c>
    </row>
    <row r="253" s="14" customFormat="1">
      <c r="A253" s="14"/>
      <c r="B253" s="252"/>
      <c r="C253" s="253"/>
      <c r="D253" s="232" t="s">
        <v>250</v>
      </c>
      <c r="E253" s="254" t="s">
        <v>1</v>
      </c>
      <c r="F253" s="255" t="s">
        <v>253</v>
      </c>
      <c r="G253" s="253"/>
      <c r="H253" s="256">
        <v>37.830999999999996</v>
      </c>
      <c r="I253" s="257"/>
      <c r="J253" s="253"/>
      <c r="K253" s="253"/>
      <c r="L253" s="258"/>
      <c r="M253" s="259"/>
      <c r="N253" s="260"/>
      <c r="O253" s="260"/>
      <c r="P253" s="260"/>
      <c r="Q253" s="260"/>
      <c r="R253" s="260"/>
      <c r="S253" s="260"/>
      <c r="T253" s="261"/>
      <c r="U253" s="14"/>
      <c r="V253" s="14"/>
      <c r="W253" s="14"/>
      <c r="X253" s="14"/>
      <c r="Y253" s="14"/>
      <c r="Z253" s="14"/>
      <c r="AA253" s="14"/>
      <c r="AB253" s="14"/>
      <c r="AC253" s="14"/>
      <c r="AD253" s="14"/>
      <c r="AE253" s="14"/>
      <c r="AT253" s="262" t="s">
        <v>250</v>
      </c>
      <c r="AU253" s="262" t="s">
        <v>90</v>
      </c>
      <c r="AV253" s="14" t="s">
        <v>184</v>
      </c>
      <c r="AW253" s="14" t="s">
        <v>36</v>
      </c>
      <c r="AX253" s="14" t="s">
        <v>88</v>
      </c>
      <c r="AY253" s="262" t="s">
        <v>161</v>
      </c>
    </row>
    <row r="254" s="13" customFormat="1">
      <c r="A254" s="13"/>
      <c r="B254" s="241"/>
      <c r="C254" s="242"/>
      <c r="D254" s="232" t="s">
        <v>250</v>
      </c>
      <c r="E254" s="242"/>
      <c r="F254" s="244" t="s">
        <v>1383</v>
      </c>
      <c r="G254" s="242"/>
      <c r="H254" s="245">
        <v>42.182000000000002</v>
      </c>
      <c r="I254" s="246"/>
      <c r="J254" s="242"/>
      <c r="K254" s="242"/>
      <c r="L254" s="247"/>
      <c r="M254" s="248"/>
      <c r="N254" s="249"/>
      <c r="O254" s="249"/>
      <c r="P254" s="249"/>
      <c r="Q254" s="249"/>
      <c r="R254" s="249"/>
      <c r="S254" s="249"/>
      <c r="T254" s="250"/>
      <c r="U254" s="13"/>
      <c r="V254" s="13"/>
      <c r="W254" s="13"/>
      <c r="X254" s="13"/>
      <c r="Y254" s="13"/>
      <c r="Z254" s="13"/>
      <c r="AA254" s="13"/>
      <c r="AB254" s="13"/>
      <c r="AC254" s="13"/>
      <c r="AD254" s="13"/>
      <c r="AE254" s="13"/>
      <c r="AT254" s="251" t="s">
        <v>250</v>
      </c>
      <c r="AU254" s="251" t="s">
        <v>90</v>
      </c>
      <c r="AV254" s="13" t="s">
        <v>90</v>
      </c>
      <c r="AW254" s="13" t="s">
        <v>4</v>
      </c>
      <c r="AX254" s="13" t="s">
        <v>88</v>
      </c>
      <c r="AY254" s="251" t="s">
        <v>161</v>
      </c>
    </row>
    <row r="255" s="2" customFormat="1" ht="24.15" customHeight="1">
      <c r="A255" s="39"/>
      <c r="B255" s="40"/>
      <c r="C255" s="219" t="s">
        <v>1251</v>
      </c>
      <c r="D255" s="219" t="s">
        <v>164</v>
      </c>
      <c r="E255" s="220" t="s">
        <v>1088</v>
      </c>
      <c r="F255" s="221" t="s">
        <v>1089</v>
      </c>
      <c r="G255" s="222" t="s">
        <v>248</v>
      </c>
      <c r="H255" s="223">
        <v>35.451000000000001</v>
      </c>
      <c r="I255" s="224"/>
      <c r="J255" s="225">
        <f>ROUND(I255*H255,2)</f>
        <v>0</v>
      </c>
      <c r="K255" s="221" t="s">
        <v>168</v>
      </c>
      <c r="L255" s="45"/>
      <c r="M255" s="226" t="s">
        <v>1</v>
      </c>
      <c r="N255" s="227" t="s">
        <v>45</v>
      </c>
      <c r="O255" s="92"/>
      <c r="P255" s="228">
        <f>O255*H255</f>
        <v>0</v>
      </c>
      <c r="Q255" s="228">
        <v>0</v>
      </c>
      <c r="R255" s="228">
        <f>Q255*H255</f>
        <v>0</v>
      </c>
      <c r="S255" s="228">
        <v>0</v>
      </c>
      <c r="T255" s="229">
        <f>S255*H255</f>
        <v>0</v>
      </c>
      <c r="U255" s="39"/>
      <c r="V255" s="39"/>
      <c r="W255" s="39"/>
      <c r="X255" s="39"/>
      <c r="Y255" s="39"/>
      <c r="Z255" s="39"/>
      <c r="AA255" s="39"/>
      <c r="AB255" s="39"/>
      <c r="AC255" s="39"/>
      <c r="AD255" s="39"/>
      <c r="AE255" s="39"/>
      <c r="AR255" s="230" t="s">
        <v>303</v>
      </c>
      <c r="AT255" s="230" t="s">
        <v>164</v>
      </c>
      <c r="AU255" s="230" t="s">
        <v>90</v>
      </c>
      <c r="AY255" s="18" t="s">
        <v>161</v>
      </c>
      <c r="BE255" s="231">
        <f>IF(N255="základní",J255,0)</f>
        <v>0</v>
      </c>
      <c r="BF255" s="231">
        <f>IF(N255="snížená",J255,0)</f>
        <v>0</v>
      </c>
      <c r="BG255" s="231">
        <f>IF(N255="zákl. přenesená",J255,0)</f>
        <v>0</v>
      </c>
      <c r="BH255" s="231">
        <f>IF(N255="sníž. přenesená",J255,0)</f>
        <v>0</v>
      </c>
      <c r="BI255" s="231">
        <f>IF(N255="nulová",J255,0)</f>
        <v>0</v>
      </c>
      <c r="BJ255" s="18" t="s">
        <v>88</v>
      </c>
      <c r="BK255" s="231">
        <f>ROUND(I255*H255,2)</f>
        <v>0</v>
      </c>
      <c r="BL255" s="18" t="s">
        <v>303</v>
      </c>
      <c r="BM255" s="230" t="s">
        <v>1534</v>
      </c>
    </row>
    <row r="256" s="2" customFormat="1" ht="33" customHeight="1">
      <c r="A256" s="39"/>
      <c r="B256" s="40"/>
      <c r="C256" s="219" t="s">
        <v>1255</v>
      </c>
      <c r="D256" s="219" t="s">
        <v>164</v>
      </c>
      <c r="E256" s="220" t="s">
        <v>1091</v>
      </c>
      <c r="F256" s="221" t="s">
        <v>1092</v>
      </c>
      <c r="G256" s="222" t="s">
        <v>248</v>
      </c>
      <c r="H256" s="223">
        <v>35.451000000000001</v>
      </c>
      <c r="I256" s="224"/>
      <c r="J256" s="225">
        <f>ROUND(I256*H256,2)</f>
        <v>0</v>
      </c>
      <c r="K256" s="221" t="s">
        <v>168</v>
      </c>
      <c r="L256" s="45"/>
      <c r="M256" s="226" t="s">
        <v>1</v>
      </c>
      <c r="N256" s="227" t="s">
        <v>45</v>
      </c>
      <c r="O256" s="92"/>
      <c r="P256" s="228">
        <f>O256*H256</f>
        <v>0</v>
      </c>
      <c r="Q256" s="228">
        <v>0.00010000000000000001</v>
      </c>
      <c r="R256" s="228">
        <f>Q256*H256</f>
        <v>0.0035451000000000002</v>
      </c>
      <c r="S256" s="228">
        <v>0</v>
      </c>
      <c r="T256" s="229">
        <f>S256*H256</f>
        <v>0</v>
      </c>
      <c r="U256" s="39"/>
      <c r="V256" s="39"/>
      <c r="W256" s="39"/>
      <c r="X256" s="39"/>
      <c r="Y256" s="39"/>
      <c r="Z256" s="39"/>
      <c r="AA256" s="39"/>
      <c r="AB256" s="39"/>
      <c r="AC256" s="39"/>
      <c r="AD256" s="39"/>
      <c r="AE256" s="39"/>
      <c r="AR256" s="230" t="s">
        <v>303</v>
      </c>
      <c r="AT256" s="230" t="s">
        <v>164</v>
      </c>
      <c r="AU256" s="230" t="s">
        <v>90</v>
      </c>
      <c r="AY256" s="18" t="s">
        <v>161</v>
      </c>
      <c r="BE256" s="231">
        <f>IF(N256="základní",J256,0)</f>
        <v>0</v>
      </c>
      <c r="BF256" s="231">
        <f>IF(N256="snížená",J256,0)</f>
        <v>0</v>
      </c>
      <c r="BG256" s="231">
        <f>IF(N256="zákl. přenesená",J256,0)</f>
        <v>0</v>
      </c>
      <c r="BH256" s="231">
        <f>IF(N256="sníž. přenesená",J256,0)</f>
        <v>0</v>
      </c>
      <c r="BI256" s="231">
        <f>IF(N256="nulová",J256,0)</f>
        <v>0</v>
      </c>
      <c r="BJ256" s="18" t="s">
        <v>88</v>
      </c>
      <c r="BK256" s="231">
        <f>ROUND(I256*H256,2)</f>
        <v>0</v>
      </c>
      <c r="BL256" s="18" t="s">
        <v>303</v>
      </c>
      <c r="BM256" s="230" t="s">
        <v>1535</v>
      </c>
    </row>
    <row r="257" s="2" customFormat="1" ht="16.5" customHeight="1">
      <c r="A257" s="39"/>
      <c r="B257" s="40"/>
      <c r="C257" s="219" t="s">
        <v>1259</v>
      </c>
      <c r="D257" s="219" t="s">
        <v>164</v>
      </c>
      <c r="E257" s="220" t="s">
        <v>1094</v>
      </c>
      <c r="F257" s="221" t="s">
        <v>1095</v>
      </c>
      <c r="G257" s="222" t="s">
        <v>248</v>
      </c>
      <c r="H257" s="223">
        <v>35.451000000000001</v>
      </c>
      <c r="I257" s="224"/>
      <c r="J257" s="225">
        <f>ROUND(I257*H257,2)</f>
        <v>0</v>
      </c>
      <c r="K257" s="221" t="s">
        <v>168</v>
      </c>
      <c r="L257" s="45"/>
      <c r="M257" s="226" t="s">
        <v>1</v>
      </c>
      <c r="N257" s="227" t="s">
        <v>45</v>
      </c>
      <c r="O257" s="92"/>
      <c r="P257" s="228">
        <f>O257*H257</f>
        <v>0</v>
      </c>
      <c r="Q257" s="228">
        <v>3.0000000000000001E-05</v>
      </c>
      <c r="R257" s="228">
        <f>Q257*H257</f>
        <v>0.00106353</v>
      </c>
      <c r="S257" s="228">
        <v>0</v>
      </c>
      <c r="T257" s="229">
        <f>S257*H257</f>
        <v>0</v>
      </c>
      <c r="U257" s="39"/>
      <c r="V257" s="39"/>
      <c r="W257" s="39"/>
      <c r="X257" s="39"/>
      <c r="Y257" s="39"/>
      <c r="Z257" s="39"/>
      <c r="AA257" s="39"/>
      <c r="AB257" s="39"/>
      <c r="AC257" s="39"/>
      <c r="AD257" s="39"/>
      <c r="AE257" s="39"/>
      <c r="AR257" s="230" t="s">
        <v>303</v>
      </c>
      <c r="AT257" s="230" t="s">
        <v>164</v>
      </c>
      <c r="AU257" s="230" t="s">
        <v>90</v>
      </c>
      <c r="AY257" s="18" t="s">
        <v>161</v>
      </c>
      <c r="BE257" s="231">
        <f>IF(N257="základní",J257,0)</f>
        <v>0</v>
      </c>
      <c r="BF257" s="231">
        <f>IF(N257="snížená",J257,0)</f>
        <v>0</v>
      </c>
      <c r="BG257" s="231">
        <f>IF(N257="zákl. přenesená",J257,0)</f>
        <v>0</v>
      </c>
      <c r="BH257" s="231">
        <f>IF(N257="sníž. přenesená",J257,0)</f>
        <v>0</v>
      </c>
      <c r="BI257" s="231">
        <f>IF(N257="nulová",J257,0)</f>
        <v>0</v>
      </c>
      <c r="BJ257" s="18" t="s">
        <v>88</v>
      </c>
      <c r="BK257" s="231">
        <f>ROUND(I257*H257,2)</f>
        <v>0</v>
      </c>
      <c r="BL257" s="18" t="s">
        <v>303</v>
      </c>
      <c r="BM257" s="230" t="s">
        <v>1536</v>
      </c>
    </row>
    <row r="258" s="2" customFormat="1" ht="24.15" customHeight="1">
      <c r="A258" s="39"/>
      <c r="B258" s="40"/>
      <c r="C258" s="219" t="s">
        <v>772</v>
      </c>
      <c r="D258" s="219" t="s">
        <v>164</v>
      </c>
      <c r="E258" s="220" t="s">
        <v>1097</v>
      </c>
      <c r="F258" s="221" t="s">
        <v>1098</v>
      </c>
      <c r="G258" s="222" t="s">
        <v>362</v>
      </c>
      <c r="H258" s="283"/>
      <c r="I258" s="224"/>
      <c r="J258" s="225">
        <f>ROUND(I258*H258,2)</f>
        <v>0</v>
      </c>
      <c r="K258" s="221" t="s">
        <v>168</v>
      </c>
      <c r="L258" s="45"/>
      <c r="M258" s="226" t="s">
        <v>1</v>
      </c>
      <c r="N258" s="227" t="s">
        <v>45</v>
      </c>
      <c r="O258" s="92"/>
      <c r="P258" s="228">
        <f>O258*H258</f>
        <v>0</v>
      </c>
      <c r="Q258" s="228">
        <v>0</v>
      </c>
      <c r="R258" s="228">
        <f>Q258*H258</f>
        <v>0</v>
      </c>
      <c r="S258" s="228">
        <v>0</v>
      </c>
      <c r="T258" s="229">
        <f>S258*H258</f>
        <v>0</v>
      </c>
      <c r="U258" s="39"/>
      <c r="V258" s="39"/>
      <c r="W258" s="39"/>
      <c r="X258" s="39"/>
      <c r="Y258" s="39"/>
      <c r="Z258" s="39"/>
      <c r="AA258" s="39"/>
      <c r="AB258" s="39"/>
      <c r="AC258" s="39"/>
      <c r="AD258" s="39"/>
      <c r="AE258" s="39"/>
      <c r="AR258" s="230" t="s">
        <v>303</v>
      </c>
      <c r="AT258" s="230" t="s">
        <v>164</v>
      </c>
      <c r="AU258" s="230" t="s">
        <v>90</v>
      </c>
      <c r="AY258" s="18" t="s">
        <v>161</v>
      </c>
      <c r="BE258" s="231">
        <f>IF(N258="základní",J258,0)</f>
        <v>0</v>
      </c>
      <c r="BF258" s="231">
        <f>IF(N258="snížená",J258,0)</f>
        <v>0</v>
      </c>
      <c r="BG258" s="231">
        <f>IF(N258="zákl. přenesená",J258,0)</f>
        <v>0</v>
      </c>
      <c r="BH258" s="231">
        <f>IF(N258="sníž. přenesená",J258,0)</f>
        <v>0</v>
      </c>
      <c r="BI258" s="231">
        <f>IF(N258="nulová",J258,0)</f>
        <v>0</v>
      </c>
      <c r="BJ258" s="18" t="s">
        <v>88</v>
      </c>
      <c r="BK258" s="231">
        <f>ROUND(I258*H258,2)</f>
        <v>0</v>
      </c>
      <c r="BL258" s="18" t="s">
        <v>303</v>
      </c>
      <c r="BM258" s="230" t="s">
        <v>1537</v>
      </c>
    </row>
    <row r="259" s="2" customFormat="1" ht="33" customHeight="1">
      <c r="A259" s="39"/>
      <c r="B259" s="40"/>
      <c r="C259" s="219" t="s">
        <v>777</v>
      </c>
      <c r="D259" s="219" t="s">
        <v>164</v>
      </c>
      <c r="E259" s="220" t="s">
        <v>1100</v>
      </c>
      <c r="F259" s="221" t="s">
        <v>1101</v>
      </c>
      <c r="G259" s="222" t="s">
        <v>362</v>
      </c>
      <c r="H259" s="283"/>
      <c r="I259" s="224"/>
      <c r="J259" s="225">
        <f>ROUND(I259*H259,2)</f>
        <v>0</v>
      </c>
      <c r="K259" s="221" t="s">
        <v>168</v>
      </c>
      <c r="L259" s="45"/>
      <c r="M259" s="226" t="s">
        <v>1</v>
      </c>
      <c r="N259" s="227" t="s">
        <v>45</v>
      </c>
      <c r="O259" s="92"/>
      <c r="P259" s="228">
        <f>O259*H259</f>
        <v>0</v>
      </c>
      <c r="Q259" s="228">
        <v>0</v>
      </c>
      <c r="R259" s="228">
        <f>Q259*H259</f>
        <v>0</v>
      </c>
      <c r="S259" s="228">
        <v>0</v>
      </c>
      <c r="T259" s="229">
        <f>S259*H259</f>
        <v>0</v>
      </c>
      <c r="U259" s="39"/>
      <c r="V259" s="39"/>
      <c r="W259" s="39"/>
      <c r="X259" s="39"/>
      <c r="Y259" s="39"/>
      <c r="Z259" s="39"/>
      <c r="AA259" s="39"/>
      <c r="AB259" s="39"/>
      <c r="AC259" s="39"/>
      <c r="AD259" s="39"/>
      <c r="AE259" s="39"/>
      <c r="AR259" s="230" t="s">
        <v>303</v>
      </c>
      <c r="AT259" s="230" t="s">
        <v>164</v>
      </c>
      <c r="AU259" s="230" t="s">
        <v>90</v>
      </c>
      <c r="AY259" s="18" t="s">
        <v>161</v>
      </c>
      <c r="BE259" s="231">
        <f>IF(N259="základní",J259,0)</f>
        <v>0</v>
      </c>
      <c r="BF259" s="231">
        <f>IF(N259="snížená",J259,0)</f>
        <v>0</v>
      </c>
      <c r="BG259" s="231">
        <f>IF(N259="zákl. přenesená",J259,0)</f>
        <v>0</v>
      </c>
      <c r="BH259" s="231">
        <f>IF(N259="sníž. přenesená",J259,0)</f>
        <v>0</v>
      </c>
      <c r="BI259" s="231">
        <f>IF(N259="nulová",J259,0)</f>
        <v>0</v>
      </c>
      <c r="BJ259" s="18" t="s">
        <v>88</v>
      </c>
      <c r="BK259" s="231">
        <f>ROUND(I259*H259,2)</f>
        <v>0</v>
      </c>
      <c r="BL259" s="18" t="s">
        <v>303</v>
      </c>
      <c r="BM259" s="230" t="s">
        <v>1538</v>
      </c>
    </row>
    <row r="260" s="13" customFormat="1">
      <c r="A260" s="13"/>
      <c r="B260" s="241"/>
      <c r="C260" s="242"/>
      <c r="D260" s="232" t="s">
        <v>250</v>
      </c>
      <c r="E260" s="242"/>
      <c r="F260" s="244" t="s">
        <v>1389</v>
      </c>
      <c r="G260" s="242"/>
      <c r="H260" s="245">
        <v>4301.9679999999998</v>
      </c>
      <c r="I260" s="246"/>
      <c r="J260" s="242"/>
      <c r="K260" s="242"/>
      <c r="L260" s="247"/>
      <c r="M260" s="248"/>
      <c r="N260" s="249"/>
      <c r="O260" s="249"/>
      <c r="P260" s="249"/>
      <c r="Q260" s="249"/>
      <c r="R260" s="249"/>
      <c r="S260" s="249"/>
      <c r="T260" s="250"/>
      <c r="U260" s="13"/>
      <c r="V260" s="13"/>
      <c r="W260" s="13"/>
      <c r="X260" s="13"/>
      <c r="Y260" s="13"/>
      <c r="Z260" s="13"/>
      <c r="AA260" s="13"/>
      <c r="AB260" s="13"/>
      <c r="AC260" s="13"/>
      <c r="AD260" s="13"/>
      <c r="AE260" s="13"/>
      <c r="AT260" s="251" t="s">
        <v>250</v>
      </c>
      <c r="AU260" s="251" t="s">
        <v>90</v>
      </c>
      <c r="AV260" s="13" t="s">
        <v>90</v>
      </c>
      <c r="AW260" s="13" t="s">
        <v>4</v>
      </c>
      <c r="AX260" s="13" t="s">
        <v>88</v>
      </c>
      <c r="AY260" s="251" t="s">
        <v>161</v>
      </c>
    </row>
    <row r="261" s="12" customFormat="1" ht="22.8" customHeight="1">
      <c r="A261" s="12"/>
      <c r="B261" s="203"/>
      <c r="C261" s="204"/>
      <c r="D261" s="205" t="s">
        <v>79</v>
      </c>
      <c r="E261" s="217" t="s">
        <v>1104</v>
      </c>
      <c r="F261" s="217" t="s">
        <v>1105</v>
      </c>
      <c r="G261" s="204"/>
      <c r="H261" s="204"/>
      <c r="I261" s="207"/>
      <c r="J261" s="218">
        <f>BK261</f>
        <v>0</v>
      </c>
      <c r="K261" s="204"/>
      <c r="L261" s="209"/>
      <c r="M261" s="210"/>
      <c r="N261" s="211"/>
      <c r="O261" s="211"/>
      <c r="P261" s="212">
        <f>SUM(P262:P289)</f>
        <v>0</v>
      </c>
      <c r="Q261" s="211"/>
      <c r="R261" s="212">
        <f>SUM(R262:R289)</f>
        <v>0.52393696000000001</v>
      </c>
      <c r="S261" s="211"/>
      <c r="T261" s="213">
        <f>SUM(T262:T289)</f>
        <v>0.51532450000000007</v>
      </c>
      <c r="U261" s="12"/>
      <c r="V261" s="12"/>
      <c r="W261" s="12"/>
      <c r="X261" s="12"/>
      <c r="Y261" s="12"/>
      <c r="Z261" s="12"/>
      <c r="AA261" s="12"/>
      <c r="AB261" s="12"/>
      <c r="AC261" s="12"/>
      <c r="AD261" s="12"/>
      <c r="AE261" s="12"/>
      <c r="AR261" s="214" t="s">
        <v>90</v>
      </c>
      <c r="AT261" s="215" t="s">
        <v>79</v>
      </c>
      <c r="AU261" s="215" t="s">
        <v>88</v>
      </c>
      <c r="AY261" s="214" t="s">
        <v>161</v>
      </c>
      <c r="BK261" s="216">
        <f>SUM(BK262:BK289)</f>
        <v>0</v>
      </c>
    </row>
    <row r="262" s="2" customFormat="1" ht="16.5" customHeight="1">
      <c r="A262" s="39"/>
      <c r="B262" s="40"/>
      <c r="C262" s="219" t="s">
        <v>783</v>
      </c>
      <c r="D262" s="219" t="s">
        <v>164</v>
      </c>
      <c r="E262" s="220" t="s">
        <v>1107</v>
      </c>
      <c r="F262" s="221" t="s">
        <v>1108</v>
      </c>
      <c r="G262" s="222" t="s">
        <v>248</v>
      </c>
      <c r="H262" s="223">
        <v>12.484</v>
      </c>
      <c r="I262" s="224"/>
      <c r="J262" s="225">
        <f>ROUND(I262*H262,2)</f>
        <v>0</v>
      </c>
      <c r="K262" s="221" t="s">
        <v>168</v>
      </c>
      <c r="L262" s="45"/>
      <c r="M262" s="226" t="s">
        <v>1</v>
      </c>
      <c r="N262" s="227" t="s">
        <v>45</v>
      </c>
      <c r="O262" s="92"/>
      <c r="P262" s="228">
        <f>O262*H262</f>
        <v>0</v>
      </c>
      <c r="Q262" s="228">
        <v>0</v>
      </c>
      <c r="R262" s="228">
        <f>Q262*H262</f>
        <v>0</v>
      </c>
      <c r="S262" s="228">
        <v>0</v>
      </c>
      <c r="T262" s="229">
        <f>S262*H262</f>
        <v>0</v>
      </c>
      <c r="U262" s="39"/>
      <c r="V262" s="39"/>
      <c r="W262" s="39"/>
      <c r="X262" s="39"/>
      <c r="Y262" s="39"/>
      <c r="Z262" s="39"/>
      <c r="AA262" s="39"/>
      <c r="AB262" s="39"/>
      <c r="AC262" s="39"/>
      <c r="AD262" s="39"/>
      <c r="AE262" s="39"/>
      <c r="AR262" s="230" t="s">
        <v>303</v>
      </c>
      <c r="AT262" s="230" t="s">
        <v>164</v>
      </c>
      <c r="AU262" s="230" t="s">
        <v>90</v>
      </c>
      <c r="AY262" s="18" t="s">
        <v>161</v>
      </c>
      <c r="BE262" s="231">
        <f>IF(N262="základní",J262,0)</f>
        <v>0</v>
      </c>
      <c r="BF262" s="231">
        <f>IF(N262="snížená",J262,0)</f>
        <v>0</v>
      </c>
      <c r="BG262" s="231">
        <f>IF(N262="zákl. přenesená",J262,0)</f>
        <v>0</v>
      </c>
      <c r="BH262" s="231">
        <f>IF(N262="sníž. přenesená",J262,0)</f>
        <v>0</v>
      </c>
      <c r="BI262" s="231">
        <f>IF(N262="nulová",J262,0)</f>
        <v>0</v>
      </c>
      <c r="BJ262" s="18" t="s">
        <v>88</v>
      </c>
      <c r="BK262" s="231">
        <f>ROUND(I262*H262,2)</f>
        <v>0</v>
      </c>
      <c r="BL262" s="18" t="s">
        <v>303</v>
      </c>
      <c r="BM262" s="230" t="s">
        <v>1539</v>
      </c>
    </row>
    <row r="263" s="13" customFormat="1">
      <c r="A263" s="13"/>
      <c r="B263" s="241"/>
      <c r="C263" s="242"/>
      <c r="D263" s="232" t="s">
        <v>250</v>
      </c>
      <c r="E263" s="243" t="s">
        <v>1</v>
      </c>
      <c r="F263" s="244" t="s">
        <v>1540</v>
      </c>
      <c r="G263" s="242"/>
      <c r="H263" s="245">
        <v>12.484</v>
      </c>
      <c r="I263" s="246"/>
      <c r="J263" s="242"/>
      <c r="K263" s="242"/>
      <c r="L263" s="247"/>
      <c r="M263" s="248"/>
      <c r="N263" s="249"/>
      <c r="O263" s="249"/>
      <c r="P263" s="249"/>
      <c r="Q263" s="249"/>
      <c r="R263" s="249"/>
      <c r="S263" s="249"/>
      <c r="T263" s="250"/>
      <c r="U263" s="13"/>
      <c r="V263" s="13"/>
      <c r="W263" s="13"/>
      <c r="X263" s="13"/>
      <c r="Y263" s="13"/>
      <c r="Z263" s="13"/>
      <c r="AA263" s="13"/>
      <c r="AB263" s="13"/>
      <c r="AC263" s="13"/>
      <c r="AD263" s="13"/>
      <c r="AE263" s="13"/>
      <c r="AT263" s="251" t="s">
        <v>250</v>
      </c>
      <c r="AU263" s="251" t="s">
        <v>90</v>
      </c>
      <c r="AV263" s="13" t="s">
        <v>90</v>
      </c>
      <c r="AW263" s="13" t="s">
        <v>36</v>
      </c>
      <c r="AX263" s="13" t="s">
        <v>80</v>
      </c>
      <c r="AY263" s="251" t="s">
        <v>161</v>
      </c>
    </row>
    <row r="264" s="14" customFormat="1">
      <c r="A264" s="14"/>
      <c r="B264" s="252"/>
      <c r="C264" s="253"/>
      <c r="D264" s="232" t="s">
        <v>250</v>
      </c>
      <c r="E264" s="254" t="s">
        <v>1</v>
      </c>
      <c r="F264" s="255" t="s">
        <v>253</v>
      </c>
      <c r="G264" s="253"/>
      <c r="H264" s="256">
        <v>12.484</v>
      </c>
      <c r="I264" s="257"/>
      <c r="J264" s="253"/>
      <c r="K264" s="253"/>
      <c r="L264" s="258"/>
      <c r="M264" s="259"/>
      <c r="N264" s="260"/>
      <c r="O264" s="260"/>
      <c r="P264" s="260"/>
      <c r="Q264" s="260"/>
      <c r="R264" s="260"/>
      <c r="S264" s="260"/>
      <c r="T264" s="261"/>
      <c r="U264" s="14"/>
      <c r="V264" s="14"/>
      <c r="W264" s="14"/>
      <c r="X264" s="14"/>
      <c r="Y264" s="14"/>
      <c r="Z264" s="14"/>
      <c r="AA264" s="14"/>
      <c r="AB264" s="14"/>
      <c r="AC264" s="14"/>
      <c r="AD264" s="14"/>
      <c r="AE264" s="14"/>
      <c r="AT264" s="262" t="s">
        <v>250</v>
      </c>
      <c r="AU264" s="262" t="s">
        <v>90</v>
      </c>
      <c r="AV264" s="14" t="s">
        <v>184</v>
      </c>
      <c r="AW264" s="14" t="s">
        <v>36</v>
      </c>
      <c r="AX264" s="14" t="s">
        <v>88</v>
      </c>
      <c r="AY264" s="262" t="s">
        <v>161</v>
      </c>
    </row>
    <row r="265" s="2" customFormat="1" ht="16.5" customHeight="1">
      <c r="A265" s="39"/>
      <c r="B265" s="40"/>
      <c r="C265" s="219" t="s">
        <v>791</v>
      </c>
      <c r="D265" s="219" t="s">
        <v>164</v>
      </c>
      <c r="E265" s="220" t="s">
        <v>1111</v>
      </c>
      <c r="F265" s="221" t="s">
        <v>1112</v>
      </c>
      <c r="G265" s="222" t="s">
        <v>248</v>
      </c>
      <c r="H265" s="223">
        <v>12.484</v>
      </c>
      <c r="I265" s="224"/>
      <c r="J265" s="225">
        <f>ROUND(I265*H265,2)</f>
        <v>0</v>
      </c>
      <c r="K265" s="221" t="s">
        <v>168</v>
      </c>
      <c r="L265" s="45"/>
      <c r="M265" s="226" t="s">
        <v>1</v>
      </c>
      <c r="N265" s="227" t="s">
        <v>45</v>
      </c>
      <c r="O265" s="92"/>
      <c r="P265" s="228">
        <f>O265*H265</f>
        <v>0</v>
      </c>
      <c r="Q265" s="228">
        <v>0.00029999999999999997</v>
      </c>
      <c r="R265" s="228">
        <f>Q265*H265</f>
        <v>0.0037451999999999997</v>
      </c>
      <c r="S265" s="228">
        <v>0</v>
      </c>
      <c r="T265" s="229">
        <f>S265*H265</f>
        <v>0</v>
      </c>
      <c r="U265" s="39"/>
      <c r="V265" s="39"/>
      <c r="W265" s="39"/>
      <c r="X265" s="39"/>
      <c r="Y265" s="39"/>
      <c r="Z265" s="39"/>
      <c r="AA265" s="39"/>
      <c r="AB265" s="39"/>
      <c r="AC265" s="39"/>
      <c r="AD265" s="39"/>
      <c r="AE265" s="39"/>
      <c r="AR265" s="230" t="s">
        <v>303</v>
      </c>
      <c r="AT265" s="230" t="s">
        <v>164</v>
      </c>
      <c r="AU265" s="230" t="s">
        <v>90</v>
      </c>
      <c r="AY265" s="18" t="s">
        <v>161</v>
      </c>
      <c r="BE265" s="231">
        <f>IF(N265="základní",J265,0)</f>
        <v>0</v>
      </c>
      <c r="BF265" s="231">
        <f>IF(N265="snížená",J265,0)</f>
        <v>0</v>
      </c>
      <c r="BG265" s="231">
        <f>IF(N265="zákl. přenesená",J265,0)</f>
        <v>0</v>
      </c>
      <c r="BH265" s="231">
        <f>IF(N265="sníž. přenesená",J265,0)</f>
        <v>0</v>
      </c>
      <c r="BI265" s="231">
        <f>IF(N265="nulová",J265,0)</f>
        <v>0</v>
      </c>
      <c r="BJ265" s="18" t="s">
        <v>88</v>
      </c>
      <c r="BK265" s="231">
        <f>ROUND(I265*H265,2)</f>
        <v>0</v>
      </c>
      <c r="BL265" s="18" t="s">
        <v>303</v>
      </c>
      <c r="BM265" s="230" t="s">
        <v>1541</v>
      </c>
    </row>
    <row r="266" s="2" customFormat="1" ht="24.15" customHeight="1">
      <c r="A266" s="39"/>
      <c r="B266" s="40"/>
      <c r="C266" s="219" t="s">
        <v>796</v>
      </c>
      <c r="D266" s="219" t="s">
        <v>164</v>
      </c>
      <c r="E266" s="220" t="s">
        <v>1115</v>
      </c>
      <c r="F266" s="221" t="s">
        <v>1116</v>
      </c>
      <c r="G266" s="222" t="s">
        <v>248</v>
      </c>
      <c r="H266" s="223">
        <v>12.484</v>
      </c>
      <c r="I266" s="224"/>
      <c r="J266" s="225">
        <f>ROUND(I266*H266,2)</f>
        <v>0</v>
      </c>
      <c r="K266" s="221" t="s">
        <v>168</v>
      </c>
      <c r="L266" s="45"/>
      <c r="M266" s="226" t="s">
        <v>1</v>
      </c>
      <c r="N266" s="227" t="s">
        <v>45</v>
      </c>
      <c r="O266" s="92"/>
      <c r="P266" s="228">
        <f>O266*H266</f>
        <v>0</v>
      </c>
      <c r="Q266" s="228">
        <v>0.0015</v>
      </c>
      <c r="R266" s="228">
        <f>Q266*H266</f>
        <v>0.018726</v>
      </c>
      <c r="S266" s="228">
        <v>0</v>
      </c>
      <c r="T266" s="229">
        <f>S266*H266</f>
        <v>0</v>
      </c>
      <c r="U266" s="39"/>
      <c r="V266" s="39"/>
      <c r="W266" s="39"/>
      <c r="X266" s="39"/>
      <c r="Y266" s="39"/>
      <c r="Z266" s="39"/>
      <c r="AA266" s="39"/>
      <c r="AB266" s="39"/>
      <c r="AC266" s="39"/>
      <c r="AD266" s="39"/>
      <c r="AE266" s="39"/>
      <c r="AR266" s="230" t="s">
        <v>303</v>
      </c>
      <c r="AT266" s="230" t="s">
        <v>164</v>
      </c>
      <c r="AU266" s="230" t="s">
        <v>90</v>
      </c>
      <c r="AY266" s="18" t="s">
        <v>161</v>
      </c>
      <c r="BE266" s="231">
        <f>IF(N266="základní",J266,0)</f>
        <v>0</v>
      </c>
      <c r="BF266" s="231">
        <f>IF(N266="snížená",J266,0)</f>
        <v>0</v>
      </c>
      <c r="BG266" s="231">
        <f>IF(N266="zákl. přenesená",J266,0)</f>
        <v>0</v>
      </c>
      <c r="BH266" s="231">
        <f>IF(N266="sníž. přenesená",J266,0)</f>
        <v>0</v>
      </c>
      <c r="BI266" s="231">
        <f>IF(N266="nulová",J266,0)</f>
        <v>0</v>
      </c>
      <c r="BJ266" s="18" t="s">
        <v>88</v>
      </c>
      <c r="BK266" s="231">
        <f>ROUND(I266*H266,2)</f>
        <v>0</v>
      </c>
      <c r="BL266" s="18" t="s">
        <v>303</v>
      </c>
      <c r="BM266" s="230" t="s">
        <v>1542</v>
      </c>
    </row>
    <row r="267" s="2" customFormat="1" ht="16.5" customHeight="1">
      <c r="A267" s="39"/>
      <c r="B267" s="40"/>
      <c r="C267" s="219" t="s">
        <v>800</v>
      </c>
      <c r="D267" s="219" t="s">
        <v>164</v>
      </c>
      <c r="E267" s="220" t="s">
        <v>1119</v>
      </c>
      <c r="F267" s="221" t="s">
        <v>1120</v>
      </c>
      <c r="G267" s="222" t="s">
        <v>256</v>
      </c>
      <c r="H267" s="223">
        <v>2</v>
      </c>
      <c r="I267" s="224"/>
      <c r="J267" s="225">
        <f>ROUND(I267*H267,2)</f>
        <v>0</v>
      </c>
      <c r="K267" s="221" t="s">
        <v>168</v>
      </c>
      <c r="L267" s="45"/>
      <c r="M267" s="226" t="s">
        <v>1</v>
      </c>
      <c r="N267" s="227" t="s">
        <v>45</v>
      </c>
      <c r="O267" s="92"/>
      <c r="P267" s="228">
        <f>O267*H267</f>
        <v>0</v>
      </c>
      <c r="Q267" s="228">
        <v>0.00021000000000000001</v>
      </c>
      <c r="R267" s="228">
        <f>Q267*H267</f>
        <v>0.00042000000000000002</v>
      </c>
      <c r="S267" s="228">
        <v>0</v>
      </c>
      <c r="T267" s="229">
        <f>S267*H267</f>
        <v>0</v>
      </c>
      <c r="U267" s="39"/>
      <c r="V267" s="39"/>
      <c r="W267" s="39"/>
      <c r="X267" s="39"/>
      <c r="Y267" s="39"/>
      <c r="Z267" s="39"/>
      <c r="AA267" s="39"/>
      <c r="AB267" s="39"/>
      <c r="AC267" s="39"/>
      <c r="AD267" s="39"/>
      <c r="AE267" s="39"/>
      <c r="AR267" s="230" t="s">
        <v>303</v>
      </c>
      <c r="AT267" s="230" t="s">
        <v>164</v>
      </c>
      <c r="AU267" s="230" t="s">
        <v>90</v>
      </c>
      <c r="AY267" s="18" t="s">
        <v>161</v>
      </c>
      <c r="BE267" s="231">
        <f>IF(N267="základní",J267,0)</f>
        <v>0</v>
      </c>
      <c r="BF267" s="231">
        <f>IF(N267="snížená",J267,0)</f>
        <v>0</v>
      </c>
      <c r="BG267" s="231">
        <f>IF(N267="zákl. přenesená",J267,0)</f>
        <v>0</v>
      </c>
      <c r="BH267" s="231">
        <f>IF(N267="sníž. přenesená",J267,0)</f>
        <v>0</v>
      </c>
      <c r="BI267" s="231">
        <f>IF(N267="nulová",J267,0)</f>
        <v>0</v>
      </c>
      <c r="BJ267" s="18" t="s">
        <v>88</v>
      </c>
      <c r="BK267" s="231">
        <f>ROUND(I267*H267,2)</f>
        <v>0</v>
      </c>
      <c r="BL267" s="18" t="s">
        <v>303</v>
      </c>
      <c r="BM267" s="230" t="s">
        <v>1543</v>
      </c>
    </row>
    <row r="268" s="2" customFormat="1" ht="24.15" customHeight="1">
      <c r="A268" s="39"/>
      <c r="B268" s="40"/>
      <c r="C268" s="219" t="s">
        <v>804</v>
      </c>
      <c r="D268" s="219" t="s">
        <v>164</v>
      </c>
      <c r="E268" s="220" t="s">
        <v>1123</v>
      </c>
      <c r="F268" s="221" t="s">
        <v>1124</v>
      </c>
      <c r="G268" s="222" t="s">
        <v>256</v>
      </c>
      <c r="H268" s="223">
        <v>6</v>
      </c>
      <c r="I268" s="224"/>
      <c r="J268" s="225">
        <f>ROUND(I268*H268,2)</f>
        <v>0</v>
      </c>
      <c r="K268" s="221" t="s">
        <v>168</v>
      </c>
      <c r="L268" s="45"/>
      <c r="M268" s="226" t="s">
        <v>1</v>
      </c>
      <c r="N268" s="227" t="s">
        <v>45</v>
      </c>
      <c r="O268" s="92"/>
      <c r="P268" s="228">
        <f>O268*H268</f>
        <v>0</v>
      </c>
      <c r="Q268" s="228">
        <v>0.00021000000000000001</v>
      </c>
      <c r="R268" s="228">
        <f>Q268*H268</f>
        <v>0.0012600000000000001</v>
      </c>
      <c r="S268" s="228">
        <v>0</v>
      </c>
      <c r="T268" s="229">
        <f>S268*H268</f>
        <v>0</v>
      </c>
      <c r="U268" s="39"/>
      <c r="V268" s="39"/>
      <c r="W268" s="39"/>
      <c r="X268" s="39"/>
      <c r="Y268" s="39"/>
      <c r="Z268" s="39"/>
      <c r="AA268" s="39"/>
      <c r="AB268" s="39"/>
      <c r="AC268" s="39"/>
      <c r="AD268" s="39"/>
      <c r="AE268" s="39"/>
      <c r="AR268" s="230" t="s">
        <v>303</v>
      </c>
      <c r="AT268" s="230" t="s">
        <v>164</v>
      </c>
      <c r="AU268" s="230" t="s">
        <v>90</v>
      </c>
      <c r="AY268" s="18" t="s">
        <v>161</v>
      </c>
      <c r="BE268" s="231">
        <f>IF(N268="základní",J268,0)</f>
        <v>0</v>
      </c>
      <c r="BF268" s="231">
        <f>IF(N268="snížená",J268,0)</f>
        <v>0</v>
      </c>
      <c r="BG268" s="231">
        <f>IF(N268="zákl. přenesená",J268,0)</f>
        <v>0</v>
      </c>
      <c r="BH268" s="231">
        <f>IF(N268="sníž. přenesená",J268,0)</f>
        <v>0</v>
      </c>
      <c r="BI268" s="231">
        <f>IF(N268="nulová",J268,0)</f>
        <v>0</v>
      </c>
      <c r="BJ268" s="18" t="s">
        <v>88</v>
      </c>
      <c r="BK268" s="231">
        <f>ROUND(I268*H268,2)</f>
        <v>0</v>
      </c>
      <c r="BL268" s="18" t="s">
        <v>303</v>
      </c>
      <c r="BM268" s="230" t="s">
        <v>1544</v>
      </c>
    </row>
    <row r="269" s="2" customFormat="1" ht="24.15" customHeight="1">
      <c r="A269" s="39"/>
      <c r="B269" s="40"/>
      <c r="C269" s="219" t="s">
        <v>808</v>
      </c>
      <c r="D269" s="219" t="s">
        <v>164</v>
      </c>
      <c r="E269" s="220" t="s">
        <v>1127</v>
      </c>
      <c r="F269" s="221" t="s">
        <v>1128</v>
      </c>
      <c r="G269" s="222" t="s">
        <v>441</v>
      </c>
      <c r="H269" s="223">
        <v>6.1799999999999997</v>
      </c>
      <c r="I269" s="224"/>
      <c r="J269" s="225">
        <f>ROUND(I269*H269,2)</f>
        <v>0</v>
      </c>
      <c r="K269" s="221" t="s">
        <v>168</v>
      </c>
      <c r="L269" s="45"/>
      <c r="M269" s="226" t="s">
        <v>1</v>
      </c>
      <c r="N269" s="227" t="s">
        <v>45</v>
      </c>
      <c r="O269" s="92"/>
      <c r="P269" s="228">
        <f>O269*H269</f>
        <v>0</v>
      </c>
      <c r="Q269" s="228">
        <v>0.00142</v>
      </c>
      <c r="R269" s="228">
        <f>Q269*H269</f>
        <v>0.0087755999999999997</v>
      </c>
      <c r="S269" s="228">
        <v>0</v>
      </c>
      <c r="T269" s="229">
        <f>S269*H269</f>
        <v>0</v>
      </c>
      <c r="U269" s="39"/>
      <c r="V269" s="39"/>
      <c r="W269" s="39"/>
      <c r="X269" s="39"/>
      <c r="Y269" s="39"/>
      <c r="Z269" s="39"/>
      <c r="AA269" s="39"/>
      <c r="AB269" s="39"/>
      <c r="AC269" s="39"/>
      <c r="AD269" s="39"/>
      <c r="AE269" s="39"/>
      <c r="AR269" s="230" t="s">
        <v>303</v>
      </c>
      <c r="AT269" s="230" t="s">
        <v>164</v>
      </c>
      <c r="AU269" s="230" t="s">
        <v>90</v>
      </c>
      <c r="AY269" s="18" t="s">
        <v>161</v>
      </c>
      <c r="BE269" s="231">
        <f>IF(N269="základní",J269,0)</f>
        <v>0</v>
      </c>
      <c r="BF269" s="231">
        <f>IF(N269="snížená",J269,0)</f>
        <v>0</v>
      </c>
      <c r="BG269" s="231">
        <f>IF(N269="zákl. přenesená",J269,0)</f>
        <v>0</v>
      </c>
      <c r="BH269" s="231">
        <f>IF(N269="sníž. přenesená",J269,0)</f>
        <v>0</v>
      </c>
      <c r="BI269" s="231">
        <f>IF(N269="nulová",J269,0)</f>
        <v>0</v>
      </c>
      <c r="BJ269" s="18" t="s">
        <v>88</v>
      </c>
      <c r="BK269" s="231">
        <f>ROUND(I269*H269,2)</f>
        <v>0</v>
      </c>
      <c r="BL269" s="18" t="s">
        <v>303</v>
      </c>
      <c r="BM269" s="230" t="s">
        <v>1545</v>
      </c>
    </row>
    <row r="270" s="2" customFormat="1" ht="16.5" customHeight="1">
      <c r="A270" s="39"/>
      <c r="B270" s="40"/>
      <c r="C270" s="219" t="s">
        <v>815</v>
      </c>
      <c r="D270" s="219" t="s">
        <v>164</v>
      </c>
      <c r="E270" s="220" t="s">
        <v>1131</v>
      </c>
      <c r="F270" s="221" t="s">
        <v>1132</v>
      </c>
      <c r="G270" s="222" t="s">
        <v>248</v>
      </c>
      <c r="H270" s="223">
        <v>12.484</v>
      </c>
      <c r="I270" s="224"/>
      <c r="J270" s="225">
        <f>ROUND(I270*H270,2)</f>
        <v>0</v>
      </c>
      <c r="K270" s="221" t="s">
        <v>168</v>
      </c>
      <c r="L270" s="45"/>
      <c r="M270" s="226" t="s">
        <v>1</v>
      </c>
      <c r="N270" s="227" t="s">
        <v>45</v>
      </c>
      <c r="O270" s="92"/>
      <c r="P270" s="228">
        <f>O270*H270</f>
        <v>0</v>
      </c>
      <c r="Q270" s="228">
        <v>0.0044999999999999997</v>
      </c>
      <c r="R270" s="228">
        <f>Q270*H270</f>
        <v>0.056177999999999999</v>
      </c>
      <c r="S270" s="228">
        <v>0</v>
      </c>
      <c r="T270" s="229">
        <f>S270*H270</f>
        <v>0</v>
      </c>
      <c r="U270" s="39"/>
      <c r="V270" s="39"/>
      <c r="W270" s="39"/>
      <c r="X270" s="39"/>
      <c r="Y270" s="39"/>
      <c r="Z270" s="39"/>
      <c r="AA270" s="39"/>
      <c r="AB270" s="39"/>
      <c r="AC270" s="39"/>
      <c r="AD270" s="39"/>
      <c r="AE270" s="39"/>
      <c r="AR270" s="230" t="s">
        <v>303</v>
      </c>
      <c r="AT270" s="230" t="s">
        <v>164</v>
      </c>
      <c r="AU270" s="230" t="s">
        <v>90</v>
      </c>
      <c r="AY270" s="18" t="s">
        <v>161</v>
      </c>
      <c r="BE270" s="231">
        <f>IF(N270="základní",J270,0)</f>
        <v>0</v>
      </c>
      <c r="BF270" s="231">
        <f>IF(N270="snížená",J270,0)</f>
        <v>0</v>
      </c>
      <c r="BG270" s="231">
        <f>IF(N270="zákl. přenesená",J270,0)</f>
        <v>0</v>
      </c>
      <c r="BH270" s="231">
        <f>IF(N270="sníž. přenesená",J270,0)</f>
        <v>0</v>
      </c>
      <c r="BI270" s="231">
        <f>IF(N270="nulová",J270,0)</f>
        <v>0</v>
      </c>
      <c r="BJ270" s="18" t="s">
        <v>88</v>
      </c>
      <c r="BK270" s="231">
        <f>ROUND(I270*H270,2)</f>
        <v>0</v>
      </c>
      <c r="BL270" s="18" t="s">
        <v>303</v>
      </c>
      <c r="BM270" s="230" t="s">
        <v>1546</v>
      </c>
    </row>
    <row r="271" s="2" customFormat="1" ht="24.15" customHeight="1">
      <c r="A271" s="39"/>
      <c r="B271" s="40"/>
      <c r="C271" s="219" t="s">
        <v>1106</v>
      </c>
      <c r="D271" s="219" t="s">
        <v>164</v>
      </c>
      <c r="E271" s="220" t="s">
        <v>1135</v>
      </c>
      <c r="F271" s="221" t="s">
        <v>1136</v>
      </c>
      <c r="G271" s="222" t="s">
        <v>248</v>
      </c>
      <c r="H271" s="223">
        <v>87.388000000000005</v>
      </c>
      <c r="I271" s="224"/>
      <c r="J271" s="225">
        <f>ROUND(I271*H271,2)</f>
        <v>0</v>
      </c>
      <c r="K271" s="221" t="s">
        <v>168</v>
      </c>
      <c r="L271" s="45"/>
      <c r="M271" s="226" t="s">
        <v>1</v>
      </c>
      <c r="N271" s="227" t="s">
        <v>45</v>
      </c>
      <c r="O271" s="92"/>
      <c r="P271" s="228">
        <f>O271*H271</f>
        <v>0</v>
      </c>
      <c r="Q271" s="228">
        <v>0.0014499999999999999</v>
      </c>
      <c r="R271" s="228">
        <f>Q271*H271</f>
        <v>0.12671260000000001</v>
      </c>
      <c r="S271" s="228">
        <v>0</v>
      </c>
      <c r="T271" s="229">
        <f>S271*H271</f>
        <v>0</v>
      </c>
      <c r="U271" s="39"/>
      <c r="V271" s="39"/>
      <c r="W271" s="39"/>
      <c r="X271" s="39"/>
      <c r="Y271" s="39"/>
      <c r="Z271" s="39"/>
      <c r="AA271" s="39"/>
      <c r="AB271" s="39"/>
      <c r="AC271" s="39"/>
      <c r="AD271" s="39"/>
      <c r="AE271" s="39"/>
      <c r="AR271" s="230" t="s">
        <v>303</v>
      </c>
      <c r="AT271" s="230" t="s">
        <v>164</v>
      </c>
      <c r="AU271" s="230" t="s">
        <v>90</v>
      </c>
      <c r="AY271" s="18" t="s">
        <v>161</v>
      </c>
      <c r="BE271" s="231">
        <f>IF(N271="základní",J271,0)</f>
        <v>0</v>
      </c>
      <c r="BF271" s="231">
        <f>IF(N271="snížená",J271,0)</f>
        <v>0</v>
      </c>
      <c r="BG271" s="231">
        <f>IF(N271="zákl. přenesená",J271,0)</f>
        <v>0</v>
      </c>
      <c r="BH271" s="231">
        <f>IF(N271="sníž. přenesená",J271,0)</f>
        <v>0</v>
      </c>
      <c r="BI271" s="231">
        <f>IF(N271="nulová",J271,0)</f>
        <v>0</v>
      </c>
      <c r="BJ271" s="18" t="s">
        <v>88</v>
      </c>
      <c r="BK271" s="231">
        <f>ROUND(I271*H271,2)</f>
        <v>0</v>
      </c>
      <c r="BL271" s="18" t="s">
        <v>303</v>
      </c>
      <c r="BM271" s="230" t="s">
        <v>1547</v>
      </c>
    </row>
    <row r="272" s="2" customFormat="1">
      <c r="A272" s="39"/>
      <c r="B272" s="40"/>
      <c r="C272" s="41"/>
      <c r="D272" s="232" t="s">
        <v>171</v>
      </c>
      <c r="E272" s="41"/>
      <c r="F272" s="233" t="s">
        <v>1138</v>
      </c>
      <c r="G272" s="41"/>
      <c r="H272" s="41"/>
      <c r="I272" s="234"/>
      <c r="J272" s="41"/>
      <c r="K272" s="41"/>
      <c r="L272" s="45"/>
      <c r="M272" s="235"/>
      <c r="N272" s="236"/>
      <c r="O272" s="92"/>
      <c r="P272" s="92"/>
      <c r="Q272" s="92"/>
      <c r="R272" s="92"/>
      <c r="S272" s="92"/>
      <c r="T272" s="93"/>
      <c r="U272" s="39"/>
      <c r="V272" s="39"/>
      <c r="W272" s="39"/>
      <c r="X272" s="39"/>
      <c r="Y272" s="39"/>
      <c r="Z272" s="39"/>
      <c r="AA272" s="39"/>
      <c r="AB272" s="39"/>
      <c r="AC272" s="39"/>
      <c r="AD272" s="39"/>
      <c r="AE272" s="39"/>
      <c r="AT272" s="18" t="s">
        <v>171</v>
      </c>
      <c r="AU272" s="18" t="s">
        <v>90</v>
      </c>
    </row>
    <row r="273" s="13" customFormat="1">
      <c r="A273" s="13"/>
      <c r="B273" s="241"/>
      <c r="C273" s="242"/>
      <c r="D273" s="232" t="s">
        <v>250</v>
      </c>
      <c r="E273" s="242"/>
      <c r="F273" s="244" t="s">
        <v>1548</v>
      </c>
      <c r="G273" s="242"/>
      <c r="H273" s="245">
        <v>87.388000000000005</v>
      </c>
      <c r="I273" s="246"/>
      <c r="J273" s="242"/>
      <c r="K273" s="242"/>
      <c r="L273" s="247"/>
      <c r="M273" s="248"/>
      <c r="N273" s="249"/>
      <c r="O273" s="249"/>
      <c r="P273" s="249"/>
      <c r="Q273" s="249"/>
      <c r="R273" s="249"/>
      <c r="S273" s="249"/>
      <c r="T273" s="250"/>
      <c r="U273" s="13"/>
      <c r="V273" s="13"/>
      <c r="W273" s="13"/>
      <c r="X273" s="13"/>
      <c r="Y273" s="13"/>
      <c r="Z273" s="13"/>
      <c r="AA273" s="13"/>
      <c r="AB273" s="13"/>
      <c r="AC273" s="13"/>
      <c r="AD273" s="13"/>
      <c r="AE273" s="13"/>
      <c r="AT273" s="251" t="s">
        <v>250</v>
      </c>
      <c r="AU273" s="251" t="s">
        <v>90</v>
      </c>
      <c r="AV273" s="13" t="s">
        <v>90</v>
      </c>
      <c r="AW273" s="13" t="s">
        <v>4</v>
      </c>
      <c r="AX273" s="13" t="s">
        <v>88</v>
      </c>
      <c r="AY273" s="251" t="s">
        <v>161</v>
      </c>
    </row>
    <row r="274" s="2" customFormat="1" ht="24.15" customHeight="1">
      <c r="A274" s="39"/>
      <c r="B274" s="40"/>
      <c r="C274" s="219" t="s">
        <v>1110</v>
      </c>
      <c r="D274" s="219" t="s">
        <v>164</v>
      </c>
      <c r="E274" s="220" t="s">
        <v>1141</v>
      </c>
      <c r="F274" s="221" t="s">
        <v>1142</v>
      </c>
      <c r="G274" s="222" t="s">
        <v>248</v>
      </c>
      <c r="H274" s="223">
        <v>6.3230000000000004</v>
      </c>
      <c r="I274" s="224"/>
      <c r="J274" s="225">
        <f>ROUND(I274*H274,2)</f>
        <v>0</v>
      </c>
      <c r="K274" s="221" t="s">
        <v>168</v>
      </c>
      <c r="L274" s="45"/>
      <c r="M274" s="226" t="s">
        <v>1</v>
      </c>
      <c r="N274" s="227" t="s">
        <v>45</v>
      </c>
      <c r="O274" s="92"/>
      <c r="P274" s="228">
        <f>O274*H274</f>
        <v>0</v>
      </c>
      <c r="Q274" s="228">
        <v>0</v>
      </c>
      <c r="R274" s="228">
        <f>Q274*H274</f>
        <v>0</v>
      </c>
      <c r="S274" s="228">
        <v>0.081500000000000003</v>
      </c>
      <c r="T274" s="229">
        <f>S274*H274</f>
        <v>0.51532450000000007</v>
      </c>
      <c r="U274" s="39"/>
      <c r="V274" s="39"/>
      <c r="W274" s="39"/>
      <c r="X274" s="39"/>
      <c r="Y274" s="39"/>
      <c r="Z274" s="39"/>
      <c r="AA274" s="39"/>
      <c r="AB274" s="39"/>
      <c r="AC274" s="39"/>
      <c r="AD274" s="39"/>
      <c r="AE274" s="39"/>
      <c r="AR274" s="230" t="s">
        <v>303</v>
      </c>
      <c r="AT274" s="230" t="s">
        <v>164</v>
      </c>
      <c r="AU274" s="230" t="s">
        <v>90</v>
      </c>
      <c r="AY274" s="18" t="s">
        <v>161</v>
      </c>
      <c r="BE274" s="231">
        <f>IF(N274="základní",J274,0)</f>
        <v>0</v>
      </c>
      <c r="BF274" s="231">
        <f>IF(N274="snížená",J274,0)</f>
        <v>0</v>
      </c>
      <c r="BG274" s="231">
        <f>IF(N274="zákl. přenesená",J274,0)</f>
        <v>0</v>
      </c>
      <c r="BH274" s="231">
        <f>IF(N274="sníž. přenesená",J274,0)</f>
        <v>0</v>
      </c>
      <c r="BI274" s="231">
        <f>IF(N274="nulová",J274,0)</f>
        <v>0</v>
      </c>
      <c r="BJ274" s="18" t="s">
        <v>88</v>
      </c>
      <c r="BK274" s="231">
        <f>ROUND(I274*H274,2)</f>
        <v>0</v>
      </c>
      <c r="BL274" s="18" t="s">
        <v>303</v>
      </c>
      <c r="BM274" s="230" t="s">
        <v>1549</v>
      </c>
    </row>
    <row r="275" s="2" customFormat="1" ht="33" customHeight="1">
      <c r="A275" s="39"/>
      <c r="B275" s="40"/>
      <c r="C275" s="219" t="s">
        <v>1114</v>
      </c>
      <c r="D275" s="219" t="s">
        <v>164</v>
      </c>
      <c r="E275" s="220" t="s">
        <v>1146</v>
      </c>
      <c r="F275" s="221" t="s">
        <v>1147</v>
      </c>
      <c r="G275" s="222" t="s">
        <v>248</v>
      </c>
      <c r="H275" s="223">
        <v>12.484</v>
      </c>
      <c r="I275" s="224"/>
      <c r="J275" s="225">
        <f>ROUND(I275*H275,2)</f>
        <v>0</v>
      </c>
      <c r="K275" s="221" t="s">
        <v>168</v>
      </c>
      <c r="L275" s="45"/>
      <c r="M275" s="226" t="s">
        <v>1</v>
      </c>
      <c r="N275" s="227" t="s">
        <v>45</v>
      </c>
      <c r="O275" s="92"/>
      <c r="P275" s="228">
        <f>O275*H275</f>
        <v>0</v>
      </c>
      <c r="Q275" s="228">
        <v>0.0053800000000000002</v>
      </c>
      <c r="R275" s="228">
        <f>Q275*H275</f>
        <v>0.067163920000000002</v>
      </c>
      <c r="S275" s="228">
        <v>0</v>
      </c>
      <c r="T275" s="229">
        <f>S275*H275</f>
        <v>0</v>
      </c>
      <c r="U275" s="39"/>
      <c r="V275" s="39"/>
      <c r="W275" s="39"/>
      <c r="X275" s="39"/>
      <c r="Y275" s="39"/>
      <c r="Z275" s="39"/>
      <c r="AA275" s="39"/>
      <c r="AB275" s="39"/>
      <c r="AC275" s="39"/>
      <c r="AD275" s="39"/>
      <c r="AE275" s="39"/>
      <c r="AR275" s="230" t="s">
        <v>303</v>
      </c>
      <c r="AT275" s="230" t="s">
        <v>164</v>
      </c>
      <c r="AU275" s="230" t="s">
        <v>90</v>
      </c>
      <c r="AY275" s="18" t="s">
        <v>161</v>
      </c>
      <c r="BE275" s="231">
        <f>IF(N275="základní",J275,0)</f>
        <v>0</v>
      </c>
      <c r="BF275" s="231">
        <f>IF(N275="snížená",J275,0)</f>
        <v>0</v>
      </c>
      <c r="BG275" s="231">
        <f>IF(N275="zákl. přenesená",J275,0)</f>
        <v>0</v>
      </c>
      <c r="BH275" s="231">
        <f>IF(N275="sníž. přenesená",J275,0)</f>
        <v>0</v>
      </c>
      <c r="BI275" s="231">
        <f>IF(N275="nulová",J275,0)</f>
        <v>0</v>
      </c>
      <c r="BJ275" s="18" t="s">
        <v>88</v>
      </c>
      <c r="BK275" s="231">
        <f>ROUND(I275*H275,2)</f>
        <v>0</v>
      </c>
      <c r="BL275" s="18" t="s">
        <v>303</v>
      </c>
      <c r="BM275" s="230" t="s">
        <v>1550</v>
      </c>
    </row>
    <row r="276" s="2" customFormat="1" ht="24.15" customHeight="1">
      <c r="A276" s="39"/>
      <c r="B276" s="40"/>
      <c r="C276" s="263" t="s">
        <v>1118</v>
      </c>
      <c r="D276" s="263" t="s">
        <v>261</v>
      </c>
      <c r="E276" s="264" t="s">
        <v>1150</v>
      </c>
      <c r="F276" s="265" t="s">
        <v>1151</v>
      </c>
      <c r="G276" s="266" t="s">
        <v>248</v>
      </c>
      <c r="H276" s="267">
        <v>14.419000000000001</v>
      </c>
      <c r="I276" s="268"/>
      <c r="J276" s="269">
        <f>ROUND(I276*H276,2)</f>
        <v>0</v>
      </c>
      <c r="K276" s="265" t="s">
        <v>168</v>
      </c>
      <c r="L276" s="270"/>
      <c r="M276" s="271" t="s">
        <v>1</v>
      </c>
      <c r="N276" s="272" t="s">
        <v>45</v>
      </c>
      <c r="O276" s="92"/>
      <c r="P276" s="228">
        <f>O276*H276</f>
        <v>0</v>
      </c>
      <c r="Q276" s="228">
        <v>0.016</v>
      </c>
      <c r="R276" s="228">
        <f>Q276*H276</f>
        <v>0.23070400000000002</v>
      </c>
      <c r="S276" s="228">
        <v>0</v>
      </c>
      <c r="T276" s="229">
        <f>S276*H276</f>
        <v>0</v>
      </c>
      <c r="U276" s="39"/>
      <c r="V276" s="39"/>
      <c r="W276" s="39"/>
      <c r="X276" s="39"/>
      <c r="Y276" s="39"/>
      <c r="Z276" s="39"/>
      <c r="AA276" s="39"/>
      <c r="AB276" s="39"/>
      <c r="AC276" s="39"/>
      <c r="AD276" s="39"/>
      <c r="AE276" s="39"/>
      <c r="AR276" s="230" t="s">
        <v>309</v>
      </c>
      <c r="AT276" s="230" t="s">
        <v>261</v>
      </c>
      <c r="AU276" s="230" t="s">
        <v>90</v>
      </c>
      <c r="AY276" s="18" t="s">
        <v>161</v>
      </c>
      <c r="BE276" s="231">
        <f>IF(N276="základní",J276,0)</f>
        <v>0</v>
      </c>
      <c r="BF276" s="231">
        <f>IF(N276="snížená",J276,0)</f>
        <v>0</v>
      </c>
      <c r="BG276" s="231">
        <f>IF(N276="zákl. přenesená",J276,0)</f>
        <v>0</v>
      </c>
      <c r="BH276" s="231">
        <f>IF(N276="sníž. přenesená",J276,0)</f>
        <v>0</v>
      </c>
      <c r="BI276" s="231">
        <f>IF(N276="nulová",J276,0)</f>
        <v>0</v>
      </c>
      <c r="BJ276" s="18" t="s">
        <v>88</v>
      </c>
      <c r="BK276" s="231">
        <f>ROUND(I276*H276,2)</f>
        <v>0</v>
      </c>
      <c r="BL276" s="18" t="s">
        <v>303</v>
      </c>
      <c r="BM276" s="230" t="s">
        <v>1551</v>
      </c>
    </row>
    <row r="277" s="13" customFormat="1">
      <c r="A277" s="13"/>
      <c r="B277" s="241"/>
      <c r="C277" s="242"/>
      <c r="D277" s="232" t="s">
        <v>250</v>
      </c>
      <c r="E277" s="242"/>
      <c r="F277" s="244" t="s">
        <v>1552</v>
      </c>
      <c r="G277" s="242"/>
      <c r="H277" s="245">
        <v>14.419000000000001</v>
      </c>
      <c r="I277" s="246"/>
      <c r="J277" s="242"/>
      <c r="K277" s="242"/>
      <c r="L277" s="247"/>
      <c r="M277" s="248"/>
      <c r="N277" s="249"/>
      <c r="O277" s="249"/>
      <c r="P277" s="249"/>
      <c r="Q277" s="249"/>
      <c r="R277" s="249"/>
      <c r="S277" s="249"/>
      <c r="T277" s="250"/>
      <c r="U277" s="13"/>
      <c r="V277" s="13"/>
      <c r="W277" s="13"/>
      <c r="X277" s="13"/>
      <c r="Y277" s="13"/>
      <c r="Z277" s="13"/>
      <c r="AA277" s="13"/>
      <c r="AB277" s="13"/>
      <c r="AC277" s="13"/>
      <c r="AD277" s="13"/>
      <c r="AE277" s="13"/>
      <c r="AT277" s="251" t="s">
        <v>250</v>
      </c>
      <c r="AU277" s="251" t="s">
        <v>90</v>
      </c>
      <c r="AV277" s="13" t="s">
        <v>90</v>
      </c>
      <c r="AW277" s="13" t="s">
        <v>4</v>
      </c>
      <c r="AX277" s="13" t="s">
        <v>88</v>
      </c>
      <c r="AY277" s="251" t="s">
        <v>161</v>
      </c>
    </row>
    <row r="278" s="2" customFormat="1" ht="33" customHeight="1">
      <c r="A278" s="39"/>
      <c r="B278" s="40"/>
      <c r="C278" s="219" t="s">
        <v>1122</v>
      </c>
      <c r="D278" s="219" t="s">
        <v>164</v>
      </c>
      <c r="E278" s="220" t="s">
        <v>1155</v>
      </c>
      <c r="F278" s="221" t="s">
        <v>1156</v>
      </c>
      <c r="G278" s="222" t="s">
        <v>248</v>
      </c>
      <c r="H278" s="223">
        <v>12.484</v>
      </c>
      <c r="I278" s="224"/>
      <c r="J278" s="225">
        <f>ROUND(I278*H278,2)</f>
        <v>0</v>
      </c>
      <c r="K278" s="221" t="s">
        <v>168</v>
      </c>
      <c r="L278" s="45"/>
      <c r="M278" s="226" t="s">
        <v>1</v>
      </c>
      <c r="N278" s="227" t="s">
        <v>45</v>
      </c>
      <c r="O278" s="92"/>
      <c r="P278" s="228">
        <f>O278*H278</f>
        <v>0</v>
      </c>
      <c r="Q278" s="228">
        <v>0</v>
      </c>
      <c r="R278" s="228">
        <f>Q278*H278</f>
        <v>0</v>
      </c>
      <c r="S278" s="228">
        <v>0</v>
      </c>
      <c r="T278" s="229">
        <f>S278*H278</f>
        <v>0</v>
      </c>
      <c r="U278" s="39"/>
      <c r="V278" s="39"/>
      <c r="W278" s="39"/>
      <c r="X278" s="39"/>
      <c r="Y278" s="39"/>
      <c r="Z278" s="39"/>
      <c r="AA278" s="39"/>
      <c r="AB278" s="39"/>
      <c r="AC278" s="39"/>
      <c r="AD278" s="39"/>
      <c r="AE278" s="39"/>
      <c r="AR278" s="230" t="s">
        <v>303</v>
      </c>
      <c r="AT278" s="230" t="s">
        <v>164</v>
      </c>
      <c r="AU278" s="230" t="s">
        <v>90</v>
      </c>
      <c r="AY278" s="18" t="s">
        <v>161</v>
      </c>
      <c r="BE278" s="231">
        <f>IF(N278="základní",J278,0)</f>
        <v>0</v>
      </c>
      <c r="BF278" s="231">
        <f>IF(N278="snížená",J278,0)</f>
        <v>0</v>
      </c>
      <c r="BG278" s="231">
        <f>IF(N278="zákl. přenesená",J278,0)</f>
        <v>0</v>
      </c>
      <c r="BH278" s="231">
        <f>IF(N278="sníž. přenesená",J278,0)</f>
        <v>0</v>
      </c>
      <c r="BI278" s="231">
        <f>IF(N278="nulová",J278,0)</f>
        <v>0</v>
      </c>
      <c r="BJ278" s="18" t="s">
        <v>88</v>
      </c>
      <c r="BK278" s="231">
        <f>ROUND(I278*H278,2)</f>
        <v>0</v>
      </c>
      <c r="BL278" s="18" t="s">
        <v>303</v>
      </c>
      <c r="BM278" s="230" t="s">
        <v>1553</v>
      </c>
    </row>
    <row r="279" s="2" customFormat="1" ht="33" customHeight="1">
      <c r="A279" s="39"/>
      <c r="B279" s="40"/>
      <c r="C279" s="219" t="s">
        <v>1126</v>
      </c>
      <c r="D279" s="219" t="s">
        <v>164</v>
      </c>
      <c r="E279" s="220" t="s">
        <v>1159</v>
      </c>
      <c r="F279" s="221" t="s">
        <v>1160</v>
      </c>
      <c r="G279" s="222" t="s">
        <v>248</v>
      </c>
      <c r="H279" s="223">
        <v>12.484</v>
      </c>
      <c r="I279" s="224"/>
      <c r="J279" s="225">
        <f>ROUND(I279*H279,2)</f>
        <v>0</v>
      </c>
      <c r="K279" s="221" t="s">
        <v>168</v>
      </c>
      <c r="L279" s="45"/>
      <c r="M279" s="226" t="s">
        <v>1</v>
      </c>
      <c r="N279" s="227" t="s">
        <v>45</v>
      </c>
      <c r="O279" s="92"/>
      <c r="P279" s="228">
        <f>O279*H279</f>
        <v>0</v>
      </c>
      <c r="Q279" s="228">
        <v>0</v>
      </c>
      <c r="R279" s="228">
        <f>Q279*H279</f>
        <v>0</v>
      </c>
      <c r="S279" s="228">
        <v>0</v>
      </c>
      <c r="T279" s="229">
        <f>S279*H279</f>
        <v>0</v>
      </c>
      <c r="U279" s="39"/>
      <c r="V279" s="39"/>
      <c r="W279" s="39"/>
      <c r="X279" s="39"/>
      <c r="Y279" s="39"/>
      <c r="Z279" s="39"/>
      <c r="AA279" s="39"/>
      <c r="AB279" s="39"/>
      <c r="AC279" s="39"/>
      <c r="AD279" s="39"/>
      <c r="AE279" s="39"/>
      <c r="AR279" s="230" t="s">
        <v>303</v>
      </c>
      <c r="AT279" s="230" t="s">
        <v>164</v>
      </c>
      <c r="AU279" s="230" t="s">
        <v>90</v>
      </c>
      <c r="AY279" s="18" t="s">
        <v>161</v>
      </c>
      <c r="BE279" s="231">
        <f>IF(N279="základní",J279,0)</f>
        <v>0</v>
      </c>
      <c r="BF279" s="231">
        <f>IF(N279="snížená",J279,0)</f>
        <v>0</v>
      </c>
      <c r="BG279" s="231">
        <f>IF(N279="zákl. přenesená",J279,0)</f>
        <v>0</v>
      </c>
      <c r="BH279" s="231">
        <f>IF(N279="sníž. přenesená",J279,0)</f>
        <v>0</v>
      </c>
      <c r="BI279" s="231">
        <f>IF(N279="nulová",J279,0)</f>
        <v>0</v>
      </c>
      <c r="BJ279" s="18" t="s">
        <v>88</v>
      </c>
      <c r="BK279" s="231">
        <f>ROUND(I279*H279,2)</f>
        <v>0</v>
      </c>
      <c r="BL279" s="18" t="s">
        <v>303</v>
      </c>
      <c r="BM279" s="230" t="s">
        <v>1554</v>
      </c>
    </row>
    <row r="280" s="2" customFormat="1" ht="24.15" customHeight="1">
      <c r="A280" s="39"/>
      <c r="B280" s="40"/>
      <c r="C280" s="219" t="s">
        <v>1130</v>
      </c>
      <c r="D280" s="219" t="s">
        <v>164</v>
      </c>
      <c r="E280" s="220" t="s">
        <v>1163</v>
      </c>
      <c r="F280" s="221" t="s">
        <v>1164</v>
      </c>
      <c r="G280" s="222" t="s">
        <v>441</v>
      </c>
      <c r="H280" s="223">
        <v>12.012000000000001</v>
      </c>
      <c r="I280" s="224"/>
      <c r="J280" s="225">
        <f>ROUND(I280*H280,2)</f>
        <v>0</v>
      </c>
      <c r="K280" s="221" t="s">
        <v>168</v>
      </c>
      <c r="L280" s="45"/>
      <c r="M280" s="226" t="s">
        <v>1</v>
      </c>
      <c r="N280" s="227" t="s">
        <v>45</v>
      </c>
      <c r="O280" s="92"/>
      <c r="P280" s="228">
        <f>O280*H280</f>
        <v>0</v>
      </c>
      <c r="Q280" s="228">
        <v>0.00020000000000000001</v>
      </c>
      <c r="R280" s="228">
        <f>Q280*H280</f>
        <v>0.0024024000000000003</v>
      </c>
      <c r="S280" s="228">
        <v>0</v>
      </c>
      <c r="T280" s="229">
        <f>S280*H280</f>
        <v>0</v>
      </c>
      <c r="U280" s="39"/>
      <c r="V280" s="39"/>
      <c r="W280" s="39"/>
      <c r="X280" s="39"/>
      <c r="Y280" s="39"/>
      <c r="Z280" s="39"/>
      <c r="AA280" s="39"/>
      <c r="AB280" s="39"/>
      <c r="AC280" s="39"/>
      <c r="AD280" s="39"/>
      <c r="AE280" s="39"/>
      <c r="AR280" s="230" t="s">
        <v>303</v>
      </c>
      <c r="AT280" s="230" t="s">
        <v>164</v>
      </c>
      <c r="AU280" s="230" t="s">
        <v>90</v>
      </c>
      <c r="AY280" s="18" t="s">
        <v>161</v>
      </c>
      <c r="BE280" s="231">
        <f>IF(N280="základní",J280,0)</f>
        <v>0</v>
      </c>
      <c r="BF280" s="231">
        <f>IF(N280="snížená",J280,0)</f>
        <v>0</v>
      </c>
      <c r="BG280" s="231">
        <f>IF(N280="zákl. přenesená",J280,0)</f>
        <v>0</v>
      </c>
      <c r="BH280" s="231">
        <f>IF(N280="sníž. přenesená",J280,0)</f>
        <v>0</v>
      </c>
      <c r="BI280" s="231">
        <f>IF(N280="nulová",J280,0)</f>
        <v>0</v>
      </c>
      <c r="BJ280" s="18" t="s">
        <v>88</v>
      </c>
      <c r="BK280" s="231">
        <f>ROUND(I280*H280,2)</f>
        <v>0</v>
      </c>
      <c r="BL280" s="18" t="s">
        <v>303</v>
      </c>
      <c r="BM280" s="230" t="s">
        <v>1555</v>
      </c>
    </row>
    <row r="281" s="2" customFormat="1" ht="16.5" customHeight="1">
      <c r="A281" s="39"/>
      <c r="B281" s="40"/>
      <c r="C281" s="263" t="s">
        <v>1134</v>
      </c>
      <c r="D281" s="263" t="s">
        <v>261</v>
      </c>
      <c r="E281" s="264" t="s">
        <v>1168</v>
      </c>
      <c r="F281" s="265" t="s">
        <v>1169</v>
      </c>
      <c r="G281" s="266" t="s">
        <v>441</v>
      </c>
      <c r="H281" s="267">
        <v>12.613</v>
      </c>
      <c r="I281" s="268"/>
      <c r="J281" s="269">
        <f>ROUND(I281*H281,2)</f>
        <v>0</v>
      </c>
      <c r="K281" s="265" t="s">
        <v>168</v>
      </c>
      <c r="L281" s="270"/>
      <c r="M281" s="271" t="s">
        <v>1</v>
      </c>
      <c r="N281" s="272" t="s">
        <v>45</v>
      </c>
      <c r="O281" s="92"/>
      <c r="P281" s="228">
        <f>O281*H281</f>
        <v>0</v>
      </c>
      <c r="Q281" s="228">
        <v>0.00032000000000000003</v>
      </c>
      <c r="R281" s="228">
        <f>Q281*H281</f>
        <v>0.0040361600000000004</v>
      </c>
      <c r="S281" s="228">
        <v>0</v>
      </c>
      <c r="T281" s="229">
        <f>S281*H281</f>
        <v>0</v>
      </c>
      <c r="U281" s="39"/>
      <c r="V281" s="39"/>
      <c r="W281" s="39"/>
      <c r="X281" s="39"/>
      <c r="Y281" s="39"/>
      <c r="Z281" s="39"/>
      <c r="AA281" s="39"/>
      <c r="AB281" s="39"/>
      <c r="AC281" s="39"/>
      <c r="AD281" s="39"/>
      <c r="AE281" s="39"/>
      <c r="AR281" s="230" t="s">
        <v>309</v>
      </c>
      <c r="AT281" s="230" t="s">
        <v>261</v>
      </c>
      <c r="AU281" s="230" t="s">
        <v>90</v>
      </c>
      <c r="AY281" s="18" t="s">
        <v>161</v>
      </c>
      <c r="BE281" s="231">
        <f>IF(N281="základní",J281,0)</f>
        <v>0</v>
      </c>
      <c r="BF281" s="231">
        <f>IF(N281="snížená",J281,0)</f>
        <v>0</v>
      </c>
      <c r="BG281" s="231">
        <f>IF(N281="zákl. přenesená",J281,0)</f>
        <v>0</v>
      </c>
      <c r="BH281" s="231">
        <f>IF(N281="sníž. přenesená",J281,0)</f>
        <v>0</v>
      </c>
      <c r="BI281" s="231">
        <f>IF(N281="nulová",J281,0)</f>
        <v>0</v>
      </c>
      <c r="BJ281" s="18" t="s">
        <v>88</v>
      </c>
      <c r="BK281" s="231">
        <f>ROUND(I281*H281,2)</f>
        <v>0</v>
      </c>
      <c r="BL281" s="18" t="s">
        <v>303</v>
      </c>
      <c r="BM281" s="230" t="s">
        <v>1556</v>
      </c>
    </row>
    <row r="282" s="13" customFormat="1">
      <c r="A282" s="13"/>
      <c r="B282" s="241"/>
      <c r="C282" s="242"/>
      <c r="D282" s="232" t="s">
        <v>250</v>
      </c>
      <c r="E282" s="242"/>
      <c r="F282" s="244" t="s">
        <v>1557</v>
      </c>
      <c r="G282" s="242"/>
      <c r="H282" s="245">
        <v>12.613</v>
      </c>
      <c r="I282" s="246"/>
      <c r="J282" s="242"/>
      <c r="K282" s="242"/>
      <c r="L282" s="247"/>
      <c r="M282" s="248"/>
      <c r="N282" s="249"/>
      <c r="O282" s="249"/>
      <c r="P282" s="249"/>
      <c r="Q282" s="249"/>
      <c r="R282" s="249"/>
      <c r="S282" s="249"/>
      <c r="T282" s="250"/>
      <c r="U282" s="13"/>
      <c r="V282" s="13"/>
      <c r="W282" s="13"/>
      <c r="X282" s="13"/>
      <c r="Y282" s="13"/>
      <c r="Z282" s="13"/>
      <c r="AA282" s="13"/>
      <c r="AB282" s="13"/>
      <c r="AC282" s="13"/>
      <c r="AD282" s="13"/>
      <c r="AE282" s="13"/>
      <c r="AT282" s="251" t="s">
        <v>250</v>
      </c>
      <c r="AU282" s="251" t="s">
        <v>90</v>
      </c>
      <c r="AV282" s="13" t="s">
        <v>90</v>
      </c>
      <c r="AW282" s="13" t="s">
        <v>4</v>
      </c>
      <c r="AX282" s="13" t="s">
        <v>88</v>
      </c>
      <c r="AY282" s="251" t="s">
        <v>161</v>
      </c>
    </row>
    <row r="283" s="2" customFormat="1" ht="24.15" customHeight="1">
      <c r="A283" s="39"/>
      <c r="B283" s="40"/>
      <c r="C283" s="219" t="s">
        <v>1140</v>
      </c>
      <c r="D283" s="219" t="s">
        <v>164</v>
      </c>
      <c r="E283" s="220" t="s">
        <v>1172</v>
      </c>
      <c r="F283" s="221" t="s">
        <v>1173</v>
      </c>
      <c r="G283" s="222" t="s">
        <v>441</v>
      </c>
      <c r="H283" s="223">
        <v>6.1799999999999997</v>
      </c>
      <c r="I283" s="224"/>
      <c r="J283" s="225">
        <f>ROUND(I283*H283,2)</f>
        <v>0</v>
      </c>
      <c r="K283" s="221" t="s">
        <v>168</v>
      </c>
      <c r="L283" s="45"/>
      <c r="M283" s="226" t="s">
        <v>1</v>
      </c>
      <c r="N283" s="227" t="s">
        <v>45</v>
      </c>
      <c r="O283" s="92"/>
      <c r="P283" s="228">
        <f>O283*H283</f>
        <v>0</v>
      </c>
      <c r="Q283" s="228">
        <v>0.00018000000000000001</v>
      </c>
      <c r="R283" s="228">
        <f>Q283*H283</f>
        <v>0.0011123999999999999</v>
      </c>
      <c r="S283" s="228">
        <v>0</v>
      </c>
      <c r="T283" s="229">
        <f>S283*H283</f>
        <v>0</v>
      </c>
      <c r="U283" s="39"/>
      <c r="V283" s="39"/>
      <c r="W283" s="39"/>
      <c r="X283" s="39"/>
      <c r="Y283" s="39"/>
      <c r="Z283" s="39"/>
      <c r="AA283" s="39"/>
      <c r="AB283" s="39"/>
      <c r="AC283" s="39"/>
      <c r="AD283" s="39"/>
      <c r="AE283" s="39"/>
      <c r="AR283" s="230" t="s">
        <v>303</v>
      </c>
      <c r="AT283" s="230" t="s">
        <v>164</v>
      </c>
      <c r="AU283" s="230" t="s">
        <v>90</v>
      </c>
      <c r="AY283" s="18" t="s">
        <v>161</v>
      </c>
      <c r="BE283" s="231">
        <f>IF(N283="základní",J283,0)</f>
        <v>0</v>
      </c>
      <c r="BF283" s="231">
        <f>IF(N283="snížená",J283,0)</f>
        <v>0</v>
      </c>
      <c r="BG283" s="231">
        <f>IF(N283="zákl. přenesená",J283,0)</f>
        <v>0</v>
      </c>
      <c r="BH283" s="231">
        <f>IF(N283="sníž. přenesená",J283,0)</f>
        <v>0</v>
      </c>
      <c r="BI283" s="231">
        <f>IF(N283="nulová",J283,0)</f>
        <v>0</v>
      </c>
      <c r="BJ283" s="18" t="s">
        <v>88</v>
      </c>
      <c r="BK283" s="231">
        <f>ROUND(I283*H283,2)</f>
        <v>0</v>
      </c>
      <c r="BL283" s="18" t="s">
        <v>303</v>
      </c>
      <c r="BM283" s="230" t="s">
        <v>1558</v>
      </c>
    </row>
    <row r="284" s="2" customFormat="1" ht="16.5" customHeight="1">
      <c r="A284" s="39"/>
      <c r="B284" s="40"/>
      <c r="C284" s="263" t="s">
        <v>1145</v>
      </c>
      <c r="D284" s="263" t="s">
        <v>261</v>
      </c>
      <c r="E284" s="264" t="s">
        <v>1168</v>
      </c>
      <c r="F284" s="265" t="s">
        <v>1169</v>
      </c>
      <c r="G284" s="266" t="s">
        <v>441</v>
      </c>
      <c r="H284" s="267">
        <v>6.4889999999999999</v>
      </c>
      <c r="I284" s="268"/>
      <c r="J284" s="269">
        <f>ROUND(I284*H284,2)</f>
        <v>0</v>
      </c>
      <c r="K284" s="265" t="s">
        <v>168</v>
      </c>
      <c r="L284" s="270"/>
      <c r="M284" s="271" t="s">
        <v>1</v>
      </c>
      <c r="N284" s="272" t="s">
        <v>45</v>
      </c>
      <c r="O284" s="92"/>
      <c r="P284" s="228">
        <f>O284*H284</f>
        <v>0</v>
      </c>
      <c r="Q284" s="228">
        <v>0.00032000000000000003</v>
      </c>
      <c r="R284" s="228">
        <f>Q284*H284</f>
        <v>0.0020764800000000003</v>
      </c>
      <c r="S284" s="228">
        <v>0</v>
      </c>
      <c r="T284" s="229">
        <f>S284*H284</f>
        <v>0</v>
      </c>
      <c r="U284" s="39"/>
      <c r="V284" s="39"/>
      <c r="W284" s="39"/>
      <c r="X284" s="39"/>
      <c r="Y284" s="39"/>
      <c r="Z284" s="39"/>
      <c r="AA284" s="39"/>
      <c r="AB284" s="39"/>
      <c r="AC284" s="39"/>
      <c r="AD284" s="39"/>
      <c r="AE284" s="39"/>
      <c r="AR284" s="230" t="s">
        <v>309</v>
      </c>
      <c r="AT284" s="230" t="s">
        <v>261</v>
      </c>
      <c r="AU284" s="230" t="s">
        <v>90</v>
      </c>
      <c r="AY284" s="18" t="s">
        <v>161</v>
      </c>
      <c r="BE284" s="231">
        <f>IF(N284="základní",J284,0)</f>
        <v>0</v>
      </c>
      <c r="BF284" s="231">
        <f>IF(N284="snížená",J284,0)</f>
        <v>0</v>
      </c>
      <c r="BG284" s="231">
        <f>IF(N284="zákl. přenesená",J284,0)</f>
        <v>0</v>
      </c>
      <c r="BH284" s="231">
        <f>IF(N284="sníž. přenesená",J284,0)</f>
        <v>0</v>
      </c>
      <c r="BI284" s="231">
        <f>IF(N284="nulová",J284,0)</f>
        <v>0</v>
      </c>
      <c r="BJ284" s="18" t="s">
        <v>88</v>
      </c>
      <c r="BK284" s="231">
        <f>ROUND(I284*H284,2)</f>
        <v>0</v>
      </c>
      <c r="BL284" s="18" t="s">
        <v>303</v>
      </c>
      <c r="BM284" s="230" t="s">
        <v>1559</v>
      </c>
    </row>
    <row r="285" s="13" customFormat="1">
      <c r="A285" s="13"/>
      <c r="B285" s="241"/>
      <c r="C285" s="242"/>
      <c r="D285" s="232" t="s">
        <v>250</v>
      </c>
      <c r="E285" s="242"/>
      <c r="F285" s="244" t="s">
        <v>1560</v>
      </c>
      <c r="G285" s="242"/>
      <c r="H285" s="245">
        <v>6.4889999999999999</v>
      </c>
      <c r="I285" s="246"/>
      <c r="J285" s="242"/>
      <c r="K285" s="242"/>
      <c r="L285" s="247"/>
      <c r="M285" s="248"/>
      <c r="N285" s="249"/>
      <c r="O285" s="249"/>
      <c r="P285" s="249"/>
      <c r="Q285" s="249"/>
      <c r="R285" s="249"/>
      <c r="S285" s="249"/>
      <c r="T285" s="250"/>
      <c r="U285" s="13"/>
      <c r="V285" s="13"/>
      <c r="W285" s="13"/>
      <c r="X285" s="13"/>
      <c r="Y285" s="13"/>
      <c r="Z285" s="13"/>
      <c r="AA285" s="13"/>
      <c r="AB285" s="13"/>
      <c r="AC285" s="13"/>
      <c r="AD285" s="13"/>
      <c r="AE285" s="13"/>
      <c r="AT285" s="251" t="s">
        <v>250</v>
      </c>
      <c r="AU285" s="251" t="s">
        <v>90</v>
      </c>
      <c r="AV285" s="13" t="s">
        <v>90</v>
      </c>
      <c r="AW285" s="13" t="s">
        <v>4</v>
      </c>
      <c r="AX285" s="13" t="s">
        <v>88</v>
      </c>
      <c r="AY285" s="251" t="s">
        <v>161</v>
      </c>
    </row>
    <row r="286" s="2" customFormat="1" ht="24.15" customHeight="1">
      <c r="A286" s="39"/>
      <c r="B286" s="40"/>
      <c r="C286" s="219" t="s">
        <v>1149</v>
      </c>
      <c r="D286" s="219" t="s">
        <v>164</v>
      </c>
      <c r="E286" s="220" t="s">
        <v>1178</v>
      </c>
      <c r="F286" s="221" t="s">
        <v>1179</v>
      </c>
      <c r="G286" s="222" t="s">
        <v>248</v>
      </c>
      <c r="H286" s="223">
        <v>12.484</v>
      </c>
      <c r="I286" s="224"/>
      <c r="J286" s="225">
        <f>ROUND(I286*H286,2)</f>
        <v>0</v>
      </c>
      <c r="K286" s="221" t="s">
        <v>168</v>
      </c>
      <c r="L286" s="45"/>
      <c r="M286" s="226" t="s">
        <v>1</v>
      </c>
      <c r="N286" s="227" t="s">
        <v>45</v>
      </c>
      <c r="O286" s="92"/>
      <c r="P286" s="228">
        <f>O286*H286</f>
        <v>0</v>
      </c>
      <c r="Q286" s="228">
        <v>5.0000000000000002E-05</v>
      </c>
      <c r="R286" s="228">
        <f>Q286*H286</f>
        <v>0.00062419999999999999</v>
      </c>
      <c r="S286" s="228">
        <v>0</v>
      </c>
      <c r="T286" s="229">
        <f>S286*H286</f>
        <v>0</v>
      </c>
      <c r="U286" s="39"/>
      <c r="V286" s="39"/>
      <c r="W286" s="39"/>
      <c r="X286" s="39"/>
      <c r="Y286" s="39"/>
      <c r="Z286" s="39"/>
      <c r="AA286" s="39"/>
      <c r="AB286" s="39"/>
      <c r="AC286" s="39"/>
      <c r="AD286" s="39"/>
      <c r="AE286" s="39"/>
      <c r="AR286" s="230" t="s">
        <v>303</v>
      </c>
      <c r="AT286" s="230" t="s">
        <v>164</v>
      </c>
      <c r="AU286" s="230" t="s">
        <v>90</v>
      </c>
      <c r="AY286" s="18" t="s">
        <v>161</v>
      </c>
      <c r="BE286" s="231">
        <f>IF(N286="základní",J286,0)</f>
        <v>0</v>
      </c>
      <c r="BF286" s="231">
        <f>IF(N286="snížená",J286,0)</f>
        <v>0</v>
      </c>
      <c r="BG286" s="231">
        <f>IF(N286="zákl. přenesená",J286,0)</f>
        <v>0</v>
      </c>
      <c r="BH286" s="231">
        <f>IF(N286="sníž. přenesená",J286,0)</f>
        <v>0</v>
      </c>
      <c r="BI286" s="231">
        <f>IF(N286="nulová",J286,0)</f>
        <v>0</v>
      </c>
      <c r="BJ286" s="18" t="s">
        <v>88</v>
      </c>
      <c r="BK286" s="231">
        <f>ROUND(I286*H286,2)</f>
        <v>0</v>
      </c>
      <c r="BL286" s="18" t="s">
        <v>303</v>
      </c>
      <c r="BM286" s="230" t="s">
        <v>1561</v>
      </c>
    </row>
    <row r="287" s="2" customFormat="1" ht="24.15" customHeight="1">
      <c r="A287" s="39"/>
      <c r="B287" s="40"/>
      <c r="C287" s="219" t="s">
        <v>1154</v>
      </c>
      <c r="D287" s="219" t="s">
        <v>164</v>
      </c>
      <c r="E287" s="220" t="s">
        <v>1181</v>
      </c>
      <c r="F287" s="221" t="s">
        <v>1182</v>
      </c>
      <c r="G287" s="222" t="s">
        <v>362</v>
      </c>
      <c r="H287" s="283"/>
      <c r="I287" s="224"/>
      <c r="J287" s="225">
        <f>ROUND(I287*H287,2)</f>
        <v>0</v>
      </c>
      <c r="K287" s="221" t="s">
        <v>168</v>
      </c>
      <c r="L287" s="45"/>
      <c r="M287" s="226" t="s">
        <v>1</v>
      </c>
      <c r="N287" s="227" t="s">
        <v>45</v>
      </c>
      <c r="O287" s="92"/>
      <c r="P287" s="228">
        <f>O287*H287</f>
        <v>0</v>
      </c>
      <c r="Q287" s="228">
        <v>0</v>
      </c>
      <c r="R287" s="228">
        <f>Q287*H287</f>
        <v>0</v>
      </c>
      <c r="S287" s="228">
        <v>0</v>
      </c>
      <c r="T287" s="229">
        <f>S287*H287</f>
        <v>0</v>
      </c>
      <c r="U287" s="39"/>
      <c r="V287" s="39"/>
      <c r="W287" s="39"/>
      <c r="X287" s="39"/>
      <c r="Y287" s="39"/>
      <c r="Z287" s="39"/>
      <c r="AA287" s="39"/>
      <c r="AB287" s="39"/>
      <c r="AC287" s="39"/>
      <c r="AD287" s="39"/>
      <c r="AE287" s="39"/>
      <c r="AR287" s="230" t="s">
        <v>303</v>
      </c>
      <c r="AT287" s="230" t="s">
        <v>164</v>
      </c>
      <c r="AU287" s="230" t="s">
        <v>90</v>
      </c>
      <c r="AY287" s="18" t="s">
        <v>161</v>
      </c>
      <c r="BE287" s="231">
        <f>IF(N287="základní",J287,0)</f>
        <v>0</v>
      </c>
      <c r="BF287" s="231">
        <f>IF(N287="snížená",J287,0)</f>
        <v>0</v>
      </c>
      <c r="BG287" s="231">
        <f>IF(N287="zákl. přenesená",J287,0)</f>
        <v>0</v>
      </c>
      <c r="BH287" s="231">
        <f>IF(N287="sníž. přenesená",J287,0)</f>
        <v>0</v>
      </c>
      <c r="BI287" s="231">
        <f>IF(N287="nulová",J287,0)</f>
        <v>0</v>
      </c>
      <c r="BJ287" s="18" t="s">
        <v>88</v>
      </c>
      <c r="BK287" s="231">
        <f>ROUND(I287*H287,2)</f>
        <v>0</v>
      </c>
      <c r="BL287" s="18" t="s">
        <v>303</v>
      </c>
      <c r="BM287" s="230" t="s">
        <v>1562</v>
      </c>
    </row>
    <row r="288" s="2" customFormat="1" ht="33" customHeight="1">
      <c r="A288" s="39"/>
      <c r="B288" s="40"/>
      <c r="C288" s="219" t="s">
        <v>1158</v>
      </c>
      <c r="D288" s="219" t="s">
        <v>164</v>
      </c>
      <c r="E288" s="220" t="s">
        <v>1184</v>
      </c>
      <c r="F288" s="221" t="s">
        <v>1185</v>
      </c>
      <c r="G288" s="222" t="s">
        <v>362</v>
      </c>
      <c r="H288" s="283"/>
      <c r="I288" s="224"/>
      <c r="J288" s="225">
        <f>ROUND(I288*H288,2)</f>
        <v>0</v>
      </c>
      <c r="K288" s="221" t="s">
        <v>168</v>
      </c>
      <c r="L288" s="45"/>
      <c r="M288" s="226" t="s">
        <v>1</v>
      </c>
      <c r="N288" s="227" t="s">
        <v>45</v>
      </c>
      <c r="O288" s="92"/>
      <c r="P288" s="228">
        <f>O288*H288</f>
        <v>0</v>
      </c>
      <c r="Q288" s="228">
        <v>0</v>
      </c>
      <c r="R288" s="228">
        <f>Q288*H288</f>
        <v>0</v>
      </c>
      <c r="S288" s="228">
        <v>0</v>
      </c>
      <c r="T288" s="229">
        <f>S288*H288</f>
        <v>0</v>
      </c>
      <c r="U288" s="39"/>
      <c r="V288" s="39"/>
      <c r="W288" s="39"/>
      <c r="X288" s="39"/>
      <c r="Y288" s="39"/>
      <c r="Z288" s="39"/>
      <c r="AA288" s="39"/>
      <c r="AB288" s="39"/>
      <c r="AC288" s="39"/>
      <c r="AD288" s="39"/>
      <c r="AE288" s="39"/>
      <c r="AR288" s="230" t="s">
        <v>303</v>
      </c>
      <c r="AT288" s="230" t="s">
        <v>164</v>
      </c>
      <c r="AU288" s="230" t="s">
        <v>90</v>
      </c>
      <c r="AY288" s="18" t="s">
        <v>161</v>
      </c>
      <c r="BE288" s="231">
        <f>IF(N288="základní",J288,0)</f>
        <v>0</v>
      </c>
      <c r="BF288" s="231">
        <f>IF(N288="snížená",J288,0)</f>
        <v>0</v>
      </c>
      <c r="BG288" s="231">
        <f>IF(N288="zákl. přenesená",J288,0)</f>
        <v>0</v>
      </c>
      <c r="BH288" s="231">
        <f>IF(N288="sníž. přenesená",J288,0)</f>
        <v>0</v>
      </c>
      <c r="BI288" s="231">
        <f>IF(N288="nulová",J288,0)</f>
        <v>0</v>
      </c>
      <c r="BJ288" s="18" t="s">
        <v>88</v>
      </c>
      <c r="BK288" s="231">
        <f>ROUND(I288*H288,2)</f>
        <v>0</v>
      </c>
      <c r="BL288" s="18" t="s">
        <v>303</v>
      </c>
      <c r="BM288" s="230" t="s">
        <v>1563</v>
      </c>
    </row>
    <row r="289" s="13" customFormat="1">
      <c r="A289" s="13"/>
      <c r="B289" s="241"/>
      <c r="C289" s="242"/>
      <c r="D289" s="232" t="s">
        <v>250</v>
      </c>
      <c r="E289" s="242"/>
      <c r="F289" s="244" t="s">
        <v>1564</v>
      </c>
      <c r="G289" s="242"/>
      <c r="H289" s="245">
        <v>998.58600000000001</v>
      </c>
      <c r="I289" s="246"/>
      <c r="J289" s="242"/>
      <c r="K289" s="242"/>
      <c r="L289" s="247"/>
      <c r="M289" s="248"/>
      <c r="N289" s="249"/>
      <c r="O289" s="249"/>
      <c r="P289" s="249"/>
      <c r="Q289" s="249"/>
      <c r="R289" s="249"/>
      <c r="S289" s="249"/>
      <c r="T289" s="250"/>
      <c r="U289" s="13"/>
      <c r="V289" s="13"/>
      <c r="W289" s="13"/>
      <c r="X289" s="13"/>
      <c r="Y289" s="13"/>
      <c r="Z289" s="13"/>
      <c r="AA289" s="13"/>
      <c r="AB289" s="13"/>
      <c r="AC289" s="13"/>
      <c r="AD289" s="13"/>
      <c r="AE289" s="13"/>
      <c r="AT289" s="251" t="s">
        <v>250</v>
      </c>
      <c r="AU289" s="251" t="s">
        <v>90</v>
      </c>
      <c r="AV289" s="13" t="s">
        <v>90</v>
      </c>
      <c r="AW289" s="13" t="s">
        <v>4</v>
      </c>
      <c r="AX289" s="13" t="s">
        <v>88</v>
      </c>
      <c r="AY289" s="251" t="s">
        <v>161</v>
      </c>
    </row>
    <row r="290" s="12" customFormat="1" ht="22.8" customHeight="1">
      <c r="A290" s="12"/>
      <c r="B290" s="203"/>
      <c r="C290" s="204"/>
      <c r="D290" s="205" t="s">
        <v>79</v>
      </c>
      <c r="E290" s="217" t="s">
        <v>369</v>
      </c>
      <c r="F290" s="217" t="s">
        <v>370</v>
      </c>
      <c r="G290" s="204"/>
      <c r="H290" s="204"/>
      <c r="I290" s="207"/>
      <c r="J290" s="218">
        <f>BK290</f>
        <v>0</v>
      </c>
      <c r="K290" s="204"/>
      <c r="L290" s="209"/>
      <c r="M290" s="210"/>
      <c r="N290" s="211"/>
      <c r="O290" s="211"/>
      <c r="P290" s="212">
        <f>SUM(P291:P297)</f>
        <v>0</v>
      </c>
      <c r="Q290" s="211"/>
      <c r="R290" s="212">
        <f>SUM(R291:R297)</f>
        <v>0.0044000000000000003</v>
      </c>
      <c r="S290" s="211"/>
      <c r="T290" s="213">
        <f>SUM(T291:T297)</f>
        <v>0</v>
      </c>
      <c r="U290" s="12"/>
      <c r="V290" s="12"/>
      <c r="W290" s="12"/>
      <c r="X290" s="12"/>
      <c r="Y290" s="12"/>
      <c r="Z290" s="12"/>
      <c r="AA290" s="12"/>
      <c r="AB290" s="12"/>
      <c r="AC290" s="12"/>
      <c r="AD290" s="12"/>
      <c r="AE290" s="12"/>
      <c r="AR290" s="214" t="s">
        <v>90</v>
      </c>
      <c r="AT290" s="215" t="s">
        <v>79</v>
      </c>
      <c r="AU290" s="215" t="s">
        <v>88</v>
      </c>
      <c r="AY290" s="214" t="s">
        <v>161</v>
      </c>
      <c r="BK290" s="216">
        <f>SUM(BK291:BK297)</f>
        <v>0</v>
      </c>
    </row>
    <row r="291" s="2" customFormat="1" ht="24.15" customHeight="1">
      <c r="A291" s="39"/>
      <c r="B291" s="40"/>
      <c r="C291" s="219" t="s">
        <v>1162</v>
      </c>
      <c r="D291" s="219" t="s">
        <v>164</v>
      </c>
      <c r="E291" s="220" t="s">
        <v>1189</v>
      </c>
      <c r="F291" s="221" t="s">
        <v>1190</v>
      </c>
      <c r="G291" s="222" t="s">
        <v>441</v>
      </c>
      <c r="H291" s="223">
        <v>44</v>
      </c>
      <c r="I291" s="224"/>
      <c r="J291" s="225">
        <f>ROUND(I291*H291,2)</f>
        <v>0</v>
      </c>
      <c r="K291" s="221" t="s">
        <v>168</v>
      </c>
      <c r="L291" s="45"/>
      <c r="M291" s="226" t="s">
        <v>1</v>
      </c>
      <c r="N291" s="227" t="s">
        <v>45</v>
      </c>
      <c r="O291" s="92"/>
      <c r="P291" s="228">
        <f>O291*H291</f>
        <v>0</v>
      </c>
      <c r="Q291" s="228">
        <v>0</v>
      </c>
      <c r="R291" s="228">
        <f>Q291*H291</f>
        <v>0</v>
      </c>
      <c r="S291" s="228">
        <v>0</v>
      </c>
      <c r="T291" s="229">
        <f>S291*H291</f>
        <v>0</v>
      </c>
      <c r="U291" s="39"/>
      <c r="V291" s="39"/>
      <c r="W291" s="39"/>
      <c r="X291" s="39"/>
      <c r="Y291" s="39"/>
      <c r="Z291" s="39"/>
      <c r="AA291" s="39"/>
      <c r="AB291" s="39"/>
      <c r="AC291" s="39"/>
      <c r="AD291" s="39"/>
      <c r="AE291" s="39"/>
      <c r="AR291" s="230" t="s">
        <v>303</v>
      </c>
      <c r="AT291" s="230" t="s">
        <v>164</v>
      </c>
      <c r="AU291" s="230" t="s">
        <v>90</v>
      </c>
      <c r="AY291" s="18" t="s">
        <v>161</v>
      </c>
      <c r="BE291" s="231">
        <f>IF(N291="základní",J291,0)</f>
        <v>0</v>
      </c>
      <c r="BF291" s="231">
        <f>IF(N291="snížená",J291,0)</f>
        <v>0</v>
      </c>
      <c r="BG291" s="231">
        <f>IF(N291="zákl. přenesená",J291,0)</f>
        <v>0</v>
      </c>
      <c r="BH291" s="231">
        <f>IF(N291="sníž. přenesená",J291,0)</f>
        <v>0</v>
      </c>
      <c r="BI291" s="231">
        <f>IF(N291="nulová",J291,0)</f>
        <v>0</v>
      </c>
      <c r="BJ291" s="18" t="s">
        <v>88</v>
      </c>
      <c r="BK291" s="231">
        <f>ROUND(I291*H291,2)</f>
        <v>0</v>
      </c>
      <c r="BL291" s="18" t="s">
        <v>303</v>
      </c>
      <c r="BM291" s="230" t="s">
        <v>1565</v>
      </c>
    </row>
    <row r="292" s="2" customFormat="1">
      <c r="A292" s="39"/>
      <c r="B292" s="40"/>
      <c r="C292" s="41"/>
      <c r="D292" s="232" t="s">
        <v>171</v>
      </c>
      <c r="E292" s="41"/>
      <c r="F292" s="233" t="s">
        <v>1192</v>
      </c>
      <c r="G292" s="41"/>
      <c r="H292" s="41"/>
      <c r="I292" s="234"/>
      <c r="J292" s="41"/>
      <c r="K292" s="41"/>
      <c r="L292" s="45"/>
      <c r="M292" s="235"/>
      <c r="N292" s="236"/>
      <c r="O292" s="92"/>
      <c r="P292" s="92"/>
      <c r="Q292" s="92"/>
      <c r="R292" s="92"/>
      <c r="S292" s="92"/>
      <c r="T292" s="93"/>
      <c r="U292" s="39"/>
      <c r="V292" s="39"/>
      <c r="W292" s="39"/>
      <c r="X292" s="39"/>
      <c r="Y292" s="39"/>
      <c r="Z292" s="39"/>
      <c r="AA292" s="39"/>
      <c r="AB292" s="39"/>
      <c r="AC292" s="39"/>
      <c r="AD292" s="39"/>
      <c r="AE292" s="39"/>
      <c r="AT292" s="18" t="s">
        <v>171</v>
      </c>
      <c r="AU292" s="18" t="s">
        <v>90</v>
      </c>
    </row>
    <row r="293" s="13" customFormat="1">
      <c r="A293" s="13"/>
      <c r="B293" s="241"/>
      <c r="C293" s="242"/>
      <c r="D293" s="232" t="s">
        <v>250</v>
      </c>
      <c r="E293" s="243" t="s">
        <v>1</v>
      </c>
      <c r="F293" s="244" t="s">
        <v>345</v>
      </c>
      <c r="G293" s="242"/>
      <c r="H293" s="245">
        <v>24</v>
      </c>
      <c r="I293" s="246"/>
      <c r="J293" s="242"/>
      <c r="K293" s="242"/>
      <c r="L293" s="247"/>
      <c r="M293" s="248"/>
      <c r="N293" s="249"/>
      <c r="O293" s="249"/>
      <c r="P293" s="249"/>
      <c r="Q293" s="249"/>
      <c r="R293" s="249"/>
      <c r="S293" s="249"/>
      <c r="T293" s="250"/>
      <c r="U293" s="13"/>
      <c r="V293" s="13"/>
      <c r="W293" s="13"/>
      <c r="X293" s="13"/>
      <c r="Y293" s="13"/>
      <c r="Z293" s="13"/>
      <c r="AA293" s="13"/>
      <c r="AB293" s="13"/>
      <c r="AC293" s="13"/>
      <c r="AD293" s="13"/>
      <c r="AE293" s="13"/>
      <c r="AT293" s="251" t="s">
        <v>250</v>
      </c>
      <c r="AU293" s="251" t="s">
        <v>90</v>
      </c>
      <c r="AV293" s="13" t="s">
        <v>90</v>
      </c>
      <c r="AW293" s="13" t="s">
        <v>36</v>
      </c>
      <c r="AX293" s="13" t="s">
        <v>80</v>
      </c>
      <c r="AY293" s="251" t="s">
        <v>161</v>
      </c>
    </row>
    <row r="294" s="13" customFormat="1">
      <c r="A294" s="13"/>
      <c r="B294" s="241"/>
      <c r="C294" s="242"/>
      <c r="D294" s="232" t="s">
        <v>250</v>
      </c>
      <c r="E294" s="243" t="s">
        <v>1</v>
      </c>
      <c r="F294" s="244" t="s">
        <v>1566</v>
      </c>
      <c r="G294" s="242"/>
      <c r="H294" s="245">
        <v>20</v>
      </c>
      <c r="I294" s="246"/>
      <c r="J294" s="242"/>
      <c r="K294" s="242"/>
      <c r="L294" s="247"/>
      <c r="M294" s="248"/>
      <c r="N294" s="249"/>
      <c r="O294" s="249"/>
      <c r="P294" s="249"/>
      <c r="Q294" s="249"/>
      <c r="R294" s="249"/>
      <c r="S294" s="249"/>
      <c r="T294" s="250"/>
      <c r="U294" s="13"/>
      <c r="V294" s="13"/>
      <c r="W294" s="13"/>
      <c r="X294" s="13"/>
      <c r="Y294" s="13"/>
      <c r="Z294" s="13"/>
      <c r="AA294" s="13"/>
      <c r="AB294" s="13"/>
      <c r="AC294" s="13"/>
      <c r="AD294" s="13"/>
      <c r="AE294" s="13"/>
      <c r="AT294" s="251" t="s">
        <v>250</v>
      </c>
      <c r="AU294" s="251" t="s">
        <v>90</v>
      </c>
      <c r="AV294" s="13" t="s">
        <v>90</v>
      </c>
      <c r="AW294" s="13" t="s">
        <v>36</v>
      </c>
      <c r="AX294" s="13" t="s">
        <v>80</v>
      </c>
      <c r="AY294" s="251" t="s">
        <v>161</v>
      </c>
    </row>
    <row r="295" s="14" customFormat="1">
      <c r="A295" s="14"/>
      <c r="B295" s="252"/>
      <c r="C295" s="253"/>
      <c r="D295" s="232" t="s">
        <v>250</v>
      </c>
      <c r="E295" s="254" t="s">
        <v>1</v>
      </c>
      <c r="F295" s="255" t="s">
        <v>253</v>
      </c>
      <c r="G295" s="253"/>
      <c r="H295" s="256">
        <v>44</v>
      </c>
      <c r="I295" s="257"/>
      <c r="J295" s="253"/>
      <c r="K295" s="253"/>
      <c r="L295" s="258"/>
      <c r="M295" s="259"/>
      <c r="N295" s="260"/>
      <c r="O295" s="260"/>
      <c r="P295" s="260"/>
      <c r="Q295" s="260"/>
      <c r="R295" s="260"/>
      <c r="S295" s="260"/>
      <c r="T295" s="261"/>
      <c r="U295" s="14"/>
      <c r="V295" s="14"/>
      <c r="W295" s="14"/>
      <c r="X295" s="14"/>
      <c r="Y295" s="14"/>
      <c r="Z295" s="14"/>
      <c r="AA295" s="14"/>
      <c r="AB295" s="14"/>
      <c r="AC295" s="14"/>
      <c r="AD295" s="14"/>
      <c r="AE295" s="14"/>
      <c r="AT295" s="262" t="s">
        <v>250</v>
      </c>
      <c r="AU295" s="262" t="s">
        <v>90</v>
      </c>
      <c r="AV295" s="14" t="s">
        <v>184</v>
      </c>
      <c r="AW295" s="14" t="s">
        <v>36</v>
      </c>
      <c r="AX295" s="14" t="s">
        <v>88</v>
      </c>
      <c r="AY295" s="262" t="s">
        <v>161</v>
      </c>
    </row>
    <row r="296" s="2" customFormat="1" ht="16.5" customHeight="1">
      <c r="A296" s="39"/>
      <c r="B296" s="40"/>
      <c r="C296" s="263" t="s">
        <v>1167</v>
      </c>
      <c r="D296" s="263" t="s">
        <v>261</v>
      </c>
      <c r="E296" s="264" t="s">
        <v>1196</v>
      </c>
      <c r="F296" s="265" t="s">
        <v>1197</v>
      </c>
      <c r="G296" s="266" t="s">
        <v>1072</v>
      </c>
      <c r="H296" s="267">
        <v>4.4000000000000004</v>
      </c>
      <c r="I296" s="268"/>
      <c r="J296" s="269">
        <f>ROUND(I296*H296,2)</f>
        <v>0</v>
      </c>
      <c r="K296" s="265" t="s">
        <v>168</v>
      </c>
      <c r="L296" s="270"/>
      <c r="M296" s="271" t="s">
        <v>1</v>
      </c>
      <c r="N296" s="272" t="s">
        <v>45</v>
      </c>
      <c r="O296" s="92"/>
      <c r="P296" s="228">
        <f>O296*H296</f>
        <v>0</v>
      </c>
      <c r="Q296" s="228">
        <v>0.001</v>
      </c>
      <c r="R296" s="228">
        <f>Q296*H296</f>
        <v>0.0044000000000000003</v>
      </c>
      <c r="S296" s="228">
        <v>0</v>
      </c>
      <c r="T296" s="229">
        <f>S296*H296</f>
        <v>0</v>
      </c>
      <c r="U296" s="39"/>
      <c r="V296" s="39"/>
      <c r="W296" s="39"/>
      <c r="X296" s="39"/>
      <c r="Y296" s="39"/>
      <c r="Z296" s="39"/>
      <c r="AA296" s="39"/>
      <c r="AB296" s="39"/>
      <c r="AC296" s="39"/>
      <c r="AD296" s="39"/>
      <c r="AE296" s="39"/>
      <c r="AR296" s="230" t="s">
        <v>309</v>
      </c>
      <c r="AT296" s="230" t="s">
        <v>261</v>
      </c>
      <c r="AU296" s="230" t="s">
        <v>90</v>
      </c>
      <c r="AY296" s="18" t="s">
        <v>161</v>
      </c>
      <c r="BE296" s="231">
        <f>IF(N296="základní",J296,0)</f>
        <v>0</v>
      </c>
      <c r="BF296" s="231">
        <f>IF(N296="snížená",J296,0)</f>
        <v>0</v>
      </c>
      <c r="BG296" s="231">
        <f>IF(N296="zákl. přenesená",J296,0)</f>
        <v>0</v>
      </c>
      <c r="BH296" s="231">
        <f>IF(N296="sníž. přenesená",J296,0)</f>
        <v>0</v>
      </c>
      <c r="BI296" s="231">
        <f>IF(N296="nulová",J296,0)</f>
        <v>0</v>
      </c>
      <c r="BJ296" s="18" t="s">
        <v>88</v>
      </c>
      <c r="BK296" s="231">
        <f>ROUND(I296*H296,2)</f>
        <v>0</v>
      </c>
      <c r="BL296" s="18" t="s">
        <v>303</v>
      </c>
      <c r="BM296" s="230" t="s">
        <v>1567</v>
      </c>
    </row>
    <row r="297" s="13" customFormat="1">
      <c r="A297" s="13"/>
      <c r="B297" s="241"/>
      <c r="C297" s="242"/>
      <c r="D297" s="232" t="s">
        <v>250</v>
      </c>
      <c r="E297" s="242"/>
      <c r="F297" s="244" t="s">
        <v>1568</v>
      </c>
      <c r="G297" s="242"/>
      <c r="H297" s="245">
        <v>4.4000000000000004</v>
      </c>
      <c r="I297" s="246"/>
      <c r="J297" s="242"/>
      <c r="K297" s="242"/>
      <c r="L297" s="247"/>
      <c r="M297" s="248"/>
      <c r="N297" s="249"/>
      <c r="O297" s="249"/>
      <c r="P297" s="249"/>
      <c r="Q297" s="249"/>
      <c r="R297" s="249"/>
      <c r="S297" s="249"/>
      <c r="T297" s="250"/>
      <c r="U297" s="13"/>
      <c r="V297" s="13"/>
      <c r="W297" s="13"/>
      <c r="X297" s="13"/>
      <c r="Y297" s="13"/>
      <c r="Z297" s="13"/>
      <c r="AA297" s="13"/>
      <c r="AB297" s="13"/>
      <c r="AC297" s="13"/>
      <c r="AD297" s="13"/>
      <c r="AE297" s="13"/>
      <c r="AT297" s="251" t="s">
        <v>250</v>
      </c>
      <c r="AU297" s="251" t="s">
        <v>90</v>
      </c>
      <c r="AV297" s="13" t="s">
        <v>90</v>
      </c>
      <c r="AW297" s="13" t="s">
        <v>4</v>
      </c>
      <c r="AX297" s="13" t="s">
        <v>88</v>
      </c>
      <c r="AY297" s="251" t="s">
        <v>161</v>
      </c>
    </row>
    <row r="298" s="12" customFormat="1" ht="22.8" customHeight="1">
      <c r="A298" s="12"/>
      <c r="B298" s="203"/>
      <c r="C298" s="204"/>
      <c r="D298" s="205" t="s">
        <v>79</v>
      </c>
      <c r="E298" s="217" t="s">
        <v>1200</v>
      </c>
      <c r="F298" s="217" t="s">
        <v>1201</v>
      </c>
      <c r="G298" s="204"/>
      <c r="H298" s="204"/>
      <c r="I298" s="207"/>
      <c r="J298" s="218">
        <f>BK298</f>
        <v>0</v>
      </c>
      <c r="K298" s="204"/>
      <c r="L298" s="209"/>
      <c r="M298" s="210"/>
      <c r="N298" s="211"/>
      <c r="O298" s="211"/>
      <c r="P298" s="212">
        <f>SUM(P299:P326)</f>
        <v>0</v>
      </c>
      <c r="Q298" s="211"/>
      <c r="R298" s="212">
        <f>SUM(R299:R326)</f>
        <v>0.39609947000000006</v>
      </c>
      <c r="S298" s="211"/>
      <c r="T298" s="213">
        <f>SUM(T299:T326)</f>
        <v>0.027195839999999999</v>
      </c>
      <c r="U298" s="12"/>
      <c r="V298" s="12"/>
      <c r="W298" s="12"/>
      <c r="X298" s="12"/>
      <c r="Y298" s="12"/>
      <c r="Z298" s="12"/>
      <c r="AA298" s="12"/>
      <c r="AB298" s="12"/>
      <c r="AC298" s="12"/>
      <c r="AD298" s="12"/>
      <c r="AE298" s="12"/>
      <c r="AR298" s="214" t="s">
        <v>90</v>
      </c>
      <c r="AT298" s="215" t="s">
        <v>79</v>
      </c>
      <c r="AU298" s="215" t="s">
        <v>88</v>
      </c>
      <c r="AY298" s="214" t="s">
        <v>161</v>
      </c>
      <c r="BK298" s="216">
        <f>SUM(BK299:BK326)</f>
        <v>0</v>
      </c>
    </row>
    <row r="299" s="2" customFormat="1" ht="16.5" customHeight="1">
      <c r="A299" s="39"/>
      <c r="B299" s="40"/>
      <c r="C299" s="219" t="s">
        <v>97</v>
      </c>
      <c r="D299" s="219" t="s">
        <v>164</v>
      </c>
      <c r="E299" s="220" t="s">
        <v>1203</v>
      </c>
      <c r="F299" s="221" t="s">
        <v>1204</v>
      </c>
      <c r="G299" s="222" t="s">
        <v>248</v>
      </c>
      <c r="H299" s="223">
        <v>83.144999999999996</v>
      </c>
      <c r="I299" s="224"/>
      <c r="J299" s="225">
        <f>ROUND(I299*H299,2)</f>
        <v>0</v>
      </c>
      <c r="K299" s="221" t="s">
        <v>168</v>
      </c>
      <c r="L299" s="45"/>
      <c r="M299" s="226" t="s">
        <v>1</v>
      </c>
      <c r="N299" s="227" t="s">
        <v>45</v>
      </c>
      <c r="O299" s="92"/>
      <c r="P299" s="228">
        <f>O299*H299</f>
        <v>0</v>
      </c>
      <c r="Q299" s="228">
        <v>0.001</v>
      </c>
      <c r="R299" s="228">
        <f>Q299*H299</f>
        <v>0.083144999999999997</v>
      </c>
      <c r="S299" s="228">
        <v>0.00031</v>
      </c>
      <c r="T299" s="229">
        <f>S299*H299</f>
        <v>0.025774949999999998</v>
      </c>
      <c r="U299" s="39"/>
      <c r="V299" s="39"/>
      <c r="W299" s="39"/>
      <c r="X299" s="39"/>
      <c r="Y299" s="39"/>
      <c r="Z299" s="39"/>
      <c r="AA299" s="39"/>
      <c r="AB299" s="39"/>
      <c r="AC299" s="39"/>
      <c r="AD299" s="39"/>
      <c r="AE299" s="39"/>
      <c r="AR299" s="230" t="s">
        <v>303</v>
      </c>
      <c r="AT299" s="230" t="s">
        <v>164</v>
      </c>
      <c r="AU299" s="230" t="s">
        <v>90</v>
      </c>
      <c r="AY299" s="18" t="s">
        <v>161</v>
      </c>
      <c r="BE299" s="231">
        <f>IF(N299="základní",J299,0)</f>
        <v>0</v>
      </c>
      <c r="BF299" s="231">
        <f>IF(N299="snížená",J299,0)</f>
        <v>0</v>
      </c>
      <c r="BG299" s="231">
        <f>IF(N299="zákl. přenesená",J299,0)</f>
        <v>0</v>
      </c>
      <c r="BH299" s="231">
        <f>IF(N299="sníž. přenesená",J299,0)</f>
        <v>0</v>
      </c>
      <c r="BI299" s="231">
        <f>IF(N299="nulová",J299,0)</f>
        <v>0</v>
      </c>
      <c r="BJ299" s="18" t="s">
        <v>88</v>
      </c>
      <c r="BK299" s="231">
        <f>ROUND(I299*H299,2)</f>
        <v>0</v>
      </c>
      <c r="BL299" s="18" t="s">
        <v>303</v>
      </c>
      <c r="BM299" s="230" t="s">
        <v>1569</v>
      </c>
    </row>
    <row r="300" s="13" customFormat="1">
      <c r="A300" s="13"/>
      <c r="B300" s="241"/>
      <c r="C300" s="242"/>
      <c r="D300" s="232" t="s">
        <v>250</v>
      </c>
      <c r="E300" s="243" t="s">
        <v>1</v>
      </c>
      <c r="F300" s="244" t="s">
        <v>1420</v>
      </c>
      <c r="G300" s="242"/>
      <c r="H300" s="245">
        <v>60.177999999999997</v>
      </c>
      <c r="I300" s="246"/>
      <c r="J300" s="242"/>
      <c r="K300" s="242"/>
      <c r="L300" s="247"/>
      <c r="M300" s="248"/>
      <c r="N300" s="249"/>
      <c r="O300" s="249"/>
      <c r="P300" s="249"/>
      <c r="Q300" s="249"/>
      <c r="R300" s="249"/>
      <c r="S300" s="249"/>
      <c r="T300" s="250"/>
      <c r="U300" s="13"/>
      <c r="V300" s="13"/>
      <c r="W300" s="13"/>
      <c r="X300" s="13"/>
      <c r="Y300" s="13"/>
      <c r="Z300" s="13"/>
      <c r="AA300" s="13"/>
      <c r="AB300" s="13"/>
      <c r="AC300" s="13"/>
      <c r="AD300" s="13"/>
      <c r="AE300" s="13"/>
      <c r="AT300" s="251" t="s">
        <v>250</v>
      </c>
      <c r="AU300" s="251" t="s">
        <v>90</v>
      </c>
      <c r="AV300" s="13" t="s">
        <v>90</v>
      </c>
      <c r="AW300" s="13" t="s">
        <v>36</v>
      </c>
      <c r="AX300" s="13" t="s">
        <v>80</v>
      </c>
      <c r="AY300" s="251" t="s">
        <v>161</v>
      </c>
    </row>
    <row r="301" s="13" customFormat="1">
      <c r="A301" s="13"/>
      <c r="B301" s="241"/>
      <c r="C301" s="242"/>
      <c r="D301" s="232" t="s">
        <v>250</v>
      </c>
      <c r="E301" s="243" t="s">
        <v>1</v>
      </c>
      <c r="F301" s="244" t="s">
        <v>1570</v>
      </c>
      <c r="G301" s="242"/>
      <c r="H301" s="245">
        <v>-12.484</v>
      </c>
      <c r="I301" s="246"/>
      <c r="J301" s="242"/>
      <c r="K301" s="242"/>
      <c r="L301" s="247"/>
      <c r="M301" s="248"/>
      <c r="N301" s="249"/>
      <c r="O301" s="249"/>
      <c r="P301" s="249"/>
      <c r="Q301" s="249"/>
      <c r="R301" s="249"/>
      <c r="S301" s="249"/>
      <c r="T301" s="250"/>
      <c r="U301" s="13"/>
      <c r="V301" s="13"/>
      <c r="W301" s="13"/>
      <c r="X301" s="13"/>
      <c r="Y301" s="13"/>
      <c r="Z301" s="13"/>
      <c r="AA301" s="13"/>
      <c r="AB301" s="13"/>
      <c r="AC301" s="13"/>
      <c r="AD301" s="13"/>
      <c r="AE301" s="13"/>
      <c r="AT301" s="251" t="s">
        <v>250</v>
      </c>
      <c r="AU301" s="251" t="s">
        <v>90</v>
      </c>
      <c r="AV301" s="13" t="s">
        <v>90</v>
      </c>
      <c r="AW301" s="13" t="s">
        <v>36</v>
      </c>
      <c r="AX301" s="13" t="s">
        <v>80</v>
      </c>
      <c r="AY301" s="251" t="s">
        <v>161</v>
      </c>
    </row>
    <row r="302" s="13" customFormat="1">
      <c r="A302" s="13"/>
      <c r="B302" s="241"/>
      <c r="C302" s="242"/>
      <c r="D302" s="232" t="s">
        <v>250</v>
      </c>
      <c r="E302" s="243" t="s">
        <v>1</v>
      </c>
      <c r="F302" s="244" t="s">
        <v>1422</v>
      </c>
      <c r="G302" s="242"/>
      <c r="H302" s="245">
        <v>35.451000000000001</v>
      </c>
      <c r="I302" s="246"/>
      <c r="J302" s="242"/>
      <c r="K302" s="242"/>
      <c r="L302" s="247"/>
      <c r="M302" s="248"/>
      <c r="N302" s="249"/>
      <c r="O302" s="249"/>
      <c r="P302" s="249"/>
      <c r="Q302" s="249"/>
      <c r="R302" s="249"/>
      <c r="S302" s="249"/>
      <c r="T302" s="250"/>
      <c r="U302" s="13"/>
      <c r="V302" s="13"/>
      <c r="W302" s="13"/>
      <c r="X302" s="13"/>
      <c r="Y302" s="13"/>
      <c r="Z302" s="13"/>
      <c r="AA302" s="13"/>
      <c r="AB302" s="13"/>
      <c r="AC302" s="13"/>
      <c r="AD302" s="13"/>
      <c r="AE302" s="13"/>
      <c r="AT302" s="251" t="s">
        <v>250</v>
      </c>
      <c r="AU302" s="251" t="s">
        <v>90</v>
      </c>
      <c r="AV302" s="13" t="s">
        <v>90</v>
      </c>
      <c r="AW302" s="13" t="s">
        <v>36</v>
      </c>
      <c r="AX302" s="13" t="s">
        <v>80</v>
      </c>
      <c r="AY302" s="251" t="s">
        <v>161</v>
      </c>
    </row>
    <row r="303" s="14" customFormat="1">
      <c r="A303" s="14"/>
      <c r="B303" s="252"/>
      <c r="C303" s="253"/>
      <c r="D303" s="232" t="s">
        <v>250</v>
      </c>
      <c r="E303" s="254" t="s">
        <v>1</v>
      </c>
      <c r="F303" s="255" t="s">
        <v>253</v>
      </c>
      <c r="G303" s="253"/>
      <c r="H303" s="256">
        <v>83.144999999999996</v>
      </c>
      <c r="I303" s="257"/>
      <c r="J303" s="253"/>
      <c r="K303" s="253"/>
      <c r="L303" s="258"/>
      <c r="M303" s="259"/>
      <c r="N303" s="260"/>
      <c r="O303" s="260"/>
      <c r="P303" s="260"/>
      <c r="Q303" s="260"/>
      <c r="R303" s="260"/>
      <c r="S303" s="260"/>
      <c r="T303" s="261"/>
      <c r="U303" s="14"/>
      <c r="V303" s="14"/>
      <c r="W303" s="14"/>
      <c r="X303" s="14"/>
      <c r="Y303" s="14"/>
      <c r="Z303" s="14"/>
      <c r="AA303" s="14"/>
      <c r="AB303" s="14"/>
      <c r="AC303" s="14"/>
      <c r="AD303" s="14"/>
      <c r="AE303" s="14"/>
      <c r="AT303" s="262" t="s">
        <v>250</v>
      </c>
      <c r="AU303" s="262" t="s">
        <v>90</v>
      </c>
      <c r="AV303" s="14" t="s">
        <v>184</v>
      </c>
      <c r="AW303" s="14" t="s">
        <v>36</v>
      </c>
      <c r="AX303" s="14" t="s">
        <v>88</v>
      </c>
      <c r="AY303" s="262" t="s">
        <v>161</v>
      </c>
    </row>
    <row r="304" s="2" customFormat="1" ht="24.15" customHeight="1">
      <c r="A304" s="39"/>
      <c r="B304" s="40"/>
      <c r="C304" s="219" t="s">
        <v>100</v>
      </c>
      <c r="D304" s="219" t="s">
        <v>164</v>
      </c>
      <c r="E304" s="220" t="s">
        <v>1210</v>
      </c>
      <c r="F304" s="221" t="s">
        <v>1211</v>
      </c>
      <c r="G304" s="222" t="s">
        <v>248</v>
      </c>
      <c r="H304" s="223">
        <v>83.144999999999996</v>
      </c>
      <c r="I304" s="224"/>
      <c r="J304" s="225">
        <f>ROUND(I304*H304,2)</f>
        <v>0</v>
      </c>
      <c r="K304" s="221" t="s">
        <v>168</v>
      </c>
      <c r="L304" s="45"/>
      <c r="M304" s="226" t="s">
        <v>1</v>
      </c>
      <c r="N304" s="227" t="s">
        <v>45</v>
      </c>
      <c r="O304" s="92"/>
      <c r="P304" s="228">
        <f>O304*H304</f>
        <v>0</v>
      </c>
      <c r="Q304" s="228">
        <v>0</v>
      </c>
      <c r="R304" s="228">
        <f>Q304*H304</f>
        <v>0</v>
      </c>
      <c r="S304" s="228">
        <v>0</v>
      </c>
      <c r="T304" s="229">
        <f>S304*H304</f>
        <v>0</v>
      </c>
      <c r="U304" s="39"/>
      <c r="V304" s="39"/>
      <c r="W304" s="39"/>
      <c r="X304" s="39"/>
      <c r="Y304" s="39"/>
      <c r="Z304" s="39"/>
      <c r="AA304" s="39"/>
      <c r="AB304" s="39"/>
      <c r="AC304" s="39"/>
      <c r="AD304" s="39"/>
      <c r="AE304" s="39"/>
      <c r="AR304" s="230" t="s">
        <v>303</v>
      </c>
      <c r="AT304" s="230" t="s">
        <v>164</v>
      </c>
      <c r="AU304" s="230" t="s">
        <v>90</v>
      </c>
      <c r="AY304" s="18" t="s">
        <v>161</v>
      </c>
      <c r="BE304" s="231">
        <f>IF(N304="základní",J304,0)</f>
        <v>0</v>
      </c>
      <c r="BF304" s="231">
        <f>IF(N304="snížená",J304,0)</f>
        <v>0</v>
      </c>
      <c r="BG304" s="231">
        <f>IF(N304="zákl. přenesená",J304,0)</f>
        <v>0</v>
      </c>
      <c r="BH304" s="231">
        <f>IF(N304="sníž. přenesená",J304,0)</f>
        <v>0</v>
      </c>
      <c r="BI304" s="231">
        <f>IF(N304="nulová",J304,0)</f>
        <v>0</v>
      </c>
      <c r="BJ304" s="18" t="s">
        <v>88</v>
      </c>
      <c r="BK304" s="231">
        <f>ROUND(I304*H304,2)</f>
        <v>0</v>
      </c>
      <c r="BL304" s="18" t="s">
        <v>303</v>
      </c>
      <c r="BM304" s="230" t="s">
        <v>1571</v>
      </c>
    </row>
    <row r="305" s="2" customFormat="1" ht="24.15" customHeight="1">
      <c r="A305" s="39"/>
      <c r="B305" s="40"/>
      <c r="C305" s="219" t="s">
        <v>103</v>
      </c>
      <c r="D305" s="219" t="s">
        <v>164</v>
      </c>
      <c r="E305" s="220" t="s">
        <v>1213</v>
      </c>
      <c r="F305" s="221" t="s">
        <v>1214</v>
      </c>
      <c r="G305" s="222" t="s">
        <v>441</v>
      </c>
      <c r="H305" s="223">
        <v>44</v>
      </c>
      <c r="I305" s="224"/>
      <c r="J305" s="225">
        <f>ROUND(I305*H305,2)</f>
        <v>0</v>
      </c>
      <c r="K305" s="221" t="s">
        <v>168</v>
      </c>
      <c r="L305" s="45"/>
      <c r="M305" s="226" t="s">
        <v>1</v>
      </c>
      <c r="N305" s="227" t="s">
        <v>45</v>
      </c>
      <c r="O305" s="92"/>
      <c r="P305" s="228">
        <f>O305*H305</f>
        <v>0</v>
      </c>
      <c r="Q305" s="228">
        <v>1.0000000000000001E-05</v>
      </c>
      <c r="R305" s="228">
        <f>Q305*H305</f>
        <v>0.00044000000000000002</v>
      </c>
      <c r="S305" s="228">
        <v>0</v>
      </c>
      <c r="T305" s="229">
        <f>S305*H305</f>
        <v>0</v>
      </c>
      <c r="U305" s="39"/>
      <c r="V305" s="39"/>
      <c r="W305" s="39"/>
      <c r="X305" s="39"/>
      <c r="Y305" s="39"/>
      <c r="Z305" s="39"/>
      <c r="AA305" s="39"/>
      <c r="AB305" s="39"/>
      <c r="AC305" s="39"/>
      <c r="AD305" s="39"/>
      <c r="AE305" s="39"/>
      <c r="AR305" s="230" t="s">
        <v>303</v>
      </c>
      <c r="AT305" s="230" t="s">
        <v>164</v>
      </c>
      <c r="AU305" s="230" t="s">
        <v>90</v>
      </c>
      <c r="AY305" s="18" t="s">
        <v>161</v>
      </c>
      <c r="BE305" s="231">
        <f>IF(N305="základní",J305,0)</f>
        <v>0</v>
      </c>
      <c r="BF305" s="231">
        <f>IF(N305="snížená",J305,0)</f>
        <v>0</v>
      </c>
      <c r="BG305" s="231">
        <f>IF(N305="zákl. přenesená",J305,0)</f>
        <v>0</v>
      </c>
      <c r="BH305" s="231">
        <f>IF(N305="sníž. přenesená",J305,0)</f>
        <v>0</v>
      </c>
      <c r="BI305" s="231">
        <f>IF(N305="nulová",J305,0)</f>
        <v>0</v>
      </c>
      <c r="BJ305" s="18" t="s">
        <v>88</v>
      </c>
      <c r="BK305" s="231">
        <f>ROUND(I305*H305,2)</f>
        <v>0</v>
      </c>
      <c r="BL305" s="18" t="s">
        <v>303</v>
      </c>
      <c r="BM305" s="230" t="s">
        <v>1572</v>
      </c>
    </row>
    <row r="306" s="2" customFormat="1" ht="21.75" customHeight="1">
      <c r="A306" s="39"/>
      <c r="B306" s="40"/>
      <c r="C306" s="219" t="s">
        <v>106</v>
      </c>
      <c r="D306" s="219" t="s">
        <v>164</v>
      </c>
      <c r="E306" s="220" t="s">
        <v>1217</v>
      </c>
      <c r="F306" s="221" t="s">
        <v>1218</v>
      </c>
      <c r="G306" s="222" t="s">
        <v>441</v>
      </c>
      <c r="H306" s="223">
        <v>44</v>
      </c>
      <c r="I306" s="224"/>
      <c r="J306" s="225">
        <f>ROUND(I306*H306,2)</f>
        <v>0</v>
      </c>
      <c r="K306" s="221" t="s">
        <v>168</v>
      </c>
      <c r="L306" s="45"/>
      <c r="M306" s="226" t="s">
        <v>1</v>
      </c>
      <c r="N306" s="227" t="s">
        <v>45</v>
      </c>
      <c r="O306" s="92"/>
      <c r="P306" s="228">
        <f>O306*H306</f>
        <v>0</v>
      </c>
      <c r="Q306" s="228">
        <v>8.0000000000000007E-05</v>
      </c>
      <c r="R306" s="228">
        <f>Q306*H306</f>
        <v>0.0035200000000000001</v>
      </c>
      <c r="S306" s="228">
        <v>0</v>
      </c>
      <c r="T306" s="229">
        <f>S306*H306</f>
        <v>0</v>
      </c>
      <c r="U306" s="39"/>
      <c r="V306" s="39"/>
      <c r="W306" s="39"/>
      <c r="X306" s="39"/>
      <c r="Y306" s="39"/>
      <c r="Z306" s="39"/>
      <c r="AA306" s="39"/>
      <c r="AB306" s="39"/>
      <c r="AC306" s="39"/>
      <c r="AD306" s="39"/>
      <c r="AE306" s="39"/>
      <c r="AR306" s="230" t="s">
        <v>303</v>
      </c>
      <c r="AT306" s="230" t="s">
        <v>164</v>
      </c>
      <c r="AU306" s="230" t="s">
        <v>90</v>
      </c>
      <c r="AY306" s="18" t="s">
        <v>161</v>
      </c>
      <c r="BE306" s="231">
        <f>IF(N306="základní",J306,0)</f>
        <v>0</v>
      </c>
      <c r="BF306" s="231">
        <f>IF(N306="snížená",J306,0)</f>
        <v>0</v>
      </c>
      <c r="BG306" s="231">
        <f>IF(N306="zákl. přenesená",J306,0)</f>
        <v>0</v>
      </c>
      <c r="BH306" s="231">
        <f>IF(N306="sníž. přenesená",J306,0)</f>
        <v>0</v>
      </c>
      <c r="BI306" s="231">
        <f>IF(N306="nulová",J306,0)</f>
        <v>0</v>
      </c>
      <c r="BJ306" s="18" t="s">
        <v>88</v>
      </c>
      <c r="BK306" s="231">
        <f>ROUND(I306*H306,2)</f>
        <v>0</v>
      </c>
      <c r="BL306" s="18" t="s">
        <v>303</v>
      </c>
      <c r="BM306" s="230" t="s">
        <v>1573</v>
      </c>
    </row>
    <row r="307" s="2" customFormat="1" ht="16.5" customHeight="1">
      <c r="A307" s="39"/>
      <c r="B307" s="40"/>
      <c r="C307" s="263" t="s">
        <v>109</v>
      </c>
      <c r="D307" s="263" t="s">
        <v>261</v>
      </c>
      <c r="E307" s="264" t="s">
        <v>1221</v>
      </c>
      <c r="F307" s="265" t="s">
        <v>1222</v>
      </c>
      <c r="G307" s="266" t="s">
        <v>441</v>
      </c>
      <c r="H307" s="267">
        <v>46.200000000000003</v>
      </c>
      <c r="I307" s="268"/>
      <c r="J307" s="269">
        <f>ROUND(I307*H307,2)</f>
        <v>0</v>
      </c>
      <c r="K307" s="265" t="s">
        <v>168</v>
      </c>
      <c r="L307" s="270"/>
      <c r="M307" s="271" t="s">
        <v>1</v>
      </c>
      <c r="N307" s="272" t="s">
        <v>45</v>
      </c>
      <c r="O307" s="92"/>
      <c r="P307" s="228">
        <f>O307*H307</f>
        <v>0</v>
      </c>
      <c r="Q307" s="228">
        <v>1.0000000000000001E-05</v>
      </c>
      <c r="R307" s="228">
        <f>Q307*H307</f>
        <v>0.00046200000000000006</v>
      </c>
      <c r="S307" s="228">
        <v>0</v>
      </c>
      <c r="T307" s="229">
        <f>S307*H307</f>
        <v>0</v>
      </c>
      <c r="U307" s="39"/>
      <c r="V307" s="39"/>
      <c r="W307" s="39"/>
      <c r="X307" s="39"/>
      <c r="Y307" s="39"/>
      <c r="Z307" s="39"/>
      <c r="AA307" s="39"/>
      <c r="AB307" s="39"/>
      <c r="AC307" s="39"/>
      <c r="AD307" s="39"/>
      <c r="AE307" s="39"/>
      <c r="AR307" s="230" t="s">
        <v>309</v>
      </c>
      <c r="AT307" s="230" t="s">
        <v>261</v>
      </c>
      <c r="AU307" s="230" t="s">
        <v>90</v>
      </c>
      <c r="AY307" s="18" t="s">
        <v>161</v>
      </c>
      <c r="BE307" s="231">
        <f>IF(N307="základní",J307,0)</f>
        <v>0</v>
      </c>
      <c r="BF307" s="231">
        <f>IF(N307="snížená",J307,0)</f>
        <v>0</v>
      </c>
      <c r="BG307" s="231">
        <f>IF(N307="zákl. přenesená",J307,0)</f>
        <v>0</v>
      </c>
      <c r="BH307" s="231">
        <f>IF(N307="sníž. přenesená",J307,0)</f>
        <v>0</v>
      </c>
      <c r="BI307" s="231">
        <f>IF(N307="nulová",J307,0)</f>
        <v>0</v>
      </c>
      <c r="BJ307" s="18" t="s">
        <v>88</v>
      </c>
      <c r="BK307" s="231">
        <f>ROUND(I307*H307,2)</f>
        <v>0</v>
      </c>
      <c r="BL307" s="18" t="s">
        <v>303</v>
      </c>
      <c r="BM307" s="230" t="s">
        <v>1574</v>
      </c>
    </row>
    <row r="308" s="13" customFormat="1">
      <c r="A308" s="13"/>
      <c r="B308" s="241"/>
      <c r="C308" s="242"/>
      <c r="D308" s="232" t="s">
        <v>250</v>
      </c>
      <c r="E308" s="242"/>
      <c r="F308" s="244" t="s">
        <v>1575</v>
      </c>
      <c r="G308" s="242"/>
      <c r="H308" s="245">
        <v>46.200000000000003</v>
      </c>
      <c r="I308" s="246"/>
      <c r="J308" s="242"/>
      <c r="K308" s="242"/>
      <c r="L308" s="247"/>
      <c r="M308" s="248"/>
      <c r="N308" s="249"/>
      <c r="O308" s="249"/>
      <c r="P308" s="249"/>
      <c r="Q308" s="249"/>
      <c r="R308" s="249"/>
      <c r="S308" s="249"/>
      <c r="T308" s="250"/>
      <c r="U308" s="13"/>
      <c r="V308" s="13"/>
      <c r="W308" s="13"/>
      <c r="X308" s="13"/>
      <c r="Y308" s="13"/>
      <c r="Z308" s="13"/>
      <c r="AA308" s="13"/>
      <c r="AB308" s="13"/>
      <c r="AC308" s="13"/>
      <c r="AD308" s="13"/>
      <c r="AE308" s="13"/>
      <c r="AT308" s="251" t="s">
        <v>250</v>
      </c>
      <c r="AU308" s="251" t="s">
        <v>90</v>
      </c>
      <c r="AV308" s="13" t="s">
        <v>90</v>
      </c>
      <c r="AW308" s="13" t="s">
        <v>4</v>
      </c>
      <c r="AX308" s="13" t="s">
        <v>88</v>
      </c>
      <c r="AY308" s="251" t="s">
        <v>161</v>
      </c>
    </row>
    <row r="309" s="2" customFormat="1" ht="24.15" customHeight="1">
      <c r="A309" s="39"/>
      <c r="B309" s="40"/>
      <c r="C309" s="219" t="s">
        <v>1188</v>
      </c>
      <c r="D309" s="219" t="s">
        <v>164</v>
      </c>
      <c r="E309" s="220" t="s">
        <v>1225</v>
      </c>
      <c r="F309" s="221" t="s">
        <v>1226</v>
      </c>
      <c r="G309" s="222" t="s">
        <v>248</v>
      </c>
      <c r="H309" s="223">
        <v>83.144999999999996</v>
      </c>
      <c r="I309" s="224"/>
      <c r="J309" s="225">
        <f>ROUND(I309*H309,2)</f>
        <v>0</v>
      </c>
      <c r="K309" s="221" t="s">
        <v>168</v>
      </c>
      <c r="L309" s="45"/>
      <c r="M309" s="226" t="s">
        <v>1</v>
      </c>
      <c r="N309" s="227" t="s">
        <v>45</v>
      </c>
      <c r="O309" s="92"/>
      <c r="P309" s="228">
        <f>O309*H309</f>
        <v>0</v>
      </c>
      <c r="Q309" s="228">
        <v>0.0031800000000000001</v>
      </c>
      <c r="R309" s="228">
        <f>Q309*H309</f>
        <v>0.2644011</v>
      </c>
      <c r="S309" s="228">
        <v>0</v>
      </c>
      <c r="T309" s="229">
        <f>S309*H309</f>
        <v>0</v>
      </c>
      <c r="U309" s="39"/>
      <c r="V309" s="39"/>
      <c r="W309" s="39"/>
      <c r="X309" s="39"/>
      <c r="Y309" s="39"/>
      <c r="Z309" s="39"/>
      <c r="AA309" s="39"/>
      <c r="AB309" s="39"/>
      <c r="AC309" s="39"/>
      <c r="AD309" s="39"/>
      <c r="AE309" s="39"/>
      <c r="AR309" s="230" t="s">
        <v>303</v>
      </c>
      <c r="AT309" s="230" t="s">
        <v>164</v>
      </c>
      <c r="AU309" s="230" t="s">
        <v>90</v>
      </c>
      <c r="AY309" s="18" t="s">
        <v>161</v>
      </c>
      <c r="BE309" s="231">
        <f>IF(N309="základní",J309,0)</f>
        <v>0</v>
      </c>
      <c r="BF309" s="231">
        <f>IF(N309="snížená",J309,0)</f>
        <v>0</v>
      </c>
      <c r="BG309" s="231">
        <f>IF(N309="zákl. přenesená",J309,0)</f>
        <v>0</v>
      </c>
      <c r="BH309" s="231">
        <f>IF(N309="sníž. přenesená",J309,0)</f>
        <v>0</v>
      </c>
      <c r="BI309" s="231">
        <f>IF(N309="nulová",J309,0)</f>
        <v>0</v>
      </c>
      <c r="BJ309" s="18" t="s">
        <v>88</v>
      </c>
      <c r="BK309" s="231">
        <f>ROUND(I309*H309,2)</f>
        <v>0</v>
      </c>
      <c r="BL309" s="18" t="s">
        <v>303</v>
      </c>
      <c r="BM309" s="230" t="s">
        <v>1576</v>
      </c>
    </row>
    <row r="310" s="2" customFormat="1" ht="16.5" customHeight="1">
      <c r="A310" s="39"/>
      <c r="B310" s="40"/>
      <c r="C310" s="219" t="s">
        <v>1195</v>
      </c>
      <c r="D310" s="219" t="s">
        <v>164</v>
      </c>
      <c r="E310" s="220" t="s">
        <v>1229</v>
      </c>
      <c r="F310" s="221" t="s">
        <v>1230</v>
      </c>
      <c r="G310" s="222" t="s">
        <v>248</v>
      </c>
      <c r="H310" s="223">
        <v>35.540999999999997</v>
      </c>
      <c r="I310" s="224"/>
      <c r="J310" s="225">
        <f>ROUND(I310*H310,2)</f>
        <v>0</v>
      </c>
      <c r="K310" s="221" t="s">
        <v>168</v>
      </c>
      <c r="L310" s="45"/>
      <c r="M310" s="226" t="s">
        <v>1</v>
      </c>
      <c r="N310" s="227" t="s">
        <v>45</v>
      </c>
      <c r="O310" s="92"/>
      <c r="P310" s="228">
        <f>O310*H310</f>
        <v>0</v>
      </c>
      <c r="Q310" s="228">
        <v>0</v>
      </c>
      <c r="R310" s="228">
        <f>Q310*H310</f>
        <v>0</v>
      </c>
      <c r="S310" s="228">
        <v>3.0000000000000001E-05</v>
      </c>
      <c r="T310" s="229">
        <f>S310*H310</f>
        <v>0.0010662299999999998</v>
      </c>
      <c r="U310" s="39"/>
      <c r="V310" s="39"/>
      <c r="W310" s="39"/>
      <c r="X310" s="39"/>
      <c r="Y310" s="39"/>
      <c r="Z310" s="39"/>
      <c r="AA310" s="39"/>
      <c r="AB310" s="39"/>
      <c r="AC310" s="39"/>
      <c r="AD310" s="39"/>
      <c r="AE310" s="39"/>
      <c r="AR310" s="230" t="s">
        <v>303</v>
      </c>
      <c r="AT310" s="230" t="s">
        <v>164</v>
      </c>
      <c r="AU310" s="230" t="s">
        <v>90</v>
      </c>
      <c r="AY310" s="18" t="s">
        <v>161</v>
      </c>
      <c r="BE310" s="231">
        <f>IF(N310="základní",J310,0)</f>
        <v>0</v>
      </c>
      <c r="BF310" s="231">
        <f>IF(N310="snížená",J310,0)</f>
        <v>0</v>
      </c>
      <c r="BG310" s="231">
        <f>IF(N310="zákl. přenesená",J310,0)</f>
        <v>0</v>
      </c>
      <c r="BH310" s="231">
        <f>IF(N310="sníž. přenesená",J310,0)</f>
        <v>0</v>
      </c>
      <c r="BI310" s="231">
        <f>IF(N310="nulová",J310,0)</f>
        <v>0</v>
      </c>
      <c r="BJ310" s="18" t="s">
        <v>88</v>
      </c>
      <c r="BK310" s="231">
        <f>ROUND(I310*H310,2)</f>
        <v>0</v>
      </c>
      <c r="BL310" s="18" t="s">
        <v>303</v>
      </c>
      <c r="BM310" s="230" t="s">
        <v>1577</v>
      </c>
    </row>
    <row r="311" s="2" customFormat="1" ht="16.5" customHeight="1">
      <c r="A311" s="39"/>
      <c r="B311" s="40"/>
      <c r="C311" s="263" t="s">
        <v>1202</v>
      </c>
      <c r="D311" s="263" t="s">
        <v>261</v>
      </c>
      <c r="E311" s="264" t="s">
        <v>1233</v>
      </c>
      <c r="F311" s="265" t="s">
        <v>1234</v>
      </c>
      <c r="G311" s="266" t="s">
        <v>248</v>
      </c>
      <c r="H311" s="267">
        <v>37.317999999999998</v>
      </c>
      <c r="I311" s="268"/>
      <c r="J311" s="269">
        <f>ROUND(I311*H311,2)</f>
        <v>0</v>
      </c>
      <c r="K311" s="265" t="s">
        <v>168</v>
      </c>
      <c r="L311" s="270"/>
      <c r="M311" s="271" t="s">
        <v>1</v>
      </c>
      <c r="N311" s="272" t="s">
        <v>45</v>
      </c>
      <c r="O311" s="92"/>
      <c r="P311" s="228">
        <f>O311*H311</f>
        <v>0</v>
      </c>
      <c r="Q311" s="228">
        <v>4.0000000000000003E-05</v>
      </c>
      <c r="R311" s="228">
        <f>Q311*H311</f>
        <v>0.0014927200000000001</v>
      </c>
      <c r="S311" s="228">
        <v>0</v>
      </c>
      <c r="T311" s="229">
        <f>S311*H311</f>
        <v>0</v>
      </c>
      <c r="U311" s="39"/>
      <c r="V311" s="39"/>
      <c r="W311" s="39"/>
      <c r="X311" s="39"/>
      <c r="Y311" s="39"/>
      <c r="Z311" s="39"/>
      <c r="AA311" s="39"/>
      <c r="AB311" s="39"/>
      <c r="AC311" s="39"/>
      <c r="AD311" s="39"/>
      <c r="AE311" s="39"/>
      <c r="AR311" s="230" t="s">
        <v>309</v>
      </c>
      <c r="AT311" s="230" t="s">
        <v>261</v>
      </c>
      <c r="AU311" s="230" t="s">
        <v>90</v>
      </c>
      <c r="AY311" s="18" t="s">
        <v>161</v>
      </c>
      <c r="BE311" s="231">
        <f>IF(N311="základní",J311,0)</f>
        <v>0</v>
      </c>
      <c r="BF311" s="231">
        <f>IF(N311="snížená",J311,0)</f>
        <v>0</v>
      </c>
      <c r="BG311" s="231">
        <f>IF(N311="zákl. přenesená",J311,0)</f>
        <v>0</v>
      </c>
      <c r="BH311" s="231">
        <f>IF(N311="sníž. přenesená",J311,0)</f>
        <v>0</v>
      </c>
      <c r="BI311" s="231">
        <f>IF(N311="nulová",J311,0)</f>
        <v>0</v>
      </c>
      <c r="BJ311" s="18" t="s">
        <v>88</v>
      </c>
      <c r="BK311" s="231">
        <f>ROUND(I311*H311,2)</f>
        <v>0</v>
      </c>
      <c r="BL311" s="18" t="s">
        <v>303</v>
      </c>
      <c r="BM311" s="230" t="s">
        <v>1578</v>
      </c>
    </row>
    <row r="312" s="13" customFormat="1">
      <c r="A312" s="13"/>
      <c r="B312" s="241"/>
      <c r="C312" s="242"/>
      <c r="D312" s="232" t="s">
        <v>250</v>
      </c>
      <c r="E312" s="242"/>
      <c r="F312" s="244" t="s">
        <v>1431</v>
      </c>
      <c r="G312" s="242"/>
      <c r="H312" s="245">
        <v>37.317999999999998</v>
      </c>
      <c r="I312" s="246"/>
      <c r="J312" s="242"/>
      <c r="K312" s="242"/>
      <c r="L312" s="247"/>
      <c r="M312" s="248"/>
      <c r="N312" s="249"/>
      <c r="O312" s="249"/>
      <c r="P312" s="249"/>
      <c r="Q312" s="249"/>
      <c r="R312" s="249"/>
      <c r="S312" s="249"/>
      <c r="T312" s="250"/>
      <c r="U312" s="13"/>
      <c r="V312" s="13"/>
      <c r="W312" s="13"/>
      <c r="X312" s="13"/>
      <c r="Y312" s="13"/>
      <c r="Z312" s="13"/>
      <c r="AA312" s="13"/>
      <c r="AB312" s="13"/>
      <c r="AC312" s="13"/>
      <c r="AD312" s="13"/>
      <c r="AE312" s="13"/>
      <c r="AT312" s="251" t="s">
        <v>250</v>
      </c>
      <c r="AU312" s="251" t="s">
        <v>90</v>
      </c>
      <c r="AV312" s="13" t="s">
        <v>90</v>
      </c>
      <c r="AW312" s="13" t="s">
        <v>4</v>
      </c>
      <c r="AX312" s="13" t="s">
        <v>88</v>
      </c>
      <c r="AY312" s="251" t="s">
        <v>161</v>
      </c>
    </row>
    <row r="313" s="2" customFormat="1" ht="24.15" customHeight="1">
      <c r="A313" s="39"/>
      <c r="B313" s="40"/>
      <c r="C313" s="263" t="s">
        <v>1209</v>
      </c>
      <c r="D313" s="263" t="s">
        <v>261</v>
      </c>
      <c r="E313" s="264" t="s">
        <v>1238</v>
      </c>
      <c r="F313" s="265" t="s">
        <v>1239</v>
      </c>
      <c r="G313" s="266" t="s">
        <v>441</v>
      </c>
      <c r="H313" s="267">
        <v>37.317999999999998</v>
      </c>
      <c r="I313" s="268"/>
      <c r="J313" s="269">
        <f>ROUND(I313*H313,2)</f>
        <v>0</v>
      </c>
      <c r="K313" s="265" t="s">
        <v>168</v>
      </c>
      <c r="L313" s="270"/>
      <c r="M313" s="271" t="s">
        <v>1</v>
      </c>
      <c r="N313" s="272" t="s">
        <v>45</v>
      </c>
      <c r="O313" s="92"/>
      <c r="P313" s="228">
        <f>O313*H313</f>
        <v>0</v>
      </c>
      <c r="Q313" s="228">
        <v>0</v>
      </c>
      <c r="R313" s="228">
        <f>Q313*H313</f>
        <v>0</v>
      </c>
      <c r="S313" s="228">
        <v>0</v>
      </c>
      <c r="T313" s="229">
        <f>S313*H313</f>
        <v>0</v>
      </c>
      <c r="U313" s="39"/>
      <c r="V313" s="39"/>
      <c r="W313" s="39"/>
      <c r="X313" s="39"/>
      <c r="Y313" s="39"/>
      <c r="Z313" s="39"/>
      <c r="AA313" s="39"/>
      <c r="AB313" s="39"/>
      <c r="AC313" s="39"/>
      <c r="AD313" s="39"/>
      <c r="AE313" s="39"/>
      <c r="AR313" s="230" t="s">
        <v>309</v>
      </c>
      <c r="AT313" s="230" t="s">
        <v>261</v>
      </c>
      <c r="AU313" s="230" t="s">
        <v>90</v>
      </c>
      <c r="AY313" s="18" t="s">
        <v>161</v>
      </c>
      <c r="BE313" s="231">
        <f>IF(N313="základní",J313,0)</f>
        <v>0</v>
      </c>
      <c r="BF313" s="231">
        <f>IF(N313="snížená",J313,0)</f>
        <v>0</v>
      </c>
      <c r="BG313" s="231">
        <f>IF(N313="zákl. přenesená",J313,0)</f>
        <v>0</v>
      </c>
      <c r="BH313" s="231">
        <f>IF(N313="sníž. přenesená",J313,0)</f>
        <v>0</v>
      </c>
      <c r="BI313" s="231">
        <f>IF(N313="nulová",J313,0)</f>
        <v>0</v>
      </c>
      <c r="BJ313" s="18" t="s">
        <v>88</v>
      </c>
      <c r="BK313" s="231">
        <f>ROUND(I313*H313,2)</f>
        <v>0</v>
      </c>
      <c r="BL313" s="18" t="s">
        <v>303</v>
      </c>
      <c r="BM313" s="230" t="s">
        <v>1579</v>
      </c>
    </row>
    <row r="314" s="13" customFormat="1">
      <c r="A314" s="13"/>
      <c r="B314" s="241"/>
      <c r="C314" s="242"/>
      <c r="D314" s="232" t="s">
        <v>250</v>
      </c>
      <c r="E314" s="242"/>
      <c r="F314" s="244" t="s">
        <v>1431</v>
      </c>
      <c r="G314" s="242"/>
      <c r="H314" s="245">
        <v>37.317999999999998</v>
      </c>
      <c r="I314" s="246"/>
      <c r="J314" s="242"/>
      <c r="K314" s="242"/>
      <c r="L314" s="247"/>
      <c r="M314" s="248"/>
      <c r="N314" s="249"/>
      <c r="O314" s="249"/>
      <c r="P314" s="249"/>
      <c r="Q314" s="249"/>
      <c r="R314" s="249"/>
      <c r="S314" s="249"/>
      <c r="T314" s="250"/>
      <c r="U314" s="13"/>
      <c r="V314" s="13"/>
      <c r="W314" s="13"/>
      <c r="X314" s="13"/>
      <c r="Y314" s="13"/>
      <c r="Z314" s="13"/>
      <c r="AA314" s="13"/>
      <c r="AB314" s="13"/>
      <c r="AC314" s="13"/>
      <c r="AD314" s="13"/>
      <c r="AE314" s="13"/>
      <c r="AT314" s="251" t="s">
        <v>250</v>
      </c>
      <c r="AU314" s="251" t="s">
        <v>90</v>
      </c>
      <c r="AV314" s="13" t="s">
        <v>90</v>
      </c>
      <c r="AW314" s="13" t="s">
        <v>4</v>
      </c>
      <c r="AX314" s="13" t="s">
        <v>88</v>
      </c>
      <c r="AY314" s="251" t="s">
        <v>161</v>
      </c>
    </row>
    <row r="315" s="2" customFormat="1" ht="21.75" customHeight="1">
      <c r="A315" s="39"/>
      <c r="B315" s="40"/>
      <c r="C315" s="219" t="s">
        <v>112</v>
      </c>
      <c r="D315" s="219" t="s">
        <v>164</v>
      </c>
      <c r="E315" s="220" t="s">
        <v>1242</v>
      </c>
      <c r="F315" s="221" t="s">
        <v>1243</v>
      </c>
      <c r="G315" s="222" t="s">
        <v>248</v>
      </c>
      <c r="H315" s="223">
        <v>11.821999999999999</v>
      </c>
      <c r="I315" s="224"/>
      <c r="J315" s="225">
        <f>ROUND(I315*H315,2)</f>
        <v>0</v>
      </c>
      <c r="K315" s="221" t="s">
        <v>168</v>
      </c>
      <c r="L315" s="45"/>
      <c r="M315" s="226" t="s">
        <v>1</v>
      </c>
      <c r="N315" s="227" t="s">
        <v>45</v>
      </c>
      <c r="O315" s="92"/>
      <c r="P315" s="228">
        <f>O315*H315</f>
        <v>0</v>
      </c>
      <c r="Q315" s="228">
        <v>0</v>
      </c>
      <c r="R315" s="228">
        <f>Q315*H315</f>
        <v>0</v>
      </c>
      <c r="S315" s="228">
        <v>3.0000000000000001E-05</v>
      </c>
      <c r="T315" s="229">
        <f>S315*H315</f>
        <v>0.00035465999999999997</v>
      </c>
      <c r="U315" s="39"/>
      <c r="V315" s="39"/>
      <c r="W315" s="39"/>
      <c r="X315" s="39"/>
      <c r="Y315" s="39"/>
      <c r="Z315" s="39"/>
      <c r="AA315" s="39"/>
      <c r="AB315" s="39"/>
      <c r="AC315" s="39"/>
      <c r="AD315" s="39"/>
      <c r="AE315" s="39"/>
      <c r="AR315" s="230" t="s">
        <v>303</v>
      </c>
      <c r="AT315" s="230" t="s">
        <v>164</v>
      </c>
      <c r="AU315" s="230" t="s">
        <v>90</v>
      </c>
      <c r="AY315" s="18" t="s">
        <v>161</v>
      </c>
      <c r="BE315" s="231">
        <f>IF(N315="základní",J315,0)</f>
        <v>0</v>
      </c>
      <c r="BF315" s="231">
        <f>IF(N315="snížená",J315,0)</f>
        <v>0</v>
      </c>
      <c r="BG315" s="231">
        <f>IF(N315="zákl. přenesená",J315,0)</f>
        <v>0</v>
      </c>
      <c r="BH315" s="231">
        <f>IF(N315="sníž. přenesená",J315,0)</f>
        <v>0</v>
      </c>
      <c r="BI315" s="231">
        <f>IF(N315="nulová",J315,0)</f>
        <v>0</v>
      </c>
      <c r="BJ315" s="18" t="s">
        <v>88</v>
      </c>
      <c r="BK315" s="231">
        <f>ROUND(I315*H315,2)</f>
        <v>0</v>
      </c>
      <c r="BL315" s="18" t="s">
        <v>303</v>
      </c>
      <c r="BM315" s="230" t="s">
        <v>1580</v>
      </c>
    </row>
    <row r="316" s="13" customFormat="1">
      <c r="A316" s="13"/>
      <c r="B316" s="241"/>
      <c r="C316" s="242"/>
      <c r="D316" s="232" t="s">
        <v>250</v>
      </c>
      <c r="E316" s="243" t="s">
        <v>1</v>
      </c>
      <c r="F316" s="244" t="s">
        <v>1245</v>
      </c>
      <c r="G316" s="242"/>
      <c r="H316" s="245">
        <v>11.821999999999999</v>
      </c>
      <c r="I316" s="246"/>
      <c r="J316" s="242"/>
      <c r="K316" s="242"/>
      <c r="L316" s="247"/>
      <c r="M316" s="248"/>
      <c r="N316" s="249"/>
      <c r="O316" s="249"/>
      <c r="P316" s="249"/>
      <c r="Q316" s="249"/>
      <c r="R316" s="249"/>
      <c r="S316" s="249"/>
      <c r="T316" s="250"/>
      <c r="U316" s="13"/>
      <c r="V316" s="13"/>
      <c r="W316" s="13"/>
      <c r="X316" s="13"/>
      <c r="Y316" s="13"/>
      <c r="Z316" s="13"/>
      <c r="AA316" s="13"/>
      <c r="AB316" s="13"/>
      <c r="AC316" s="13"/>
      <c r="AD316" s="13"/>
      <c r="AE316" s="13"/>
      <c r="AT316" s="251" t="s">
        <v>250</v>
      </c>
      <c r="AU316" s="251" t="s">
        <v>90</v>
      </c>
      <c r="AV316" s="13" t="s">
        <v>90</v>
      </c>
      <c r="AW316" s="13" t="s">
        <v>36</v>
      </c>
      <c r="AX316" s="13" t="s">
        <v>80</v>
      </c>
      <c r="AY316" s="251" t="s">
        <v>161</v>
      </c>
    </row>
    <row r="317" s="14" customFormat="1">
      <c r="A317" s="14"/>
      <c r="B317" s="252"/>
      <c r="C317" s="253"/>
      <c r="D317" s="232" t="s">
        <v>250</v>
      </c>
      <c r="E317" s="254" t="s">
        <v>1</v>
      </c>
      <c r="F317" s="255" t="s">
        <v>253</v>
      </c>
      <c r="G317" s="253"/>
      <c r="H317" s="256">
        <v>11.821999999999999</v>
      </c>
      <c r="I317" s="257"/>
      <c r="J317" s="253"/>
      <c r="K317" s="253"/>
      <c r="L317" s="258"/>
      <c r="M317" s="259"/>
      <c r="N317" s="260"/>
      <c r="O317" s="260"/>
      <c r="P317" s="260"/>
      <c r="Q317" s="260"/>
      <c r="R317" s="260"/>
      <c r="S317" s="260"/>
      <c r="T317" s="261"/>
      <c r="U317" s="14"/>
      <c r="V317" s="14"/>
      <c r="W317" s="14"/>
      <c r="X317" s="14"/>
      <c r="Y317" s="14"/>
      <c r="Z317" s="14"/>
      <c r="AA317" s="14"/>
      <c r="AB317" s="14"/>
      <c r="AC317" s="14"/>
      <c r="AD317" s="14"/>
      <c r="AE317" s="14"/>
      <c r="AT317" s="262" t="s">
        <v>250</v>
      </c>
      <c r="AU317" s="262" t="s">
        <v>90</v>
      </c>
      <c r="AV317" s="14" t="s">
        <v>184</v>
      </c>
      <c r="AW317" s="14" t="s">
        <v>36</v>
      </c>
      <c r="AX317" s="14" t="s">
        <v>88</v>
      </c>
      <c r="AY317" s="262" t="s">
        <v>161</v>
      </c>
    </row>
    <row r="318" s="2" customFormat="1" ht="16.5" customHeight="1">
      <c r="A318" s="39"/>
      <c r="B318" s="40"/>
      <c r="C318" s="263" t="s">
        <v>1216</v>
      </c>
      <c r="D318" s="263" t="s">
        <v>261</v>
      </c>
      <c r="E318" s="264" t="s">
        <v>1233</v>
      </c>
      <c r="F318" s="265" t="s">
        <v>1234</v>
      </c>
      <c r="G318" s="266" t="s">
        <v>248</v>
      </c>
      <c r="H318" s="267">
        <v>12.413</v>
      </c>
      <c r="I318" s="268"/>
      <c r="J318" s="269">
        <f>ROUND(I318*H318,2)</f>
        <v>0</v>
      </c>
      <c r="K318" s="265" t="s">
        <v>168</v>
      </c>
      <c r="L318" s="270"/>
      <c r="M318" s="271" t="s">
        <v>1</v>
      </c>
      <c r="N318" s="272" t="s">
        <v>45</v>
      </c>
      <c r="O318" s="92"/>
      <c r="P318" s="228">
        <f>O318*H318</f>
        <v>0</v>
      </c>
      <c r="Q318" s="228">
        <v>4.0000000000000003E-05</v>
      </c>
      <c r="R318" s="228">
        <f>Q318*H318</f>
        <v>0.00049652000000000008</v>
      </c>
      <c r="S318" s="228">
        <v>0</v>
      </c>
      <c r="T318" s="229">
        <f>S318*H318</f>
        <v>0</v>
      </c>
      <c r="U318" s="39"/>
      <c r="V318" s="39"/>
      <c r="W318" s="39"/>
      <c r="X318" s="39"/>
      <c r="Y318" s="39"/>
      <c r="Z318" s="39"/>
      <c r="AA318" s="39"/>
      <c r="AB318" s="39"/>
      <c r="AC318" s="39"/>
      <c r="AD318" s="39"/>
      <c r="AE318" s="39"/>
      <c r="AR318" s="230" t="s">
        <v>309</v>
      </c>
      <c r="AT318" s="230" t="s">
        <v>261</v>
      </c>
      <c r="AU318" s="230" t="s">
        <v>90</v>
      </c>
      <c r="AY318" s="18" t="s">
        <v>161</v>
      </c>
      <c r="BE318" s="231">
        <f>IF(N318="základní",J318,0)</f>
        <v>0</v>
      </c>
      <c r="BF318" s="231">
        <f>IF(N318="snížená",J318,0)</f>
        <v>0</v>
      </c>
      <c r="BG318" s="231">
        <f>IF(N318="zákl. přenesená",J318,0)</f>
        <v>0</v>
      </c>
      <c r="BH318" s="231">
        <f>IF(N318="sníž. přenesená",J318,0)</f>
        <v>0</v>
      </c>
      <c r="BI318" s="231">
        <f>IF(N318="nulová",J318,0)</f>
        <v>0</v>
      </c>
      <c r="BJ318" s="18" t="s">
        <v>88</v>
      </c>
      <c r="BK318" s="231">
        <f>ROUND(I318*H318,2)</f>
        <v>0</v>
      </c>
      <c r="BL318" s="18" t="s">
        <v>303</v>
      </c>
      <c r="BM318" s="230" t="s">
        <v>1581</v>
      </c>
    </row>
    <row r="319" s="13" customFormat="1">
      <c r="A319" s="13"/>
      <c r="B319" s="241"/>
      <c r="C319" s="242"/>
      <c r="D319" s="232" t="s">
        <v>250</v>
      </c>
      <c r="E319" s="242"/>
      <c r="F319" s="244" t="s">
        <v>1248</v>
      </c>
      <c r="G319" s="242"/>
      <c r="H319" s="245">
        <v>12.413</v>
      </c>
      <c r="I319" s="246"/>
      <c r="J319" s="242"/>
      <c r="K319" s="242"/>
      <c r="L319" s="247"/>
      <c r="M319" s="248"/>
      <c r="N319" s="249"/>
      <c r="O319" s="249"/>
      <c r="P319" s="249"/>
      <c r="Q319" s="249"/>
      <c r="R319" s="249"/>
      <c r="S319" s="249"/>
      <c r="T319" s="250"/>
      <c r="U319" s="13"/>
      <c r="V319" s="13"/>
      <c r="W319" s="13"/>
      <c r="X319" s="13"/>
      <c r="Y319" s="13"/>
      <c r="Z319" s="13"/>
      <c r="AA319" s="13"/>
      <c r="AB319" s="13"/>
      <c r="AC319" s="13"/>
      <c r="AD319" s="13"/>
      <c r="AE319" s="13"/>
      <c r="AT319" s="251" t="s">
        <v>250</v>
      </c>
      <c r="AU319" s="251" t="s">
        <v>90</v>
      </c>
      <c r="AV319" s="13" t="s">
        <v>90</v>
      </c>
      <c r="AW319" s="13" t="s">
        <v>4</v>
      </c>
      <c r="AX319" s="13" t="s">
        <v>88</v>
      </c>
      <c r="AY319" s="251" t="s">
        <v>161</v>
      </c>
    </row>
    <row r="320" s="2" customFormat="1" ht="24.15" customHeight="1">
      <c r="A320" s="39"/>
      <c r="B320" s="40"/>
      <c r="C320" s="263" t="s">
        <v>1220</v>
      </c>
      <c r="D320" s="263" t="s">
        <v>261</v>
      </c>
      <c r="E320" s="264" t="s">
        <v>1238</v>
      </c>
      <c r="F320" s="265" t="s">
        <v>1239</v>
      </c>
      <c r="G320" s="266" t="s">
        <v>441</v>
      </c>
      <c r="H320" s="267">
        <v>12.413</v>
      </c>
      <c r="I320" s="268"/>
      <c r="J320" s="269">
        <f>ROUND(I320*H320,2)</f>
        <v>0</v>
      </c>
      <c r="K320" s="265" t="s">
        <v>168</v>
      </c>
      <c r="L320" s="270"/>
      <c r="M320" s="271" t="s">
        <v>1</v>
      </c>
      <c r="N320" s="272" t="s">
        <v>45</v>
      </c>
      <c r="O320" s="92"/>
      <c r="P320" s="228">
        <f>O320*H320</f>
        <v>0</v>
      </c>
      <c r="Q320" s="228">
        <v>0</v>
      </c>
      <c r="R320" s="228">
        <f>Q320*H320</f>
        <v>0</v>
      </c>
      <c r="S320" s="228">
        <v>0</v>
      </c>
      <c r="T320" s="229">
        <f>S320*H320</f>
        <v>0</v>
      </c>
      <c r="U320" s="39"/>
      <c r="V320" s="39"/>
      <c r="W320" s="39"/>
      <c r="X320" s="39"/>
      <c r="Y320" s="39"/>
      <c r="Z320" s="39"/>
      <c r="AA320" s="39"/>
      <c r="AB320" s="39"/>
      <c r="AC320" s="39"/>
      <c r="AD320" s="39"/>
      <c r="AE320" s="39"/>
      <c r="AR320" s="230" t="s">
        <v>309</v>
      </c>
      <c r="AT320" s="230" t="s">
        <v>261</v>
      </c>
      <c r="AU320" s="230" t="s">
        <v>90</v>
      </c>
      <c r="AY320" s="18" t="s">
        <v>161</v>
      </c>
      <c r="BE320" s="231">
        <f>IF(N320="základní",J320,0)</f>
        <v>0</v>
      </c>
      <c r="BF320" s="231">
        <f>IF(N320="snížená",J320,0)</f>
        <v>0</v>
      </c>
      <c r="BG320" s="231">
        <f>IF(N320="zákl. přenesená",J320,0)</f>
        <v>0</v>
      </c>
      <c r="BH320" s="231">
        <f>IF(N320="sníž. přenesená",J320,0)</f>
        <v>0</v>
      </c>
      <c r="BI320" s="231">
        <f>IF(N320="nulová",J320,0)</f>
        <v>0</v>
      </c>
      <c r="BJ320" s="18" t="s">
        <v>88</v>
      </c>
      <c r="BK320" s="231">
        <f>ROUND(I320*H320,2)</f>
        <v>0</v>
      </c>
      <c r="BL320" s="18" t="s">
        <v>303</v>
      </c>
      <c r="BM320" s="230" t="s">
        <v>1582</v>
      </c>
    </row>
    <row r="321" s="13" customFormat="1">
      <c r="A321" s="13"/>
      <c r="B321" s="241"/>
      <c r="C321" s="242"/>
      <c r="D321" s="232" t="s">
        <v>250</v>
      </c>
      <c r="E321" s="242"/>
      <c r="F321" s="244" t="s">
        <v>1248</v>
      </c>
      <c r="G321" s="242"/>
      <c r="H321" s="245">
        <v>12.413</v>
      </c>
      <c r="I321" s="246"/>
      <c r="J321" s="242"/>
      <c r="K321" s="242"/>
      <c r="L321" s="247"/>
      <c r="M321" s="248"/>
      <c r="N321" s="249"/>
      <c r="O321" s="249"/>
      <c r="P321" s="249"/>
      <c r="Q321" s="249"/>
      <c r="R321" s="249"/>
      <c r="S321" s="249"/>
      <c r="T321" s="250"/>
      <c r="U321" s="13"/>
      <c r="V321" s="13"/>
      <c r="W321" s="13"/>
      <c r="X321" s="13"/>
      <c r="Y321" s="13"/>
      <c r="Z321" s="13"/>
      <c r="AA321" s="13"/>
      <c r="AB321" s="13"/>
      <c r="AC321" s="13"/>
      <c r="AD321" s="13"/>
      <c r="AE321" s="13"/>
      <c r="AT321" s="251" t="s">
        <v>250</v>
      </c>
      <c r="AU321" s="251" t="s">
        <v>90</v>
      </c>
      <c r="AV321" s="13" t="s">
        <v>90</v>
      </c>
      <c r="AW321" s="13" t="s">
        <v>4</v>
      </c>
      <c r="AX321" s="13" t="s">
        <v>88</v>
      </c>
      <c r="AY321" s="251" t="s">
        <v>161</v>
      </c>
    </row>
    <row r="322" s="2" customFormat="1" ht="24.15" customHeight="1">
      <c r="A322" s="39"/>
      <c r="B322" s="40"/>
      <c r="C322" s="219" t="s">
        <v>115</v>
      </c>
      <c r="D322" s="219" t="s">
        <v>164</v>
      </c>
      <c r="E322" s="220" t="s">
        <v>1252</v>
      </c>
      <c r="F322" s="221" t="s">
        <v>1253</v>
      </c>
      <c r="G322" s="222" t="s">
        <v>248</v>
      </c>
      <c r="H322" s="223">
        <v>83.144999999999996</v>
      </c>
      <c r="I322" s="224"/>
      <c r="J322" s="225">
        <f>ROUND(I322*H322,2)</f>
        <v>0</v>
      </c>
      <c r="K322" s="221" t="s">
        <v>168</v>
      </c>
      <c r="L322" s="45"/>
      <c r="M322" s="226" t="s">
        <v>1</v>
      </c>
      <c r="N322" s="227" t="s">
        <v>45</v>
      </c>
      <c r="O322" s="92"/>
      <c r="P322" s="228">
        <f>O322*H322</f>
        <v>0</v>
      </c>
      <c r="Q322" s="228">
        <v>0.00021000000000000001</v>
      </c>
      <c r="R322" s="228">
        <f>Q322*H322</f>
        <v>0.017460449999999999</v>
      </c>
      <c r="S322" s="228">
        <v>0</v>
      </c>
      <c r="T322" s="229">
        <f>S322*H322</f>
        <v>0</v>
      </c>
      <c r="U322" s="39"/>
      <c r="V322" s="39"/>
      <c r="W322" s="39"/>
      <c r="X322" s="39"/>
      <c r="Y322" s="39"/>
      <c r="Z322" s="39"/>
      <c r="AA322" s="39"/>
      <c r="AB322" s="39"/>
      <c r="AC322" s="39"/>
      <c r="AD322" s="39"/>
      <c r="AE322" s="39"/>
      <c r="AR322" s="230" t="s">
        <v>303</v>
      </c>
      <c r="AT322" s="230" t="s">
        <v>164</v>
      </c>
      <c r="AU322" s="230" t="s">
        <v>90</v>
      </c>
      <c r="AY322" s="18" t="s">
        <v>161</v>
      </c>
      <c r="BE322" s="231">
        <f>IF(N322="základní",J322,0)</f>
        <v>0</v>
      </c>
      <c r="BF322" s="231">
        <f>IF(N322="snížená",J322,0)</f>
        <v>0</v>
      </c>
      <c r="BG322" s="231">
        <f>IF(N322="zákl. přenesená",J322,0)</f>
        <v>0</v>
      </c>
      <c r="BH322" s="231">
        <f>IF(N322="sníž. přenesená",J322,0)</f>
        <v>0</v>
      </c>
      <c r="BI322" s="231">
        <f>IF(N322="nulová",J322,0)</f>
        <v>0</v>
      </c>
      <c r="BJ322" s="18" t="s">
        <v>88</v>
      </c>
      <c r="BK322" s="231">
        <f>ROUND(I322*H322,2)</f>
        <v>0</v>
      </c>
      <c r="BL322" s="18" t="s">
        <v>303</v>
      </c>
      <c r="BM322" s="230" t="s">
        <v>1583</v>
      </c>
    </row>
    <row r="323" s="2" customFormat="1" ht="24.15" customHeight="1">
      <c r="A323" s="39"/>
      <c r="B323" s="40"/>
      <c r="C323" s="219" t="s">
        <v>1228</v>
      </c>
      <c r="D323" s="219" t="s">
        <v>164</v>
      </c>
      <c r="E323" s="220" t="s">
        <v>1256</v>
      </c>
      <c r="F323" s="221" t="s">
        <v>1257</v>
      </c>
      <c r="G323" s="222" t="s">
        <v>248</v>
      </c>
      <c r="H323" s="223">
        <v>9.5999999999999996</v>
      </c>
      <c r="I323" s="224"/>
      <c r="J323" s="225">
        <f>ROUND(I323*H323,2)</f>
        <v>0</v>
      </c>
      <c r="K323" s="221" t="s">
        <v>168</v>
      </c>
      <c r="L323" s="45"/>
      <c r="M323" s="226" t="s">
        <v>1</v>
      </c>
      <c r="N323" s="227" t="s">
        <v>45</v>
      </c>
      <c r="O323" s="92"/>
      <c r="P323" s="228">
        <f>O323*H323</f>
        <v>0</v>
      </c>
      <c r="Q323" s="228">
        <v>2.0000000000000002E-05</v>
      </c>
      <c r="R323" s="228">
        <f>Q323*H323</f>
        <v>0.00019200000000000001</v>
      </c>
      <c r="S323" s="228">
        <v>0</v>
      </c>
      <c r="T323" s="229">
        <f>S323*H323</f>
        <v>0</v>
      </c>
      <c r="U323" s="39"/>
      <c r="V323" s="39"/>
      <c r="W323" s="39"/>
      <c r="X323" s="39"/>
      <c r="Y323" s="39"/>
      <c r="Z323" s="39"/>
      <c r="AA323" s="39"/>
      <c r="AB323" s="39"/>
      <c r="AC323" s="39"/>
      <c r="AD323" s="39"/>
      <c r="AE323" s="39"/>
      <c r="AR323" s="230" t="s">
        <v>303</v>
      </c>
      <c r="AT323" s="230" t="s">
        <v>164</v>
      </c>
      <c r="AU323" s="230" t="s">
        <v>90</v>
      </c>
      <c r="AY323" s="18" t="s">
        <v>161</v>
      </c>
      <c r="BE323" s="231">
        <f>IF(N323="základní",J323,0)</f>
        <v>0</v>
      </c>
      <c r="BF323" s="231">
        <f>IF(N323="snížená",J323,0)</f>
        <v>0</v>
      </c>
      <c r="BG323" s="231">
        <f>IF(N323="zákl. přenesená",J323,0)</f>
        <v>0</v>
      </c>
      <c r="BH323" s="231">
        <f>IF(N323="sníž. přenesená",J323,0)</f>
        <v>0</v>
      </c>
      <c r="BI323" s="231">
        <f>IF(N323="nulová",J323,0)</f>
        <v>0</v>
      </c>
      <c r="BJ323" s="18" t="s">
        <v>88</v>
      </c>
      <c r="BK323" s="231">
        <f>ROUND(I323*H323,2)</f>
        <v>0</v>
      </c>
      <c r="BL323" s="18" t="s">
        <v>303</v>
      </c>
      <c r="BM323" s="230" t="s">
        <v>1584</v>
      </c>
    </row>
    <row r="324" s="2" customFormat="1" ht="24.15" customHeight="1">
      <c r="A324" s="39"/>
      <c r="B324" s="40"/>
      <c r="C324" s="219" t="s">
        <v>1232</v>
      </c>
      <c r="D324" s="219" t="s">
        <v>164</v>
      </c>
      <c r="E324" s="220" t="s">
        <v>1260</v>
      </c>
      <c r="F324" s="221" t="s">
        <v>1261</v>
      </c>
      <c r="G324" s="222" t="s">
        <v>248</v>
      </c>
      <c r="H324" s="223">
        <v>2.222</v>
      </c>
      <c r="I324" s="224"/>
      <c r="J324" s="225">
        <f>ROUND(I324*H324,2)</f>
        <v>0</v>
      </c>
      <c r="K324" s="221" t="s">
        <v>168</v>
      </c>
      <c r="L324" s="45"/>
      <c r="M324" s="226" t="s">
        <v>1</v>
      </c>
      <c r="N324" s="227" t="s">
        <v>45</v>
      </c>
      <c r="O324" s="92"/>
      <c r="P324" s="228">
        <f>O324*H324</f>
        <v>0</v>
      </c>
      <c r="Q324" s="228">
        <v>1.0000000000000001E-05</v>
      </c>
      <c r="R324" s="228">
        <f>Q324*H324</f>
        <v>2.2220000000000001E-05</v>
      </c>
      <c r="S324" s="228">
        <v>0</v>
      </c>
      <c r="T324" s="229">
        <f>S324*H324</f>
        <v>0</v>
      </c>
      <c r="U324" s="39"/>
      <c r="V324" s="39"/>
      <c r="W324" s="39"/>
      <c r="X324" s="39"/>
      <c r="Y324" s="39"/>
      <c r="Z324" s="39"/>
      <c r="AA324" s="39"/>
      <c r="AB324" s="39"/>
      <c r="AC324" s="39"/>
      <c r="AD324" s="39"/>
      <c r="AE324" s="39"/>
      <c r="AR324" s="230" t="s">
        <v>303</v>
      </c>
      <c r="AT324" s="230" t="s">
        <v>164</v>
      </c>
      <c r="AU324" s="230" t="s">
        <v>90</v>
      </c>
      <c r="AY324" s="18" t="s">
        <v>161</v>
      </c>
      <c r="BE324" s="231">
        <f>IF(N324="základní",J324,0)</f>
        <v>0</v>
      </c>
      <c r="BF324" s="231">
        <f>IF(N324="snížená",J324,0)</f>
        <v>0</v>
      </c>
      <c r="BG324" s="231">
        <f>IF(N324="zákl. přenesená",J324,0)</f>
        <v>0</v>
      </c>
      <c r="BH324" s="231">
        <f>IF(N324="sníž. přenesená",J324,0)</f>
        <v>0</v>
      </c>
      <c r="BI324" s="231">
        <f>IF(N324="nulová",J324,0)</f>
        <v>0</v>
      </c>
      <c r="BJ324" s="18" t="s">
        <v>88</v>
      </c>
      <c r="BK324" s="231">
        <f>ROUND(I324*H324,2)</f>
        <v>0</v>
      </c>
      <c r="BL324" s="18" t="s">
        <v>303</v>
      </c>
      <c r="BM324" s="230" t="s">
        <v>1585</v>
      </c>
    </row>
    <row r="325" s="2" customFormat="1" ht="24.15" customHeight="1">
      <c r="A325" s="39"/>
      <c r="B325" s="40"/>
      <c r="C325" s="219" t="s">
        <v>1237</v>
      </c>
      <c r="D325" s="219" t="s">
        <v>164</v>
      </c>
      <c r="E325" s="220" t="s">
        <v>1264</v>
      </c>
      <c r="F325" s="221" t="s">
        <v>1265</v>
      </c>
      <c r="G325" s="222" t="s">
        <v>248</v>
      </c>
      <c r="H325" s="223">
        <v>35.540999999999997</v>
      </c>
      <c r="I325" s="224"/>
      <c r="J325" s="225">
        <f>ROUND(I325*H325,2)</f>
        <v>0</v>
      </c>
      <c r="K325" s="221" t="s">
        <v>168</v>
      </c>
      <c r="L325" s="45"/>
      <c r="M325" s="226" t="s">
        <v>1</v>
      </c>
      <c r="N325" s="227" t="s">
        <v>45</v>
      </c>
      <c r="O325" s="92"/>
      <c r="P325" s="228">
        <f>O325*H325</f>
        <v>0</v>
      </c>
      <c r="Q325" s="228">
        <v>1.0000000000000001E-05</v>
      </c>
      <c r="R325" s="228">
        <f>Q325*H325</f>
        <v>0.00035541000000000001</v>
      </c>
      <c r="S325" s="228">
        <v>0</v>
      </c>
      <c r="T325" s="229">
        <f>S325*H325</f>
        <v>0</v>
      </c>
      <c r="U325" s="39"/>
      <c r="V325" s="39"/>
      <c r="W325" s="39"/>
      <c r="X325" s="39"/>
      <c r="Y325" s="39"/>
      <c r="Z325" s="39"/>
      <c r="AA325" s="39"/>
      <c r="AB325" s="39"/>
      <c r="AC325" s="39"/>
      <c r="AD325" s="39"/>
      <c r="AE325" s="39"/>
      <c r="AR325" s="230" t="s">
        <v>303</v>
      </c>
      <c r="AT325" s="230" t="s">
        <v>164</v>
      </c>
      <c r="AU325" s="230" t="s">
        <v>90</v>
      </c>
      <c r="AY325" s="18" t="s">
        <v>161</v>
      </c>
      <c r="BE325" s="231">
        <f>IF(N325="základní",J325,0)</f>
        <v>0</v>
      </c>
      <c r="BF325" s="231">
        <f>IF(N325="snížená",J325,0)</f>
        <v>0</v>
      </c>
      <c r="BG325" s="231">
        <f>IF(N325="zákl. přenesená",J325,0)</f>
        <v>0</v>
      </c>
      <c r="BH325" s="231">
        <f>IF(N325="sníž. přenesená",J325,0)</f>
        <v>0</v>
      </c>
      <c r="BI325" s="231">
        <f>IF(N325="nulová",J325,0)</f>
        <v>0</v>
      </c>
      <c r="BJ325" s="18" t="s">
        <v>88</v>
      </c>
      <c r="BK325" s="231">
        <f>ROUND(I325*H325,2)</f>
        <v>0</v>
      </c>
      <c r="BL325" s="18" t="s">
        <v>303</v>
      </c>
      <c r="BM325" s="230" t="s">
        <v>1586</v>
      </c>
    </row>
    <row r="326" s="2" customFormat="1" ht="33" customHeight="1">
      <c r="A326" s="39"/>
      <c r="B326" s="40"/>
      <c r="C326" s="219" t="s">
        <v>1241</v>
      </c>
      <c r="D326" s="219" t="s">
        <v>164</v>
      </c>
      <c r="E326" s="220" t="s">
        <v>1267</v>
      </c>
      <c r="F326" s="221" t="s">
        <v>1268</v>
      </c>
      <c r="G326" s="222" t="s">
        <v>248</v>
      </c>
      <c r="H326" s="223">
        <v>83.144999999999996</v>
      </c>
      <c r="I326" s="224"/>
      <c r="J326" s="225">
        <f>ROUND(I326*H326,2)</f>
        <v>0</v>
      </c>
      <c r="K326" s="221" t="s">
        <v>168</v>
      </c>
      <c r="L326" s="45"/>
      <c r="M326" s="226" t="s">
        <v>1</v>
      </c>
      <c r="N326" s="227" t="s">
        <v>45</v>
      </c>
      <c r="O326" s="92"/>
      <c r="P326" s="228">
        <f>O326*H326</f>
        <v>0</v>
      </c>
      <c r="Q326" s="228">
        <v>0.00029</v>
      </c>
      <c r="R326" s="228">
        <f>Q326*H326</f>
        <v>0.024112049999999999</v>
      </c>
      <c r="S326" s="228">
        <v>0</v>
      </c>
      <c r="T326" s="229">
        <f>S326*H326</f>
        <v>0</v>
      </c>
      <c r="U326" s="39"/>
      <c r="V326" s="39"/>
      <c r="W326" s="39"/>
      <c r="X326" s="39"/>
      <c r="Y326" s="39"/>
      <c r="Z326" s="39"/>
      <c r="AA326" s="39"/>
      <c r="AB326" s="39"/>
      <c r="AC326" s="39"/>
      <c r="AD326" s="39"/>
      <c r="AE326" s="39"/>
      <c r="AR326" s="230" t="s">
        <v>303</v>
      </c>
      <c r="AT326" s="230" t="s">
        <v>164</v>
      </c>
      <c r="AU326" s="230" t="s">
        <v>90</v>
      </c>
      <c r="AY326" s="18" t="s">
        <v>161</v>
      </c>
      <c r="BE326" s="231">
        <f>IF(N326="základní",J326,0)</f>
        <v>0</v>
      </c>
      <c r="BF326" s="231">
        <f>IF(N326="snížená",J326,0)</f>
        <v>0</v>
      </c>
      <c r="BG326" s="231">
        <f>IF(N326="zákl. přenesená",J326,0)</f>
        <v>0</v>
      </c>
      <c r="BH326" s="231">
        <f>IF(N326="sníž. přenesená",J326,0)</f>
        <v>0</v>
      </c>
      <c r="BI326" s="231">
        <f>IF(N326="nulová",J326,0)</f>
        <v>0</v>
      </c>
      <c r="BJ326" s="18" t="s">
        <v>88</v>
      </c>
      <c r="BK326" s="231">
        <f>ROUND(I326*H326,2)</f>
        <v>0</v>
      </c>
      <c r="BL326" s="18" t="s">
        <v>303</v>
      </c>
      <c r="BM326" s="230" t="s">
        <v>1587</v>
      </c>
    </row>
    <row r="327" s="12" customFormat="1" ht="25.92" customHeight="1">
      <c r="A327" s="12"/>
      <c r="B327" s="203"/>
      <c r="C327" s="204"/>
      <c r="D327" s="205" t="s">
        <v>79</v>
      </c>
      <c r="E327" s="206" t="s">
        <v>813</v>
      </c>
      <c r="F327" s="206" t="s">
        <v>814</v>
      </c>
      <c r="G327" s="204"/>
      <c r="H327" s="204"/>
      <c r="I327" s="207"/>
      <c r="J327" s="208">
        <f>BK327</f>
        <v>0</v>
      </c>
      <c r="K327" s="204"/>
      <c r="L327" s="209"/>
      <c r="M327" s="210"/>
      <c r="N327" s="211"/>
      <c r="O327" s="211"/>
      <c r="P327" s="212">
        <f>SUM(P328:P331)</f>
        <v>0</v>
      </c>
      <c r="Q327" s="211"/>
      <c r="R327" s="212">
        <f>SUM(R328:R331)</f>
        <v>0</v>
      </c>
      <c r="S327" s="211"/>
      <c r="T327" s="213">
        <f>SUM(T328:T331)</f>
        <v>0</v>
      </c>
      <c r="U327" s="12"/>
      <c r="V327" s="12"/>
      <c r="W327" s="12"/>
      <c r="X327" s="12"/>
      <c r="Y327" s="12"/>
      <c r="Z327" s="12"/>
      <c r="AA327" s="12"/>
      <c r="AB327" s="12"/>
      <c r="AC327" s="12"/>
      <c r="AD327" s="12"/>
      <c r="AE327" s="12"/>
      <c r="AR327" s="214" t="s">
        <v>184</v>
      </c>
      <c r="AT327" s="215" t="s">
        <v>79</v>
      </c>
      <c r="AU327" s="215" t="s">
        <v>80</v>
      </c>
      <c r="AY327" s="214" t="s">
        <v>161</v>
      </c>
      <c r="BK327" s="216">
        <f>SUM(BK328:BK331)</f>
        <v>0</v>
      </c>
    </row>
    <row r="328" s="2" customFormat="1" ht="16.5" customHeight="1">
      <c r="A328" s="39"/>
      <c r="B328" s="40"/>
      <c r="C328" s="219" t="s">
        <v>1246</v>
      </c>
      <c r="D328" s="219" t="s">
        <v>164</v>
      </c>
      <c r="E328" s="220" t="s">
        <v>1270</v>
      </c>
      <c r="F328" s="221" t="s">
        <v>1271</v>
      </c>
      <c r="G328" s="222" t="s">
        <v>406</v>
      </c>
      <c r="H328" s="223">
        <v>16</v>
      </c>
      <c r="I328" s="224"/>
      <c r="J328" s="225">
        <f>ROUND(I328*H328,2)</f>
        <v>0</v>
      </c>
      <c r="K328" s="221" t="s">
        <v>168</v>
      </c>
      <c r="L328" s="45"/>
      <c r="M328" s="226" t="s">
        <v>1</v>
      </c>
      <c r="N328" s="227" t="s">
        <v>45</v>
      </c>
      <c r="O328" s="92"/>
      <c r="P328" s="228">
        <f>O328*H328</f>
        <v>0</v>
      </c>
      <c r="Q328" s="228">
        <v>0</v>
      </c>
      <c r="R328" s="228">
        <f>Q328*H328</f>
        <v>0</v>
      </c>
      <c r="S328" s="228">
        <v>0</v>
      </c>
      <c r="T328" s="229">
        <f>S328*H328</f>
        <v>0</v>
      </c>
      <c r="U328" s="39"/>
      <c r="V328" s="39"/>
      <c r="W328" s="39"/>
      <c r="X328" s="39"/>
      <c r="Y328" s="39"/>
      <c r="Z328" s="39"/>
      <c r="AA328" s="39"/>
      <c r="AB328" s="39"/>
      <c r="AC328" s="39"/>
      <c r="AD328" s="39"/>
      <c r="AE328" s="39"/>
      <c r="AR328" s="230" t="s">
        <v>407</v>
      </c>
      <c r="AT328" s="230" t="s">
        <v>164</v>
      </c>
      <c r="AU328" s="230" t="s">
        <v>88</v>
      </c>
      <c r="AY328" s="18" t="s">
        <v>161</v>
      </c>
      <c r="BE328" s="231">
        <f>IF(N328="základní",J328,0)</f>
        <v>0</v>
      </c>
      <c r="BF328" s="231">
        <f>IF(N328="snížená",J328,0)</f>
        <v>0</v>
      </c>
      <c r="BG328" s="231">
        <f>IF(N328="zákl. přenesená",J328,0)</f>
        <v>0</v>
      </c>
      <c r="BH328" s="231">
        <f>IF(N328="sníž. přenesená",J328,0)</f>
        <v>0</v>
      </c>
      <c r="BI328" s="231">
        <f>IF(N328="nulová",J328,0)</f>
        <v>0</v>
      </c>
      <c r="BJ328" s="18" t="s">
        <v>88</v>
      </c>
      <c r="BK328" s="231">
        <f>ROUND(I328*H328,2)</f>
        <v>0</v>
      </c>
      <c r="BL328" s="18" t="s">
        <v>407</v>
      </c>
      <c r="BM328" s="230" t="s">
        <v>1588</v>
      </c>
    </row>
    <row r="329" s="2" customFormat="1">
      <c r="A329" s="39"/>
      <c r="B329" s="40"/>
      <c r="C329" s="41"/>
      <c r="D329" s="232" t="s">
        <v>171</v>
      </c>
      <c r="E329" s="41"/>
      <c r="F329" s="233" t="s">
        <v>1273</v>
      </c>
      <c r="G329" s="41"/>
      <c r="H329" s="41"/>
      <c r="I329" s="234"/>
      <c r="J329" s="41"/>
      <c r="K329" s="41"/>
      <c r="L329" s="45"/>
      <c r="M329" s="235"/>
      <c r="N329" s="236"/>
      <c r="O329" s="92"/>
      <c r="P329" s="92"/>
      <c r="Q329" s="92"/>
      <c r="R329" s="92"/>
      <c r="S329" s="92"/>
      <c r="T329" s="93"/>
      <c r="U329" s="39"/>
      <c r="V329" s="39"/>
      <c r="W329" s="39"/>
      <c r="X329" s="39"/>
      <c r="Y329" s="39"/>
      <c r="Z329" s="39"/>
      <c r="AA329" s="39"/>
      <c r="AB329" s="39"/>
      <c r="AC329" s="39"/>
      <c r="AD329" s="39"/>
      <c r="AE329" s="39"/>
      <c r="AT329" s="18" t="s">
        <v>171</v>
      </c>
      <c r="AU329" s="18" t="s">
        <v>88</v>
      </c>
    </row>
    <row r="330" s="2" customFormat="1" ht="16.5" customHeight="1">
      <c r="A330" s="39"/>
      <c r="B330" s="40"/>
      <c r="C330" s="219" t="s">
        <v>1249</v>
      </c>
      <c r="D330" s="219" t="s">
        <v>164</v>
      </c>
      <c r="E330" s="220" t="s">
        <v>1274</v>
      </c>
      <c r="F330" s="221" t="s">
        <v>1275</v>
      </c>
      <c r="G330" s="222" t="s">
        <v>406</v>
      </c>
      <c r="H330" s="223">
        <v>16</v>
      </c>
      <c r="I330" s="224"/>
      <c r="J330" s="225">
        <f>ROUND(I330*H330,2)</f>
        <v>0</v>
      </c>
      <c r="K330" s="221" t="s">
        <v>168</v>
      </c>
      <c r="L330" s="45"/>
      <c r="M330" s="226" t="s">
        <v>1</v>
      </c>
      <c r="N330" s="227" t="s">
        <v>45</v>
      </c>
      <c r="O330" s="92"/>
      <c r="P330" s="228">
        <f>O330*H330</f>
        <v>0</v>
      </c>
      <c r="Q330" s="228">
        <v>0</v>
      </c>
      <c r="R330" s="228">
        <f>Q330*H330</f>
        <v>0</v>
      </c>
      <c r="S330" s="228">
        <v>0</v>
      </c>
      <c r="T330" s="229">
        <f>S330*H330</f>
        <v>0</v>
      </c>
      <c r="U330" s="39"/>
      <c r="V330" s="39"/>
      <c r="W330" s="39"/>
      <c r="X330" s="39"/>
      <c r="Y330" s="39"/>
      <c r="Z330" s="39"/>
      <c r="AA330" s="39"/>
      <c r="AB330" s="39"/>
      <c r="AC330" s="39"/>
      <c r="AD330" s="39"/>
      <c r="AE330" s="39"/>
      <c r="AR330" s="230" t="s">
        <v>407</v>
      </c>
      <c r="AT330" s="230" t="s">
        <v>164</v>
      </c>
      <c r="AU330" s="230" t="s">
        <v>88</v>
      </c>
      <c r="AY330" s="18" t="s">
        <v>161</v>
      </c>
      <c r="BE330" s="231">
        <f>IF(N330="základní",J330,0)</f>
        <v>0</v>
      </c>
      <c r="BF330" s="231">
        <f>IF(N330="snížená",J330,0)</f>
        <v>0</v>
      </c>
      <c r="BG330" s="231">
        <f>IF(N330="zákl. přenesená",J330,0)</f>
        <v>0</v>
      </c>
      <c r="BH330" s="231">
        <f>IF(N330="sníž. přenesená",J330,0)</f>
        <v>0</v>
      </c>
      <c r="BI330" s="231">
        <f>IF(N330="nulová",J330,0)</f>
        <v>0</v>
      </c>
      <c r="BJ330" s="18" t="s">
        <v>88</v>
      </c>
      <c r="BK330" s="231">
        <f>ROUND(I330*H330,2)</f>
        <v>0</v>
      </c>
      <c r="BL330" s="18" t="s">
        <v>407</v>
      </c>
      <c r="BM330" s="230" t="s">
        <v>1589</v>
      </c>
    </row>
    <row r="331" s="2" customFormat="1">
      <c r="A331" s="39"/>
      <c r="B331" s="40"/>
      <c r="C331" s="41"/>
      <c r="D331" s="232" t="s">
        <v>171</v>
      </c>
      <c r="E331" s="41"/>
      <c r="F331" s="233" t="s">
        <v>1273</v>
      </c>
      <c r="G331" s="41"/>
      <c r="H331" s="41"/>
      <c r="I331" s="234"/>
      <c r="J331" s="41"/>
      <c r="K331" s="41"/>
      <c r="L331" s="45"/>
      <c r="M331" s="237"/>
      <c r="N331" s="238"/>
      <c r="O331" s="239"/>
      <c r="P331" s="239"/>
      <c r="Q331" s="239"/>
      <c r="R331" s="239"/>
      <c r="S331" s="239"/>
      <c r="T331" s="240"/>
      <c r="U331" s="39"/>
      <c r="V331" s="39"/>
      <c r="W331" s="39"/>
      <c r="X331" s="39"/>
      <c r="Y331" s="39"/>
      <c r="Z331" s="39"/>
      <c r="AA331" s="39"/>
      <c r="AB331" s="39"/>
      <c r="AC331" s="39"/>
      <c r="AD331" s="39"/>
      <c r="AE331" s="39"/>
      <c r="AT331" s="18" t="s">
        <v>171</v>
      </c>
      <c r="AU331" s="18" t="s">
        <v>88</v>
      </c>
    </row>
    <row r="332" s="2" customFormat="1" ht="6.96" customHeight="1">
      <c r="A332" s="39"/>
      <c r="B332" s="67"/>
      <c r="C332" s="68"/>
      <c r="D332" s="68"/>
      <c r="E332" s="68"/>
      <c r="F332" s="68"/>
      <c r="G332" s="68"/>
      <c r="H332" s="68"/>
      <c r="I332" s="68"/>
      <c r="J332" s="68"/>
      <c r="K332" s="68"/>
      <c r="L332" s="45"/>
      <c r="M332" s="39"/>
      <c r="O332" s="39"/>
      <c r="P332" s="39"/>
      <c r="Q332" s="39"/>
      <c r="R332" s="39"/>
      <c r="S332" s="39"/>
      <c r="T332" s="39"/>
      <c r="U332" s="39"/>
      <c r="V332" s="39"/>
      <c r="W332" s="39"/>
      <c r="X332" s="39"/>
      <c r="Y332" s="39"/>
      <c r="Z332" s="39"/>
      <c r="AA332" s="39"/>
      <c r="AB332" s="39"/>
      <c r="AC332" s="39"/>
      <c r="AD332" s="39"/>
      <c r="AE332" s="39"/>
    </row>
  </sheetData>
  <sheetProtection sheet="1" autoFilter="0" formatColumns="0" formatRows="0" objects="1" scenarios="1" spinCount="100000" saltValue="ErO4s06STV7KEMMKfLcNxj+hSpDMaiI6e9pUMwgSHC+fo53Re948AgTUHHj3x1wGosdihyp0269PA7aut5Pb/A==" hashValue="S95ULAkNylt42A3taUfCxJwZKGXtw29JFMNT3HgB6vhjl//fq90+U/TX2+DC3LR0fe4wA94lOh5ETLysRxvBDw==" algorithmName="SHA-512" password="CC35"/>
  <autoFilter ref="C132:K331"/>
  <mergeCells count="9">
    <mergeCell ref="E7:H7"/>
    <mergeCell ref="E9:H9"/>
    <mergeCell ref="E18:H18"/>
    <mergeCell ref="E27:H27"/>
    <mergeCell ref="E85:H85"/>
    <mergeCell ref="E87:H87"/>
    <mergeCell ref="E123:H123"/>
    <mergeCell ref="E125:H125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8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108</v>
      </c>
    </row>
    <row r="3" s="1" customFormat="1" ht="6.96" customHeight="1">
      <c r="B3" s="137"/>
      <c r="C3" s="138"/>
      <c r="D3" s="138"/>
      <c r="E3" s="138"/>
      <c r="F3" s="138"/>
      <c r="G3" s="138"/>
      <c r="H3" s="138"/>
      <c r="I3" s="138"/>
      <c r="J3" s="138"/>
      <c r="K3" s="138"/>
      <c r="L3" s="21"/>
      <c r="AT3" s="18" t="s">
        <v>90</v>
      </c>
    </row>
    <row r="4" s="1" customFormat="1" ht="24.96" customHeight="1">
      <c r="B4" s="21"/>
      <c r="D4" s="139" t="s">
        <v>130</v>
      </c>
      <c r="L4" s="21"/>
      <c r="M4" s="140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1" t="s">
        <v>16</v>
      </c>
      <c r="L6" s="21"/>
    </row>
    <row r="7" s="1" customFormat="1" ht="26.25" customHeight="1">
      <c r="B7" s="21"/>
      <c r="E7" s="142" t="str">
        <f>'Rekapitulace stavby'!K6</f>
        <v>Rekonstrukce Denního stacionáře psychiatrického oddělení, KZ, a.s. – Nemocnice Most, o.z.</v>
      </c>
      <c r="F7" s="141"/>
      <c r="G7" s="141"/>
      <c r="H7" s="141"/>
      <c r="L7" s="21"/>
    </row>
    <row r="8" s="2" customFormat="1" ht="12" customHeight="1">
      <c r="A8" s="39"/>
      <c r="B8" s="45"/>
      <c r="C8" s="39"/>
      <c r="D8" s="141" t="s">
        <v>131</v>
      </c>
      <c r="E8" s="39"/>
      <c r="F8" s="39"/>
      <c r="G8" s="39"/>
      <c r="H8" s="39"/>
      <c r="I8" s="39"/>
      <c r="J8" s="39"/>
      <c r="K8" s="39"/>
      <c r="L8" s="64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43" t="s">
        <v>1590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41" t="s">
        <v>18</v>
      </c>
      <c r="E11" s="39"/>
      <c r="F11" s="144" t="s">
        <v>1</v>
      </c>
      <c r="G11" s="39"/>
      <c r="H11" s="39"/>
      <c r="I11" s="141" t="s">
        <v>19</v>
      </c>
      <c r="J11" s="144" t="s">
        <v>1</v>
      </c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41" t="s">
        <v>20</v>
      </c>
      <c r="E12" s="39"/>
      <c r="F12" s="144" t="s">
        <v>21</v>
      </c>
      <c r="G12" s="39"/>
      <c r="H12" s="39"/>
      <c r="I12" s="141" t="s">
        <v>22</v>
      </c>
      <c r="J12" s="145" t="str">
        <f>'Rekapitulace stavby'!AN8</f>
        <v>2. 6. 2025</v>
      </c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1" t="s">
        <v>24</v>
      </c>
      <c r="E14" s="39"/>
      <c r="F14" s="39"/>
      <c r="G14" s="39"/>
      <c r="H14" s="39"/>
      <c r="I14" s="141" t="s">
        <v>25</v>
      </c>
      <c r="J14" s="144" t="s">
        <v>26</v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44" t="s">
        <v>27</v>
      </c>
      <c r="F15" s="39"/>
      <c r="G15" s="39"/>
      <c r="H15" s="39"/>
      <c r="I15" s="141" t="s">
        <v>28</v>
      </c>
      <c r="J15" s="144" t="s">
        <v>29</v>
      </c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41" t="s">
        <v>30</v>
      </c>
      <c r="E17" s="39"/>
      <c r="F17" s="39"/>
      <c r="G17" s="39"/>
      <c r="H17" s="39"/>
      <c r="I17" s="141" t="s">
        <v>25</v>
      </c>
      <c r="J17" s="34" t="str">
        <f>'Rekapitulace stavby'!AN13</f>
        <v>Vyplň údaj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44"/>
      <c r="G18" s="144"/>
      <c r="H18" s="144"/>
      <c r="I18" s="141" t="s">
        <v>28</v>
      </c>
      <c r="J18" s="34" t="str">
        <f>'Rekapitulace stavby'!AN14</f>
        <v>Vyplň údaj</v>
      </c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41" t="s">
        <v>32</v>
      </c>
      <c r="E20" s="39"/>
      <c r="F20" s="39"/>
      <c r="G20" s="39"/>
      <c r="H20" s="39"/>
      <c r="I20" s="141" t="s">
        <v>25</v>
      </c>
      <c r="J20" s="144" t="s">
        <v>33</v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44" t="s">
        <v>34</v>
      </c>
      <c r="F21" s="39"/>
      <c r="G21" s="39"/>
      <c r="H21" s="39"/>
      <c r="I21" s="141" t="s">
        <v>28</v>
      </c>
      <c r="J21" s="144" t="s">
        <v>35</v>
      </c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41" t="s">
        <v>37</v>
      </c>
      <c r="E23" s="39"/>
      <c r="F23" s="39"/>
      <c r="G23" s="39"/>
      <c r="H23" s="39"/>
      <c r="I23" s="141" t="s">
        <v>25</v>
      </c>
      <c r="J23" s="144" t="s">
        <v>1</v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44" t="s">
        <v>38</v>
      </c>
      <c r="F24" s="39"/>
      <c r="G24" s="39"/>
      <c r="H24" s="39"/>
      <c r="I24" s="141" t="s">
        <v>28</v>
      </c>
      <c r="J24" s="144" t="s">
        <v>1</v>
      </c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41" t="s">
        <v>39</v>
      </c>
      <c r="E26" s="39"/>
      <c r="F26" s="39"/>
      <c r="G26" s="39"/>
      <c r="H26" s="39"/>
      <c r="I26" s="39"/>
      <c r="J26" s="39"/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46"/>
      <c r="B27" s="147"/>
      <c r="C27" s="146"/>
      <c r="D27" s="146"/>
      <c r="E27" s="148" t="s">
        <v>1</v>
      </c>
      <c r="F27" s="148"/>
      <c r="G27" s="148"/>
      <c r="H27" s="148"/>
      <c r="I27" s="146"/>
      <c r="J27" s="146"/>
      <c r="K27" s="146"/>
      <c r="L27" s="149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146"/>
      <c r="AD27" s="146"/>
      <c r="AE27" s="146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50"/>
      <c r="E29" s="150"/>
      <c r="F29" s="150"/>
      <c r="G29" s="150"/>
      <c r="H29" s="150"/>
      <c r="I29" s="150"/>
      <c r="J29" s="150"/>
      <c r="K29" s="150"/>
      <c r="L29" s="64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51" t="s">
        <v>40</v>
      </c>
      <c r="E30" s="39"/>
      <c r="F30" s="39"/>
      <c r="G30" s="39"/>
      <c r="H30" s="39"/>
      <c r="I30" s="39"/>
      <c r="J30" s="152">
        <f>ROUND(J132, 2)</f>
        <v>0</v>
      </c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0"/>
      <c r="E31" s="150"/>
      <c r="F31" s="150"/>
      <c r="G31" s="150"/>
      <c r="H31" s="150"/>
      <c r="I31" s="150"/>
      <c r="J31" s="150"/>
      <c r="K31" s="150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53" t="s">
        <v>42</v>
      </c>
      <c r="G32" s="39"/>
      <c r="H32" s="39"/>
      <c r="I32" s="153" t="s">
        <v>41</v>
      </c>
      <c r="J32" s="153" t="s">
        <v>43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54" t="s">
        <v>44</v>
      </c>
      <c r="E33" s="141" t="s">
        <v>45</v>
      </c>
      <c r="F33" s="155">
        <f>ROUND((SUM(BE132:BE329)),  2)</f>
        <v>0</v>
      </c>
      <c r="G33" s="39"/>
      <c r="H33" s="39"/>
      <c r="I33" s="156">
        <v>0.20999999999999999</v>
      </c>
      <c r="J33" s="155">
        <f>ROUND(((SUM(BE132:BE329))*I33),  2)</f>
        <v>0</v>
      </c>
      <c r="K33" s="39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41" t="s">
        <v>46</v>
      </c>
      <c r="F34" s="155">
        <f>ROUND((SUM(BF132:BF329)),  2)</f>
        <v>0</v>
      </c>
      <c r="G34" s="39"/>
      <c r="H34" s="39"/>
      <c r="I34" s="156">
        <v>0.12</v>
      </c>
      <c r="J34" s="155">
        <f>ROUND(((SUM(BF132:BF329))*I34),  2)</f>
        <v>0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41" t="s">
        <v>47</v>
      </c>
      <c r="F35" s="155">
        <f>ROUND((SUM(BG132:BG329)),  2)</f>
        <v>0</v>
      </c>
      <c r="G35" s="39"/>
      <c r="H35" s="39"/>
      <c r="I35" s="156">
        <v>0.20999999999999999</v>
      </c>
      <c r="J35" s="155">
        <f>0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41" t="s">
        <v>48</v>
      </c>
      <c r="F36" s="155">
        <f>ROUND((SUM(BH132:BH329)),  2)</f>
        <v>0</v>
      </c>
      <c r="G36" s="39"/>
      <c r="H36" s="39"/>
      <c r="I36" s="156">
        <v>0.12</v>
      </c>
      <c r="J36" s="155">
        <f>0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1" t="s">
        <v>49</v>
      </c>
      <c r="F37" s="155">
        <f>ROUND((SUM(BI132:BI329)),  2)</f>
        <v>0</v>
      </c>
      <c r="G37" s="39"/>
      <c r="H37" s="39"/>
      <c r="I37" s="156">
        <v>0</v>
      </c>
      <c r="J37" s="155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7"/>
      <c r="D39" s="158" t="s">
        <v>50</v>
      </c>
      <c r="E39" s="159"/>
      <c r="F39" s="159"/>
      <c r="G39" s="160" t="s">
        <v>51</v>
      </c>
      <c r="H39" s="161" t="s">
        <v>52</v>
      </c>
      <c r="I39" s="159"/>
      <c r="J39" s="162">
        <f>SUM(J30:J37)</f>
        <v>0</v>
      </c>
      <c r="K39" s="163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64" t="s">
        <v>53</v>
      </c>
      <c r="E50" s="165"/>
      <c r="F50" s="165"/>
      <c r="G50" s="164" t="s">
        <v>54</v>
      </c>
      <c r="H50" s="165"/>
      <c r="I50" s="165"/>
      <c r="J50" s="165"/>
      <c r="K50" s="165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66" t="s">
        <v>55</v>
      </c>
      <c r="E61" s="167"/>
      <c r="F61" s="168" t="s">
        <v>56</v>
      </c>
      <c r="G61" s="166" t="s">
        <v>55</v>
      </c>
      <c r="H61" s="167"/>
      <c r="I61" s="167"/>
      <c r="J61" s="169" t="s">
        <v>56</v>
      </c>
      <c r="K61" s="167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64" t="s">
        <v>57</v>
      </c>
      <c r="E65" s="170"/>
      <c r="F65" s="170"/>
      <c r="G65" s="164" t="s">
        <v>58</v>
      </c>
      <c r="H65" s="170"/>
      <c r="I65" s="170"/>
      <c r="J65" s="170"/>
      <c r="K65" s="170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66" t="s">
        <v>55</v>
      </c>
      <c r="E76" s="167"/>
      <c r="F76" s="168" t="s">
        <v>56</v>
      </c>
      <c r="G76" s="166" t="s">
        <v>55</v>
      </c>
      <c r="H76" s="167"/>
      <c r="I76" s="167"/>
      <c r="J76" s="169" t="s">
        <v>56</v>
      </c>
      <c r="K76" s="167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71"/>
      <c r="C77" s="172"/>
      <c r="D77" s="172"/>
      <c r="E77" s="172"/>
      <c r="F77" s="172"/>
      <c r="G77" s="172"/>
      <c r="H77" s="172"/>
      <c r="I77" s="172"/>
      <c r="J77" s="172"/>
      <c r="K77" s="172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73"/>
      <c r="C81" s="174"/>
      <c r="D81" s="174"/>
      <c r="E81" s="174"/>
      <c r="F81" s="174"/>
      <c r="G81" s="174"/>
      <c r="H81" s="174"/>
      <c r="I81" s="174"/>
      <c r="J81" s="174"/>
      <c r="K81" s="174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133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26.25" customHeight="1">
      <c r="A85" s="39"/>
      <c r="B85" s="40"/>
      <c r="C85" s="41"/>
      <c r="D85" s="41"/>
      <c r="E85" s="175" t="str">
        <f>E7</f>
        <v>Rekonstrukce Denního stacionáře psychiatrického oddělení, KZ, a.s. – Nemocnice Most, o.z.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2" customHeight="1">
      <c r="A86" s="39"/>
      <c r="B86" s="40"/>
      <c r="C86" s="33" t="s">
        <v>131</v>
      </c>
      <c r="D86" s="41"/>
      <c r="E86" s="41"/>
      <c r="F86" s="41"/>
      <c r="G86" s="41"/>
      <c r="H86" s="41"/>
      <c r="I86" s="41"/>
      <c r="J86" s="41"/>
      <c r="K86" s="41"/>
      <c r="L86" s="64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6.5" customHeight="1">
      <c r="A87" s="39"/>
      <c r="B87" s="40"/>
      <c r="C87" s="41"/>
      <c r="D87" s="41"/>
      <c r="E87" s="77" t="str">
        <f>E9</f>
        <v>104 - Lékař - psychiatr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2" customHeight="1">
      <c r="A89" s="39"/>
      <c r="B89" s="40"/>
      <c r="C89" s="33" t="s">
        <v>20</v>
      </c>
      <c r="D89" s="41"/>
      <c r="E89" s="41"/>
      <c r="F89" s="28" t="str">
        <f>F12</f>
        <v>J. E. Purkyně 270, 434 64 Most</v>
      </c>
      <c r="G89" s="41"/>
      <c r="H89" s="41"/>
      <c r="I89" s="33" t="s">
        <v>22</v>
      </c>
      <c r="J89" s="80" t="str">
        <f>IF(J12="","",J12)</f>
        <v>2. 6. 2025</v>
      </c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5.15" customHeight="1">
      <c r="A91" s="39"/>
      <c r="B91" s="40"/>
      <c r="C91" s="33" t="s">
        <v>24</v>
      </c>
      <c r="D91" s="41"/>
      <c r="E91" s="41"/>
      <c r="F91" s="28" t="str">
        <f>E15</f>
        <v>Krajská zdravotní, a.s.</v>
      </c>
      <c r="G91" s="41"/>
      <c r="H91" s="41"/>
      <c r="I91" s="33" t="s">
        <v>32</v>
      </c>
      <c r="J91" s="37" t="str">
        <f>E21</f>
        <v>MOSTIKA s.r.o.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25.65" customHeight="1">
      <c r="A92" s="39"/>
      <c r="B92" s="40"/>
      <c r="C92" s="33" t="s">
        <v>30</v>
      </c>
      <c r="D92" s="41"/>
      <c r="E92" s="41"/>
      <c r="F92" s="28" t="str">
        <f>IF(E18="","",E18)</f>
        <v>Vyplň údaj</v>
      </c>
      <c r="G92" s="41"/>
      <c r="H92" s="41"/>
      <c r="I92" s="33" t="s">
        <v>37</v>
      </c>
      <c r="J92" s="37" t="str">
        <f>E24</f>
        <v>Ing. arch. Luboš Polanský</v>
      </c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0.32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29.28" customHeight="1">
      <c r="A94" s="39"/>
      <c r="B94" s="40"/>
      <c r="C94" s="176" t="s">
        <v>134</v>
      </c>
      <c r="D94" s="177"/>
      <c r="E94" s="177"/>
      <c r="F94" s="177"/>
      <c r="G94" s="177"/>
      <c r="H94" s="177"/>
      <c r="I94" s="177"/>
      <c r="J94" s="178" t="s">
        <v>135</v>
      </c>
      <c r="K94" s="177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2.8" customHeight="1">
      <c r="A96" s="39"/>
      <c r="B96" s="40"/>
      <c r="C96" s="179" t="s">
        <v>136</v>
      </c>
      <c r="D96" s="41"/>
      <c r="E96" s="41"/>
      <c r="F96" s="41"/>
      <c r="G96" s="41"/>
      <c r="H96" s="41"/>
      <c r="I96" s="41"/>
      <c r="J96" s="111">
        <f>J132</f>
        <v>0</v>
      </c>
      <c r="K96" s="41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U96" s="18" t="s">
        <v>137</v>
      </c>
    </row>
    <row r="97" s="9" customFormat="1" ht="24.96" customHeight="1">
      <c r="A97" s="9"/>
      <c r="B97" s="180"/>
      <c r="C97" s="181"/>
      <c r="D97" s="182" t="s">
        <v>236</v>
      </c>
      <c r="E97" s="183"/>
      <c r="F97" s="183"/>
      <c r="G97" s="183"/>
      <c r="H97" s="183"/>
      <c r="I97" s="183"/>
      <c r="J97" s="184">
        <f>J133</f>
        <v>0</v>
      </c>
      <c r="K97" s="181"/>
      <c r="L97" s="185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6"/>
      <c r="C98" s="187"/>
      <c r="D98" s="188" t="s">
        <v>237</v>
      </c>
      <c r="E98" s="189"/>
      <c r="F98" s="189"/>
      <c r="G98" s="189"/>
      <c r="H98" s="189"/>
      <c r="I98" s="189"/>
      <c r="J98" s="190">
        <f>J134</f>
        <v>0</v>
      </c>
      <c r="K98" s="187"/>
      <c r="L98" s="191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6"/>
      <c r="C99" s="187"/>
      <c r="D99" s="188" t="s">
        <v>238</v>
      </c>
      <c r="E99" s="189"/>
      <c r="F99" s="189"/>
      <c r="G99" s="189"/>
      <c r="H99" s="189"/>
      <c r="I99" s="189"/>
      <c r="J99" s="190">
        <f>J138</f>
        <v>0</v>
      </c>
      <c r="K99" s="187"/>
      <c r="L99" s="191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6"/>
      <c r="C100" s="187"/>
      <c r="D100" s="188" t="s">
        <v>239</v>
      </c>
      <c r="E100" s="189"/>
      <c r="F100" s="189"/>
      <c r="G100" s="189"/>
      <c r="H100" s="189"/>
      <c r="I100" s="189"/>
      <c r="J100" s="190">
        <f>J149</f>
        <v>0</v>
      </c>
      <c r="K100" s="187"/>
      <c r="L100" s="191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6"/>
      <c r="C101" s="187"/>
      <c r="D101" s="188" t="s">
        <v>411</v>
      </c>
      <c r="E101" s="189"/>
      <c r="F101" s="189"/>
      <c r="G101" s="189"/>
      <c r="H101" s="189"/>
      <c r="I101" s="189"/>
      <c r="J101" s="190">
        <f>J159</f>
        <v>0</v>
      </c>
      <c r="K101" s="187"/>
      <c r="L101" s="191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9" customFormat="1" ht="24.96" customHeight="1">
      <c r="A102" s="9"/>
      <c r="B102" s="180"/>
      <c r="C102" s="181"/>
      <c r="D102" s="182" t="s">
        <v>240</v>
      </c>
      <c r="E102" s="183"/>
      <c r="F102" s="183"/>
      <c r="G102" s="183"/>
      <c r="H102" s="183"/>
      <c r="I102" s="183"/>
      <c r="J102" s="184">
        <f>J162</f>
        <v>0</v>
      </c>
      <c r="K102" s="181"/>
      <c r="L102" s="185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="10" customFormat="1" ht="19.92" customHeight="1">
      <c r="A103" s="10"/>
      <c r="B103" s="186"/>
      <c r="C103" s="187"/>
      <c r="D103" s="188" t="s">
        <v>819</v>
      </c>
      <c r="E103" s="189"/>
      <c r="F103" s="189"/>
      <c r="G103" s="189"/>
      <c r="H103" s="189"/>
      <c r="I103" s="189"/>
      <c r="J103" s="190">
        <f>J163</f>
        <v>0</v>
      </c>
      <c r="K103" s="187"/>
      <c r="L103" s="191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86"/>
      <c r="C104" s="187"/>
      <c r="D104" s="188" t="s">
        <v>820</v>
      </c>
      <c r="E104" s="189"/>
      <c r="F104" s="189"/>
      <c r="G104" s="189"/>
      <c r="H104" s="189"/>
      <c r="I104" s="189"/>
      <c r="J104" s="190">
        <f>J172</f>
        <v>0</v>
      </c>
      <c r="K104" s="187"/>
      <c r="L104" s="191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86"/>
      <c r="C105" s="187"/>
      <c r="D105" s="188" t="s">
        <v>821</v>
      </c>
      <c r="E105" s="189"/>
      <c r="F105" s="189"/>
      <c r="G105" s="189"/>
      <c r="H105" s="189"/>
      <c r="I105" s="189"/>
      <c r="J105" s="190">
        <f>J183</f>
        <v>0</v>
      </c>
      <c r="K105" s="187"/>
      <c r="L105" s="191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86"/>
      <c r="C106" s="187"/>
      <c r="D106" s="188" t="s">
        <v>822</v>
      </c>
      <c r="E106" s="189"/>
      <c r="F106" s="189"/>
      <c r="G106" s="189"/>
      <c r="H106" s="189"/>
      <c r="I106" s="189"/>
      <c r="J106" s="190">
        <f>J200</f>
        <v>0</v>
      </c>
      <c r="K106" s="187"/>
      <c r="L106" s="191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186"/>
      <c r="C107" s="187"/>
      <c r="D107" s="188" t="s">
        <v>823</v>
      </c>
      <c r="E107" s="189"/>
      <c r="F107" s="189"/>
      <c r="G107" s="189"/>
      <c r="H107" s="189"/>
      <c r="I107" s="189"/>
      <c r="J107" s="190">
        <f>J206</f>
        <v>0</v>
      </c>
      <c r="K107" s="187"/>
      <c r="L107" s="191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10" customFormat="1" ht="19.92" customHeight="1">
      <c r="A108" s="10"/>
      <c r="B108" s="186"/>
      <c r="C108" s="187"/>
      <c r="D108" s="188" t="s">
        <v>824</v>
      </c>
      <c r="E108" s="189"/>
      <c r="F108" s="189"/>
      <c r="G108" s="189"/>
      <c r="H108" s="189"/>
      <c r="I108" s="189"/>
      <c r="J108" s="190">
        <f>J226</f>
        <v>0</v>
      </c>
      <c r="K108" s="187"/>
      <c r="L108" s="191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10" customFormat="1" ht="19.92" customHeight="1">
      <c r="A109" s="10"/>
      <c r="B109" s="186"/>
      <c r="C109" s="187"/>
      <c r="D109" s="188" t="s">
        <v>825</v>
      </c>
      <c r="E109" s="189"/>
      <c r="F109" s="189"/>
      <c r="G109" s="189"/>
      <c r="H109" s="189"/>
      <c r="I109" s="189"/>
      <c r="J109" s="190">
        <f>J259</f>
        <v>0</v>
      </c>
      <c r="K109" s="187"/>
      <c r="L109" s="191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10" customFormat="1" ht="19.92" customHeight="1">
      <c r="A110" s="10"/>
      <c r="B110" s="186"/>
      <c r="C110" s="187"/>
      <c r="D110" s="188" t="s">
        <v>242</v>
      </c>
      <c r="E110" s="189"/>
      <c r="F110" s="189"/>
      <c r="G110" s="189"/>
      <c r="H110" s="189"/>
      <c r="I110" s="189"/>
      <c r="J110" s="190">
        <f>J288</f>
        <v>0</v>
      </c>
      <c r="K110" s="187"/>
      <c r="L110" s="191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</row>
    <row r="111" s="10" customFormat="1" ht="19.92" customHeight="1">
      <c r="A111" s="10"/>
      <c r="B111" s="186"/>
      <c r="C111" s="187"/>
      <c r="D111" s="188" t="s">
        <v>826</v>
      </c>
      <c r="E111" s="189"/>
      <c r="F111" s="189"/>
      <c r="G111" s="189"/>
      <c r="H111" s="189"/>
      <c r="I111" s="189"/>
      <c r="J111" s="190">
        <f>J296</f>
        <v>0</v>
      </c>
      <c r="K111" s="187"/>
      <c r="L111" s="191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</row>
    <row r="112" s="9" customFormat="1" ht="24.96" customHeight="1">
      <c r="A112" s="9"/>
      <c r="B112" s="180"/>
      <c r="C112" s="181"/>
      <c r="D112" s="182" t="s">
        <v>417</v>
      </c>
      <c r="E112" s="183"/>
      <c r="F112" s="183"/>
      <c r="G112" s="183"/>
      <c r="H112" s="183"/>
      <c r="I112" s="183"/>
      <c r="J112" s="184">
        <f>J325</f>
        <v>0</v>
      </c>
      <c r="K112" s="181"/>
      <c r="L112" s="185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</row>
    <row r="113" s="2" customFormat="1" ht="21.84" customHeight="1">
      <c r="A113" s="39"/>
      <c r="B113" s="40"/>
      <c r="C113" s="41"/>
      <c r="D113" s="41"/>
      <c r="E113" s="41"/>
      <c r="F113" s="41"/>
      <c r="G113" s="41"/>
      <c r="H113" s="41"/>
      <c r="I113" s="41"/>
      <c r="J113" s="41"/>
      <c r="K113" s="41"/>
      <c r="L113" s="64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</row>
    <row r="114" s="2" customFormat="1" ht="6.96" customHeight="1">
      <c r="A114" s="39"/>
      <c r="B114" s="67"/>
      <c r="C114" s="68"/>
      <c r="D114" s="68"/>
      <c r="E114" s="68"/>
      <c r="F114" s="68"/>
      <c r="G114" s="68"/>
      <c r="H114" s="68"/>
      <c r="I114" s="68"/>
      <c r="J114" s="68"/>
      <c r="K114" s="68"/>
      <c r="L114" s="64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8" s="2" customFormat="1" ht="6.96" customHeight="1">
      <c r="A118" s="39"/>
      <c r="B118" s="69"/>
      <c r="C118" s="70"/>
      <c r="D118" s="70"/>
      <c r="E118" s="70"/>
      <c r="F118" s="70"/>
      <c r="G118" s="70"/>
      <c r="H118" s="70"/>
      <c r="I118" s="70"/>
      <c r="J118" s="70"/>
      <c r="K118" s="70"/>
      <c r="L118" s="64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2" customFormat="1" ht="24.96" customHeight="1">
      <c r="A119" s="39"/>
      <c r="B119" s="40"/>
      <c r="C119" s="24" t="s">
        <v>145</v>
      </c>
      <c r="D119" s="41"/>
      <c r="E119" s="41"/>
      <c r="F119" s="41"/>
      <c r="G119" s="41"/>
      <c r="H119" s="41"/>
      <c r="I119" s="41"/>
      <c r="J119" s="41"/>
      <c r="K119" s="41"/>
      <c r="L119" s="64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2" customFormat="1" ht="6.96" customHeight="1">
      <c r="A120" s="39"/>
      <c r="B120" s="40"/>
      <c r="C120" s="41"/>
      <c r="D120" s="41"/>
      <c r="E120" s="41"/>
      <c r="F120" s="41"/>
      <c r="G120" s="41"/>
      <c r="H120" s="41"/>
      <c r="I120" s="41"/>
      <c r="J120" s="41"/>
      <c r="K120" s="41"/>
      <c r="L120" s="64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s="2" customFormat="1" ht="12" customHeight="1">
      <c r="A121" s="39"/>
      <c r="B121" s="40"/>
      <c r="C121" s="33" t="s">
        <v>16</v>
      </c>
      <c r="D121" s="41"/>
      <c r="E121" s="41"/>
      <c r="F121" s="41"/>
      <c r="G121" s="41"/>
      <c r="H121" s="41"/>
      <c r="I121" s="41"/>
      <c r="J121" s="41"/>
      <c r="K121" s="41"/>
      <c r="L121" s="64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</row>
    <row r="122" s="2" customFormat="1" ht="26.25" customHeight="1">
      <c r="A122" s="39"/>
      <c r="B122" s="40"/>
      <c r="C122" s="41"/>
      <c r="D122" s="41"/>
      <c r="E122" s="175" t="str">
        <f>E7</f>
        <v>Rekonstrukce Denního stacionáře psychiatrického oddělení, KZ, a.s. – Nemocnice Most, o.z.</v>
      </c>
      <c r="F122" s="33"/>
      <c r="G122" s="33"/>
      <c r="H122" s="33"/>
      <c r="I122" s="41"/>
      <c r="J122" s="41"/>
      <c r="K122" s="41"/>
      <c r="L122" s="64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</row>
    <row r="123" s="2" customFormat="1" ht="12" customHeight="1">
      <c r="A123" s="39"/>
      <c r="B123" s="40"/>
      <c r="C123" s="33" t="s">
        <v>131</v>
      </c>
      <c r="D123" s="41"/>
      <c r="E123" s="41"/>
      <c r="F123" s="41"/>
      <c r="G123" s="41"/>
      <c r="H123" s="41"/>
      <c r="I123" s="41"/>
      <c r="J123" s="41"/>
      <c r="K123" s="41"/>
      <c r="L123" s="64"/>
      <c r="S123" s="39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</row>
    <row r="124" s="2" customFormat="1" ht="16.5" customHeight="1">
      <c r="A124" s="39"/>
      <c r="B124" s="40"/>
      <c r="C124" s="41"/>
      <c r="D124" s="41"/>
      <c r="E124" s="77" t="str">
        <f>E9</f>
        <v>104 - Lékař - psychiatr</v>
      </c>
      <c r="F124" s="41"/>
      <c r="G124" s="41"/>
      <c r="H124" s="41"/>
      <c r="I124" s="41"/>
      <c r="J124" s="41"/>
      <c r="K124" s="41"/>
      <c r="L124" s="64"/>
      <c r="S124" s="39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</row>
    <row r="125" s="2" customFormat="1" ht="6.96" customHeight="1">
      <c r="A125" s="39"/>
      <c r="B125" s="40"/>
      <c r="C125" s="41"/>
      <c r="D125" s="41"/>
      <c r="E125" s="41"/>
      <c r="F125" s="41"/>
      <c r="G125" s="41"/>
      <c r="H125" s="41"/>
      <c r="I125" s="41"/>
      <c r="J125" s="41"/>
      <c r="K125" s="41"/>
      <c r="L125" s="64"/>
      <c r="S125" s="39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</row>
    <row r="126" s="2" customFormat="1" ht="12" customHeight="1">
      <c r="A126" s="39"/>
      <c r="B126" s="40"/>
      <c r="C126" s="33" t="s">
        <v>20</v>
      </c>
      <c r="D126" s="41"/>
      <c r="E126" s="41"/>
      <c r="F126" s="28" t="str">
        <f>F12</f>
        <v>J. E. Purkyně 270, 434 64 Most</v>
      </c>
      <c r="G126" s="41"/>
      <c r="H126" s="41"/>
      <c r="I126" s="33" t="s">
        <v>22</v>
      </c>
      <c r="J126" s="80" t="str">
        <f>IF(J12="","",J12)</f>
        <v>2. 6. 2025</v>
      </c>
      <c r="K126" s="41"/>
      <c r="L126" s="64"/>
      <c r="S126" s="39"/>
      <c r="T126" s="39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</row>
    <row r="127" s="2" customFormat="1" ht="6.96" customHeight="1">
      <c r="A127" s="39"/>
      <c r="B127" s="40"/>
      <c r="C127" s="41"/>
      <c r="D127" s="41"/>
      <c r="E127" s="41"/>
      <c r="F127" s="41"/>
      <c r="G127" s="41"/>
      <c r="H127" s="41"/>
      <c r="I127" s="41"/>
      <c r="J127" s="41"/>
      <c r="K127" s="41"/>
      <c r="L127" s="64"/>
      <c r="S127" s="39"/>
      <c r="T127" s="39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</row>
    <row r="128" s="2" customFormat="1" ht="15.15" customHeight="1">
      <c r="A128" s="39"/>
      <c r="B128" s="40"/>
      <c r="C128" s="33" t="s">
        <v>24</v>
      </c>
      <c r="D128" s="41"/>
      <c r="E128" s="41"/>
      <c r="F128" s="28" t="str">
        <f>E15</f>
        <v>Krajská zdravotní, a.s.</v>
      </c>
      <c r="G128" s="41"/>
      <c r="H128" s="41"/>
      <c r="I128" s="33" t="s">
        <v>32</v>
      </c>
      <c r="J128" s="37" t="str">
        <f>E21</f>
        <v>MOSTIKA s.r.o.</v>
      </c>
      <c r="K128" s="41"/>
      <c r="L128" s="64"/>
      <c r="S128" s="39"/>
      <c r="T128" s="39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</row>
    <row r="129" s="2" customFormat="1" ht="25.65" customHeight="1">
      <c r="A129" s="39"/>
      <c r="B129" s="40"/>
      <c r="C129" s="33" t="s">
        <v>30</v>
      </c>
      <c r="D129" s="41"/>
      <c r="E129" s="41"/>
      <c r="F129" s="28" t="str">
        <f>IF(E18="","",E18)</f>
        <v>Vyplň údaj</v>
      </c>
      <c r="G129" s="41"/>
      <c r="H129" s="41"/>
      <c r="I129" s="33" t="s">
        <v>37</v>
      </c>
      <c r="J129" s="37" t="str">
        <f>E24</f>
        <v>Ing. arch. Luboš Polanský</v>
      </c>
      <c r="K129" s="41"/>
      <c r="L129" s="64"/>
      <c r="S129" s="39"/>
      <c r="T129" s="39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</row>
    <row r="130" s="2" customFormat="1" ht="10.32" customHeight="1">
      <c r="A130" s="39"/>
      <c r="B130" s="40"/>
      <c r="C130" s="41"/>
      <c r="D130" s="41"/>
      <c r="E130" s="41"/>
      <c r="F130" s="41"/>
      <c r="G130" s="41"/>
      <c r="H130" s="41"/>
      <c r="I130" s="41"/>
      <c r="J130" s="41"/>
      <c r="K130" s="41"/>
      <c r="L130" s="64"/>
      <c r="S130" s="39"/>
      <c r="T130" s="39"/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</row>
    <row r="131" s="11" customFormat="1" ht="29.28" customHeight="1">
      <c r="A131" s="192"/>
      <c r="B131" s="193"/>
      <c r="C131" s="194" t="s">
        <v>146</v>
      </c>
      <c r="D131" s="195" t="s">
        <v>65</v>
      </c>
      <c r="E131" s="195" t="s">
        <v>61</v>
      </c>
      <c r="F131" s="195" t="s">
        <v>62</v>
      </c>
      <c r="G131" s="195" t="s">
        <v>147</v>
      </c>
      <c r="H131" s="195" t="s">
        <v>148</v>
      </c>
      <c r="I131" s="195" t="s">
        <v>149</v>
      </c>
      <c r="J131" s="195" t="s">
        <v>135</v>
      </c>
      <c r="K131" s="196" t="s">
        <v>150</v>
      </c>
      <c r="L131" s="197"/>
      <c r="M131" s="101" t="s">
        <v>1</v>
      </c>
      <c r="N131" s="102" t="s">
        <v>44</v>
      </c>
      <c r="O131" s="102" t="s">
        <v>151</v>
      </c>
      <c r="P131" s="102" t="s">
        <v>152</v>
      </c>
      <c r="Q131" s="102" t="s">
        <v>153</v>
      </c>
      <c r="R131" s="102" t="s">
        <v>154</v>
      </c>
      <c r="S131" s="102" t="s">
        <v>155</v>
      </c>
      <c r="T131" s="103" t="s">
        <v>156</v>
      </c>
      <c r="U131" s="192"/>
      <c r="V131" s="192"/>
      <c r="W131" s="192"/>
      <c r="X131" s="192"/>
      <c r="Y131" s="192"/>
      <c r="Z131" s="192"/>
      <c r="AA131" s="192"/>
      <c r="AB131" s="192"/>
      <c r="AC131" s="192"/>
      <c r="AD131" s="192"/>
      <c r="AE131" s="192"/>
    </row>
    <row r="132" s="2" customFormat="1" ht="22.8" customHeight="1">
      <c r="A132" s="39"/>
      <c r="B132" s="40"/>
      <c r="C132" s="108" t="s">
        <v>157</v>
      </c>
      <c r="D132" s="41"/>
      <c r="E132" s="41"/>
      <c r="F132" s="41"/>
      <c r="G132" s="41"/>
      <c r="H132" s="41"/>
      <c r="I132" s="41"/>
      <c r="J132" s="198">
        <f>BK132</f>
        <v>0</v>
      </c>
      <c r="K132" s="41"/>
      <c r="L132" s="45"/>
      <c r="M132" s="104"/>
      <c r="N132" s="199"/>
      <c r="O132" s="105"/>
      <c r="P132" s="200">
        <f>P133+P162+P325</f>
        <v>0</v>
      </c>
      <c r="Q132" s="105"/>
      <c r="R132" s="200">
        <f>R133+R162+R325</f>
        <v>1.34079562</v>
      </c>
      <c r="S132" s="105"/>
      <c r="T132" s="201">
        <f>T133+T162+T325</f>
        <v>1.0257067600000001</v>
      </c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T132" s="18" t="s">
        <v>79</v>
      </c>
      <c r="AU132" s="18" t="s">
        <v>137</v>
      </c>
      <c r="BK132" s="202">
        <f>BK133+BK162+BK325</f>
        <v>0</v>
      </c>
    </row>
    <row r="133" s="12" customFormat="1" ht="25.92" customHeight="1">
      <c r="A133" s="12"/>
      <c r="B133" s="203"/>
      <c r="C133" s="204"/>
      <c r="D133" s="205" t="s">
        <v>79</v>
      </c>
      <c r="E133" s="206" t="s">
        <v>243</v>
      </c>
      <c r="F133" s="206" t="s">
        <v>244</v>
      </c>
      <c r="G133" s="204"/>
      <c r="H133" s="204"/>
      <c r="I133" s="207"/>
      <c r="J133" s="208">
        <f>BK133</f>
        <v>0</v>
      </c>
      <c r="K133" s="204"/>
      <c r="L133" s="209"/>
      <c r="M133" s="210"/>
      <c r="N133" s="211"/>
      <c r="O133" s="211"/>
      <c r="P133" s="212">
        <f>P134+P138+P149+P159</f>
        <v>0</v>
      </c>
      <c r="Q133" s="211"/>
      <c r="R133" s="212">
        <f>R134+R138+R149+R159</f>
        <v>0.046227250000000004</v>
      </c>
      <c r="S133" s="211"/>
      <c r="T133" s="213">
        <f>T134+T138+T149+T159</f>
        <v>0.50195899999999993</v>
      </c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R133" s="214" t="s">
        <v>88</v>
      </c>
      <c r="AT133" s="215" t="s">
        <v>79</v>
      </c>
      <c r="AU133" s="215" t="s">
        <v>80</v>
      </c>
      <c r="AY133" s="214" t="s">
        <v>161</v>
      </c>
      <c r="BK133" s="216">
        <f>BK134+BK138+BK149+BK159</f>
        <v>0</v>
      </c>
    </row>
    <row r="134" s="12" customFormat="1" ht="22.8" customHeight="1">
      <c r="A134" s="12"/>
      <c r="B134" s="203"/>
      <c r="C134" s="204"/>
      <c r="D134" s="205" t="s">
        <v>79</v>
      </c>
      <c r="E134" s="217" t="s">
        <v>193</v>
      </c>
      <c r="F134" s="217" t="s">
        <v>245</v>
      </c>
      <c r="G134" s="204"/>
      <c r="H134" s="204"/>
      <c r="I134" s="207"/>
      <c r="J134" s="218">
        <f>BK134</f>
        <v>0</v>
      </c>
      <c r="K134" s="204"/>
      <c r="L134" s="209"/>
      <c r="M134" s="210"/>
      <c r="N134" s="211"/>
      <c r="O134" s="211"/>
      <c r="P134" s="212">
        <f>SUM(P135:P137)</f>
        <v>0</v>
      </c>
      <c r="Q134" s="211"/>
      <c r="R134" s="212">
        <f>SUM(R135:R137)</f>
        <v>0.042661400000000002</v>
      </c>
      <c r="S134" s="211"/>
      <c r="T134" s="213">
        <f>SUM(T135:T137)</f>
        <v>0</v>
      </c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R134" s="214" t="s">
        <v>88</v>
      </c>
      <c r="AT134" s="215" t="s">
        <v>79</v>
      </c>
      <c r="AU134" s="215" t="s">
        <v>88</v>
      </c>
      <c r="AY134" s="214" t="s">
        <v>161</v>
      </c>
      <c r="BK134" s="216">
        <f>SUM(BK135:BK137)</f>
        <v>0</v>
      </c>
    </row>
    <row r="135" s="2" customFormat="1" ht="21.75" customHeight="1">
      <c r="A135" s="39"/>
      <c r="B135" s="40"/>
      <c r="C135" s="219" t="s">
        <v>88</v>
      </c>
      <c r="D135" s="219" t="s">
        <v>164</v>
      </c>
      <c r="E135" s="220" t="s">
        <v>425</v>
      </c>
      <c r="F135" s="221" t="s">
        <v>426</v>
      </c>
      <c r="G135" s="222" t="s">
        <v>248</v>
      </c>
      <c r="H135" s="223">
        <v>0.45000000000000001</v>
      </c>
      <c r="I135" s="224"/>
      <c r="J135" s="225">
        <f>ROUND(I135*H135,2)</f>
        <v>0</v>
      </c>
      <c r="K135" s="221" t="s">
        <v>168</v>
      </c>
      <c r="L135" s="45"/>
      <c r="M135" s="226" t="s">
        <v>1</v>
      </c>
      <c r="N135" s="227" t="s">
        <v>45</v>
      </c>
      <c r="O135" s="92"/>
      <c r="P135" s="228">
        <f>O135*H135</f>
        <v>0</v>
      </c>
      <c r="Q135" s="228">
        <v>0.056000000000000001</v>
      </c>
      <c r="R135" s="228">
        <f>Q135*H135</f>
        <v>0.0252</v>
      </c>
      <c r="S135" s="228">
        <v>0</v>
      </c>
      <c r="T135" s="229">
        <f>S135*H135</f>
        <v>0</v>
      </c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R135" s="230" t="s">
        <v>184</v>
      </c>
      <c r="AT135" s="230" t="s">
        <v>164</v>
      </c>
      <c r="AU135" s="230" t="s">
        <v>90</v>
      </c>
      <c r="AY135" s="18" t="s">
        <v>161</v>
      </c>
      <c r="BE135" s="231">
        <f>IF(N135="základní",J135,0)</f>
        <v>0</v>
      </c>
      <c r="BF135" s="231">
        <f>IF(N135="snížená",J135,0)</f>
        <v>0</v>
      </c>
      <c r="BG135" s="231">
        <f>IF(N135="zákl. přenesená",J135,0)</f>
        <v>0</v>
      </c>
      <c r="BH135" s="231">
        <f>IF(N135="sníž. přenesená",J135,0)</f>
        <v>0</v>
      </c>
      <c r="BI135" s="231">
        <f>IF(N135="nulová",J135,0)</f>
        <v>0</v>
      </c>
      <c r="BJ135" s="18" t="s">
        <v>88</v>
      </c>
      <c r="BK135" s="231">
        <f>ROUND(I135*H135,2)</f>
        <v>0</v>
      </c>
      <c r="BL135" s="18" t="s">
        <v>184</v>
      </c>
      <c r="BM135" s="230" t="s">
        <v>1591</v>
      </c>
    </row>
    <row r="136" s="2" customFormat="1" ht="21.75" customHeight="1">
      <c r="A136" s="39"/>
      <c r="B136" s="40"/>
      <c r="C136" s="219" t="s">
        <v>90</v>
      </c>
      <c r="D136" s="219" t="s">
        <v>164</v>
      </c>
      <c r="E136" s="220" t="s">
        <v>829</v>
      </c>
      <c r="F136" s="221" t="s">
        <v>830</v>
      </c>
      <c r="G136" s="222" t="s">
        <v>248</v>
      </c>
      <c r="H136" s="223">
        <v>0.45000000000000001</v>
      </c>
      <c r="I136" s="224"/>
      <c r="J136" s="225">
        <f>ROUND(I136*H136,2)</f>
        <v>0</v>
      </c>
      <c r="K136" s="221" t="s">
        <v>168</v>
      </c>
      <c r="L136" s="45"/>
      <c r="M136" s="226" t="s">
        <v>1</v>
      </c>
      <c r="N136" s="227" t="s">
        <v>45</v>
      </c>
      <c r="O136" s="92"/>
      <c r="P136" s="228">
        <f>O136*H136</f>
        <v>0</v>
      </c>
      <c r="Q136" s="228">
        <v>0.037999999999999999</v>
      </c>
      <c r="R136" s="228">
        <f>Q136*H136</f>
        <v>0.017100000000000001</v>
      </c>
      <c r="S136" s="228">
        <v>0</v>
      </c>
      <c r="T136" s="229">
        <f>S136*H136</f>
        <v>0</v>
      </c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R136" s="230" t="s">
        <v>184</v>
      </c>
      <c r="AT136" s="230" t="s">
        <v>164</v>
      </c>
      <c r="AU136" s="230" t="s">
        <v>90</v>
      </c>
      <c r="AY136" s="18" t="s">
        <v>161</v>
      </c>
      <c r="BE136" s="231">
        <f>IF(N136="základní",J136,0)</f>
        <v>0</v>
      </c>
      <c r="BF136" s="231">
        <f>IF(N136="snížená",J136,0)</f>
        <v>0</v>
      </c>
      <c r="BG136" s="231">
        <f>IF(N136="zákl. přenesená",J136,0)</f>
        <v>0</v>
      </c>
      <c r="BH136" s="231">
        <f>IF(N136="sníž. přenesená",J136,0)</f>
        <v>0</v>
      </c>
      <c r="BI136" s="231">
        <f>IF(N136="nulová",J136,0)</f>
        <v>0</v>
      </c>
      <c r="BJ136" s="18" t="s">
        <v>88</v>
      </c>
      <c r="BK136" s="231">
        <f>ROUND(I136*H136,2)</f>
        <v>0</v>
      </c>
      <c r="BL136" s="18" t="s">
        <v>184</v>
      </c>
      <c r="BM136" s="230" t="s">
        <v>1592</v>
      </c>
    </row>
    <row r="137" s="2" customFormat="1" ht="33" customHeight="1">
      <c r="A137" s="39"/>
      <c r="B137" s="40"/>
      <c r="C137" s="219" t="s">
        <v>177</v>
      </c>
      <c r="D137" s="219" t="s">
        <v>164</v>
      </c>
      <c r="E137" s="220" t="s">
        <v>832</v>
      </c>
      <c r="F137" s="221" t="s">
        <v>833</v>
      </c>
      <c r="G137" s="222" t="s">
        <v>441</v>
      </c>
      <c r="H137" s="223">
        <v>18.07</v>
      </c>
      <c r="I137" s="224"/>
      <c r="J137" s="225">
        <f>ROUND(I137*H137,2)</f>
        <v>0</v>
      </c>
      <c r="K137" s="221" t="s">
        <v>168</v>
      </c>
      <c r="L137" s="45"/>
      <c r="M137" s="226" t="s">
        <v>1</v>
      </c>
      <c r="N137" s="227" t="s">
        <v>45</v>
      </c>
      <c r="O137" s="92"/>
      <c r="P137" s="228">
        <f>O137*H137</f>
        <v>0</v>
      </c>
      <c r="Q137" s="228">
        <v>2.0000000000000002E-05</v>
      </c>
      <c r="R137" s="228">
        <f>Q137*H137</f>
        <v>0.00036140000000000006</v>
      </c>
      <c r="S137" s="228">
        <v>0</v>
      </c>
      <c r="T137" s="229">
        <f>S137*H137</f>
        <v>0</v>
      </c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R137" s="230" t="s">
        <v>184</v>
      </c>
      <c r="AT137" s="230" t="s">
        <v>164</v>
      </c>
      <c r="AU137" s="230" t="s">
        <v>90</v>
      </c>
      <c r="AY137" s="18" t="s">
        <v>161</v>
      </c>
      <c r="BE137" s="231">
        <f>IF(N137="základní",J137,0)</f>
        <v>0</v>
      </c>
      <c r="BF137" s="231">
        <f>IF(N137="snížená",J137,0)</f>
        <v>0</v>
      </c>
      <c r="BG137" s="231">
        <f>IF(N137="zákl. přenesená",J137,0)</f>
        <v>0</v>
      </c>
      <c r="BH137" s="231">
        <f>IF(N137="sníž. přenesená",J137,0)</f>
        <v>0</v>
      </c>
      <c r="BI137" s="231">
        <f>IF(N137="nulová",J137,0)</f>
        <v>0</v>
      </c>
      <c r="BJ137" s="18" t="s">
        <v>88</v>
      </c>
      <c r="BK137" s="231">
        <f>ROUND(I137*H137,2)</f>
        <v>0</v>
      </c>
      <c r="BL137" s="18" t="s">
        <v>184</v>
      </c>
      <c r="BM137" s="230" t="s">
        <v>1593</v>
      </c>
    </row>
    <row r="138" s="12" customFormat="1" ht="22.8" customHeight="1">
      <c r="A138" s="12"/>
      <c r="B138" s="203"/>
      <c r="C138" s="204"/>
      <c r="D138" s="205" t="s">
        <v>79</v>
      </c>
      <c r="E138" s="217" t="s">
        <v>208</v>
      </c>
      <c r="F138" s="217" t="s">
        <v>269</v>
      </c>
      <c r="G138" s="204"/>
      <c r="H138" s="204"/>
      <c r="I138" s="207"/>
      <c r="J138" s="218">
        <f>BK138</f>
        <v>0</v>
      </c>
      <c r="K138" s="204"/>
      <c r="L138" s="209"/>
      <c r="M138" s="210"/>
      <c r="N138" s="211"/>
      <c r="O138" s="211"/>
      <c r="P138" s="212">
        <f>SUM(P139:P148)</f>
        <v>0</v>
      </c>
      <c r="Q138" s="211"/>
      <c r="R138" s="212">
        <f>SUM(R139:R148)</f>
        <v>0.0035658500000000002</v>
      </c>
      <c r="S138" s="211"/>
      <c r="T138" s="213">
        <f>SUM(T139:T148)</f>
        <v>0.50195899999999993</v>
      </c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R138" s="214" t="s">
        <v>88</v>
      </c>
      <c r="AT138" s="215" t="s">
        <v>79</v>
      </c>
      <c r="AU138" s="215" t="s">
        <v>88</v>
      </c>
      <c r="AY138" s="214" t="s">
        <v>161</v>
      </c>
      <c r="BK138" s="216">
        <f>SUM(BK139:BK148)</f>
        <v>0</v>
      </c>
    </row>
    <row r="139" s="2" customFormat="1" ht="33" customHeight="1">
      <c r="A139" s="39"/>
      <c r="B139" s="40"/>
      <c r="C139" s="219" t="s">
        <v>184</v>
      </c>
      <c r="D139" s="219" t="s">
        <v>164</v>
      </c>
      <c r="E139" s="220" t="s">
        <v>835</v>
      </c>
      <c r="F139" s="221" t="s">
        <v>836</v>
      </c>
      <c r="G139" s="222" t="s">
        <v>248</v>
      </c>
      <c r="H139" s="223">
        <v>17.317</v>
      </c>
      <c r="I139" s="224"/>
      <c r="J139" s="225">
        <f>ROUND(I139*H139,2)</f>
        <v>0</v>
      </c>
      <c r="K139" s="221" t="s">
        <v>168</v>
      </c>
      <c r="L139" s="45"/>
      <c r="M139" s="226" t="s">
        <v>1</v>
      </c>
      <c r="N139" s="227" t="s">
        <v>45</v>
      </c>
      <c r="O139" s="92"/>
      <c r="P139" s="228">
        <f>O139*H139</f>
        <v>0</v>
      </c>
      <c r="Q139" s="228">
        <v>0</v>
      </c>
      <c r="R139" s="228">
        <f>Q139*H139</f>
        <v>0</v>
      </c>
      <c r="S139" s="228">
        <v>0</v>
      </c>
      <c r="T139" s="229">
        <f>S139*H139</f>
        <v>0</v>
      </c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R139" s="230" t="s">
        <v>184</v>
      </c>
      <c r="AT139" s="230" t="s">
        <v>164</v>
      </c>
      <c r="AU139" s="230" t="s">
        <v>90</v>
      </c>
      <c r="AY139" s="18" t="s">
        <v>161</v>
      </c>
      <c r="BE139" s="231">
        <f>IF(N139="základní",J139,0)</f>
        <v>0</v>
      </c>
      <c r="BF139" s="231">
        <f>IF(N139="snížená",J139,0)</f>
        <v>0</v>
      </c>
      <c r="BG139" s="231">
        <f>IF(N139="zákl. přenesená",J139,0)</f>
        <v>0</v>
      </c>
      <c r="BH139" s="231">
        <f>IF(N139="sníž. přenesená",J139,0)</f>
        <v>0</v>
      </c>
      <c r="BI139" s="231">
        <f>IF(N139="nulová",J139,0)</f>
        <v>0</v>
      </c>
      <c r="BJ139" s="18" t="s">
        <v>88</v>
      </c>
      <c r="BK139" s="231">
        <f>ROUND(I139*H139,2)</f>
        <v>0</v>
      </c>
      <c r="BL139" s="18" t="s">
        <v>184</v>
      </c>
      <c r="BM139" s="230" t="s">
        <v>1594</v>
      </c>
    </row>
    <row r="140" s="2" customFormat="1" ht="16.5" customHeight="1">
      <c r="A140" s="39"/>
      <c r="B140" s="40"/>
      <c r="C140" s="219" t="s">
        <v>160</v>
      </c>
      <c r="D140" s="219" t="s">
        <v>164</v>
      </c>
      <c r="E140" s="220" t="s">
        <v>838</v>
      </c>
      <c r="F140" s="221" t="s">
        <v>839</v>
      </c>
      <c r="G140" s="222" t="s">
        <v>248</v>
      </c>
      <c r="H140" s="223">
        <v>17.317</v>
      </c>
      <c r="I140" s="224"/>
      <c r="J140" s="225">
        <f>ROUND(I140*H140,2)</f>
        <v>0</v>
      </c>
      <c r="K140" s="221" t="s">
        <v>168</v>
      </c>
      <c r="L140" s="45"/>
      <c r="M140" s="226" t="s">
        <v>1</v>
      </c>
      <c r="N140" s="227" t="s">
        <v>45</v>
      </c>
      <c r="O140" s="92"/>
      <c r="P140" s="228">
        <f>O140*H140</f>
        <v>0</v>
      </c>
      <c r="Q140" s="228">
        <v>0</v>
      </c>
      <c r="R140" s="228">
        <f>Q140*H140</f>
        <v>0</v>
      </c>
      <c r="S140" s="228">
        <v>0</v>
      </c>
      <c r="T140" s="229">
        <f>S140*H140</f>
        <v>0</v>
      </c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R140" s="230" t="s">
        <v>184</v>
      </c>
      <c r="AT140" s="230" t="s">
        <v>164</v>
      </c>
      <c r="AU140" s="230" t="s">
        <v>90</v>
      </c>
      <c r="AY140" s="18" t="s">
        <v>161</v>
      </c>
      <c r="BE140" s="231">
        <f>IF(N140="základní",J140,0)</f>
        <v>0</v>
      </c>
      <c r="BF140" s="231">
        <f>IF(N140="snížená",J140,0)</f>
        <v>0</v>
      </c>
      <c r="BG140" s="231">
        <f>IF(N140="zákl. přenesená",J140,0)</f>
        <v>0</v>
      </c>
      <c r="BH140" s="231">
        <f>IF(N140="sníž. přenesená",J140,0)</f>
        <v>0</v>
      </c>
      <c r="BI140" s="231">
        <f>IF(N140="nulová",J140,0)</f>
        <v>0</v>
      </c>
      <c r="BJ140" s="18" t="s">
        <v>88</v>
      </c>
      <c r="BK140" s="231">
        <f>ROUND(I140*H140,2)</f>
        <v>0</v>
      </c>
      <c r="BL140" s="18" t="s">
        <v>184</v>
      </c>
      <c r="BM140" s="230" t="s">
        <v>1595</v>
      </c>
    </row>
    <row r="141" s="2" customFormat="1" ht="16.5" customHeight="1">
      <c r="A141" s="39"/>
      <c r="B141" s="40"/>
      <c r="C141" s="219" t="s">
        <v>193</v>
      </c>
      <c r="D141" s="219" t="s">
        <v>164</v>
      </c>
      <c r="E141" s="220" t="s">
        <v>841</v>
      </c>
      <c r="F141" s="221" t="s">
        <v>842</v>
      </c>
      <c r="G141" s="222" t="s">
        <v>248</v>
      </c>
      <c r="H141" s="223">
        <v>17.317</v>
      </c>
      <c r="I141" s="224"/>
      <c r="J141" s="225">
        <f>ROUND(I141*H141,2)</f>
        <v>0</v>
      </c>
      <c r="K141" s="221" t="s">
        <v>168</v>
      </c>
      <c r="L141" s="45"/>
      <c r="M141" s="226" t="s">
        <v>1</v>
      </c>
      <c r="N141" s="227" t="s">
        <v>45</v>
      </c>
      <c r="O141" s="92"/>
      <c r="P141" s="228">
        <f>O141*H141</f>
        <v>0</v>
      </c>
      <c r="Q141" s="228">
        <v>1.0000000000000001E-05</v>
      </c>
      <c r="R141" s="228">
        <f>Q141*H141</f>
        <v>0.00017317000000000002</v>
      </c>
      <c r="S141" s="228">
        <v>0</v>
      </c>
      <c r="T141" s="229">
        <f>S141*H141</f>
        <v>0</v>
      </c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R141" s="230" t="s">
        <v>184</v>
      </c>
      <c r="AT141" s="230" t="s">
        <v>164</v>
      </c>
      <c r="AU141" s="230" t="s">
        <v>90</v>
      </c>
      <c r="AY141" s="18" t="s">
        <v>161</v>
      </c>
      <c r="BE141" s="231">
        <f>IF(N141="základní",J141,0)</f>
        <v>0</v>
      </c>
      <c r="BF141" s="231">
        <f>IF(N141="snížená",J141,0)</f>
        <v>0</v>
      </c>
      <c r="BG141" s="231">
        <f>IF(N141="zákl. přenesená",J141,0)</f>
        <v>0</v>
      </c>
      <c r="BH141" s="231">
        <f>IF(N141="sníž. přenesená",J141,0)</f>
        <v>0</v>
      </c>
      <c r="BI141" s="231">
        <f>IF(N141="nulová",J141,0)</f>
        <v>0</v>
      </c>
      <c r="BJ141" s="18" t="s">
        <v>88</v>
      </c>
      <c r="BK141" s="231">
        <f>ROUND(I141*H141,2)</f>
        <v>0</v>
      </c>
      <c r="BL141" s="18" t="s">
        <v>184</v>
      </c>
      <c r="BM141" s="230" t="s">
        <v>1596</v>
      </c>
    </row>
    <row r="142" s="2" customFormat="1" ht="24.15" customHeight="1">
      <c r="A142" s="39"/>
      <c r="B142" s="40"/>
      <c r="C142" s="219" t="s">
        <v>197</v>
      </c>
      <c r="D142" s="219" t="s">
        <v>164</v>
      </c>
      <c r="E142" s="220" t="s">
        <v>844</v>
      </c>
      <c r="F142" s="221" t="s">
        <v>845</v>
      </c>
      <c r="G142" s="222" t="s">
        <v>248</v>
      </c>
      <c r="H142" s="223">
        <v>17.317</v>
      </c>
      <c r="I142" s="224"/>
      <c r="J142" s="225">
        <f>ROUND(I142*H142,2)</f>
        <v>0</v>
      </c>
      <c r="K142" s="221" t="s">
        <v>168</v>
      </c>
      <c r="L142" s="45"/>
      <c r="M142" s="226" t="s">
        <v>1</v>
      </c>
      <c r="N142" s="227" t="s">
        <v>45</v>
      </c>
      <c r="O142" s="92"/>
      <c r="P142" s="228">
        <f>O142*H142</f>
        <v>0</v>
      </c>
      <c r="Q142" s="228">
        <v>4.0000000000000003E-05</v>
      </c>
      <c r="R142" s="228">
        <f>Q142*H142</f>
        <v>0.0006926800000000001</v>
      </c>
      <c r="S142" s="228">
        <v>0</v>
      </c>
      <c r="T142" s="229">
        <f>S142*H142</f>
        <v>0</v>
      </c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R142" s="230" t="s">
        <v>184</v>
      </c>
      <c r="AT142" s="230" t="s">
        <v>164</v>
      </c>
      <c r="AU142" s="230" t="s">
        <v>90</v>
      </c>
      <c r="AY142" s="18" t="s">
        <v>161</v>
      </c>
      <c r="BE142" s="231">
        <f>IF(N142="základní",J142,0)</f>
        <v>0</v>
      </c>
      <c r="BF142" s="231">
        <f>IF(N142="snížená",J142,0)</f>
        <v>0</v>
      </c>
      <c r="BG142" s="231">
        <f>IF(N142="zákl. přenesená",J142,0)</f>
        <v>0</v>
      </c>
      <c r="BH142" s="231">
        <f>IF(N142="sníž. přenesená",J142,0)</f>
        <v>0</v>
      </c>
      <c r="BI142" s="231">
        <f>IF(N142="nulová",J142,0)</f>
        <v>0</v>
      </c>
      <c r="BJ142" s="18" t="s">
        <v>88</v>
      </c>
      <c r="BK142" s="231">
        <f>ROUND(I142*H142,2)</f>
        <v>0</v>
      </c>
      <c r="BL142" s="18" t="s">
        <v>184</v>
      </c>
      <c r="BM142" s="230" t="s">
        <v>1597</v>
      </c>
    </row>
    <row r="143" s="2" customFormat="1" ht="16.5" customHeight="1">
      <c r="A143" s="39"/>
      <c r="B143" s="40"/>
      <c r="C143" s="219" t="s">
        <v>203</v>
      </c>
      <c r="D143" s="219" t="s">
        <v>164</v>
      </c>
      <c r="E143" s="220" t="s">
        <v>847</v>
      </c>
      <c r="F143" s="221" t="s">
        <v>848</v>
      </c>
      <c r="G143" s="222" t="s">
        <v>441</v>
      </c>
      <c r="H143" s="223">
        <v>2</v>
      </c>
      <c r="I143" s="224"/>
      <c r="J143" s="225">
        <f>ROUND(I143*H143,2)</f>
        <v>0</v>
      </c>
      <c r="K143" s="221" t="s">
        <v>168</v>
      </c>
      <c r="L143" s="45"/>
      <c r="M143" s="226" t="s">
        <v>1</v>
      </c>
      <c r="N143" s="227" t="s">
        <v>45</v>
      </c>
      <c r="O143" s="92"/>
      <c r="P143" s="228">
        <f>O143*H143</f>
        <v>0</v>
      </c>
      <c r="Q143" s="228">
        <v>0</v>
      </c>
      <c r="R143" s="228">
        <f>Q143*H143</f>
        <v>0</v>
      </c>
      <c r="S143" s="228">
        <v>0.0070000000000000001</v>
      </c>
      <c r="T143" s="229">
        <f>S143*H143</f>
        <v>0.014</v>
      </c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R143" s="230" t="s">
        <v>184</v>
      </c>
      <c r="AT143" s="230" t="s">
        <v>164</v>
      </c>
      <c r="AU143" s="230" t="s">
        <v>90</v>
      </c>
      <c r="AY143" s="18" t="s">
        <v>161</v>
      </c>
      <c r="BE143" s="231">
        <f>IF(N143="základní",J143,0)</f>
        <v>0</v>
      </c>
      <c r="BF143" s="231">
        <f>IF(N143="snížená",J143,0)</f>
        <v>0</v>
      </c>
      <c r="BG143" s="231">
        <f>IF(N143="zákl. přenesená",J143,0)</f>
        <v>0</v>
      </c>
      <c r="BH143" s="231">
        <f>IF(N143="sníž. přenesená",J143,0)</f>
        <v>0</v>
      </c>
      <c r="BI143" s="231">
        <f>IF(N143="nulová",J143,0)</f>
        <v>0</v>
      </c>
      <c r="BJ143" s="18" t="s">
        <v>88</v>
      </c>
      <c r="BK143" s="231">
        <f>ROUND(I143*H143,2)</f>
        <v>0</v>
      </c>
      <c r="BL143" s="18" t="s">
        <v>184</v>
      </c>
      <c r="BM143" s="230" t="s">
        <v>1598</v>
      </c>
    </row>
    <row r="144" s="2" customFormat="1" ht="16.5" customHeight="1">
      <c r="A144" s="39"/>
      <c r="B144" s="40"/>
      <c r="C144" s="219" t="s">
        <v>208</v>
      </c>
      <c r="D144" s="219" t="s">
        <v>164</v>
      </c>
      <c r="E144" s="220" t="s">
        <v>850</v>
      </c>
      <c r="F144" s="221" t="s">
        <v>851</v>
      </c>
      <c r="G144" s="222" t="s">
        <v>441</v>
      </c>
      <c r="H144" s="223">
        <v>1</v>
      </c>
      <c r="I144" s="224"/>
      <c r="J144" s="225">
        <f>ROUND(I144*H144,2)</f>
        <v>0</v>
      </c>
      <c r="K144" s="221" t="s">
        <v>168</v>
      </c>
      <c r="L144" s="45"/>
      <c r="M144" s="226" t="s">
        <v>1</v>
      </c>
      <c r="N144" s="227" t="s">
        <v>45</v>
      </c>
      <c r="O144" s="92"/>
      <c r="P144" s="228">
        <f>O144*H144</f>
        <v>0</v>
      </c>
      <c r="Q144" s="228">
        <v>0</v>
      </c>
      <c r="R144" s="228">
        <f>Q144*H144</f>
        <v>0</v>
      </c>
      <c r="S144" s="228">
        <v>0.0022000000000000001</v>
      </c>
      <c r="T144" s="229">
        <f>S144*H144</f>
        <v>0.0022000000000000001</v>
      </c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R144" s="230" t="s">
        <v>184</v>
      </c>
      <c r="AT144" s="230" t="s">
        <v>164</v>
      </c>
      <c r="AU144" s="230" t="s">
        <v>90</v>
      </c>
      <c r="AY144" s="18" t="s">
        <v>161</v>
      </c>
      <c r="BE144" s="231">
        <f>IF(N144="základní",J144,0)</f>
        <v>0</v>
      </c>
      <c r="BF144" s="231">
        <f>IF(N144="snížená",J144,0)</f>
        <v>0</v>
      </c>
      <c r="BG144" s="231">
        <f>IF(N144="zákl. přenesená",J144,0)</f>
        <v>0</v>
      </c>
      <c r="BH144" s="231">
        <f>IF(N144="sníž. přenesená",J144,0)</f>
        <v>0</v>
      </c>
      <c r="BI144" s="231">
        <f>IF(N144="nulová",J144,0)</f>
        <v>0</v>
      </c>
      <c r="BJ144" s="18" t="s">
        <v>88</v>
      </c>
      <c r="BK144" s="231">
        <f>ROUND(I144*H144,2)</f>
        <v>0</v>
      </c>
      <c r="BL144" s="18" t="s">
        <v>184</v>
      </c>
      <c r="BM144" s="230" t="s">
        <v>1599</v>
      </c>
    </row>
    <row r="145" s="2" customFormat="1" ht="24.15" customHeight="1">
      <c r="A145" s="39"/>
      <c r="B145" s="40"/>
      <c r="C145" s="219" t="s">
        <v>215</v>
      </c>
      <c r="D145" s="219" t="s">
        <v>164</v>
      </c>
      <c r="E145" s="220" t="s">
        <v>853</v>
      </c>
      <c r="F145" s="221" t="s">
        <v>854</v>
      </c>
      <c r="G145" s="222" t="s">
        <v>441</v>
      </c>
      <c r="H145" s="223">
        <v>17.317</v>
      </c>
      <c r="I145" s="224"/>
      <c r="J145" s="225">
        <f>ROUND(I145*H145,2)</f>
        <v>0</v>
      </c>
      <c r="K145" s="221" t="s">
        <v>168</v>
      </c>
      <c r="L145" s="45"/>
      <c r="M145" s="226" t="s">
        <v>1</v>
      </c>
      <c r="N145" s="227" t="s">
        <v>45</v>
      </c>
      <c r="O145" s="92"/>
      <c r="P145" s="228">
        <f>O145*H145</f>
        <v>0</v>
      </c>
      <c r="Q145" s="228">
        <v>0</v>
      </c>
      <c r="R145" s="228">
        <f>Q145*H145</f>
        <v>0</v>
      </c>
      <c r="S145" s="228">
        <v>0.0089999999999999993</v>
      </c>
      <c r="T145" s="229">
        <f>S145*H145</f>
        <v>0.15585299999999999</v>
      </c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R145" s="230" t="s">
        <v>184</v>
      </c>
      <c r="AT145" s="230" t="s">
        <v>164</v>
      </c>
      <c r="AU145" s="230" t="s">
        <v>90</v>
      </c>
      <c r="AY145" s="18" t="s">
        <v>161</v>
      </c>
      <c r="BE145" s="231">
        <f>IF(N145="základní",J145,0)</f>
        <v>0</v>
      </c>
      <c r="BF145" s="231">
        <f>IF(N145="snížená",J145,0)</f>
        <v>0</v>
      </c>
      <c r="BG145" s="231">
        <f>IF(N145="zákl. přenesená",J145,0)</f>
        <v>0</v>
      </c>
      <c r="BH145" s="231">
        <f>IF(N145="sníž. přenesená",J145,0)</f>
        <v>0</v>
      </c>
      <c r="BI145" s="231">
        <f>IF(N145="nulová",J145,0)</f>
        <v>0</v>
      </c>
      <c r="BJ145" s="18" t="s">
        <v>88</v>
      </c>
      <c r="BK145" s="231">
        <f>ROUND(I145*H145,2)</f>
        <v>0</v>
      </c>
      <c r="BL145" s="18" t="s">
        <v>184</v>
      </c>
      <c r="BM145" s="230" t="s">
        <v>1600</v>
      </c>
    </row>
    <row r="146" s="2" customFormat="1" ht="24.15" customHeight="1">
      <c r="A146" s="39"/>
      <c r="B146" s="40"/>
      <c r="C146" s="219" t="s">
        <v>219</v>
      </c>
      <c r="D146" s="219" t="s">
        <v>164</v>
      </c>
      <c r="E146" s="220" t="s">
        <v>857</v>
      </c>
      <c r="F146" s="221" t="s">
        <v>858</v>
      </c>
      <c r="G146" s="222" t="s">
        <v>441</v>
      </c>
      <c r="H146" s="223">
        <v>17.317</v>
      </c>
      <c r="I146" s="224"/>
      <c r="J146" s="225">
        <f>ROUND(I146*H146,2)</f>
        <v>0</v>
      </c>
      <c r="K146" s="221" t="s">
        <v>168</v>
      </c>
      <c r="L146" s="45"/>
      <c r="M146" s="226" t="s">
        <v>1</v>
      </c>
      <c r="N146" s="227" t="s">
        <v>45</v>
      </c>
      <c r="O146" s="92"/>
      <c r="P146" s="228">
        <f>O146*H146</f>
        <v>0</v>
      </c>
      <c r="Q146" s="228">
        <v>0</v>
      </c>
      <c r="R146" s="228">
        <f>Q146*H146</f>
        <v>0</v>
      </c>
      <c r="S146" s="228">
        <v>0.017999999999999999</v>
      </c>
      <c r="T146" s="229">
        <f>S146*H146</f>
        <v>0.31170599999999998</v>
      </c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R146" s="230" t="s">
        <v>184</v>
      </c>
      <c r="AT146" s="230" t="s">
        <v>164</v>
      </c>
      <c r="AU146" s="230" t="s">
        <v>90</v>
      </c>
      <c r="AY146" s="18" t="s">
        <v>161</v>
      </c>
      <c r="BE146" s="231">
        <f>IF(N146="základní",J146,0)</f>
        <v>0</v>
      </c>
      <c r="BF146" s="231">
        <f>IF(N146="snížená",J146,0)</f>
        <v>0</v>
      </c>
      <c r="BG146" s="231">
        <f>IF(N146="zákl. přenesená",J146,0)</f>
        <v>0</v>
      </c>
      <c r="BH146" s="231">
        <f>IF(N146="sníž. přenesená",J146,0)</f>
        <v>0</v>
      </c>
      <c r="BI146" s="231">
        <f>IF(N146="nulová",J146,0)</f>
        <v>0</v>
      </c>
      <c r="BJ146" s="18" t="s">
        <v>88</v>
      </c>
      <c r="BK146" s="231">
        <f>ROUND(I146*H146,2)</f>
        <v>0</v>
      </c>
      <c r="BL146" s="18" t="s">
        <v>184</v>
      </c>
      <c r="BM146" s="230" t="s">
        <v>1601</v>
      </c>
    </row>
    <row r="147" s="2" customFormat="1" ht="24.15" customHeight="1">
      <c r="A147" s="39"/>
      <c r="B147" s="40"/>
      <c r="C147" s="219" t="s">
        <v>8</v>
      </c>
      <c r="D147" s="219" t="s">
        <v>164</v>
      </c>
      <c r="E147" s="220" t="s">
        <v>432</v>
      </c>
      <c r="F147" s="221" t="s">
        <v>433</v>
      </c>
      <c r="G147" s="222" t="s">
        <v>191</v>
      </c>
      <c r="H147" s="223">
        <v>2</v>
      </c>
      <c r="I147" s="224"/>
      <c r="J147" s="225">
        <f>ROUND(I147*H147,2)</f>
        <v>0</v>
      </c>
      <c r="K147" s="221" t="s">
        <v>308</v>
      </c>
      <c r="L147" s="45"/>
      <c r="M147" s="226" t="s">
        <v>1</v>
      </c>
      <c r="N147" s="227" t="s">
        <v>45</v>
      </c>
      <c r="O147" s="92"/>
      <c r="P147" s="228">
        <f>O147*H147</f>
        <v>0</v>
      </c>
      <c r="Q147" s="228">
        <v>0.00076000000000000004</v>
      </c>
      <c r="R147" s="228">
        <f>Q147*H147</f>
        <v>0.0015200000000000001</v>
      </c>
      <c r="S147" s="228">
        <v>0.0020999999999999999</v>
      </c>
      <c r="T147" s="229">
        <f>S147*H147</f>
        <v>0.0041999999999999997</v>
      </c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R147" s="230" t="s">
        <v>184</v>
      </c>
      <c r="AT147" s="230" t="s">
        <v>164</v>
      </c>
      <c r="AU147" s="230" t="s">
        <v>90</v>
      </c>
      <c r="AY147" s="18" t="s">
        <v>161</v>
      </c>
      <c r="BE147" s="231">
        <f>IF(N147="základní",J147,0)</f>
        <v>0</v>
      </c>
      <c r="BF147" s="231">
        <f>IF(N147="snížená",J147,0)</f>
        <v>0</v>
      </c>
      <c r="BG147" s="231">
        <f>IF(N147="zákl. přenesená",J147,0)</f>
        <v>0</v>
      </c>
      <c r="BH147" s="231">
        <f>IF(N147="sníž. přenesená",J147,0)</f>
        <v>0</v>
      </c>
      <c r="BI147" s="231">
        <f>IF(N147="nulová",J147,0)</f>
        <v>0</v>
      </c>
      <c r="BJ147" s="18" t="s">
        <v>88</v>
      </c>
      <c r="BK147" s="231">
        <f>ROUND(I147*H147,2)</f>
        <v>0</v>
      </c>
      <c r="BL147" s="18" t="s">
        <v>184</v>
      </c>
      <c r="BM147" s="230" t="s">
        <v>1602</v>
      </c>
    </row>
    <row r="148" s="2" customFormat="1" ht="24.15" customHeight="1">
      <c r="A148" s="39"/>
      <c r="B148" s="40"/>
      <c r="C148" s="219" t="s">
        <v>230</v>
      </c>
      <c r="D148" s="219" t="s">
        <v>164</v>
      </c>
      <c r="E148" s="220" t="s">
        <v>862</v>
      </c>
      <c r="F148" s="221" t="s">
        <v>863</v>
      </c>
      <c r="G148" s="222" t="s">
        <v>191</v>
      </c>
      <c r="H148" s="223">
        <v>1</v>
      </c>
      <c r="I148" s="224"/>
      <c r="J148" s="225">
        <f>ROUND(I148*H148,2)</f>
        <v>0</v>
      </c>
      <c r="K148" s="221" t="s">
        <v>308</v>
      </c>
      <c r="L148" s="45"/>
      <c r="M148" s="226" t="s">
        <v>1</v>
      </c>
      <c r="N148" s="227" t="s">
        <v>45</v>
      </c>
      <c r="O148" s="92"/>
      <c r="P148" s="228">
        <f>O148*H148</f>
        <v>0</v>
      </c>
      <c r="Q148" s="228">
        <v>0.0011800000000000001</v>
      </c>
      <c r="R148" s="228">
        <f>Q148*H148</f>
        <v>0.0011800000000000001</v>
      </c>
      <c r="S148" s="228">
        <v>0.014</v>
      </c>
      <c r="T148" s="229">
        <f>S148*H148</f>
        <v>0.014</v>
      </c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R148" s="230" t="s">
        <v>184</v>
      </c>
      <c r="AT148" s="230" t="s">
        <v>164</v>
      </c>
      <c r="AU148" s="230" t="s">
        <v>90</v>
      </c>
      <c r="AY148" s="18" t="s">
        <v>161</v>
      </c>
      <c r="BE148" s="231">
        <f>IF(N148="základní",J148,0)</f>
        <v>0</v>
      </c>
      <c r="BF148" s="231">
        <f>IF(N148="snížená",J148,0)</f>
        <v>0</v>
      </c>
      <c r="BG148" s="231">
        <f>IF(N148="zákl. přenesená",J148,0)</f>
        <v>0</v>
      </c>
      <c r="BH148" s="231">
        <f>IF(N148="sníž. přenesená",J148,0)</f>
        <v>0</v>
      </c>
      <c r="BI148" s="231">
        <f>IF(N148="nulová",J148,0)</f>
        <v>0</v>
      </c>
      <c r="BJ148" s="18" t="s">
        <v>88</v>
      </c>
      <c r="BK148" s="231">
        <f>ROUND(I148*H148,2)</f>
        <v>0</v>
      </c>
      <c r="BL148" s="18" t="s">
        <v>184</v>
      </c>
      <c r="BM148" s="230" t="s">
        <v>1603</v>
      </c>
    </row>
    <row r="149" s="12" customFormat="1" ht="22.8" customHeight="1">
      <c r="A149" s="12"/>
      <c r="B149" s="203"/>
      <c r="C149" s="204"/>
      <c r="D149" s="205" t="s">
        <v>79</v>
      </c>
      <c r="E149" s="217" t="s">
        <v>277</v>
      </c>
      <c r="F149" s="217" t="s">
        <v>278</v>
      </c>
      <c r="G149" s="204"/>
      <c r="H149" s="204"/>
      <c r="I149" s="207"/>
      <c r="J149" s="218">
        <f>BK149</f>
        <v>0</v>
      </c>
      <c r="K149" s="204"/>
      <c r="L149" s="209"/>
      <c r="M149" s="210"/>
      <c r="N149" s="211"/>
      <c r="O149" s="211"/>
      <c r="P149" s="212">
        <f>SUM(P150:P158)</f>
        <v>0</v>
      </c>
      <c r="Q149" s="211"/>
      <c r="R149" s="212">
        <f>SUM(R150:R158)</f>
        <v>0</v>
      </c>
      <c r="S149" s="211"/>
      <c r="T149" s="213">
        <f>SUM(T150:T158)</f>
        <v>0</v>
      </c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R149" s="214" t="s">
        <v>88</v>
      </c>
      <c r="AT149" s="215" t="s">
        <v>79</v>
      </c>
      <c r="AU149" s="215" t="s">
        <v>88</v>
      </c>
      <c r="AY149" s="214" t="s">
        <v>161</v>
      </c>
      <c r="BK149" s="216">
        <f>SUM(BK150:BK158)</f>
        <v>0</v>
      </c>
    </row>
    <row r="150" s="2" customFormat="1" ht="24.15" customHeight="1">
      <c r="A150" s="39"/>
      <c r="B150" s="40"/>
      <c r="C150" s="219" t="s">
        <v>305</v>
      </c>
      <c r="D150" s="219" t="s">
        <v>164</v>
      </c>
      <c r="E150" s="220" t="s">
        <v>279</v>
      </c>
      <c r="F150" s="221" t="s">
        <v>280</v>
      </c>
      <c r="G150" s="222" t="s">
        <v>281</v>
      </c>
      <c r="H150" s="223">
        <v>1.026</v>
      </c>
      <c r="I150" s="224"/>
      <c r="J150" s="225">
        <f>ROUND(I150*H150,2)</f>
        <v>0</v>
      </c>
      <c r="K150" s="221" t="s">
        <v>168</v>
      </c>
      <c r="L150" s="45"/>
      <c r="M150" s="226" t="s">
        <v>1</v>
      </c>
      <c r="N150" s="227" t="s">
        <v>45</v>
      </c>
      <c r="O150" s="92"/>
      <c r="P150" s="228">
        <f>O150*H150</f>
        <v>0</v>
      </c>
      <c r="Q150" s="228">
        <v>0</v>
      </c>
      <c r="R150" s="228">
        <f>Q150*H150</f>
        <v>0</v>
      </c>
      <c r="S150" s="228">
        <v>0</v>
      </c>
      <c r="T150" s="229">
        <f>S150*H150</f>
        <v>0</v>
      </c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R150" s="230" t="s">
        <v>184</v>
      </c>
      <c r="AT150" s="230" t="s">
        <v>164</v>
      </c>
      <c r="AU150" s="230" t="s">
        <v>90</v>
      </c>
      <c r="AY150" s="18" t="s">
        <v>161</v>
      </c>
      <c r="BE150" s="231">
        <f>IF(N150="základní",J150,0)</f>
        <v>0</v>
      </c>
      <c r="BF150" s="231">
        <f>IF(N150="snížená",J150,0)</f>
        <v>0</v>
      </c>
      <c r="BG150" s="231">
        <f>IF(N150="zákl. přenesená",J150,0)</f>
        <v>0</v>
      </c>
      <c r="BH150" s="231">
        <f>IF(N150="sníž. přenesená",J150,0)</f>
        <v>0</v>
      </c>
      <c r="BI150" s="231">
        <f>IF(N150="nulová",J150,0)</f>
        <v>0</v>
      </c>
      <c r="BJ150" s="18" t="s">
        <v>88</v>
      </c>
      <c r="BK150" s="231">
        <f>ROUND(I150*H150,2)</f>
        <v>0</v>
      </c>
      <c r="BL150" s="18" t="s">
        <v>184</v>
      </c>
      <c r="BM150" s="230" t="s">
        <v>1604</v>
      </c>
    </row>
    <row r="151" s="2" customFormat="1" ht="33" customHeight="1">
      <c r="A151" s="39"/>
      <c r="B151" s="40"/>
      <c r="C151" s="219" t="s">
        <v>312</v>
      </c>
      <c r="D151" s="219" t="s">
        <v>164</v>
      </c>
      <c r="E151" s="220" t="s">
        <v>283</v>
      </c>
      <c r="F151" s="221" t="s">
        <v>284</v>
      </c>
      <c r="G151" s="222" t="s">
        <v>281</v>
      </c>
      <c r="H151" s="223">
        <v>10.26</v>
      </c>
      <c r="I151" s="224"/>
      <c r="J151" s="225">
        <f>ROUND(I151*H151,2)</f>
        <v>0</v>
      </c>
      <c r="K151" s="221" t="s">
        <v>168</v>
      </c>
      <c r="L151" s="45"/>
      <c r="M151" s="226" t="s">
        <v>1</v>
      </c>
      <c r="N151" s="227" t="s">
        <v>45</v>
      </c>
      <c r="O151" s="92"/>
      <c r="P151" s="228">
        <f>O151*H151</f>
        <v>0</v>
      </c>
      <c r="Q151" s="228">
        <v>0</v>
      </c>
      <c r="R151" s="228">
        <f>Q151*H151</f>
        <v>0</v>
      </c>
      <c r="S151" s="228">
        <v>0</v>
      </c>
      <c r="T151" s="229">
        <f>S151*H151</f>
        <v>0</v>
      </c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R151" s="230" t="s">
        <v>184</v>
      </c>
      <c r="AT151" s="230" t="s">
        <v>164</v>
      </c>
      <c r="AU151" s="230" t="s">
        <v>90</v>
      </c>
      <c r="AY151" s="18" t="s">
        <v>161</v>
      </c>
      <c r="BE151" s="231">
        <f>IF(N151="základní",J151,0)</f>
        <v>0</v>
      </c>
      <c r="BF151" s="231">
        <f>IF(N151="snížená",J151,0)</f>
        <v>0</v>
      </c>
      <c r="BG151" s="231">
        <f>IF(N151="zákl. přenesená",J151,0)</f>
        <v>0</v>
      </c>
      <c r="BH151" s="231">
        <f>IF(N151="sníž. přenesená",J151,0)</f>
        <v>0</v>
      </c>
      <c r="BI151" s="231">
        <f>IF(N151="nulová",J151,0)</f>
        <v>0</v>
      </c>
      <c r="BJ151" s="18" t="s">
        <v>88</v>
      </c>
      <c r="BK151" s="231">
        <f>ROUND(I151*H151,2)</f>
        <v>0</v>
      </c>
      <c r="BL151" s="18" t="s">
        <v>184</v>
      </c>
      <c r="BM151" s="230" t="s">
        <v>1605</v>
      </c>
    </row>
    <row r="152" s="13" customFormat="1">
      <c r="A152" s="13"/>
      <c r="B152" s="241"/>
      <c r="C152" s="242"/>
      <c r="D152" s="232" t="s">
        <v>250</v>
      </c>
      <c r="E152" s="242"/>
      <c r="F152" s="244" t="s">
        <v>1606</v>
      </c>
      <c r="G152" s="242"/>
      <c r="H152" s="245">
        <v>10.26</v>
      </c>
      <c r="I152" s="246"/>
      <c r="J152" s="242"/>
      <c r="K152" s="242"/>
      <c r="L152" s="247"/>
      <c r="M152" s="248"/>
      <c r="N152" s="249"/>
      <c r="O152" s="249"/>
      <c r="P152" s="249"/>
      <c r="Q152" s="249"/>
      <c r="R152" s="249"/>
      <c r="S152" s="249"/>
      <c r="T152" s="250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51" t="s">
        <v>250</v>
      </c>
      <c r="AU152" s="251" t="s">
        <v>90</v>
      </c>
      <c r="AV152" s="13" t="s">
        <v>90</v>
      </c>
      <c r="AW152" s="13" t="s">
        <v>4</v>
      </c>
      <c r="AX152" s="13" t="s">
        <v>88</v>
      </c>
      <c r="AY152" s="251" t="s">
        <v>161</v>
      </c>
    </row>
    <row r="153" s="2" customFormat="1" ht="24.15" customHeight="1">
      <c r="A153" s="39"/>
      <c r="B153" s="40"/>
      <c r="C153" s="219" t="s">
        <v>303</v>
      </c>
      <c r="D153" s="219" t="s">
        <v>164</v>
      </c>
      <c r="E153" s="220" t="s">
        <v>287</v>
      </c>
      <c r="F153" s="221" t="s">
        <v>288</v>
      </c>
      <c r="G153" s="222" t="s">
        <v>281</v>
      </c>
      <c r="H153" s="223">
        <v>1.026</v>
      </c>
      <c r="I153" s="224"/>
      <c r="J153" s="225">
        <f>ROUND(I153*H153,2)</f>
        <v>0</v>
      </c>
      <c r="K153" s="221" t="s">
        <v>168</v>
      </c>
      <c r="L153" s="45"/>
      <c r="M153" s="226" t="s">
        <v>1</v>
      </c>
      <c r="N153" s="227" t="s">
        <v>45</v>
      </c>
      <c r="O153" s="92"/>
      <c r="P153" s="228">
        <f>O153*H153</f>
        <v>0</v>
      </c>
      <c r="Q153" s="228">
        <v>0</v>
      </c>
      <c r="R153" s="228">
        <f>Q153*H153</f>
        <v>0</v>
      </c>
      <c r="S153" s="228">
        <v>0</v>
      </c>
      <c r="T153" s="229">
        <f>S153*H153</f>
        <v>0</v>
      </c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R153" s="230" t="s">
        <v>184</v>
      </c>
      <c r="AT153" s="230" t="s">
        <v>164</v>
      </c>
      <c r="AU153" s="230" t="s">
        <v>90</v>
      </c>
      <c r="AY153" s="18" t="s">
        <v>161</v>
      </c>
      <c r="BE153" s="231">
        <f>IF(N153="základní",J153,0)</f>
        <v>0</v>
      </c>
      <c r="BF153" s="231">
        <f>IF(N153="snížená",J153,0)</f>
        <v>0</v>
      </c>
      <c r="BG153" s="231">
        <f>IF(N153="zákl. přenesená",J153,0)</f>
        <v>0</v>
      </c>
      <c r="BH153" s="231">
        <f>IF(N153="sníž. přenesená",J153,0)</f>
        <v>0</v>
      </c>
      <c r="BI153" s="231">
        <f>IF(N153="nulová",J153,0)</f>
        <v>0</v>
      </c>
      <c r="BJ153" s="18" t="s">
        <v>88</v>
      </c>
      <c r="BK153" s="231">
        <f>ROUND(I153*H153,2)</f>
        <v>0</v>
      </c>
      <c r="BL153" s="18" t="s">
        <v>184</v>
      </c>
      <c r="BM153" s="230" t="s">
        <v>1607</v>
      </c>
    </row>
    <row r="154" s="2" customFormat="1" ht="24.15" customHeight="1">
      <c r="A154" s="39"/>
      <c r="B154" s="40"/>
      <c r="C154" s="219" t="s">
        <v>319</v>
      </c>
      <c r="D154" s="219" t="s">
        <v>164</v>
      </c>
      <c r="E154" s="220" t="s">
        <v>290</v>
      </c>
      <c r="F154" s="221" t="s">
        <v>291</v>
      </c>
      <c r="G154" s="222" t="s">
        <v>281</v>
      </c>
      <c r="H154" s="223">
        <v>8.2080000000000002</v>
      </c>
      <c r="I154" s="224"/>
      <c r="J154" s="225">
        <f>ROUND(I154*H154,2)</f>
        <v>0</v>
      </c>
      <c r="K154" s="221" t="s">
        <v>168</v>
      </c>
      <c r="L154" s="45"/>
      <c r="M154" s="226" t="s">
        <v>1</v>
      </c>
      <c r="N154" s="227" t="s">
        <v>45</v>
      </c>
      <c r="O154" s="92"/>
      <c r="P154" s="228">
        <f>O154*H154</f>
        <v>0</v>
      </c>
      <c r="Q154" s="228">
        <v>0</v>
      </c>
      <c r="R154" s="228">
        <f>Q154*H154</f>
        <v>0</v>
      </c>
      <c r="S154" s="228">
        <v>0</v>
      </c>
      <c r="T154" s="229">
        <f>S154*H154</f>
        <v>0</v>
      </c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R154" s="230" t="s">
        <v>184</v>
      </c>
      <c r="AT154" s="230" t="s">
        <v>164</v>
      </c>
      <c r="AU154" s="230" t="s">
        <v>90</v>
      </c>
      <c r="AY154" s="18" t="s">
        <v>161</v>
      </c>
      <c r="BE154" s="231">
        <f>IF(N154="základní",J154,0)</f>
        <v>0</v>
      </c>
      <c r="BF154" s="231">
        <f>IF(N154="snížená",J154,0)</f>
        <v>0</v>
      </c>
      <c r="BG154" s="231">
        <f>IF(N154="zákl. přenesená",J154,0)</f>
        <v>0</v>
      </c>
      <c r="BH154" s="231">
        <f>IF(N154="sníž. přenesená",J154,0)</f>
        <v>0</v>
      </c>
      <c r="BI154" s="231">
        <f>IF(N154="nulová",J154,0)</f>
        <v>0</v>
      </c>
      <c r="BJ154" s="18" t="s">
        <v>88</v>
      </c>
      <c r="BK154" s="231">
        <f>ROUND(I154*H154,2)</f>
        <v>0</v>
      </c>
      <c r="BL154" s="18" t="s">
        <v>184</v>
      </c>
      <c r="BM154" s="230" t="s">
        <v>1608</v>
      </c>
    </row>
    <row r="155" s="13" customFormat="1">
      <c r="A155" s="13"/>
      <c r="B155" s="241"/>
      <c r="C155" s="242"/>
      <c r="D155" s="232" t="s">
        <v>250</v>
      </c>
      <c r="E155" s="242"/>
      <c r="F155" s="244" t="s">
        <v>1609</v>
      </c>
      <c r="G155" s="242"/>
      <c r="H155" s="245">
        <v>8.2080000000000002</v>
      </c>
      <c r="I155" s="246"/>
      <c r="J155" s="242"/>
      <c r="K155" s="242"/>
      <c r="L155" s="247"/>
      <c r="M155" s="248"/>
      <c r="N155" s="249"/>
      <c r="O155" s="249"/>
      <c r="P155" s="249"/>
      <c r="Q155" s="249"/>
      <c r="R155" s="249"/>
      <c r="S155" s="249"/>
      <c r="T155" s="250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51" t="s">
        <v>250</v>
      </c>
      <c r="AU155" s="251" t="s">
        <v>90</v>
      </c>
      <c r="AV155" s="13" t="s">
        <v>90</v>
      </c>
      <c r="AW155" s="13" t="s">
        <v>4</v>
      </c>
      <c r="AX155" s="13" t="s">
        <v>88</v>
      </c>
      <c r="AY155" s="251" t="s">
        <v>161</v>
      </c>
    </row>
    <row r="156" s="2" customFormat="1" ht="33" customHeight="1">
      <c r="A156" s="39"/>
      <c r="B156" s="40"/>
      <c r="C156" s="219" t="s">
        <v>323</v>
      </c>
      <c r="D156" s="219" t="s">
        <v>164</v>
      </c>
      <c r="E156" s="220" t="s">
        <v>294</v>
      </c>
      <c r="F156" s="221" t="s">
        <v>295</v>
      </c>
      <c r="G156" s="222" t="s">
        <v>281</v>
      </c>
      <c r="H156" s="223">
        <v>0.97799999999999998</v>
      </c>
      <c r="I156" s="224"/>
      <c r="J156" s="225">
        <f>ROUND(I156*H156,2)</f>
        <v>0</v>
      </c>
      <c r="K156" s="221" t="s">
        <v>168</v>
      </c>
      <c r="L156" s="45"/>
      <c r="M156" s="226" t="s">
        <v>1</v>
      </c>
      <c r="N156" s="227" t="s">
        <v>45</v>
      </c>
      <c r="O156" s="92"/>
      <c r="P156" s="228">
        <f>O156*H156</f>
        <v>0</v>
      </c>
      <c r="Q156" s="228">
        <v>0</v>
      </c>
      <c r="R156" s="228">
        <f>Q156*H156</f>
        <v>0</v>
      </c>
      <c r="S156" s="228">
        <v>0</v>
      </c>
      <c r="T156" s="229">
        <f>S156*H156</f>
        <v>0</v>
      </c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R156" s="230" t="s">
        <v>184</v>
      </c>
      <c r="AT156" s="230" t="s">
        <v>164</v>
      </c>
      <c r="AU156" s="230" t="s">
        <v>90</v>
      </c>
      <c r="AY156" s="18" t="s">
        <v>161</v>
      </c>
      <c r="BE156" s="231">
        <f>IF(N156="základní",J156,0)</f>
        <v>0</v>
      </c>
      <c r="BF156" s="231">
        <f>IF(N156="snížená",J156,0)</f>
        <v>0</v>
      </c>
      <c r="BG156" s="231">
        <f>IF(N156="zákl. přenesená",J156,0)</f>
        <v>0</v>
      </c>
      <c r="BH156" s="231">
        <f>IF(N156="sníž. přenesená",J156,0)</f>
        <v>0</v>
      </c>
      <c r="BI156" s="231">
        <f>IF(N156="nulová",J156,0)</f>
        <v>0</v>
      </c>
      <c r="BJ156" s="18" t="s">
        <v>88</v>
      </c>
      <c r="BK156" s="231">
        <f>ROUND(I156*H156,2)</f>
        <v>0</v>
      </c>
      <c r="BL156" s="18" t="s">
        <v>184</v>
      </c>
      <c r="BM156" s="230" t="s">
        <v>1610</v>
      </c>
    </row>
    <row r="157" s="13" customFormat="1">
      <c r="A157" s="13"/>
      <c r="B157" s="241"/>
      <c r="C157" s="242"/>
      <c r="D157" s="232" t="s">
        <v>250</v>
      </c>
      <c r="E157" s="243" t="s">
        <v>1</v>
      </c>
      <c r="F157" s="244" t="s">
        <v>1611</v>
      </c>
      <c r="G157" s="242"/>
      <c r="H157" s="245">
        <v>0.97799999999999998</v>
      </c>
      <c r="I157" s="246"/>
      <c r="J157" s="242"/>
      <c r="K157" s="242"/>
      <c r="L157" s="247"/>
      <c r="M157" s="248"/>
      <c r="N157" s="249"/>
      <c r="O157" s="249"/>
      <c r="P157" s="249"/>
      <c r="Q157" s="249"/>
      <c r="R157" s="249"/>
      <c r="S157" s="249"/>
      <c r="T157" s="250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51" t="s">
        <v>250</v>
      </c>
      <c r="AU157" s="251" t="s">
        <v>90</v>
      </c>
      <c r="AV157" s="13" t="s">
        <v>90</v>
      </c>
      <c r="AW157" s="13" t="s">
        <v>36</v>
      </c>
      <c r="AX157" s="13" t="s">
        <v>88</v>
      </c>
      <c r="AY157" s="251" t="s">
        <v>161</v>
      </c>
    </row>
    <row r="158" s="2" customFormat="1" ht="37.8" customHeight="1">
      <c r="A158" s="39"/>
      <c r="B158" s="40"/>
      <c r="C158" s="219" t="s">
        <v>327</v>
      </c>
      <c r="D158" s="219" t="s">
        <v>164</v>
      </c>
      <c r="E158" s="220" t="s">
        <v>873</v>
      </c>
      <c r="F158" s="221" t="s">
        <v>874</v>
      </c>
      <c r="G158" s="222" t="s">
        <v>281</v>
      </c>
      <c r="H158" s="223">
        <v>0.048000000000000001</v>
      </c>
      <c r="I158" s="224"/>
      <c r="J158" s="225">
        <f>ROUND(I158*H158,2)</f>
        <v>0</v>
      </c>
      <c r="K158" s="221" t="s">
        <v>168</v>
      </c>
      <c r="L158" s="45"/>
      <c r="M158" s="226" t="s">
        <v>1</v>
      </c>
      <c r="N158" s="227" t="s">
        <v>45</v>
      </c>
      <c r="O158" s="92"/>
      <c r="P158" s="228">
        <f>O158*H158</f>
        <v>0</v>
      </c>
      <c r="Q158" s="228">
        <v>0</v>
      </c>
      <c r="R158" s="228">
        <f>Q158*H158</f>
        <v>0</v>
      </c>
      <c r="S158" s="228">
        <v>0</v>
      </c>
      <c r="T158" s="229">
        <f>S158*H158</f>
        <v>0</v>
      </c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R158" s="230" t="s">
        <v>184</v>
      </c>
      <c r="AT158" s="230" t="s">
        <v>164</v>
      </c>
      <c r="AU158" s="230" t="s">
        <v>90</v>
      </c>
      <c r="AY158" s="18" t="s">
        <v>161</v>
      </c>
      <c r="BE158" s="231">
        <f>IF(N158="základní",J158,0)</f>
        <v>0</v>
      </c>
      <c r="BF158" s="231">
        <f>IF(N158="snížená",J158,0)</f>
        <v>0</v>
      </c>
      <c r="BG158" s="231">
        <f>IF(N158="zákl. přenesená",J158,0)</f>
        <v>0</v>
      </c>
      <c r="BH158" s="231">
        <f>IF(N158="sníž. přenesená",J158,0)</f>
        <v>0</v>
      </c>
      <c r="BI158" s="231">
        <f>IF(N158="nulová",J158,0)</f>
        <v>0</v>
      </c>
      <c r="BJ158" s="18" t="s">
        <v>88</v>
      </c>
      <c r="BK158" s="231">
        <f>ROUND(I158*H158,2)</f>
        <v>0</v>
      </c>
      <c r="BL158" s="18" t="s">
        <v>184</v>
      </c>
      <c r="BM158" s="230" t="s">
        <v>1612</v>
      </c>
    </row>
    <row r="159" s="12" customFormat="1" ht="22.8" customHeight="1">
      <c r="A159" s="12"/>
      <c r="B159" s="203"/>
      <c r="C159" s="204"/>
      <c r="D159" s="205" t="s">
        <v>79</v>
      </c>
      <c r="E159" s="217" t="s">
        <v>456</v>
      </c>
      <c r="F159" s="217" t="s">
        <v>457</v>
      </c>
      <c r="G159" s="204"/>
      <c r="H159" s="204"/>
      <c r="I159" s="207"/>
      <c r="J159" s="218">
        <f>BK159</f>
        <v>0</v>
      </c>
      <c r="K159" s="204"/>
      <c r="L159" s="209"/>
      <c r="M159" s="210"/>
      <c r="N159" s="211"/>
      <c r="O159" s="211"/>
      <c r="P159" s="212">
        <f>SUM(P160:P161)</f>
        <v>0</v>
      </c>
      <c r="Q159" s="211"/>
      <c r="R159" s="212">
        <f>SUM(R160:R161)</f>
        <v>0</v>
      </c>
      <c r="S159" s="211"/>
      <c r="T159" s="213">
        <f>SUM(T160:T161)</f>
        <v>0</v>
      </c>
      <c r="U159" s="12"/>
      <c r="V159" s="12"/>
      <c r="W159" s="12"/>
      <c r="X159" s="12"/>
      <c r="Y159" s="12"/>
      <c r="Z159" s="12"/>
      <c r="AA159" s="12"/>
      <c r="AB159" s="12"/>
      <c r="AC159" s="12"/>
      <c r="AD159" s="12"/>
      <c r="AE159" s="12"/>
      <c r="AR159" s="214" t="s">
        <v>88</v>
      </c>
      <c r="AT159" s="215" t="s">
        <v>79</v>
      </c>
      <c r="AU159" s="215" t="s">
        <v>88</v>
      </c>
      <c r="AY159" s="214" t="s">
        <v>161</v>
      </c>
      <c r="BK159" s="216">
        <f>SUM(BK160:BK161)</f>
        <v>0</v>
      </c>
    </row>
    <row r="160" s="2" customFormat="1" ht="24.15" customHeight="1">
      <c r="A160" s="39"/>
      <c r="B160" s="40"/>
      <c r="C160" s="219" t="s">
        <v>330</v>
      </c>
      <c r="D160" s="219" t="s">
        <v>164</v>
      </c>
      <c r="E160" s="220" t="s">
        <v>458</v>
      </c>
      <c r="F160" s="221" t="s">
        <v>459</v>
      </c>
      <c r="G160" s="222" t="s">
        <v>281</v>
      </c>
      <c r="H160" s="223">
        <v>0.045999999999999999</v>
      </c>
      <c r="I160" s="224"/>
      <c r="J160" s="225">
        <f>ROUND(I160*H160,2)</f>
        <v>0</v>
      </c>
      <c r="K160" s="221" t="s">
        <v>168</v>
      </c>
      <c r="L160" s="45"/>
      <c r="M160" s="226" t="s">
        <v>1</v>
      </c>
      <c r="N160" s="227" t="s">
        <v>45</v>
      </c>
      <c r="O160" s="92"/>
      <c r="P160" s="228">
        <f>O160*H160</f>
        <v>0</v>
      </c>
      <c r="Q160" s="228">
        <v>0</v>
      </c>
      <c r="R160" s="228">
        <f>Q160*H160</f>
        <v>0</v>
      </c>
      <c r="S160" s="228">
        <v>0</v>
      </c>
      <c r="T160" s="229">
        <f>S160*H160</f>
        <v>0</v>
      </c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R160" s="230" t="s">
        <v>184</v>
      </c>
      <c r="AT160" s="230" t="s">
        <v>164</v>
      </c>
      <c r="AU160" s="230" t="s">
        <v>90</v>
      </c>
      <c r="AY160" s="18" t="s">
        <v>161</v>
      </c>
      <c r="BE160" s="231">
        <f>IF(N160="základní",J160,0)</f>
        <v>0</v>
      </c>
      <c r="BF160" s="231">
        <f>IF(N160="snížená",J160,0)</f>
        <v>0</v>
      </c>
      <c r="BG160" s="231">
        <f>IF(N160="zákl. přenesená",J160,0)</f>
        <v>0</v>
      </c>
      <c r="BH160" s="231">
        <f>IF(N160="sníž. přenesená",J160,0)</f>
        <v>0</v>
      </c>
      <c r="BI160" s="231">
        <f>IF(N160="nulová",J160,0)</f>
        <v>0</v>
      </c>
      <c r="BJ160" s="18" t="s">
        <v>88</v>
      </c>
      <c r="BK160" s="231">
        <f>ROUND(I160*H160,2)</f>
        <v>0</v>
      </c>
      <c r="BL160" s="18" t="s">
        <v>184</v>
      </c>
      <c r="BM160" s="230" t="s">
        <v>1613</v>
      </c>
    </row>
    <row r="161" s="2" customFormat="1" ht="24.15" customHeight="1">
      <c r="A161" s="39"/>
      <c r="B161" s="40"/>
      <c r="C161" s="219" t="s">
        <v>7</v>
      </c>
      <c r="D161" s="219" t="s">
        <v>164</v>
      </c>
      <c r="E161" s="220" t="s">
        <v>461</v>
      </c>
      <c r="F161" s="221" t="s">
        <v>462</v>
      </c>
      <c r="G161" s="222" t="s">
        <v>281</v>
      </c>
      <c r="H161" s="223">
        <v>0.045999999999999999</v>
      </c>
      <c r="I161" s="224"/>
      <c r="J161" s="225">
        <f>ROUND(I161*H161,2)</f>
        <v>0</v>
      </c>
      <c r="K161" s="221" t="s">
        <v>168</v>
      </c>
      <c r="L161" s="45"/>
      <c r="M161" s="226" t="s">
        <v>1</v>
      </c>
      <c r="N161" s="227" t="s">
        <v>45</v>
      </c>
      <c r="O161" s="92"/>
      <c r="P161" s="228">
        <f>O161*H161</f>
        <v>0</v>
      </c>
      <c r="Q161" s="228">
        <v>0</v>
      </c>
      <c r="R161" s="228">
        <f>Q161*H161</f>
        <v>0</v>
      </c>
      <c r="S161" s="228">
        <v>0</v>
      </c>
      <c r="T161" s="229">
        <f>S161*H161</f>
        <v>0</v>
      </c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R161" s="230" t="s">
        <v>184</v>
      </c>
      <c r="AT161" s="230" t="s">
        <v>164</v>
      </c>
      <c r="AU161" s="230" t="s">
        <v>90</v>
      </c>
      <c r="AY161" s="18" t="s">
        <v>161</v>
      </c>
      <c r="BE161" s="231">
        <f>IF(N161="základní",J161,0)</f>
        <v>0</v>
      </c>
      <c r="BF161" s="231">
        <f>IF(N161="snížená",J161,0)</f>
        <v>0</v>
      </c>
      <c r="BG161" s="231">
        <f>IF(N161="zákl. přenesená",J161,0)</f>
        <v>0</v>
      </c>
      <c r="BH161" s="231">
        <f>IF(N161="sníž. přenesená",J161,0)</f>
        <v>0</v>
      </c>
      <c r="BI161" s="231">
        <f>IF(N161="nulová",J161,0)</f>
        <v>0</v>
      </c>
      <c r="BJ161" s="18" t="s">
        <v>88</v>
      </c>
      <c r="BK161" s="231">
        <f>ROUND(I161*H161,2)</f>
        <v>0</v>
      </c>
      <c r="BL161" s="18" t="s">
        <v>184</v>
      </c>
      <c r="BM161" s="230" t="s">
        <v>1614</v>
      </c>
    </row>
    <row r="162" s="12" customFormat="1" ht="25.92" customHeight="1">
      <c r="A162" s="12"/>
      <c r="B162" s="203"/>
      <c r="C162" s="204"/>
      <c r="D162" s="205" t="s">
        <v>79</v>
      </c>
      <c r="E162" s="206" t="s">
        <v>297</v>
      </c>
      <c r="F162" s="206" t="s">
        <v>298</v>
      </c>
      <c r="G162" s="204"/>
      <c r="H162" s="204"/>
      <c r="I162" s="207"/>
      <c r="J162" s="208">
        <f>BK162</f>
        <v>0</v>
      </c>
      <c r="K162" s="204"/>
      <c r="L162" s="209"/>
      <c r="M162" s="210"/>
      <c r="N162" s="211"/>
      <c r="O162" s="211"/>
      <c r="P162" s="212">
        <f>P163+P172+P183+P200+P206+P226+P259+P288+P296</f>
        <v>0</v>
      </c>
      <c r="Q162" s="211"/>
      <c r="R162" s="212">
        <f>R163+R172+R183+R200+R206+R226+R259+R288+R296</f>
        <v>1.2945683699999999</v>
      </c>
      <c r="S162" s="211"/>
      <c r="T162" s="213">
        <f>T163+T172+T183+T200+T206+T226+T259+T288+T296</f>
        <v>0.52374776000000012</v>
      </c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  <c r="AR162" s="214" t="s">
        <v>90</v>
      </c>
      <c r="AT162" s="215" t="s">
        <v>79</v>
      </c>
      <c r="AU162" s="215" t="s">
        <v>80</v>
      </c>
      <c r="AY162" s="214" t="s">
        <v>161</v>
      </c>
      <c r="BK162" s="216">
        <f>BK163+BK172+BK183+BK200+BK206+BK226+BK259+BK288+BK296</f>
        <v>0</v>
      </c>
    </row>
    <row r="163" s="12" customFormat="1" ht="22.8" customHeight="1">
      <c r="A163" s="12"/>
      <c r="B163" s="203"/>
      <c r="C163" s="204"/>
      <c r="D163" s="205" t="s">
        <v>79</v>
      </c>
      <c r="E163" s="217" t="s">
        <v>878</v>
      </c>
      <c r="F163" s="217" t="s">
        <v>879</v>
      </c>
      <c r="G163" s="204"/>
      <c r="H163" s="204"/>
      <c r="I163" s="207"/>
      <c r="J163" s="218">
        <f>BK163</f>
        <v>0</v>
      </c>
      <c r="K163" s="204"/>
      <c r="L163" s="209"/>
      <c r="M163" s="210"/>
      <c r="N163" s="211"/>
      <c r="O163" s="211"/>
      <c r="P163" s="212">
        <f>SUM(P164:P171)</f>
        <v>0</v>
      </c>
      <c r="Q163" s="211"/>
      <c r="R163" s="212">
        <f>SUM(R164:R171)</f>
        <v>0.00075000000000000002</v>
      </c>
      <c r="S163" s="211"/>
      <c r="T163" s="213">
        <f>SUM(T164:T171)</f>
        <v>0.0051999999999999998</v>
      </c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R163" s="214" t="s">
        <v>90</v>
      </c>
      <c r="AT163" s="215" t="s">
        <v>79</v>
      </c>
      <c r="AU163" s="215" t="s">
        <v>88</v>
      </c>
      <c r="AY163" s="214" t="s">
        <v>161</v>
      </c>
      <c r="BK163" s="216">
        <f>SUM(BK164:BK171)</f>
        <v>0</v>
      </c>
    </row>
    <row r="164" s="2" customFormat="1" ht="16.5" customHeight="1">
      <c r="A164" s="39"/>
      <c r="B164" s="40"/>
      <c r="C164" s="219" t="s">
        <v>336</v>
      </c>
      <c r="D164" s="219" t="s">
        <v>164</v>
      </c>
      <c r="E164" s="220" t="s">
        <v>880</v>
      </c>
      <c r="F164" s="221" t="s">
        <v>881</v>
      </c>
      <c r="G164" s="222" t="s">
        <v>441</v>
      </c>
      <c r="H164" s="223">
        <v>1</v>
      </c>
      <c r="I164" s="224"/>
      <c r="J164" s="225">
        <f>ROUND(I164*H164,2)</f>
        <v>0</v>
      </c>
      <c r="K164" s="221" t="s">
        <v>168</v>
      </c>
      <c r="L164" s="45"/>
      <c r="M164" s="226" t="s">
        <v>1</v>
      </c>
      <c r="N164" s="227" t="s">
        <v>45</v>
      </c>
      <c r="O164" s="92"/>
      <c r="P164" s="228">
        <f>O164*H164</f>
        <v>0</v>
      </c>
      <c r="Q164" s="228">
        <v>0</v>
      </c>
      <c r="R164" s="228">
        <f>Q164*H164</f>
        <v>0</v>
      </c>
      <c r="S164" s="228">
        <v>0.0020999999999999999</v>
      </c>
      <c r="T164" s="229">
        <f>S164*H164</f>
        <v>0.0020999999999999999</v>
      </c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R164" s="230" t="s">
        <v>303</v>
      </c>
      <c r="AT164" s="230" t="s">
        <v>164</v>
      </c>
      <c r="AU164" s="230" t="s">
        <v>90</v>
      </c>
      <c r="AY164" s="18" t="s">
        <v>161</v>
      </c>
      <c r="BE164" s="231">
        <f>IF(N164="základní",J164,0)</f>
        <v>0</v>
      </c>
      <c r="BF164" s="231">
        <f>IF(N164="snížená",J164,0)</f>
        <v>0</v>
      </c>
      <c r="BG164" s="231">
        <f>IF(N164="zákl. přenesená",J164,0)</f>
        <v>0</v>
      </c>
      <c r="BH164" s="231">
        <f>IF(N164="sníž. přenesená",J164,0)</f>
        <v>0</v>
      </c>
      <c r="BI164" s="231">
        <f>IF(N164="nulová",J164,0)</f>
        <v>0</v>
      </c>
      <c r="BJ164" s="18" t="s">
        <v>88</v>
      </c>
      <c r="BK164" s="231">
        <f>ROUND(I164*H164,2)</f>
        <v>0</v>
      </c>
      <c r="BL164" s="18" t="s">
        <v>303</v>
      </c>
      <c r="BM164" s="230" t="s">
        <v>1615</v>
      </c>
    </row>
    <row r="165" s="2" customFormat="1" ht="16.5" customHeight="1">
      <c r="A165" s="39"/>
      <c r="B165" s="40"/>
      <c r="C165" s="219" t="s">
        <v>341</v>
      </c>
      <c r="D165" s="219" t="s">
        <v>164</v>
      </c>
      <c r="E165" s="220" t="s">
        <v>883</v>
      </c>
      <c r="F165" s="221" t="s">
        <v>884</v>
      </c>
      <c r="G165" s="222" t="s">
        <v>441</v>
      </c>
      <c r="H165" s="223">
        <v>1.5</v>
      </c>
      <c r="I165" s="224"/>
      <c r="J165" s="225">
        <f>ROUND(I165*H165,2)</f>
        <v>0</v>
      </c>
      <c r="K165" s="221" t="s">
        <v>168</v>
      </c>
      <c r="L165" s="45"/>
      <c r="M165" s="226" t="s">
        <v>1</v>
      </c>
      <c r="N165" s="227" t="s">
        <v>45</v>
      </c>
      <c r="O165" s="92"/>
      <c r="P165" s="228">
        <f>O165*H165</f>
        <v>0</v>
      </c>
      <c r="Q165" s="228">
        <v>0.00050000000000000001</v>
      </c>
      <c r="R165" s="228">
        <f>Q165*H165</f>
        <v>0.00075000000000000002</v>
      </c>
      <c r="S165" s="228">
        <v>0</v>
      </c>
      <c r="T165" s="229">
        <f>S165*H165</f>
        <v>0</v>
      </c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R165" s="230" t="s">
        <v>303</v>
      </c>
      <c r="AT165" s="230" t="s">
        <v>164</v>
      </c>
      <c r="AU165" s="230" t="s">
        <v>90</v>
      </c>
      <c r="AY165" s="18" t="s">
        <v>161</v>
      </c>
      <c r="BE165" s="231">
        <f>IF(N165="základní",J165,0)</f>
        <v>0</v>
      </c>
      <c r="BF165" s="231">
        <f>IF(N165="snížená",J165,0)</f>
        <v>0</v>
      </c>
      <c r="BG165" s="231">
        <f>IF(N165="zákl. přenesená",J165,0)</f>
        <v>0</v>
      </c>
      <c r="BH165" s="231">
        <f>IF(N165="sníž. přenesená",J165,0)</f>
        <v>0</v>
      </c>
      <c r="BI165" s="231">
        <f>IF(N165="nulová",J165,0)</f>
        <v>0</v>
      </c>
      <c r="BJ165" s="18" t="s">
        <v>88</v>
      </c>
      <c r="BK165" s="231">
        <f>ROUND(I165*H165,2)</f>
        <v>0</v>
      </c>
      <c r="BL165" s="18" t="s">
        <v>303</v>
      </c>
      <c r="BM165" s="230" t="s">
        <v>1616</v>
      </c>
    </row>
    <row r="166" s="2" customFormat="1" ht="16.5" customHeight="1">
      <c r="A166" s="39"/>
      <c r="B166" s="40"/>
      <c r="C166" s="219" t="s">
        <v>345</v>
      </c>
      <c r="D166" s="219" t="s">
        <v>164</v>
      </c>
      <c r="E166" s="220" t="s">
        <v>886</v>
      </c>
      <c r="F166" s="221" t="s">
        <v>887</v>
      </c>
      <c r="G166" s="222" t="s">
        <v>256</v>
      </c>
      <c r="H166" s="223">
        <v>1</v>
      </c>
      <c r="I166" s="224"/>
      <c r="J166" s="225">
        <f>ROUND(I166*H166,2)</f>
        <v>0</v>
      </c>
      <c r="K166" s="221" t="s">
        <v>168</v>
      </c>
      <c r="L166" s="45"/>
      <c r="M166" s="226" t="s">
        <v>1</v>
      </c>
      <c r="N166" s="227" t="s">
        <v>45</v>
      </c>
      <c r="O166" s="92"/>
      <c r="P166" s="228">
        <f>O166*H166</f>
        <v>0</v>
      </c>
      <c r="Q166" s="228">
        <v>0</v>
      </c>
      <c r="R166" s="228">
        <f>Q166*H166</f>
        <v>0</v>
      </c>
      <c r="S166" s="228">
        <v>0</v>
      </c>
      <c r="T166" s="229">
        <f>S166*H166</f>
        <v>0</v>
      </c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R166" s="230" t="s">
        <v>303</v>
      </c>
      <c r="AT166" s="230" t="s">
        <v>164</v>
      </c>
      <c r="AU166" s="230" t="s">
        <v>90</v>
      </c>
      <c r="AY166" s="18" t="s">
        <v>161</v>
      </c>
      <c r="BE166" s="231">
        <f>IF(N166="základní",J166,0)</f>
        <v>0</v>
      </c>
      <c r="BF166" s="231">
        <f>IF(N166="snížená",J166,0)</f>
        <v>0</v>
      </c>
      <c r="BG166" s="231">
        <f>IF(N166="zákl. přenesená",J166,0)</f>
        <v>0</v>
      </c>
      <c r="BH166" s="231">
        <f>IF(N166="sníž. přenesená",J166,0)</f>
        <v>0</v>
      </c>
      <c r="BI166" s="231">
        <f>IF(N166="nulová",J166,0)</f>
        <v>0</v>
      </c>
      <c r="BJ166" s="18" t="s">
        <v>88</v>
      </c>
      <c r="BK166" s="231">
        <f>ROUND(I166*H166,2)</f>
        <v>0</v>
      </c>
      <c r="BL166" s="18" t="s">
        <v>303</v>
      </c>
      <c r="BM166" s="230" t="s">
        <v>1617</v>
      </c>
    </row>
    <row r="167" s="2" customFormat="1" ht="16.5" customHeight="1">
      <c r="A167" s="39"/>
      <c r="B167" s="40"/>
      <c r="C167" s="219" t="s">
        <v>352</v>
      </c>
      <c r="D167" s="219" t="s">
        <v>164</v>
      </c>
      <c r="E167" s="220" t="s">
        <v>889</v>
      </c>
      <c r="F167" s="221" t="s">
        <v>890</v>
      </c>
      <c r="G167" s="222" t="s">
        <v>256</v>
      </c>
      <c r="H167" s="223">
        <v>1</v>
      </c>
      <c r="I167" s="224"/>
      <c r="J167" s="225">
        <f>ROUND(I167*H167,2)</f>
        <v>0</v>
      </c>
      <c r="K167" s="221" t="s">
        <v>168</v>
      </c>
      <c r="L167" s="45"/>
      <c r="M167" s="226" t="s">
        <v>1</v>
      </c>
      <c r="N167" s="227" t="s">
        <v>45</v>
      </c>
      <c r="O167" s="92"/>
      <c r="P167" s="228">
        <f>O167*H167</f>
        <v>0</v>
      </c>
      <c r="Q167" s="228">
        <v>0</v>
      </c>
      <c r="R167" s="228">
        <f>Q167*H167</f>
        <v>0</v>
      </c>
      <c r="S167" s="228">
        <v>0.0030999999999999999</v>
      </c>
      <c r="T167" s="229">
        <f>S167*H167</f>
        <v>0.0030999999999999999</v>
      </c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R167" s="230" t="s">
        <v>303</v>
      </c>
      <c r="AT167" s="230" t="s">
        <v>164</v>
      </c>
      <c r="AU167" s="230" t="s">
        <v>90</v>
      </c>
      <c r="AY167" s="18" t="s">
        <v>161</v>
      </c>
      <c r="BE167" s="231">
        <f>IF(N167="základní",J167,0)</f>
        <v>0</v>
      </c>
      <c r="BF167" s="231">
        <f>IF(N167="snížená",J167,0)</f>
        <v>0</v>
      </c>
      <c r="BG167" s="231">
        <f>IF(N167="zákl. přenesená",J167,0)</f>
        <v>0</v>
      </c>
      <c r="BH167" s="231">
        <f>IF(N167="sníž. přenesená",J167,0)</f>
        <v>0</v>
      </c>
      <c r="BI167" s="231">
        <f>IF(N167="nulová",J167,0)</f>
        <v>0</v>
      </c>
      <c r="BJ167" s="18" t="s">
        <v>88</v>
      </c>
      <c r="BK167" s="231">
        <f>ROUND(I167*H167,2)</f>
        <v>0</v>
      </c>
      <c r="BL167" s="18" t="s">
        <v>303</v>
      </c>
      <c r="BM167" s="230" t="s">
        <v>1618</v>
      </c>
    </row>
    <row r="168" s="2" customFormat="1" ht="21.75" customHeight="1">
      <c r="A168" s="39"/>
      <c r="B168" s="40"/>
      <c r="C168" s="219" t="s">
        <v>359</v>
      </c>
      <c r="D168" s="219" t="s">
        <v>164</v>
      </c>
      <c r="E168" s="220" t="s">
        <v>892</v>
      </c>
      <c r="F168" s="221" t="s">
        <v>893</v>
      </c>
      <c r="G168" s="222" t="s">
        <v>441</v>
      </c>
      <c r="H168" s="223">
        <v>1.5</v>
      </c>
      <c r="I168" s="224"/>
      <c r="J168" s="225">
        <f>ROUND(I168*H168,2)</f>
        <v>0</v>
      </c>
      <c r="K168" s="221" t="s">
        <v>168</v>
      </c>
      <c r="L168" s="45"/>
      <c r="M168" s="226" t="s">
        <v>1</v>
      </c>
      <c r="N168" s="227" t="s">
        <v>45</v>
      </c>
      <c r="O168" s="92"/>
      <c r="P168" s="228">
        <f>O168*H168</f>
        <v>0</v>
      </c>
      <c r="Q168" s="228">
        <v>0</v>
      </c>
      <c r="R168" s="228">
        <f>Q168*H168</f>
        <v>0</v>
      </c>
      <c r="S168" s="228">
        <v>0</v>
      </c>
      <c r="T168" s="229">
        <f>S168*H168</f>
        <v>0</v>
      </c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R168" s="230" t="s">
        <v>303</v>
      </c>
      <c r="AT168" s="230" t="s">
        <v>164</v>
      </c>
      <c r="AU168" s="230" t="s">
        <v>90</v>
      </c>
      <c r="AY168" s="18" t="s">
        <v>161</v>
      </c>
      <c r="BE168" s="231">
        <f>IF(N168="základní",J168,0)</f>
        <v>0</v>
      </c>
      <c r="BF168" s="231">
        <f>IF(N168="snížená",J168,0)</f>
        <v>0</v>
      </c>
      <c r="BG168" s="231">
        <f>IF(N168="zákl. přenesená",J168,0)</f>
        <v>0</v>
      </c>
      <c r="BH168" s="231">
        <f>IF(N168="sníž. přenesená",J168,0)</f>
        <v>0</v>
      </c>
      <c r="BI168" s="231">
        <f>IF(N168="nulová",J168,0)</f>
        <v>0</v>
      </c>
      <c r="BJ168" s="18" t="s">
        <v>88</v>
      </c>
      <c r="BK168" s="231">
        <f>ROUND(I168*H168,2)</f>
        <v>0</v>
      </c>
      <c r="BL168" s="18" t="s">
        <v>303</v>
      </c>
      <c r="BM168" s="230" t="s">
        <v>1619</v>
      </c>
    </row>
    <row r="169" s="2" customFormat="1" ht="24.15" customHeight="1">
      <c r="A169" s="39"/>
      <c r="B169" s="40"/>
      <c r="C169" s="219" t="s">
        <v>364</v>
      </c>
      <c r="D169" s="219" t="s">
        <v>164</v>
      </c>
      <c r="E169" s="220" t="s">
        <v>895</v>
      </c>
      <c r="F169" s="221" t="s">
        <v>896</v>
      </c>
      <c r="G169" s="222" t="s">
        <v>362</v>
      </c>
      <c r="H169" s="283"/>
      <c r="I169" s="224"/>
      <c r="J169" s="225">
        <f>ROUND(I169*H169,2)</f>
        <v>0</v>
      </c>
      <c r="K169" s="221" t="s">
        <v>168</v>
      </c>
      <c r="L169" s="45"/>
      <c r="M169" s="226" t="s">
        <v>1</v>
      </c>
      <c r="N169" s="227" t="s">
        <v>45</v>
      </c>
      <c r="O169" s="92"/>
      <c r="P169" s="228">
        <f>O169*H169</f>
        <v>0</v>
      </c>
      <c r="Q169" s="228">
        <v>0</v>
      </c>
      <c r="R169" s="228">
        <f>Q169*H169</f>
        <v>0</v>
      </c>
      <c r="S169" s="228">
        <v>0</v>
      </c>
      <c r="T169" s="229">
        <f>S169*H169</f>
        <v>0</v>
      </c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R169" s="230" t="s">
        <v>303</v>
      </c>
      <c r="AT169" s="230" t="s">
        <v>164</v>
      </c>
      <c r="AU169" s="230" t="s">
        <v>90</v>
      </c>
      <c r="AY169" s="18" t="s">
        <v>161</v>
      </c>
      <c r="BE169" s="231">
        <f>IF(N169="základní",J169,0)</f>
        <v>0</v>
      </c>
      <c r="BF169" s="231">
        <f>IF(N169="snížená",J169,0)</f>
        <v>0</v>
      </c>
      <c r="BG169" s="231">
        <f>IF(N169="zákl. přenesená",J169,0)</f>
        <v>0</v>
      </c>
      <c r="BH169" s="231">
        <f>IF(N169="sníž. přenesená",J169,0)</f>
        <v>0</v>
      </c>
      <c r="BI169" s="231">
        <f>IF(N169="nulová",J169,0)</f>
        <v>0</v>
      </c>
      <c r="BJ169" s="18" t="s">
        <v>88</v>
      </c>
      <c r="BK169" s="231">
        <f>ROUND(I169*H169,2)</f>
        <v>0</v>
      </c>
      <c r="BL169" s="18" t="s">
        <v>303</v>
      </c>
      <c r="BM169" s="230" t="s">
        <v>1620</v>
      </c>
    </row>
    <row r="170" s="2" customFormat="1" ht="33" customHeight="1">
      <c r="A170" s="39"/>
      <c r="B170" s="40"/>
      <c r="C170" s="219" t="s">
        <v>371</v>
      </c>
      <c r="D170" s="219" t="s">
        <v>164</v>
      </c>
      <c r="E170" s="220" t="s">
        <v>898</v>
      </c>
      <c r="F170" s="221" t="s">
        <v>899</v>
      </c>
      <c r="G170" s="222" t="s">
        <v>362</v>
      </c>
      <c r="H170" s="283"/>
      <c r="I170" s="224"/>
      <c r="J170" s="225">
        <f>ROUND(I170*H170,2)</f>
        <v>0</v>
      </c>
      <c r="K170" s="221" t="s">
        <v>168</v>
      </c>
      <c r="L170" s="45"/>
      <c r="M170" s="226" t="s">
        <v>1</v>
      </c>
      <c r="N170" s="227" t="s">
        <v>45</v>
      </c>
      <c r="O170" s="92"/>
      <c r="P170" s="228">
        <f>O170*H170</f>
        <v>0</v>
      </c>
      <c r="Q170" s="228">
        <v>0</v>
      </c>
      <c r="R170" s="228">
        <f>Q170*H170</f>
        <v>0</v>
      </c>
      <c r="S170" s="228">
        <v>0</v>
      </c>
      <c r="T170" s="229">
        <f>S170*H170</f>
        <v>0</v>
      </c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R170" s="230" t="s">
        <v>303</v>
      </c>
      <c r="AT170" s="230" t="s">
        <v>164</v>
      </c>
      <c r="AU170" s="230" t="s">
        <v>90</v>
      </c>
      <c r="AY170" s="18" t="s">
        <v>161</v>
      </c>
      <c r="BE170" s="231">
        <f>IF(N170="základní",J170,0)</f>
        <v>0</v>
      </c>
      <c r="BF170" s="231">
        <f>IF(N170="snížená",J170,0)</f>
        <v>0</v>
      </c>
      <c r="BG170" s="231">
        <f>IF(N170="zákl. přenesená",J170,0)</f>
        <v>0</v>
      </c>
      <c r="BH170" s="231">
        <f>IF(N170="sníž. přenesená",J170,0)</f>
        <v>0</v>
      </c>
      <c r="BI170" s="231">
        <f>IF(N170="nulová",J170,0)</f>
        <v>0</v>
      </c>
      <c r="BJ170" s="18" t="s">
        <v>88</v>
      </c>
      <c r="BK170" s="231">
        <f>ROUND(I170*H170,2)</f>
        <v>0</v>
      </c>
      <c r="BL170" s="18" t="s">
        <v>303</v>
      </c>
      <c r="BM170" s="230" t="s">
        <v>1621</v>
      </c>
    </row>
    <row r="171" s="13" customFormat="1">
      <c r="A171" s="13"/>
      <c r="B171" s="241"/>
      <c r="C171" s="242"/>
      <c r="D171" s="232" t="s">
        <v>250</v>
      </c>
      <c r="E171" s="242"/>
      <c r="F171" s="244" t="s">
        <v>1622</v>
      </c>
      <c r="G171" s="242"/>
      <c r="H171" s="245">
        <v>24.006</v>
      </c>
      <c r="I171" s="246"/>
      <c r="J171" s="242"/>
      <c r="K171" s="242"/>
      <c r="L171" s="247"/>
      <c r="M171" s="248"/>
      <c r="N171" s="249"/>
      <c r="O171" s="249"/>
      <c r="P171" s="249"/>
      <c r="Q171" s="249"/>
      <c r="R171" s="249"/>
      <c r="S171" s="249"/>
      <c r="T171" s="250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51" t="s">
        <v>250</v>
      </c>
      <c r="AU171" s="251" t="s">
        <v>90</v>
      </c>
      <c r="AV171" s="13" t="s">
        <v>90</v>
      </c>
      <c r="AW171" s="13" t="s">
        <v>4</v>
      </c>
      <c r="AX171" s="13" t="s">
        <v>88</v>
      </c>
      <c r="AY171" s="251" t="s">
        <v>161</v>
      </c>
    </row>
    <row r="172" s="12" customFormat="1" ht="22.8" customHeight="1">
      <c r="A172" s="12"/>
      <c r="B172" s="203"/>
      <c r="C172" s="204"/>
      <c r="D172" s="205" t="s">
        <v>79</v>
      </c>
      <c r="E172" s="217" t="s">
        <v>902</v>
      </c>
      <c r="F172" s="217" t="s">
        <v>903</v>
      </c>
      <c r="G172" s="204"/>
      <c r="H172" s="204"/>
      <c r="I172" s="207"/>
      <c r="J172" s="218">
        <f>BK172</f>
        <v>0</v>
      </c>
      <c r="K172" s="204"/>
      <c r="L172" s="209"/>
      <c r="M172" s="210"/>
      <c r="N172" s="211"/>
      <c r="O172" s="211"/>
      <c r="P172" s="212">
        <f>SUM(P173:P182)</f>
        <v>0</v>
      </c>
      <c r="Q172" s="211"/>
      <c r="R172" s="212">
        <f>SUM(R173:R182)</f>
        <v>0.0032603999999999997</v>
      </c>
      <c r="S172" s="211"/>
      <c r="T172" s="213">
        <f>SUM(T173:T182)</f>
        <v>0.010619999999999999</v>
      </c>
      <c r="U172" s="12"/>
      <c r="V172" s="12"/>
      <c r="W172" s="12"/>
      <c r="X172" s="12"/>
      <c r="Y172" s="12"/>
      <c r="Z172" s="12"/>
      <c r="AA172" s="12"/>
      <c r="AB172" s="12"/>
      <c r="AC172" s="12"/>
      <c r="AD172" s="12"/>
      <c r="AE172" s="12"/>
      <c r="AR172" s="214" t="s">
        <v>90</v>
      </c>
      <c r="AT172" s="215" t="s">
        <v>79</v>
      </c>
      <c r="AU172" s="215" t="s">
        <v>88</v>
      </c>
      <c r="AY172" s="214" t="s">
        <v>161</v>
      </c>
      <c r="BK172" s="216">
        <f>SUM(BK173:BK182)</f>
        <v>0</v>
      </c>
    </row>
    <row r="173" s="2" customFormat="1" ht="24.15" customHeight="1">
      <c r="A173" s="39"/>
      <c r="B173" s="40"/>
      <c r="C173" s="219" t="s">
        <v>379</v>
      </c>
      <c r="D173" s="219" t="s">
        <v>164</v>
      </c>
      <c r="E173" s="220" t="s">
        <v>904</v>
      </c>
      <c r="F173" s="221" t="s">
        <v>905</v>
      </c>
      <c r="G173" s="222" t="s">
        <v>441</v>
      </c>
      <c r="H173" s="223">
        <v>2</v>
      </c>
      <c r="I173" s="224"/>
      <c r="J173" s="225">
        <f>ROUND(I173*H173,2)</f>
        <v>0</v>
      </c>
      <c r="K173" s="221" t="s">
        <v>168</v>
      </c>
      <c r="L173" s="45"/>
      <c r="M173" s="226" t="s">
        <v>1</v>
      </c>
      <c r="N173" s="227" t="s">
        <v>45</v>
      </c>
      <c r="O173" s="92"/>
      <c r="P173" s="228">
        <f>O173*H173</f>
        <v>0</v>
      </c>
      <c r="Q173" s="228">
        <v>0</v>
      </c>
      <c r="R173" s="228">
        <f>Q173*H173</f>
        <v>0</v>
      </c>
      <c r="S173" s="228">
        <v>0.0049699999999999996</v>
      </c>
      <c r="T173" s="229">
        <f>S173*H173</f>
        <v>0.0099399999999999992</v>
      </c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R173" s="230" t="s">
        <v>303</v>
      </c>
      <c r="AT173" s="230" t="s">
        <v>164</v>
      </c>
      <c r="AU173" s="230" t="s">
        <v>90</v>
      </c>
      <c r="AY173" s="18" t="s">
        <v>161</v>
      </c>
      <c r="BE173" s="231">
        <f>IF(N173="základní",J173,0)</f>
        <v>0</v>
      </c>
      <c r="BF173" s="231">
        <f>IF(N173="snížená",J173,0)</f>
        <v>0</v>
      </c>
      <c r="BG173" s="231">
        <f>IF(N173="zákl. přenesená",J173,0)</f>
        <v>0</v>
      </c>
      <c r="BH173" s="231">
        <f>IF(N173="sníž. přenesená",J173,0)</f>
        <v>0</v>
      </c>
      <c r="BI173" s="231">
        <f>IF(N173="nulová",J173,0)</f>
        <v>0</v>
      </c>
      <c r="BJ173" s="18" t="s">
        <v>88</v>
      </c>
      <c r="BK173" s="231">
        <f>ROUND(I173*H173,2)</f>
        <v>0</v>
      </c>
      <c r="BL173" s="18" t="s">
        <v>303</v>
      </c>
      <c r="BM173" s="230" t="s">
        <v>1623</v>
      </c>
    </row>
    <row r="174" s="2" customFormat="1" ht="16.5" customHeight="1">
      <c r="A174" s="39"/>
      <c r="B174" s="40"/>
      <c r="C174" s="219" t="s">
        <v>383</v>
      </c>
      <c r="D174" s="219" t="s">
        <v>164</v>
      </c>
      <c r="E174" s="220" t="s">
        <v>907</v>
      </c>
      <c r="F174" s="221" t="s">
        <v>908</v>
      </c>
      <c r="G174" s="222" t="s">
        <v>256</v>
      </c>
      <c r="H174" s="223">
        <v>1</v>
      </c>
      <c r="I174" s="224"/>
      <c r="J174" s="225">
        <f>ROUND(I174*H174,2)</f>
        <v>0</v>
      </c>
      <c r="K174" s="221" t="s">
        <v>168</v>
      </c>
      <c r="L174" s="45"/>
      <c r="M174" s="226" t="s">
        <v>1</v>
      </c>
      <c r="N174" s="227" t="s">
        <v>45</v>
      </c>
      <c r="O174" s="92"/>
      <c r="P174" s="228">
        <f>O174*H174</f>
        <v>0</v>
      </c>
      <c r="Q174" s="228">
        <v>0</v>
      </c>
      <c r="R174" s="228">
        <f>Q174*H174</f>
        <v>0</v>
      </c>
      <c r="S174" s="228">
        <v>0.00022000000000000001</v>
      </c>
      <c r="T174" s="229">
        <f>S174*H174</f>
        <v>0.00022000000000000001</v>
      </c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R174" s="230" t="s">
        <v>303</v>
      </c>
      <c r="AT174" s="230" t="s">
        <v>164</v>
      </c>
      <c r="AU174" s="230" t="s">
        <v>90</v>
      </c>
      <c r="AY174" s="18" t="s">
        <v>161</v>
      </c>
      <c r="BE174" s="231">
        <f>IF(N174="základní",J174,0)</f>
        <v>0</v>
      </c>
      <c r="BF174" s="231">
        <f>IF(N174="snížená",J174,0)</f>
        <v>0</v>
      </c>
      <c r="BG174" s="231">
        <f>IF(N174="zákl. přenesená",J174,0)</f>
        <v>0</v>
      </c>
      <c r="BH174" s="231">
        <f>IF(N174="sníž. přenesená",J174,0)</f>
        <v>0</v>
      </c>
      <c r="BI174" s="231">
        <f>IF(N174="nulová",J174,0)</f>
        <v>0</v>
      </c>
      <c r="BJ174" s="18" t="s">
        <v>88</v>
      </c>
      <c r="BK174" s="231">
        <f>ROUND(I174*H174,2)</f>
        <v>0</v>
      </c>
      <c r="BL174" s="18" t="s">
        <v>303</v>
      </c>
      <c r="BM174" s="230" t="s">
        <v>1624</v>
      </c>
    </row>
    <row r="175" s="2" customFormat="1" ht="24.15" customHeight="1">
      <c r="A175" s="39"/>
      <c r="B175" s="40"/>
      <c r="C175" s="219" t="s">
        <v>388</v>
      </c>
      <c r="D175" s="219" t="s">
        <v>164</v>
      </c>
      <c r="E175" s="220" t="s">
        <v>910</v>
      </c>
      <c r="F175" s="221" t="s">
        <v>911</v>
      </c>
      <c r="G175" s="222" t="s">
        <v>441</v>
      </c>
      <c r="H175" s="223">
        <v>3</v>
      </c>
      <c r="I175" s="224"/>
      <c r="J175" s="225">
        <f>ROUND(I175*H175,2)</f>
        <v>0</v>
      </c>
      <c r="K175" s="221" t="s">
        <v>168</v>
      </c>
      <c r="L175" s="45"/>
      <c r="M175" s="226" t="s">
        <v>1</v>
      </c>
      <c r="N175" s="227" t="s">
        <v>45</v>
      </c>
      <c r="O175" s="92"/>
      <c r="P175" s="228">
        <f>O175*H175</f>
        <v>0</v>
      </c>
      <c r="Q175" s="228">
        <v>0.00040999999999999999</v>
      </c>
      <c r="R175" s="228">
        <f>Q175*H175</f>
        <v>0.00123</v>
      </c>
      <c r="S175" s="228">
        <v>0</v>
      </c>
      <c r="T175" s="229">
        <f>S175*H175</f>
        <v>0</v>
      </c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R175" s="230" t="s">
        <v>303</v>
      </c>
      <c r="AT175" s="230" t="s">
        <v>164</v>
      </c>
      <c r="AU175" s="230" t="s">
        <v>90</v>
      </c>
      <c r="AY175" s="18" t="s">
        <v>161</v>
      </c>
      <c r="BE175" s="231">
        <f>IF(N175="základní",J175,0)</f>
        <v>0</v>
      </c>
      <c r="BF175" s="231">
        <f>IF(N175="snížená",J175,0)</f>
        <v>0</v>
      </c>
      <c r="BG175" s="231">
        <f>IF(N175="zákl. přenesená",J175,0)</f>
        <v>0</v>
      </c>
      <c r="BH175" s="231">
        <f>IF(N175="sníž. přenesená",J175,0)</f>
        <v>0</v>
      </c>
      <c r="BI175" s="231">
        <f>IF(N175="nulová",J175,0)</f>
        <v>0</v>
      </c>
      <c r="BJ175" s="18" t="s">
        <v>88</v>
      </c>
      <c r="BK175" s="231">
        <f>ROUND(I175*H175,2)</f>
        <v>0</v>
      </c>
      <c r="BL175" s="18" t="s">
        <v>303</v>
      </c>
      <c r="BM175" s="230" t="s">
        <v>1625</v>
      </c>
    </row>
    <row r="176" s="2" customFormat="1" ht="16.5" customHeight="1">
      <c r="A176" s="39"/>
      <c r="B176" s="40"/>
      <c r="C176" s="263" t="s">
        <v>309</v>
      </c>
      <c r="D176" s="263" t="s">
        <v>261</v>
      </c>
      <c r="E176" s="264" t="s">
        <v>913</v>
      </c>
      <c r="F176" s="265" t="s">
        <v>914</v>
      </c>
      <c r="G176" s="266" t="s">
        <v>441</v>
      </c>
      <c r="H176" s="267">
        <v>3.0899999999999999</v>
      </c>
      <c r="I176" s="268"/>
      <c r="J176" s="269">
        <f>ROUND(I176*H176,2)</f>
        <v>0</v>
      </c>
      <c r="K176" s="265" t="s">
        <v>168</v>
      </c>
      <c r="L176" s="270"/>
      <c r="M176" s="271" t="s">
        <v>1</v>
      </c>
      <c r="N176" s="272" t="s">
        <v>45</v>
      </c>
      <c r="O176" s="92"/>
      <c r="P176" s="228">
        <f>O176*H176</f>
        <v>0</v>
      </c>
      <c r="Q176" s="228">
        <v>0.00055999999999999995</v>
      </c>
      <c r="R176" s="228">
        <f>Q176*H176</f>
        <v>0.0017303999999999998</v>
      </c>
      <c r="S176" s="228">
        <v>0</v>
      </c>
      <c r="T176" s="229">
        <f>S176*H176</f>
        <v>0</v>
      </c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R176" s="230" t="s">
        <v>309</v>
      </c>
      <c r="AT176" s="230" t="s">
        <v>261</v>
      </c>
      <c r="AU176" s="230" t="s">
        <v>90</v>
      </c>
      <c r="AY176" s="18" t="s">
        <v>161</v>
      </c>
      <c r="BE176" s="231">
        <f>IF(N176="základní",J176,0)</f>
        <v>0</v>
      </c>
      <c r="BF176" s="231">
        <f>IF(N176="snížená",J176,0)</f>
        <v>0</v>
      </c>
      <c r="BG176" s="231">
        <f>IF(N176="zákl. přenesená",J176,0)</f>
        <v>0</v>
      </c>
      <c r="BH176" s="231">
        <f>IF(N176="sníž. přenesená",J176,0)</f>
        <v>0</v>
      </c>
      <c r="BI176" s="231">
        <f>IF(N176="nulová",J176,0)</f>
        <v>0</v>
      </c>
      <c r="BJ176" s="18" t="s">
        <v>88</v>
      </c>
      <c r="BK176" s="231">
        <f>ROUND(I176*H176,2)</f>
        <v>0</v>
      </c>
      <c r="BL176" s="18" t="s">
        <v>303</v>
      </c>
      <c r="BM176" s="230" t="s">
        <v>1626</v>
      </c>
    </row>
    <row r="177" s="13" customFormat="1">
      <c r="A177" s="13"/>
      <c r="B177" s="241"/>
      <c r="C177" s="242"/>
      <c r="D177" s="232" t="s">
        <v>250</v>
      </c>
      <c r="E177" s="242"/>
      <c r="F177" s="244" t="s">
        <v>1313</v>
      </c>
      <c r="G177" s="242"/>
      <c r="H177" s="245">
        <v>3.0899999999999999</v>
      </c>
      <c r="I177" s="246"/>
      <c r="J177" s="242"/>
      <c r="K177" s="242"/>
      <c r="L177" s="247"/>
      <c r="M177" s="248"/>
      <c r="N177" s="249"/>
      <c r="O177" s="249"/>
      <c r="P177" s="249"/>
      <c r="Q177" s="249"/>
      <c r="R177" s="249"/>
      <c r="S177" s="249"/>
      <c r="T177" s="250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251" t="s">
        <v>250</v>
      </c>
      <c r="AU177" s="251" t="s">
        <v>90</v>
      </c>
      <c r="AV177" s="13" t="s">
        <v>90</v>
      </c>
      <c r="AW177" s="13" t="s">
        <v>4</v>
      </c>
      <c r="AX177" s="13" t="s">
        <v>88</v>
      </c>
      <c r="AY177" s="251" t="s">
        <v>161</v>
      </c>
    </row>
    <row r="178" s="2" customFormat="1" ht="37.8" customHeight="1">
      <c r="A178" s="39"/>
      <c r="B178" s="40"/>
      <c r="C178" s="219" t="s">
        <v>395</v>
      </c>
      <c r="D178" s="219" t="s">
        <v>164</v>
      </c>
      <c r="E178" s="220" t="s">
        <v>917</v>
      </c>
      <c r="F178" s="221" t="s">
        <v>918</v>
      </c>
      <c r="G178" s="222" t="s">
        <v>441</v>
      </c>
      <c r="H178" s="223">
        <v>3</v>
      </c>
      <c r="I178" s="224"/>
      <c r="J178" s="225">
        <f>ROUND(I178*H178,2)</f>
        <v>0</v>
      </c>
      <c r="K178" s="221" t="s">
        <v>168</v>
      </c>
      <c r="L178" s="45"/>
      <c r="M178" s="226" t="s">
        <v>1</v>
      </c>
      <c r="N178" s="227" t="s">
        <v>45</v>
      </c>
      <c r="O178" s="92"/>
      <c r="P178" s="228">
        <f>O178*H178</f>
        <v>0</v>
      </c>
      <c r="Q178" s="228">
        <v>0.00010000000000000001</v>
      </c>
      <c r="R178" s="228">
        <f>Q178*H178</f>
        <v>0.00030000000000000003</v>
      </c>
      <c r="S178" s="228">
        <v>0</v>
      </c>
      <c r="T178" s="229">
        <f>S178*H178</f>
        <v>0</v>
      </c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R178" s="230" t="s">
        <v>303</v>
      </c>
      <c r="AT178" s="230" t="s">
        <v>164</v>
      </c>
      <c r="AU178" s="230" t="s">
        <v>90</v>
      </c>
      <c r="AY178" s="18" t="s">
        <v>161</v>
      </c>
      <c r="BE178" s="231">
        <f>IF(N178="základní",J178,0)</f>
        <v>0</v>
      </c>
      <c r="BF178" s="231">
        <f>IF(N178="snížená",J178,0)</f>
        <v>0</v>
      </c>
      <c r="BG178" s="231">
        <f>IF(N178="zákl. přenesená",J178,0)</f>
        <v>0</v>
      </c>
      <c r="BH178" s="231">
        <f>IF(N178="sníž. přenesená",J178,0)</f>
        <v>0</v>
      </c>
      <c r="BI178" s="231">
        <f>IF(N178="nulová",J178,0)</f>
        <v>0</v>
      </c>
      <c r="BJ178" s="18" t="s">
        <v>88</v>
      </c>
      <c r="BK178" s="231">
        <f>ROUND(I178*H178,2)</f>
        <v>0</v>
      </c>
      <c r="BL178" s="18" t="s">
        <v>303</v>
      </c>
      <c r="BM178" s="230" t="s">
        <v>1627</v>
      </c>
    </row>
    <row r="179" s="2" customFormat="1" ht="16.5" customHeight="1">
      <c r="A179" s="39"/>
      <c r="B179" s="40"/>
      <c r="C179" s="219" t="s">
        <v>399</v>
      </c>
      <c r="D179" s="219" t="s">
        <v>164</v>
      </c>
      <c r="E179" s="220" t="s">
        <v>920</v>
      </c>
      <c r="F179" s="221" t="s">
        <v>921</v>
      </c>
      <c r="G179" s="222" t="s">
        <v>441</v>
      </c>
      <c r="H179" s="223">
        <v>2</v>
      </c>
      <c r="I179" s="224"/>
      <c r="J179" s="225">
        <f>ROUND(I179*H179,2)</f>
        <v>0</v>
      </c>
      <c r="K179" s="221" t="s">
        <v>168</v>
      </c>
      <c r="L179" s="45"/>
      <c r="M179" s="226" t="s">
        <v>1</v>
      </c>
      <c r="N179" s="227" t="s">
        <v>45</v>
      </c>
      <c r="O179" s="92"/>
      <c r="P179" s="228">
        <f>O179*H179</f>
        <v>0</v>
      </c>
      <c r="Q179" s="228">
        <v>0</v>
      </c>
      <c r="R179" s="228">
        <f>Q179*H179</f>
        <v>0</v>
      </c>
      <c r="S179" s="228">
        <v>0.00023000000000000001</v>
      </c>
      <c r="T179" s="229">
        <f>S179*H179</f>
        <v>0.00046000000000000001</v>
      </c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R179" s="230" t="s">
        <v>303</v>
      </c>
      <c r="AT179" s="230" t="s">
        <v>164</v>
      </c>
      <c r="AU179" s="230" t="s">
        <v>90</v>
      </c>
      <c r="AY179" s="18" t="s">
        <v>161</v>
      </c>
      <c r="BE179" s="231">
        <f>IF(N179="základní",J179,0)</f>
        <v>0</v>
      </c>
      <c r="BF179" s="231">
        <f>IF(N179="snížená",J179,0)</f>
        <v>0</v>
      </c>
      <c r="BG179" s="231">
        <f>IF(N179="zákl. přenesená",J179,0)</f>
        <v>0</v>
      </c>
      <c r="BH179" s="231">
        <f>IF(N179="sníž. přenesená",J179,0)</f>
        <v>0</v>
      </c>
      <c r="BI179" s="231">
        <f>IF(N179="nulová",J179,0)</f>
        <v>0</v>
      </c>
      <c r="BJ179" s="18" t="s">
        <v>88</v>
      </c>
      <c r="BK179" s="231">
        <f>ROUND(I179*H179,2)</f>
        <v>0</v>
      </c>
      <c r="BL179" s="18" t="s">
        <v>303</v>
      </c>
      <c r="BM179" s="230" t="s">
        <v>1628</v>
      </c>
    </row>
    <row r="180" s="2" customFormat="1" ht="24.15" customHeight="1">
      <c r="A180" s="39"/>
      <c r="B180" s="40"/>
      <c r="C180" s="219" t="s">
        <v>403</v>
      </c>
      <c r="D180" s="219" t="s">
        <v>164</v>
      </c>
      <c r="E180" s="220" t="s">
        <v>923</v>
      </c>
      <c r="F180" s="221" t="s">
        <v>924</v>
      </c>
      <c r="G180" s="222" t="s">
        <v>362</v>
      </c>
      <c r="H180" s="283"/>
      <c r="I180" s="224"/>
      <c r="J180" s="225">
        <f>ROUND(I180*H180,2)</f>
        <v>0</v>
      </c>
      <c r="K180" s="221" t="s">
        <v>168</v>
      </c>
      <c r="L180" s="45"/>
      <c r="M180" s="226" t="s">
        <v>1</v>
      </c>
      <c r="N180" s="227" t="s">
        <v>45</v>
      </c>
      <c r="O180" s="92"/>
      <c r="P180" s="228">
        <f>O180*H180</f>
        <v>0</v>
      </c>
      <c r="Q180" s="228">
        <v>0</v>
      </c>
      <c r="R180" s="228">
        <f>Q180*H180</f>
        <v>0</v>
      </c>
      <c r="S180" s="228">
        <v>0</v>
      </c>
      <c r="T180" s="229">
        <f>S180*H180</f>
        <v>0</v>
      </c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R180" s="230" t="s">
        <v>303</v>
      </c>
      <c r="AT180" s="230" t="s">
        <v>164</v>
      </c>
      <c r="AU180" s="230" t="s">
        <v>90</v>
      </c>
      <c r="AY180" s="18" t="s">
        <v>161</v>
      </c>
      <c r="BE180" s="231">
        <f>IF(N180="základní",J180,0)</f>
        <v>0</v>
      </c>
      <c r="BF180" s="231">
        <f>IF(N180="snížená",J180,0)</f>
        <v>0</v>
      </c>
      <c r="BG180" s="231">
        <f>IF(N180="zákl. přenesená",J180,0)</f>
        <v>0</v>
      </c>
      <c r="BH180" s="231">
        <f>IF(N180="sníž. přenesená",J180,0)</f>
        <v>0</v>
      </c>
      <c r="BI180" s="231">
        <f>IF(N180="nulová",J180,0)</f>
        <v>0</v>
      </c>
      <c r="BJ180" s="18" t="s">
        <v>88</v>
      </c>
      <c r="BK180" s="231">
        <f>ROUND(I180*H180,2)</f>
        <v>0</v>
      </c>
      <c r="BL180" s="18" t="s">
        <v>303</v>
      </c>
      <c r="BM180" s="230" t="s">
        <v>1629</v>
      </c>
    </row>
    <row r="181" s="2" customFormat="1" ht="33" customHeight="1">
      <c r="A181" s="39"/>
      <c r="B181" s="40"/>
      <c r="C181" s="219" t="s">
        <v>561</v>
      </c>
      <c r="D181" s="219" t="s">
        <v>164</v>
      </c>
      <c r="E181" s="220" t="s">
        <v>926</v>
      </c>
      <c r="F181" s="221" t="s">
        <v>927</v>
      </c>
      <c r="G181" s="222" t="s">
        <v>362</v>
      </c>
      <c r="H181" s="283"/>
      <c r="I181" s="224"/>
      <c r="J181" s="225">
        <f>ROUND(I181*H181,2)</f>
        <v>0</v>
      </c>
      <c r="K181" s="221" t="s">
        <v>168</v>
      </c>
      <c r="L181" s="45"/>
      <c r="M181" s="226" t="s">
        <v>1</v>
      </c>
      <c r="N181" s="227" t="s">
        <v>45</v>
      </c>
      <c r="O181" s="92"/>
      <c r="P181" s="228">
        <f>O181*H181</f>
        <v>0</v>
      </c>
      <c r="Q181" s="228">
        <v>0</v>
      </c>
      <c r="R181" s="228">
        <f>Q181*H181</f>
        <v>0</v>
      </c>
      <c r="S181" s="228">
        <v>0</v>
      </c>
      <c r="T181" s="229">
        <f>S181*H181</f>
        <v>0</v>
      </c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R181" s="230" t="s">
        <v>303</v>
      </c>
      <c r="AT181" s="230" t="s">
        <v>164</v>
      </c>
      <c r="AU181" s="230" t="s">
        <v>90</v>
      </c>
      <c r="AY181" s="18" t="s">
        <v>161</v>
      </c>
      <c r="BE181" s="231">
        <f>IF(N181="základní",J181,0)</f>
        <v>0</v>
      </c>
      <c r="BF181" s="231">
        <f>IF(N181="snížená",J181,0)</f>
        <v>0</v>
      </c>
      <c r="BG181" s="231">
        <f>IF(N181="zákl. přenesená",J181,0)</f>
        <v>0</v>
      </c>
      <c r="BH181" s="231">
        <f>IF(N181="sníž. přenesená",J181,0)</f>
        <v>0</v>
      </c>
      <c r="BI181" s="231">
        <f>IF(N181="nulová",J181,0)</f>
        <v>0</v>
      </c>
      <c r="BJ181" s="18" t="s">
        <v>88</v>
      </c>
      <c r="BK181" s="231">
        <f>ROUND(I181*H181,2)</f>
        <v>0</v>
      </c>
      <c r="BL181" s="18" t="s">
        <v>303</v>
      </c>
      <c r="BM181" s="230" t="s">
        <v>1630</v>
      </c>
    </row>
    <row r="182" s="13" customFormat="1">
      <c r="A182" s="13"/>
      <c r="B182" s="241"/>
      <c r="C182" s="242"/>
      <c r="D182" s="232" t="s">
        <v>250</v>
      </c>
      <c r="E182" s="242"/>
      <c r="F182" s="244" t="s">
        <v>1631</v>
      </c>
      <c r="G182" s="242"/>
      <c r="H182" s="245">
        <v>33.671999999999997</v>
      </c>
      <c r="I182" s="246"/>
      <c r="J182" s="242"/>
      <c r="K182" s="242"/>
      <c r="L182" s="247"/>
      <c r="M182" s="248"/>
      <c r="N182" s="249"/>
      <c r="O182" s="249"/>
      <c r="P182" s="249"/>
      <c r="Q182" s="249"/>
      <c r="R182" s="249"/>
      <c r="S182" s="249"/>
      <c r="T182" s="250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251" t="s">
        <v>250</v>
      </c>
      <c r="AU182" s="251" t="s">
        <v>90</v>
      </c>
      <c r="AV182" s="13" t="s">
        <v>90</v>
      </c>
      <c r="AW182" s="13" t="s">
        <v>4</v>
      </c>
      <c r="AX182" s="13" t="s">
        <v>88</v>
      </c>
      <c r="AY182" s="251" t="s">
        <v>161</v>
      </c>
    </row>
    <row r="183" s="12" customFormat="1" ht="22.8" customHeight="1">
      <c r="A183" s="12"/>
      <c r="B183" s="203"/>
      <c r="C183" s="204"/>
      <c r="D183" s="205" t="s">
        <v>79</v>
      </c>
      <c r="E183" s="217" t="s">
        <v>930</v>
      </c>
      <c r="F183" s="217" t="s">
        <v>931</v>
      </c>
      <c r="G183" s="204"/>
      <c r="H183" s="204"/>
      <c r="I183" s="207"/>
      <c r="J183" s="218">
        <f>BK183</f>
        <v>0</v>
      </c>
      <c r="K183" s="204"/>
      <c r="L183" s="209"/>
      <c r="M183" s="210"/>
      <c r="N183" s="211"/>
      <c r="O183" s="211"/>
      <c r="P183" s="212">
        <f>SUM(P184:P199)</f>
        <v>0</v>
      </c>
      <c r="Q183" s="211"/>
      <c r="R183" s="212">
        <f>SUM(R184:R199)</f>
        <v>0.03023</v>
      </c>
      <c r="S183" s="211"/>
      <c r="T183" s="213">
        <f>SUM(T184:T199)</f>
        <v>0.022860000000000002</v>
      </c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R183" s="214" t="s">
        <v>90</v>
      </c>
      <c r="AT183" s="215" t="s">
        <v>79</v>
      </c>
      <c r="AU183" s="215" t="s">
        <v>88</v>
      </c>
      <c r="AY183" s="214" t="s">
        <v>161</v>
      </c>
      <c r="BK183" s="216">
        <f>SUM(BK184:BK199)</f>
        <v>0</v>
      </c>
    </row>
    <row r="184" s="2" customFormat="1" ht="16.5" customHeight="1">
      <c r="A184" s="39"/>
      <c r="B184" s="40"/>
      <c r="C184" s="219" t="s">
        <v>566</v>
      </c>
      <c r="D184" s="219" t="s">
        <v>164</v>
      </c>
      <c r="E184" s="220" t="s">
        <v>932</v>
      </c>
      <c r="F184" s="221" t="s">
        <v>933</v>
      </c>
      <c r="G184" s="222" t="s">
        <v>934</v>
      </c>
      <c r="H184" s="223">
        <v>1</v>
      </c>
      <c r="I184" s="224"/>
      <c r="J184" s="225">
        <f>ROUND(I184*H184,2)</f>
        <v>0</v>
      </c>
      <c r="K184" s="221" t="s">
        <v>168</v>
      </c>
      <c r="L184" s="45"/>
      <c r="M184" s="226" t="s">
        <v>1</v>
      </c>
      <c r="N184" s="227" t="s">
        <v>45</v>
      </c>
      <c r="O184" s="92"/>
      <c r="P184" s="228">
        <f>O184*H184</f>
        <v>0</v>
      </c>
      <c r="Q184" s="228">
        <v>0</v>
      </c>
      <c r="R184" s="228">
        <f>Q184*H184</f>
        <v>0</v>
      </c>
      <c r="S184" s="228">
        <v>0.019460000000000002</v>
      </c>
      <c r="T184" s="229">
        <f>S184*H184</f>
        <v>0.019460000000000002</v>
      </c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R184" s="230" t="s">
        <v>303</v>
      </c>
      <c r="AT184" s="230" t="s">
        <v>164</v>
      </c>
      <c r="AU184" s="230" t="s">
        <v>90</v>
      </c>
      <c r="AY184" s="18" t="s">
        <v>161</v>
      </c>
      <c r="BE184" s="231">
        <f>IF(N184="základní",J184,0)</f>
        <v>0</v>
      </c>
      <c r="BF184" s="231">
        <f>IF(N184="snížená",J184,0)</f>
        <v>0</v>
      </c>
      <c r="BG184" s="231">
        <f>IF(N184="zákl. přenesená",J184,0)</f>
        <v>0</v>
      </c>
      <c r="BH184" s="231">
        <f>IF(N184="sníž. přenesená",J184,0)</f>
        <v>0</v>
      </c>
      <c r="BI184" s="231">
        <f>IF(N184="nulová",J184,0)</f>
        <v>0</v>
      </c>
      <c r="BJ184" s="18" t="s">
        <v>88</v>
      </c>
      <c r="BK184" s="231">
        <f>ROUND(I184*H184,2)</f>
        <v>0</v>
      </c>
      <c r="BL184" s="18" t="s">
        <v>303</v>
      </c>
      <c r="BM184" s="230" t="s">
        <v>1632</v>
      </c>
    </row>
    <row r="185" s="2" customFormat="1" ht="24.15" customHeight="1">
      <c r="A185" s="39"/>
      <c r="B185" s="40"/>
      <c r="C185" s="219" t="s">
        <v>572</v>
      </c>
      <c r="D185" s="219" t="s">
        <v>164</v>
      </c>
      <c r="E185" s="220" t="s">
        <v>936</v>
      </c>
      <c r="F185" s="221" t="s">
        <v>937</v>
      </c>
      <c r="G185" s="222" t="s">
        <v>934</v>
      </c>
      <c r="H185" s="223">
        <v>1</v>
      </c>
      <c r="I185" s="224"/>
      <c r="J185" s="225">
        <f>ROUND(I185*H185,2)</f>
        <v>0</v>
      </c>
      <c r="K185" s="221" t="s">
        <v>168</v>
      </c>
      <c r="L185" s="45"/>
      <c r="M185" s="226" t="s">
        <v>1</v>
      </c>
      <c r="N185" s="227" t="s">
        <v>45</v>
      </c>
      <c r="O185" s="92"/>
      <c r="P185" s="228">
        <f>O185*H185</f>
        <v>0</v>
      </c>
      <c r="Q185" s="228">
        <v>0.02273</v>
      </c>
      <c r="R185" s="228">
        <f>Q185*H185</f>
        <v>0.02273</v>
      </c>
      <c r="S185" s="228">
        <v>0</v>
      </c>
      <c r="T185" s="229">
        <f>S185*H185</f>
        <v>0</v>
      </c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R185" s="230" t="s">
        <v>303</v>
      </c>
      <c r="AT185" s="230" t="s">
        <v>164</v>
      </c>
      <c r="AU185" s="230" t="s">
        <v>90</v>
      </c>
      <c r="AY185" s="18" t="s">
        <v>161</v>
      </c>
      <c r="BE185" s="231">
        <f>IF(N185="základní",J185,0)</f>
        <v>0</v>
      </c>
      <c r="BF185" s="231">
        <f>IF(N185="snížená",J185,0)</f>
        <v>0</v>
      </c>
      <c r="BG185" s="231">
        <f>IF(N185="zákl. přenesená",J185,0)</f>
        <v>0</v>
      </c>
      <c r="BH185" s="231">
        <f>IF(N185="sníž. přenesená",J185,0)</f>
        <v>0</v>
      </c>
      <c r="BI185" s="231">
        <f>IF(N185="nulová",J185,0)</f>
        <v>0</v>
      </c>
      <c r="BJ185" s="18" t="s">
        <v>88</v>
      </c>
      <c r="BK185" s="231">
        <f>ROUND(I185*H185,2)</f>
        <v>0</v>
      </c>
      <c r="BL185" s="18" t="s">
        <v>303</v>
      </c>
      <c r="BM185" s="230" t="s">
        <v>1633</v>
      </c>
    </row>
    <row r="186" s="2" customFormat="1" ht="16.5" customHeight="1">
      <c r="A186" s="39"/>
      <c r="B186" s="40"/>
      <c r="C186" s="219" t="s">
        <v>577</v>
      </c>
      <c r="D186" s="219" t="s">
        <v>164</v>
      </c>
      <c r="E186" s="220" t="s">
        <v>939</v>
      </c>
      <c r="F186" s="221" t="s">
        <v>940</v>
      </c>
      <c r="G186" s="222" t="s">
        <v>256</v>
      </c>
      <c r="H186" s="223">
        <v>2</v>
      </c>
      <c r="I186" s="224"/>
      <c r="J186" s="225">
        <f>ROUND(I186*H186,2)</f>
        <v>0</v>
      </c>
      <c r="K186" s="221" t="s">
        <v>168</v>
      </c>
      <c r="L186" s="45"/>
      <c r="M186" s="226" t="s">
        <v>1</v>
      </c>
      <c r="N186" s="227" t="s">
        <v>45</v>
      </c>
      <c r="O186" s="92"/>
      <c r="P186" s="228">
        <f>O186*H186</f>
        <v>0</v>
      </c>
      <c r="Q186" s="228">
        <v>0</v>
      </c>
      <c r="R186" s="228">
        <f>Q186*H186</f>
        <v>0</v>
      </c>
      <c r="S186" s="228">
        <v>0.00048999999999999998</v>
      </c>
      <c r="T186" s="229">
        <f>S186*H186</f>
        <v>0.00097999999999999997</v>
      </c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R186" s="230" t="s">
        <v>303</v>
      </c>
      <c r="AT186" s="230" t="s">
        <v>164</v>
      </c>
      <c r="AU186" s="230" t="s">
        <v>90</v>
      </c>
      <c r="AY186" s="18" t="s">
        <v>161</v>
      </c>
      <c r="BE186" s="231">
        <f>IF(N186="základní",J186,0)</f>
        <v>0</v>
      </c>
      <c r="BF186" s="231">
        <f>IF(N186="snížená",J186,0)</f>
        <v>0</v>
      </c>
      <c r="BG186" s="231">
        <f>IF(N186="zákl. přenesená",J186,0)</f>
        <v>0</v>
      </c>
      <c r="BH186" s="231">
        <f>IF(N186="sníž. přenesená",J186,0)</f>
        <v>0</v>
      </c>
      <c r="BI186" s="231">
        <f>IF(N186="nulová",J186,0)</f>
        <v>0</v>
      </c>
      <c r="BJ186" s="18" t="s">
        <v>88</v>
      </c>
      <c r="BK186" s="231">
        <f>ROUND(I186*H186,2)</f>
        <v>0</v>
      </c>
      <c r="BL186" s="18" t="s">
        <v>303</v>
      </c>
      <c r="BM186" s="230" t="s">
        <v>1634</v>
      </c>
    </row>
    <row r="187" s="2" customFormat="1" ht="24.15" customHeight="1">
      <c r="A187" s="39"/>
      <c r="B187" s="40"/>
      <c r="C187" s="219" t="s">
        <v>581</v>
      </c>
      <c r="D187" s="219" t="s">
        <v>164</v>
      </c>
      <c r="E187" s="220" t="s">
        <v>942</v>
      </c>
      <c r="F187" s="221" t="s">
        <v>943</v>
      </c>
      <c r="G187" s="222" t="s">
        <v>934</v>
      </c>
      <c r="H187" s="223">
        <v>1</v>
      </c>
      <c r="I187" s="224"/>
      <c r="J187" s="225">
        <f>ROUND(I187*H187,2)</f>
        <v>0</v>
      </c>
      <c r="K187" s="221" t="s">
        <v>168</v>
      </c>
      <c r="L187" s="45"/>
      <c r="M187" s="226" t="s">
        <v>1</v>
      </c>
      <c r="N187" s="227" t="s">
        <v>45</v>
      </c>
      <c r="O187" s="92"/>
      <c r="P187" s="228">
        <f>O187*H187</f>
        <v>0</v>
      </c>
      <c r="Q187" s="228">
        <v>0.00024000000000000001</v>
      </c>
      <c r="R187" s="228">
        <f>Q187*H187</f>
        <v>0.00024000000000000001</v>
      </c>
      <c r="S187" s="228">
        <v>0</v>
      </c>
      <c r="T187" s="229">
        <f>S187*H187</f>
        <v>0</v>
      </c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R187" s="230" t="s">
        <v>303</v>
      </c>
      <c r="AT187" s="230" t="s">
        <v>164</v>
      </c>
      <c r="AU187" s="230" t="s">
        <v>90</v>
      </c>
      <c r="AY187" s="18" t="s">
        <v>161</v>
      </c>
      <c r="BE187" s="231">
        <f>IF(N187="základní",J187,0)</f>
        <v>0</v>
      </c>
      <c r="BF187" s="231">
        <f>IF(N187="snížená",J187,0)</f>
        <v>0</v>
      </c>
      <c r="BG187" s="231">
        <f>IF(N187="zákl. přenesená",J187,0)</f>
        <v>0</v>
      </c>
      <c r="BH187" s="231">
        <f>IF(N187="sníž. přenesená",J187,0)</f>
        <v>0</v>
      </c>
      <c r="BI187" s="231">
        <f>IF(N187="nulová",J187,0)</f>
        <v>0</v>
      </c>
      <c r="BJ187" s="18" t="s">
        <v>88</v>
      </c>
      <c r="BK187" s="231">
        <f>ROUND(I187*H187,2)</f>
        <v>0</v>
      </c>
      <c r="BL187" s="18" t="s">
        <v>303</v>
      </c>
      <c r="BM187" s="230" t="s">
        <v>1635</v>
      </c>
    </row>
    <row r="188" s="2" customFormat="1" ht="24.15" customHeight="1">
      <c r="A188" s="39"/>
      <c r="B188" s="40"/>
      <c r="C188" s="263" t="s">
        <v>585</v>
      </c>
      <c r="D188" s="263" t="s">
        <v>261</v>
      </c>
      <c r="E188" s="264" t="s">
        <v>945</v>
      </c>
      <c r="F188" s="265" t="s">
        <v>946</v>
      </c>
      <c r="G188" s="266" t="s">
        <v>191</v>
      </c>
      <c r="H188" s="267">
        <v>2</v>
      </c>
      <c r="I188" s="268"/>
      <c r="J188" s="269">
        <f>ROUND(I188*H188,2)</f>
        <v>0</v>
      </c>
      <c r="K188" s="265" t="s">
        <v>308</v>
      </c>
      <c r="L188" s="270"/>
      <c r="M188" s="271" t="s">
        <v>1</v>
      </c>
      <c r="N188" s="272" t="s">
        <v>45</v>
      </c>
      <c r="O188" s="92"/>
      <c r="P188" s="228">
        <f>O188*H188</f>
        <v>0</v>
      </c>
      <c r="Q188" s="228">
        <v>0.00012999999999999999</v>
      </c>
      <c r="R188" s="228">
        <f>Q188*H188</f>
        <v>0.00025999999999999998</v>
      </c>
      <c r="S188" s="228">
        <v>0</v>
      </c>
      <c r="T188" s="229">
        <f>S188*H188</f>
        <v>0</v>
      </c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R188" s="230" t="s">
        <v>309</v>
      </c>
      <c r="AT188" s="230" t="s">
        <v>261</v>
      </c>
      <c r="AU188" s="230" t="s">
        <v>90</v>
      </c>
      <c r="AY188" s="18" t="s">
        <v>161</v>
      </c>
      <c r="BE188" s="231">
        <f>IF(N188="základní",J188,0)</f>
        <v>0</v>
      </c>
      <c r="BF188" s="231">
        <f>IF(N188="snížená",J188,0)</f>
        <v>0</v>
      </c>
      <c r="BG188" s="231">
        <f>IF(N188="zákl. přenesená",J188,0)</f>
        <v>0</v>
      </c>
      <c r="BH188" s="231">
        <f>IF(N188="sníž. přenesená",J188,0)</f>
        <v>0</v>
      </c>
      <c r="BI188" s="231">
        <f>IF(N188="nulová",J188,0)</f>
        <v>0</v>
      </c>
      <c r="BJ188" s="18" t="s">
        <v>88</v>
      </c>
      <c r="BK188" s="231">
        <f>ROUND(I188*H188,2)</f>
        <v>0</v>
      </c>
      <c r="BL188" s="18" t="s">
        <v>303</v>
      </c>
      <c r="BM188" s="230" t="s">
        <v>1636</v>
      </c>
    </row>
    <row r="189" s="13" customFormat="1">
      <c r="A189" s="13"/>
      <c r="B189" s="241"/>
      <c r="C189" s="242"/>
      <c r="D189" s="232" t="s">
        <v>250</v>
      </c>
      <c r="E189" s="242"/>
      <c r="F189" s="244" t="s">
        <v>948</v>
      </c>
      <c r="G189" s="242"/>
      <c r="H189" s="245">
        <v>2</v>
      </c>
      <c r="I189" s="246"/>
      <c r="J189" s="242"/>
      <c r="K189" s="242"/>
      <c r="L189" s="247"/>
      <c r="M189" s="248"/>
      <c r="N189" s="249"/>
      <c r="O189" s="249"/>
      <c r="P189" s="249"/>
      <c r="Q189" s="249"/>
      <c r="R189" s="249"/>
      <c r="S189" s="249"/>
      <c r="T189" s="250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251" t="s">
        <v>250</v>
      </c>
      <c r="AU189" s="251" t="s">
        <v>90</v>
      </c>
      <c r="AV189" s="13" t="s">
        <v>90</v>
      </c>
      <c r="AW189" s="13" t="s">
        <v>4</v>
      </c>
      <c r="AX189" s="13" t="s">
        <v>88</v>
      </c>
      <c r="AY189" s="251" t="s">
        <v>161</v>
      </c>
    </row>
    <row r="190" s="2" customFormat="1" ht="16.5" customHeight="1">
      <c r="A190" s="39"/>
      <c r="B190" s="40"/>
      <c r="C190" s="219" t="s">
        <v>590</v>
      </c>
      <c r="D190" s="219" t="s">
        <v>164</v>
      </c>
      <c r="E190" s="220" t="s">
        <v>949</v>
      </c>
      <c r="F190" s="221" t="s">
        <v>950</v>
      </c>
      <c r="G190" s="222" t="s">
        <v>934</v>
      </c>
      <c r="H190" s="223">
        <v>2</v>
      </c>
      <c r="I190" s="224"/>
      <c r="J190" s="225">
        <f>ROUND(I190*H190,2)</f>
        <v>0</v>
      </c>
      <c r="K190" s="221" t="s">
        <v>168</v>
      </c>
      <c r="L190" s="45"/>
      <c r="M190" s="226" t="s">
        <v>1</v>
      </c>
      <c r="N190" s="227" t="s">
        <v>45</v>
      </c>
      <c r="O190" s="92"/>
      <c r="P190" s="228">
        <f>O190*H190</f>
        <v>0</v>
      </c>
      <c r="Q190" s="228">
        <v>9.0000000000000006E-05</v>
      </c>
      <c r="R190" s="228">
        <f>Q190*H190</f>
        <v>0.00018000000000000001</v>
      </c>
      <c r="S190" s="228">
        <v>0</v>
      </c>
      <c r="T190" s="229">
        <f>S190*H190</f>
        <v>0</v>
      </c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R190" s="230" t="s">
        <v>303</v>
      </c>
      <c r="AT190" s="230" t="s">
        <v>164</v>
      </c>
      <c r="AU190" s="230" t="s">
        <v>90</v>
      </c>
      <c r="AY190" s="18" t="s">
        <v>161</v>
      </c>
      <c r="BE190" s="231">
        <f>IF(N190="základní",J190,0)</f>
        <v>0</v>
      </c>
      <c r="BF190" s="231">
        <f>IF(N190="snížená",J190,0)</f>
        <v>0</v>
      </c>
      <c r="BG190" s="231">
        <f>IF(N190="zákl. přenesená",J190,0)</f>
        <v>0</v>
      </c>
      <c r="BH190" s="231">
        <f>IF(N190="sníž. přenesená",J190,0)</f>
        <v>0</v>
      </c>
      <c r="BI190" s="231">
        <f>IF(N190="nulová",J190,0)</f>
        <v>0</v>
      </c>
      <c r="BJ190" s="18" t="s">
        <v>88</v>
      </c>
      <c r="BK190" s="231">
        <f>ROUND(I190*H190,2)</f>
        <v>0</v>
      </c>
      <c r="BL190" s="18" t="s">
        <v>303</v>
      </c>
      <c r="BM190" s="230" t="s">
        <v>1637</v>
      </c>
    </row>
    <row r="191" s="2" customFormat="1" ht="24.15" customHeight="1">
      <c r="A191" s="39"/>
      <c r="B191" s="40"/>
      <c r="C191" s="263" t="s">
        <v>596</v>
      </c>
      <c r="D191" s="263" t="s">
        <v>261</v>
      </c>
      <c r="E191" s="264" t="s">
        <v>952</v>
      </c>
      <c r="F191" s="265" t="s">
        <v>953</v>
      </c>
      <c r="G191" s="266" t="s">
        <v>256</v>
      </c>
      <c r="H191" s="267">
        <v>2</v>
      </c>
      <c r="I191" s="268"/>
      <c r="J191" s="269">
        <f>ROUND(I191*H191,2)</f>
        <v>0</v>
      </c>
      <c r="K191" s="265" t="s">
        <v>168</v>
      </c>
      <c r="L191" s="270"/>
      <c r="M191" s="271" t="s">
        <v>1</v>
      </c>
      <c r="N191" s="272" t="s">
        <v>45</v>
      </c>
      <c r="O191" s="92"/>
      <c r="P191" s="228">
        <f>O191*H191</f>
        <v>0</v>
      </c>
      <c r="Q191" s="228">
        <v>0.0018</v>
      </c>
      <c r="R191" s="228">
        <f>Q191*H191</f>
        <v>0.0035999999999999999</v>
      </c>
      <c r="S191" s="228">
        <v>0</v>
      </c>
      <c r="T191" s="229">
        <f>S191*H191</f>
        <v>0</v>
      </c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R191" s="230" t="s">
        <v>309</v>
      </c>
      <c r="AT191" s="230" t="s">
        <v>261</v>
      </c>
      <c r="AU191" s="230" t="s">
        <v>90</v>
      </c>
      <c r="AY191" s="18" t="s">
        <v>161</v>
      </c>
      <c r="BE191" s="231">
        <f>IF(N191="základní",J191,0)</f>
        <v>0</v>
      </c>
      <c r="BF191" s="231">
        <f>IF(N191="snížená",J191,0)</f>
        <v>0</v>
      </c>
      <c r="BG191" s="231">
        <f>IF(N191="zákl. přenesená",J191,0)</f>
        <v>0</v>
      </c>
      <c r="BH191" s="231">
        <f>IF(N191="sníž. přenesená",J191,0)</f>
        <v>0</v>
      </c>
      <c r="BI191" s="231">
        <f>IF(N191="nulová",J191,0)</f>
        <v>0</v>
      </c>
      <c r="BJ191" s="18" t="s">
        <v>88</v>
      </c>
      <c r="BK191" s="231">
        <f>ROUND(I191*H191,2)</f>
        <v>0</v>
      </c>
      <c r="BL191" s="18" t="s">
        <v>303</v>
      </c>
      <c r="BM191" s="230" t="s">
        <v>1638</v>
      </c>
    </row>
    <row r="192" s="2" customFormat="1" ht="16.5" customHeight="1">
      <c r="A192" s="39"/>
      <c r="B192" s="40"/>
      <c r="C192" s="219" t="s">
        <v>602</v>
      </c>
      <c r="D192" s="219" t="s">
        <v>164</v>
      </c>
      <c r="E192" s="220" t="s">
        <v>955</v>
      </c>
      <c r="F192" s="221" t="s">
        <v>956</v>
      </c>
      <c r="G192" s="222" t="s">
        <v>934</v>
      </c>
      <c r="H192" s="223">
        <v>1</v>
      </c>
      <c r="I192" s="224"/>
      <c r="J192" s="225">
        <f>ROUND(I192*H192,2)</f>
        <v>0</v>
      </c>
      <c r="K192" s="221" t="s">
        <v>168</v>
      </c>
      <c r="L192" s="45"/>
      <c r="M192" s="226" t="s">
        <v>1</v>
      </c>
      <c r="N192" s="227" t="s">
        <v>45</v>
      </c>
      <c r="O192" s="92"/>
      <c r="P192" s="228">
        <f>O192*H192</f>
        <v>0</v>
      </c>
      <c r="Q192" s="228">
        <v>0</v>
      </c>
      <c r="R192" s="228">
        <f>Q192*H192</f>
        <v>0</v>
      </c>
      <c r="S192" s="228">
        <v>0.00156</v>
      </c>
      <c r="T192" s="229">
        <f>S192*H192</f>
        <v>0.00156</v>
      </c>
      <c r="U192" s="39"/>
      <c r="V192" s="39"/>
      <c r="W192" s="39"/>
      <c r="X192" s="39"/>
      <c r="Y192" s="39"/>
      <c r="Z192" s="39"/>
      <c r="AA192" s="39"/>
      <c r="AB192" s="39"/>
      <c r="AC192" s="39"/>
      <c r="AD192" s="39"/>
      <c r="AE192" s="39"/>
      <c r="AR192" s="230" t="s">
        <v>303</v>
      </c>
      <c r="AT192" s="230" t="s">
        <v>164</v>
      </c>
      <c r="AU192" s="230" t="s">
        <v>90</v>
      </c>
      <c r="AY192" s="18" t="s">
        <v>161</v>
      </c>
      <c r="BE192" s="231">
        <f>IF(N192="základní",J192,0)</f>
        <v>0</v>
      </c>
      <c r="BF192" s="231">
        <f>IF(N192="snížená",J192,0)</f>
        <v>0</v>
      </c>
      <c r="BG192" s="231">
        <f>IF(N192="zákl. přenesená",J192,0)</f>
        <v>0</v>
      </c>
      <c r="BH192" s="231">
        <f>IF(N192="sníž. přenesená",J192,0)</f>
        <v>0</v>
      </c>
      <c r="BI192" s="231">
        <f>IF(N192="nulová",J192,0)</f>
        <v>0</v>
      </c>
      <c r="BJ192" s="18" t="s">
        <v>88</v>
      </c>
      <c r="BK192" s="231">
        <f>ROUND(I192*H192,2)</f>
        <v>0</v>
      </c>
      <c r="BL192" s="18" t="s">
        <v>303</v>
      </c>
      <c r="BM192" s="230" t="s">
        <v>1639</v>
      </c>
    </row>
    <row r="193" s="2" customFormat="1" ht="16.5" customHeight="1">
      <c r="A193" s="39"/>
      <c r="B193" s="40"/>
      <c r="C193" s="219" t="s">
        <v>606</v>
      </c>
      <c r="D193" s="219" t="s">
        <v>164</v>
      </c>
      <c r="E193" s="220" t="s">
        <v>958</v>
      </c>
      <c r="F193" s="221" t="s">
        <v>959</v>
      </c>
      <c r="G193" s="222" t="s">
        <v>934</v>
      </c>
      <c r="H193" s="223">
        <v>1</v>
      </c>
      <c r="I193" s="224"/>
      <c r="J193" s="225">
        <f>ROUND(I193*H193,2)</f>
        <v>0</v>
      </c>
      <c r="K193" s="221" t="s">
        <v>168</v>
      </c>
      <c r="L193" s="45"/>
      <c r="M193" s="226" t="s">
        <v>1</v>
      </c>
      <c r="N193" s="227" t="s">
        <v>45</v>
      </c>
      <c r="O193" s="92"/>
      <c r="P193" s="228">
        <f>O193*H193</f>
        <v>0</v>
      </c>
      <c r="Q193" s="228">
        <v>0.0028400000000000001</v>
      </c>
      <c r="R193" s="228">
        <f>Q193*H193</f>
        <v>0.0028400000000000001</v>
      </c>
      <c r="S193" s="228">
        <v>0</v>
      </c>
      <c r="T193" s="229">
        <f>S193*H193</f>
        <v>0</v>
      </c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R193" s="230" t="s">
        <v>303</v>
      </c>
      <c r="AT193" s="230" t="s">
        <v>164</v>
      </c>
      <c r="AU193" s="230" t="s">
        <v>90</v>
      </c>
      <c r="AY193" s="18" t="s">
        <v>161</v>
      </c>
      <c r="BE193" s="231">
        <f>IF(N193="základní",J193,0)</f>
        <v>0</v>
      </c>
      <c r="BF193" s="231">
        <f>IF(N193="snížená",J193,0)</f>
        <v>0</v>
      </c>
      <c r="BG193" s="231">
        <f>IF(N193="zákl. přenesená",J193,0)</f>
        <v>0</v>
      </c>
      <c r="BH193" s="231">
        <f>IF(N193="sníž. přenesená",J193,0)</f>
        <v>0</v>
      </c>
      <c r="BI193" s="231">
        <f>IF(N193="nulová",J193,0)</f>
        <v>0</v>
      </c>
      <c r="BJ193" s="18" t="s">
        <v>88</v>
      </c>
      <c r="BK193" s="231">
        <f>ROUND(I193*H193,2)</f>
        <v>0</v>
      </c>
      <c r="BL193" s="18" t="s">
        <v>303</v>
      </c>
      <c r="BM193" s="230" t="s">
        <v>1640</v>
      </c>
    </row>
    <row r="194" s="2" customFormat="1" ht="16.5" customHeight="1">
      <c r="A194" s="39"/>
      <c r="B194" s="40"/>
      <c r="C194" s="219" t="s">
        <v>610</v>
      </c>
      <c r="D194" s="219" t="s">
        <v>164</v>
      </c>
      <c r="E194" s="220" t="s">
        <v>961</v>
      </c>
      <c r="F194" s="221" t="s">
        <v>962</v>
      </c>
      <c r="G194" s="222" t="s">
        <v>256</v>
      </c>
      <c r="H194" s="223">
        <v>1</v>
      </c>
      <c r="I194" s="224"/>
      <c r="J194" s="225">
        <f>ROUND(I194*H194,2)</f>
        <v>0</v>
      </c>
      <c r="K194" s="221" t="s">
        <v>168</v>
      </c>
      <c r="L194" s="45"/>
      <c r="M194" s="226" t="s">
        <v>1</v>
      </c>
      <c r="N194" s="227" t="s">
        <v>45</v>
      </c>
      <c r="O194" s="92"/>
      <c r="P194" s="228">
        <f>O194*H194</f>
        <v>0</v>
      </c>
      <c r="Q194" s="228">
        <v>0</v>
      </c>
      <c r="R194" s="228">
        <f>Q194*H194</f>
        <v>0</v>
      </c>
      <c r="S194" s="228">
        <v>0.00085999999999999998</v>
      </c>
      <c r="T194" s="229">
        <f>S194*H194</f>
        <v>0.00085999999999999998</v>
      </c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R194" s="230" t="s">
        <v>303</v>
      </c>
      <c r="AT194" s="230" t="s">
        <v>164</v>
      </c>
      <c r="AU194" s="230" t="s">
        <v>90</v>
      </c>
      <c r="AY194" s="18" t="s">
        <v>161</v>
      </c>
      <c r="BE194" s="231">
        <f>IF(N194="základní",J194,0)</f>
        <v>0</v>
      </c>
      <c r="BF194" s="231">
        <f>IF(N194="snížená",J194,0)</f>
        <v>0</v>
      </c>
      <c r="BG194" s="231">
        <f>IF(N194="zákl. přenesená",J194,0)</f>
        <v>0</v>
      </c>
      <c r="BH194" s="231">
        <f>IF(N194="sníž. přenesená",J194,0)</f>
        <v>0</v>
      </c>
      <c r="BI194" s="231">
        <f>IF(N194="nulová",J194,0)</f>
        <v>0</v>
      </c>
      <c r="BJ194" s="18" t="s">
        <v>88</v>
      </c>
      <c r="BK194" s="231">
        <f>ROUND(I194*H194,2)</f>
        <v>0</v>
      </c>
      <c r="BL194" s="18" t="s">
        <v>303</v>
      </c>
      <c r="BM194" s="230" t="s">
        <v>1641</v>
      </c>
    </row>
    <row r="195" s="2" customFormat="1" ht="16.5" customHeight="1">
      <c r="A195" s="39"/>
      <c r="B195" s="40"/>
      <c r="C195" s="219" t="s">
        <v>614</v>
      </c>
      <c r="D195" s="219" t="s">
        <v>164</v>
      </c>
      <c r="E195" s="220" t="s">
        <v>964</v>
      </c>
      <c r="F195" s="221" t="s">
        <v>965</v>
      </c>
      <c r="G195" s="222" t="s">
        <v>256</v>
      </c>
      <c r="H195" s="223">
        <v>1</v>
      </c>
      <c r="I195" s="224"/>
      <c r="J195" s="225">
        <f>ROUND(I195*H195,2)</f>
        <v>0</v>
      </c>
      <c r="K195" s="221" t="s">
        <v>168</v>
      </c>
      <c r="L195" s="45"/>
      <c r="M195" s="226" t="s">
        <v>1</v>
      </c>
      <c r="N195" s="227" t="s">
        <v>45</v>
      </c>
      <c r="O195" s="92"/>
      <c r="P195" s="228">
        <f>O195*H195</f>
        <v>0</v>
      </c>
      <c r="Q195" s="228">
        <v>0.00013999999999999999</v>
      </c>
      <c r="R195" s="228">
        <f>Q195*H195</f>
        <v>0.00013999999999999999</v>
      </c>
      <c r="S195" s="228">
        <v>0</v>
      </c>
      <c r="T195" s="229">
        <f>S195*H195</f>
        <v>0</v>
      </c>
      <c r="U195" s="39"/>
      <c r="V195" s="39"/>
      <c r="W195" s="39"/>
      <c r="X195" s="39"/>
      <c r="Y195" s="39"/>
      <c r="Z195" s="39"/>
      <c r="AA195" s="39"/>
      <c r="AB195" s="39"/>
      <c r="AC195" s="39"/>
      <c r="AD195" s="39"/>
      <c r="AE195" s="39"/>
      <c r="AR195" s="230" t="s">
        <v>303</v>
      </c>
      <c r="AT195" s="230" t="s">
        <v>164</v>
      </c>
      <c r="AU195" s="230" t="s">
        <v>90</v>
      </c>
      <c r="AY195" s="18" t="s">
        <v>161</v>
      </c>
      <c r="BE195" s="231">
        <f>IF(N195="základní",J195,0)</f>
        <v>0</v>
      </c>
      <c r="BF195" s="231">
        <f>IF(N195="snížená",J195,0)</f>
        <v>0</v>
      </c>
      <c r="BG195" s="231">
        <f>IF(N195="zákl. přenesená",J195,0)</f>
        <v>0</v>
      </c>
      <c r="BH195" s="231">
        <f>IF(N195="sníž. přenesená",J195,0)</f>
        <v>0</v>
      </c>
      <c r="BI195" s="231">
        <f>IF(N195="nulová",J195,0)</f>
        <v>0</v>
      </c>
      <c r="BJ195" s="18" t="s">
        <v>88</v>
      </c>
      <c r="BK195" s="231">
        <f>ROUND(I195*H195,2)</f>
        <v>0</v>
      </c>
      <c r="BL195" s="18" t="s">
        <v>303</v>
      </c>
      <c r="BM195" s="230" t="s">
        <v>1642</v>
      </c>
    </row>
    <row r="196" s="2" customFormat="1" ht="16.5" customHeight="1">
      <c r="A196" s="39"/>
      <c r="B196" s="40"/>
      <c r="C196" s="219" t="s">
        <v>618</v>
      </c>
      <c r="D196" s="219" t="s">
        <v>164</v>
      </c>
      <c r="E196" s="220" t="s">
        <v>967</v>
      </c>
      <c r="F196" s="221" t="s">
        <v>968</v>
      </c>
      <c r="G196" s="222" t="s">
        <v>256</v>
      </c>
      <c r="H196" s="223">
        <v>1</v>
      </c>
      <c r="I196" s="224"/>
      <c r="J196" s="225">
        <f>ROUND(I196*H196,2)</f>
        <v>0</v>
      </c>
      <c r="K196" s="221" t="s">
        <v>168</v>
      </c>
      <c r="L196" s="45"/>
      <c r="M196" s="226" t="s">
        <v>1</v>
      </c>
      <c r="N196" s="227" t="s">
        <v>45</v>
      </c>
      <c r="O196" s="92"/>
      <c r="P196" s="228">
        <f>O196*H196</f>
        <v>0</v>
      </c>
      <c r="Q196" s="228">
        <v>0.00024000000000000001</v>
      </c>
      <c r="R196" s="228">
        <f>Q196*H196</f>
        <v>0.00024000000000000001</v>
      </c>
      <c r="S196" s="228">
        <v>0</v>
      </c>
      <c r="T196" s="229">
        <f>S196*H196</f>
        <v>0</v>
      </c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R196" s="230" t="s">
        <v>303</v>
      </c>
      <c r="AT196" s="230" t="s">
        <v>164</v>
      </c>
      <c r="AU196" s="230" t="s">
        <v>90</v>
      </c>
      <c r="AY196" s="18" t="s">
        <v>161</v>
      </c>
      <c r="BE196" s="231">
        <f>IF(N196="základní",J196,0)</f>
        <v>0</v>
      </c>
      <c r="BF196" s="231">
        <f>IF(N196="snížená",J196,0)</f>
        <v>0</v>
      </c>
      <c r="BG196" s="231">
        <f>IF(N196="zákl. přenesená",J196,0)</f>
        <v>0</v>
      </c>
      <c r="BH196" s="231">
        <f>IF(N196="sníž. přenesená",J196,0)</f>
        <v>0</v>
      </c>
      <c r="BI196" s="231">
        <f>IF(N196="nulová",J196,0)</f>
        <v>0</v>
      </c>
      <c r="BJ196" s="18" t="s">
        <v>88</v>
      </c>
      <c r="BK196" s="231">
        <f>ROUND(I196*H196,2)</f>
        <v>0</v>
      </c>
      <c r="BL196" s="18" t="s">
        <v>303</v>
      </c>
      <c r="BM196" s="230" t="s">
        <v>1643</v>
      </c>
    </row>
    <row r="197" s="2" customFormat="1" ht="24.15" customHeight="1">
      <c r="A197" s="39"/>
      <c r="B197" s="40"/>
      <c r="C197" s="219" t="s">
        <v>622</v>
      </c>
      <c r="D197" s="219" t="s">
        <v>164</v>
      </c>
      <c r="E197" s="220" t="s">
        <v>970</v>
      </c>
      <c r="F197" s="221" t="s">
        <v>971</v>
      </c>
      <c r="G197" s="222" t="s">
        <v>362</v>
      </c>
      <c r="H197" s="283"/>
      <c r="I197" s="224"/>
      <c r="J197" s="225">
        <f>ROUND(I197*H197,2)</f>
        <v>0</v>
      </c>
      <c r="K197" s="221" t="s">
        <v>168</v>
      </c>
      <c r="L197" s="45"/>
      <c r="M197" s="226" t="s">
        <v>1</v>
      </c>
      <c r="N197" s="227" t="s">
        <v>45</v>
      </c>
      <c r="O197" s="92"/>
      <c r="P197" s="228">
        <f>O197*H197</f>
        <v>0</v>
      </c>
      <c r="Q197" s="228">
        <v>0</v>
      </c>
      <c r="R197" s="228">
        <f>Q197*H197</f>
        <v>0</v>
      </c>
      <c r="S197" s="228">
        <v>0</v>
      </c>
      <c r="T197" s="229">
        <f>S197*H197</f>
        <v>0</v>
      </c>
      <c r="U197" s="39"/>
      <c r="V197" s="39"/>
      <c r="W197" s="39"/>
      <c r="X197" s="39"/>
      <c r="Y197" s="39"/>
      <c r="Z197" s="39"/>
      <c r="AA197" s="39"/>
      <c r="AB197" s="39"/>
      <c r="AC197" s="39"/>
      <c r="AD197" s="39"/>
      <c r="AE197" s="39"/>
      <c r="AR197" s="230" t="s">
        <v>303</v>
      </c>
      <c r="AT197" s="230" t="s">
        <v>164</v>
      </c>
      <c r="AU197" s="230" t="s">
        <v>90</v>
      </c>
      <c r="AY197" s="18" t="s">
        <v>161</v>
      </c>
      <c r="BE197" s="231">
        <f>IF(N197="základní",J197,0)</f>
        <v>0</v>
      </c>
      <c r="BF197" s="231">
        <f>IF(N197="snížená",J197,0)</f>
        <v>0</v>
      </c>
      <c r="BG197" s="231">
        <f>IF(N197="zákl. přenesená",J197,0)</f>
        <v>0</v>
      </c>
      <c r="BH197" s="231">
        <f>IF(N197="sníž. přenesená",J197,0)</f>
        <v>0</v>
      </c>
      <c r="BI197" s="231">
        <f>IF(N197="nulová",J197,0)</f>
        <v>0</v>
      </c>
      <c r="BJ197" s="18" t="s">
        <v>88</v>
      </c>
      <c r="BK197" s="231">
        <f>ROUND(I197*H197,2)</f>
        <v>0</v>
      </c>
      <c r="BL197" s="18" t="s">
        <v>303</v>
      </c>
      <c r="BM197" s="230" t="s">
        <v>1644</v>
      </c>
    </row>
    <row r="198" s="2" customFormat="1" ht="33" customHeight="1">
      <c r="A198" s="39"/>
      <c r="B198" s="40"/>
      <c r="C198" s="219" t="s">
        <v>629</v>
      </c>
      <c r="D198" s="219" t="s">
        <v>164</v>
      </c>
      <c r="E198" s="220" t="s">
        <v>973</v>
      </c>
      <c r="F198" s="221" t="s">
        <v>974</v>
      </c>
      <c r="G198" s="222" t="s">
        <v>362</v>
      </c>
      <c r="H198" s="283"/>
      <c r="I198" s="224"/>
      <c r="J198" s="225">
        <f>ROUND(I198*H198,2)</f>
        <v>0</v>
      </c>
      <c r="K198" s="221" t="s">
        <v>168</v>
      </c>
      <c r="L198" s="45"/>
      <c r="M198" s="226" t="s">
        <v>1</v>
      </c>
      <c r="N198" s="227" t="s">
        <v>45</v>
      </c>
      <c r="O198" s="92"/>
      <c r="P198" s="228">
        <f>O198*H198</f>
        <v>0</v>
      </c>
      <c r="Q198" s="228">
        <v>0</v>
      </c>
      <c r="R198" s="228">
        <f>Q198*H198</f>
        <v>0</v>
      </c>
      <c r="S198" s="228">
        <v>0</v>
      </c>
      <c r="T198" s="229">
        <f>S198*H198</f>
        <v>0</v>
      </c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R198" s="230" t="s">
        <v>303</v>
      </c>
      <c r="AT198" s="230" t="s">
        <v>164</v>
      </c>
      <c r="AU198" s="230" t="s">
        <v>90</v>
      </c>
      <c r="AY198" s="18" t="s">
        <v>161</v>
      </c>
      <c r="BE198" s="231">
        <f>IF(N198="základní",J198,0)</f>
        <v>0</v>
      </c>
      <c r="BF198" s="231">
        <f>IF(N198="snížená",J198,0)</f>
        <v>0</v>
      </c>
      <c r="BG198" s="231">
        <f>IF(N198="zákl. přenesená",J198,0)</f>
        <v>0</v>
      </c>
      <c r="BH198" s="231">
        <f>IF(N198="sníž. přenesená",J198,0)</f>
        <v>0</v>
      </c>
      <c r="BI198" s="231">
        <f>IF(N198="nulová",J198,0)</f>
        <v>0</v>
      </c>
      <c r="BJ198" s="18" t="s">
        <v>88</v>
      </c>
      <c r="BK198" s="231">
        <f>ROUND(I198*H198,2)</f>
        <v>0</v>
      </c>
      <c r="BL198" s="18" t="s">
        <v>303</v>
      </c>
      <c r="BM198" s="230" t="s">
        <v>1645</v>
      </c>
    </row>
    <row r="199" s="13" customFormat="1">
      <c r="A199" s="13"/>
      <c r="B199" s="241"/>
      <c r="C199" s="242"/>
      <c r="D199" s="232" t="s">
        <v>250</v>
      </c>
      <c r="E199" s="242"/>
      <c r="F199" s="244" t="s">
        <v>1646</v>
      </c>
      <c r="G199" s="242"/>
      <c r="H199" s="245">
        <v>376.35000000000002</v>
      </c>
      <c r="I199" s="246"/>
      <c r="J199" s="242"/>
      <c r="K199" s="242"/>
      <c r="L199" s="247"/>
      <c r="M199" s="248"/>
      <c r="N199" s="249"/>
      <c r="O199" s="249"/>
      <c r="P199" s="249"/>
      <c r="Q199" s="249"/>
      <c r="R199" s="249"/>
      <c r="S199" s="249"/>
      <c r="T199" s="250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T199" s="251" t="s">
        <v>250</v>
      </c>
      <c r="AU199" s="251" t="s">
        <v>90</v>
      </c>
      <c r="AV199" s="13" t="s">
        <v>90</v>
      </c>
      <c r="AW199" s="13" t="s">
        <v>4</v>
      </c>
      <c r="AX199" s="13" t="s">
        <v>88</v>
      </c>
      <c r="AY199" s="251" t="s">
        <v>161</v>
      </c>
    </row>
    <row r="200" s="12" customFormat="1" ht="22.8" customHeight="1">
      <c r="A200" s="12"/>
      <c r="B200" s="203"/>
      <c r="C200" s="204"/>
      <c r="D200" s="205" t="s">
        <v>79</v>
      </c>
      <c r="E200" s="217" t="s">
        <v>977</v>
      </c>
      <c r="F200" s="217" t="s">
        <v>978</v>
      </c>
      <c r="G200" s="204"/>
      <c r="H200" s="204"/>
      <c r="I200" s="207"/>
      <c r="J200" s="218">
        <f>BK200</f>
        <v>0</v>
      </c>
      <c r="K200" s="204"/>
      <c r="L200" s="209"/>
      <c r="M200" s="210"/>
      <c r="N200" s="211"/>
      <c r="O200" s="211"/>
      <c r="P200" s="212">
        <f>SUM(P201:P205)</f>
        <v>0</v>
      </c>
      <c r="Q200" s="211"/>
      <c r="R200" s="212">
        <f>SUM(R201:R205)</f>
        <v>0.00063999999999999994</v>
      </c>
      <c r="S200" s="211"/>
      <c r="T200" s="213">
        <f>SUM(T201:T205)</f>
        <v>0</v>
      </c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R200" s="214" t="s">
        <v>90</v>
      </c>
      <c r="AT200" s="215" t="s">
        <v>79</v>
      </c>
      <c r="AU200" s="215" t="s">
        <v>88</v>
      </c>
      <c r="AY200" s="214" t="s">
        <v>161</v>
      </c>
      <c r="BK200" s="216">
        <f>SUM(BK201:BK205)</f>
        <v>0</v>
      </c>
    </row>
    <row r="201" s="2" customFormat="1" ht="33" customHeight="1">
      <c r="A201" s="39"/>
      <c r="B201" s="40"/>
      <c r="C201" s="219" t="s">
        <v>631</v>
      </c>
      <c r="D201" s="219" t="s">
        <v>164</v>
      </c>
      <c r="E201" s="220" t="s">
        <v>979</v>
      </c>
      <c r="F201" s="221" t="s">
        <v>980</v>
      </c>
      <c r="G201" s="222" t="s">
        <v>256</v>
      </c>
      <c r="H201" s="223">
        <v>2</v>
      </c>
      <c r="I201" s="224"/>
      <c r="J201" s="225">
        <f>ROUND(I201*H201,2)</f>
        <v>0</v>
      </c>
      <c r="K201" s="221" t="s">
        <v>168</v>
      </c>
      <c r="L201" s="45"/>
      <c r="M201" s="226" t="s">
        <v>1</v>
      </c>
      <c r="N201" s="227" t="s">
        <v>45</v>
      </c>
      <c r="O201" s="92"/>
      <c r="P201" s="228">
        <f>O201*H201</f>
        <v>0</v>
      </c>
      <c r="Q201" s="228">
        <v>0.00025000000000000001</v>
      </c>
      <c r="R201" s="228">
        <f>Q201*H201</f>
        <v>0.00050000000000000001</v>
      </c>
      <c r="S201" s="228">
        <v>0</v>
      </c>
      <c r="T201" s="229">
        <f>S201*H201</f>
        <v>0</v>
      </c>
      <c r="U201" s="39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R201" s="230" t="s">
        <v>303</v>
      </c>
      <c r="AT201" s="230" t="s">
        <v>164</v>
      </c>
      <c r="AU201" s="230" t="s">
        <v>90</v>
      </c>
      <c r="AY201" s="18" t="s">
        <v>161</v>
      </c>
      <c r="BE201" s="231">
        <f>IF(N201="základní",J201,0)</f>
        <v>0</v>
      </c>
      <c r="BF201" s="231">
        <f>IF(N201="snížená",J201,0)</f>
        <v>0</v>
      </c>
      <c r="BG201" s="231">
        <f>IF(N201="zákl. přenesená",J201,0)</f>
        <v>0</v>
      </c>
      <c r="BH201" s="231">
        <f>IF(N201="sníž. přenesená",J201,0)</f>
        <v>0</v>
      </c>
      <c r="BI201" s="231">
        <f>IF(N201="nulová",J201,0)</f>
        <v>0</v>
      </c>
      <c r="BJ201" s="18" t="s">
        <v>88</v>
      </c>
      <c r="BK201" s="231">
        <f>ROUND(I201*H201,2)</f>
        <v>0</v>
      </c>
      <c r="BL201" s="18" t="s">
        <v>303</v>
      </c>
      <c r="BM201" s="230" t="s">
        <v>1647</v>
      </c>
    </row>
    <row r="202" s="2" customFormat="1" ht="33" customHeight="1">
      <c r="A202" s="39"/>
      <c r="B202" s="40"/>
      <c r="C202" s="219" t="s">
        <v>636</v>
      </c>
      <c r="D202" s="219" t="s">
        <v>164</v>
      </c>
      <c r="E202" s="220" t="s">
        <v>982</v>
      </c>
      <c r="F202" s="221" t="s">
        <v>983</v>
      </c>
      <c r="G202" s="222" t="s">
        <v>256</v>
      </c>
      <c r="H202" s="223">
        <v>1</v>
      </c>
      <c r="I202" s="224"/>
      <c r="J202" s="225">
        <f>ROUND(I202*H202,2)</f>
        <v>0</v>
      </c>
      <c r="K202" s="221" t="s">
        <v>168</v>
      </c>
      <c r="L202" s="45"/>
      <c r="M202" s="226" t="s">
        <v>1</v>
      </c>
      <c r="N202" s="227" t="s">
        <v>45</v>
      </c>
      <c r="O202" s="92"/>
      <c r="P202" s="228">
        <f>O202*H202</f>
        <v>0</v>
      </c>
      <c r="Q202" s="228">
        <v>0.00013999999999999999</v>
      </c>
      <c r="R202" s="228">
        <f>Q202*H202</f>
        <v>0.00013999999999999999</v>
      </c>
      <c r="S202" s="228">
        <v>0</v>
      </c>
      <c r="T202" s="229">
        <f>S202*H202</f>
        <v>0</v>
      </c>
      <c r="U202" s="39"/>
      <c r="V202" s="39"/>
      <c r="W202" s="39"/>
      <c r="X202" s="39"/>
      <c r="Y202" s="39"/>
      <c r="Z202" s="39"/>
      <c r="AA202" s="39"/>
      <c r="AB202" s="39"/>
      <c r="AC202" s="39"/>
      <c r="AD202" s="39"/>
      <c r="AE202" s="39"/>
      <c r="AR202" s="230" t="s">
        <v>303</v>
      </c>
      <c r="AT202" s="230" t="s">
        <v>164</v>
      </c>
      <c r="AU202" s="230" t="s">
        <v>90</v>
      </c>
      <c r="AY202" s="18" t="s">
        <v>161</v>
      </c>
      <c r="BE202" s="231">
        <f>IF(N202="základní",J202,0)</f>
        <v>0</v>
      </c>
      <c r="BF202" s="231">
        <f>IF(N202="snížená",J202,0)</f>
        <v>0</v>
      </c>
      <c r="BG202" s="231">
        <f>IF(N202="zákl. přenesená",J202,0)</f>
        <v>0</v>
      </c>
      <c r="BH202" s="231">
        <f>IF(N202="sníž. přenesená",J202,0)</f>
        <v>0</v>
      </c>
      <c r="BI202" s="231">
        <f>IF(N202="nulová",J202,0)</f>
        <v>0</v>
      </c>
      <c r="BJ202" s="18" t="s">
        <v>88</v>
      </c>
      <c r="BK202" s="231">
        <f>ROUND(I202*H202,2)</f>
        <v>0</v>
      </c>
      <c r="BL202" s="18" t="s">
        <v>303</v>
      </c>
      <c r="BM202" s="230" t="s">
        <v>1648</v>
      </c>
    </row>
    <row r="203" s="2" customFormat="1" ht="24.15" customHeight="1">
      <c r="A203" s="39"/>
      <c r="B203" s="40"/>
      <c r="C203" s="219" t="s">
        <v>640</v>
      </c>
      <c r="D203" s="219" t="s">
        <v>164</v>
      </c>
      <c r="E203" s="220" t="s">
        <v>985</v>
      </c>
      <c r="F203" s="221" t="s">
        <v>986</v>
      </c>
      <c r="G203" s="222" t="s">
        <v>362</v>
      </c>
      <c r="H203" s="283"/>
      <c r="I203" s="224"/>
      <c r="J203" s="225">
        <f>ROUND(I203*H203,2)</f>
        <v>0</v>
      </c>
      <c r="K203" s="221" t="s">
        <v>168</v>
      </c>
      <c r="L203" s="45"/>
      <c r="M203" s="226" t="s">
        <v>1</v>
      </c>
      <c r="N203" s="227" t="s">
        <v>45</v>
      </c>
      <c r="O203" s="92"/>
      <c r="P203" s="228">
        <f>O203*H203</f>
        <v>0</v>
      </c>
      <c r="Q203" s="228">
        <v>0</v>
      </c>
      <c r="R203" s="228">
        <f>Q203*H203</f>
        <v>0</v>
      </c>
      <c r="S203" s="228">
        <v>0</v>
      </c>
      <c r="T203" s="229">
        <f>S203*H203</f>
        <v>0</v>
      </c>
      <c r="U203" s="39"/>
      <c r="V203" s="39"/>
      <c r="W203" s="39"/>
      <c r="X203" s="39"/>
      <c r="Y203" s="39"/>
      <c r="Z203" s="39"/>
      <c r="AA203" s="39"/>
      <c r="AB203" s="39"/>
      <c r="AC203" s="39"/>
      <c r="AD203" s="39"/>
      <c r="AE203" s="39"/>
      <c r="AR203" s="230" t="s">
        <v>303</v>
      </c>
      <c r="AT203" s="230" t="s">
        <v>164</v>
      </c>
      <c r="AU203" s="230" t="s">
        <v>90</v>
      </c>
      <c r="AY203" s="18" t="s">
        <v>161</v>
      </c>
      <c r="BE203" s="231">
        <f>IF(N203="základní",J203,0)</f>
        <v>0</v>
      </c>
      <c r="BF203" s="231">
        <f>IF(N203="snížená",J203,0)</f>
        <v>0</v>
      </c>
      <c r="BG203" s="231">
        <f>IF(N203="zákl. přenesená",J203,0)</f>
        <v>0</v>
      </c>
      <c r="BH203" s="231">
        <f>IF(N203="sníž. přenesená",J203,0)</f>
        <v>0</v>
      </c>
      <c r="BI203" s="231">
        <f>IF(N203="nulová",J203,0)</f>
        <v>0</v>
      </c>
      <c r="BJ203" s="18" t="s">
        <v>88</v>
      </c>
      <c r="BK203" s="231">
        <f>ROUND(I203*H203,2)</f>
        <v>0</v>
      </c>
      <c r="BL203" s="18" t="s">
        <v>303</v>
      </c>
      <c r="BM203" s="230" t="s">
        <v>1649</v>
      </c>
    </row>
    <row r="204" s="2" customFormat="1" ht="33" customHeight="1">
      <c r="A204" s="39"/>
      <c r="B204" s="40"/>
      <c r="C204" s="219" t="s">
        <v>644</v>
      </c>
      <c r="D204" s="219" t="s">
        <v>164</v>
      </c>
      <c r="E204" s="220" t="s">
        <v>988</v>
      </c>
      <c r="F204" s="221" t="s">
        <v>989</v>
      </c>
      <c r="G204" s="222" t="s">
        <v>362</v>
      </c>
      <c r="H204" s="283"/>
      <c r="I204" s="224"/>
      <c r="J204" s="225">
        <f>ROUND(I204*H204,2)</f>
        <v>0</v>
      </c>
      <c r="K204" s="221" t="s">
        <v>168</v>
      </c>
      <c r="L204" s="45"/>
      <c r="M204" s="226" t="s">
        <v>1</v>
      </c>
      <c r="N204" s="227" t="s">
        <v>45</v>
      </c>
      <c r="O204" s="92"/>
      <c r="P204" s="228">
        <f>O204*H204</f>
        <v>0</v>
      </c>
      <c r="Q204" s="228">
        <v>0</v>
      </c>
      <c r="R204" s="228">
        <f>Q204*H204</f>
        <v>0</v>
      </c>
      <c r="S204" s="228">
        <v>0</v>
      </c>
      <c r="T204" s="229">
        <f>S204*H204</f>
        <v>0</v>
      </c>
      <c r="U204" s="39"/>
      <c r="V204" s="39"/>
      <c r="W204" s="39"/>
      <c r="X204" s="39"/>
      <c r="Y204" s="39"/>
      <c r="Z204" s="39"/>
      <c r="AA204" s="39"/>
      <c r="AB204" s="39"/>
      <c r="AC204" s="39"/>
      <c r="AD204" s="39"/>
      <c r="AE204" s="39"/>
      <c r="AR204" s="230" t="s">
        <v>303</v>
      </c>
      <c r="AT204" s="230" t="s">
        <v>164</v>
      </c>
      <c r="AU204" s="230" t="s">
        <v>90</v>
      </c>
      <c r="AY204" s="18" t="s">
        <v>161</v>
      </c>
      <c r="BE204" s="231">
        <f>IF(N204="základní",J204,0)</f>
        <v>0</v>
      </c>
      <c r="BF204" s="231">
        <f>IF(N204="snížená",J204,0)</f>
        <v>0</v>
      </c>
      <c r="BG204" s="231">
        <f>IF(N204="zákl. přenesená",J204,0)</f>
        <v>0</v>
      </c>
      <c r="BH204" s="231">
        <f>IF(N204="sníž. přenesená",J204,0)</f>
        <v>0</v>
      </c>
      <c r="BI204" s="231">
        <f>IF(N204="nulová",J204,0)</f>
        <v>0</v>
      </c>
      <c r="BJ204" s="18" t="s">
        <v>88</v>
      </c>
      <c r="BK204" s="231">
        <f>ROUND(I204*H204,2)</f>
        <v>0</v>
      </c>
      <c r="BL204" s="18" t="s">
        <v>303</v>
      </c>
      <c r="BM204" s="230" t="s">
        <v>1650</v>
      </c>
    </row>
    <row r="205" s="13" customFormat="1">
      <c r="A205" s="13"/>
      <c r="B205" s="241"/>
      <c r="C205" s="242"/>
      <c r="D205" s="232" t="s">
        <v>250</v>
      </c>
      <c r="E205" s="242"/>
      <c r="F205" s="244" t="s">
        <v>991</v>
      </c>
      <c r="G205" s="242"/>
      <c r="H205" s="245">
        <v>67.799999999999997</v>
      </c>
      <c r="I205" s="246"/>
      <c r="J205" s="242"/>
      <c r="K205" s="242"/>
      <c r="L205" s="247"/>
      <c r="M205" s="248"/>
      <c r="N205" s="249"/>
      <c r="O205" s="249"/>
      <c r="P205" s="249"/>
      <c r="Q205" s="249"/>
      <c r="R205" s="249"/>
      <c r="S205" s="249"/>
      <c r="T205" s="250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T205" s="251" t="s">
        <v>250</v>
      </c>
      <c r="AU205" s="251" t="s">
        <v>90</v>
      </c>
      <c r="AV205" s="13" t="s">
        <v>90</v>
      </c>
      <c r="AW205" s="13" t="s">
        <v>4</v>
      </c>
      <c r="AX205" s="13" t="s">
        <v>88</v>
      </c>
      <c r="AY205" s="251" t="s">
        <v>161</v>
      </c>
    </row>
    <row r="206" s="12" customFormat="1" ht="22.8" customHeight="1">
      <c r="A206" s="12"/>
      <c r="B206" s="203"/>
      <c r="C206" s="204"/>
      <c r="D206" s="205" t="s">
        <v>79</v>
      </c>
      <c r="E206" s="217" t="s">
        <v>992</v>
      </c>
      <c r="F206" s="217" t="s">
        <v>993</v>
      </c>
      <c r="G206" s="204"/>
      <c r="H206" s="204"/>
      <c r="I206" s="207"/>
      <c r="J206" s="218">
        <f>BK206</f>
        <v>0</v>
      </c>
      <c r="K206" s="204"/>
      <c r="L206" s="209"/>
      <c r="M206" s="210"/>
      <c r="N206" s="211"/>
      <c r="O206" s="211"/>
      <c r="P206" s="212">
        <f>SUM(P207:P225)</f>
        <v>0</v>
      </c>
      <c r="Q206" s="211"/>
      <c r="R206" s="212">
        <f>SUM(R207:R225)</f>
        <v>0.12583024999999998</v>
      </c>
      <c r="S206" s="211"/>
      <c r="T206" s="213">
        <f>SUM(T207:T225)</f>
        <v>0.037125000000000005</v>
      </c>
      <c r="U206" s="12"/>
      <c r="V206" s="12"/>
      <c r="W206" s="12"/>
      <c r="X206" s="12"/>
      <c r="Y206" s="12"/>
      <c r="Z206" s="12"/>
      <c r="AA206" s="12"/>
      <c r="AB206" s="12"/>
      <c r="AC206" s="12"/>
      <c r="AD206" s="12"/>
      <c r="AE206" s="12"/>
      <c r="AR206" s="214" t="s">
        <v>90</v>
      </c>
      <c r="AT206" s="215" t="s">
        <v>79</v>
      </c>
      <c r="AU206" s="215" t="s">
        <v>88</v>
      </c>
      <c r="AY206" s="214" t="s">
        <v>161</v>
      </c>
      <c r="BK206" s="216">
        <f>SUM(BK207:BK225)</f>
        <v>0</v>
      </c>
    </row>
    <row r="207" s="2" customFormat="1" ht="24.15" customHeight="1">
      <c r="A207" s="39"/>
      <c r="B207" s="40"/>
      <c r="C207" s="219" t="s">
        <v>648</v>
      </c>
      <c r="D207" s="219" t="s">
        <v>164</v>
      </c>
      <c r="E207" s="220" t="s">
        <v>994</v>
      </c>
      <c r="F207" s="221" t="s">
        <v>995</v>
      </c>
      <c r="G207" s="222" t="s">
        <v>248</v>
      </c>
      <c r="H207" s="223">
        <v>3.6749999999999998</v>
      </c>
      <c r="I207" s="224"/>
      <c r="J207" s="225">
        <f>ROUND(I207*H207,2)</f>
        <v>0</v>
      </c>
      <c r="K207" s="221" t="s">
        <v>168</v>
      </c>
      <c r="L207" s="45"/>
      <c r="M207" s="226" t="s">
        <v>1</v>
      </c>
      <c r="N207" s="227" t="s">
        <v>45</v>
      </c>
      <c r="O207" s="92"/>
      <c r="P207" s="228">
        <f>O207*H207</f>
        <v>0</v>
      </c>
      <c r="Q207" s="228">
        <v>0.025069999999999999</v>
      </c>
      <c r="R207" s="228">
        <f>Q207*H207</f>
        <v>0.092132249999999985</v>
      </c>
      <c r="S207" s="228">
        <v>0</v>
      </c>
      <c r="T207" s="229">
        <f>S207*H207</f>
        <v>0</v>
      </c>
      <c r="U207" s="39"/>
      <c r="V207" s="39"/>
      <c r="W207" s="39"/>
      <c r="X207" s="39"/>
      <c r="Y207" s="39"/>
      <c r="Z207" s="39"/>
      <c r="AA207" s="39"/>
      <c r="AB207" s="39"/>
      <c r="AC207" s="39"/>
      <c r="AD207" s="39"/>
      <c r="AE207" s="39"/>
      <c r="AR207" s="230" t="s">
        <v>303</v>
      </c>
      <c r="AT207" s="230" t="s">
        <v>164</v>
      </c>
      <c r="AU207" s="230" t="s">
        <v>90</v>
      </c>
      <c r="AY207" s="18" t="s">
        <v>161</v>
      </c>
      <c r="BE207" s="231">
        <f>IF(N207="základní",J207,0)</f>
        <v>0</v>
      </c>
      <c r="BF207" s="231">
        <f>IF(N207="snížená",J207,0)</f>
        <v>0</v>
      </c>
      <c r="BG207" s="231">
        <f>IF(N207="zákl. přenesená",J207,0)</f>
        <v>0</v>
      </c>
      <c r="BH207" s="231">
        <f>IF(N207="sníž. přenesená",J207,0)</f>
        <v>0</v>
      </c>
      <c r="BI207" s="231">
        <f>IF(N207="nulová",J207,0)</f>
        <v>0</v>
      </c>
      <c r="BJ207" s="18" t="s">
        <v>88</v>
      </c>
      <c r="BK207" s="231">
        <f>ROUND(I207*H207,2)</f>
        <v>0</v>
      </c>
      <c r="BL207" s="18" t="s">
        <v>303</v>
      </c>
      <c r="BM207" s="230" t="s">
        <v>1651</v>
      </c>
    </row>
    <row r="208" s="2" customFormat="1">
      <c r="A208" s="39"/>
      <c r="B208" s="40"/>
      <c r="C208" s="41"/>
      <c r="D208" s="232" t="s">
        <v>171</v>
      </c>
      <c r="E208" s="41"/>
      <c r="F208" s="233" t="s">
        <v>997</v>
      </c>
      <c r="G208" s="41"/>
      <c r="H208" s="41"/>
      <c r="I208" s="234"/>
      <c r="J208" s="41"/>
      <c r="K208" s="41"/>
      <c r="L208" s="45"/>
      <c r="M208" s="235"/>
      <c r="N208" s="236"/>
      <c r="O208" s="92"/>
      <c r="P208" s="92"/>
      <c r="Q208" s="92"/>
      <c r="R208" s="92"/>
      <c r="S208" s="92"/>
      <c r="T208" s="93"/>
      <c r="U208" s="39"/>
      <c r="V208" s="39"/>
      <c r="W208" s="39"/>
      <c r="X208" s="39"/>
      <c r="Y208" s="39"/>
      <c r="Z208" s="39"/>
      <c r="AA208" s="39"/>
      <c r="AB208" s="39"/>
      <c r="AC208" s="39"/>
      <c r="AD208" s="39"/>
      <c r="AE208" s="39"/>
      <c r="AT208" s="18" t="s">
        <v>171</v>
      </c>
      <c r="AU208" s="18" t="s">
        <v>90</v>
      </c>
    </row>
    <row r="209" s="13" customFormat="1">
      <c r="A209" s="13"/>
      <c r="B209" s="241"/>
      <c r="C209" s="242"/>
      <c r="D209" s="232" t="s">
        <v>250</v>
      </c>
      <c r="E209" s="243" t="s">
        <v>1</v>
      </c>
      <c r="F209" s="244" t="s">
        <v>1338</v>
      </c>
      <c r="G209" s="242"/>
      <c r="H209" s="245">
        <v>3.6749999999999998</v>
      </c>
      <c r="I209" s="246"/>
      <c r="J209" s="242"/>
      <c r="K209" s="242"/>
      <c r="L209" s="247"/>
      <c r="M209" s="248"/>
      <c r="N209" s="249"/>
      <c r="O209" s="249"/>
      <c r="P209" s="249"/>
      <c r="Q209" s="249"/>
      <c r="R209" s="249"/>
      <c r="S209" s="249"/>
      <c r="T209" s="250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T209" s="251" t="s">
        <v>250</v>
      </c>
      <c r="AU209" s="251" t="s">
        <v>90</v>
      </c>
      <c r="AV209" s="13" t="s">
        <v>90</v>
      </c>
      <c r="AW209" s="13" t="s">
        <v>36</v>
      </c>
      <c r="AX209" s="13" t="s">
        <v>80</v>
      </c>
      <c r="AY209" s="251" t="s">
        <v>161</v>
      </c>
    </row>
    <row r="210" s="14" customFormat="1">
      <c r="A210" s="14"/>
      <c r="B210" s="252"/>
      <c r="C210" s="253"/>
      <c r="D210" s="232" t="s">
        <v>250</v>
      </c>
      <c r="E210" s="254" t="s">
        <v>1</v>
      </c>
      <c r="F210" s="255" t="s">
        <v>253</v>
      </c>
      <c r="G210" s="253"/>
      <c r="H210" s="256">
        <v>3.6749999999999998</v>
      </c>
      <c r="I210" s="257"/>
      <c r="J210" s="253"/>
      <c r="K210" s="253"/>
      <c r="L210" s="258"/>
      <c r="M210" s="259"/>
      <c r="N210" s="260"/>
      <c r="O210" s="260"/>
      <c r="P210" s="260"/>
      <c r="Q210" s="260"/>
      <c r="R210" s="260"/>
      <c r="S210" s="260"/>
      <c r="T210" s="261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T210" s="262" t="s">
        <v>250</v>
      </c>
      <c r="AU210" s="262" t="s">
        <v>90</v>
      </c>
      <c r="AV210" s="14" t="s">
        <v>184</v>
      </c>
      <c r="AW210" s="14" t="s">
        <v>36</v>
      </c>
      <c r="AX210" s="14" t="s">
        <v>88</v>
      </c>
      <c r="AY210" s="262" t="s">
        <v>161</v>
      </c>
    </row>
    <row r="211" s="2" customFormat="1" ht="16.5" customHeight="1">
      <c r="A211" s="39"/>
      <c r="B211" s="40"/>
      <c r="C211" s="219" t="s">
        <v>655</v>
      </c>
      <c r="D211" s="219" t="s">
        <v>164</v>
      </c>
      <c r="E211" s="220" t="s">
        <v>999</v>
      </c>
      <c r="F211" s="221" t="s">
        <v>1000</v>
      </c>
      <c r="G211" s="222" t="s">
        <v>441</v>
      </c>
      <c r="H211" s="223">
        <v>6</v>
      </c>
      <c r="I211" s="224"/>
      <c r="J211" s="225">
        <f>ROUND(I211*H211,2)</f>
        <v>0</v>
      </c>
      <c r="K211" s="221" t="s">
        <v>168</v>
      </c>
      <c r="L211" s="45"/>
      <c r="M211" s="226" t="s">
        <v>1</v>
      </c>
      <c r="N211" s="227" t="s">
        <v>45</v>
      </c>
      <c r="O211" s="92"/>
      <c r="P211" s="228">
        <f>O211*H211</f>
        <v>0</v>
      </c>
      <c r="Q211" s="228">
        <v>0.00051999999999999995</v>
      </c>
      <c r="R211" s="228">
        <f>Q211*H211</f>
        <v>0.0031199999999999995</v>
      </c>
      <c r="S211" s="228">
        <v>0</v>
      </c>
      <c r="T211" s="229">
        <f>S211*H211</f>
        <v>0</v>
      </c>
      <c r="U211" s="39"/>
      <c r="V211" s="39"/>
      <c r="W211" s="39"/>
      <c r="X211" s="39"/>
      <c r="Y211" s="39"/>
      <c r="Z211" s="39"/>
      <c r="AA211" s="39"/>
      <c r="AB211" s="39"/>
      <c r="AC211" s="39"/>
      <c r="AD211" s="39"/>
      <c r="AE211" s="39"/>
      <c r="AR211" s="230" t="s">
        <v>303</v>
      </c>
      <c r="AT211" s="230" t="s">
        <v>164</v>
      </c>
      <c r="AU211" s="230" t="s">
        <v>90</v>
      </c>
      <c r="AY211" s="18" t="s">
        <v>161</v>
      </c>
      <c r="BE211" s="231">
        <f>IF(N211="základní",J211,0)</f>
        <v>0</v>
      </c>
      <c r="BF211" s="231">
        <f>IF(N211="snížená",J211,0)</f>
        <v>0</v>
      </c>
      <c r="BG211" s="231">
        <f>IF(N211="zákl. přenesená",J211,0)</f>
        <v>0</v>
      </c>
      <c r="BH211" s="231">
        <f>IF(N211="sníž. přenesená",J211,0)</f>
        <v>0</v>
      </c>
      <c r="BI211" s="231">
        <f>IF(N211="nulová",J211,0)</f>
        <v>0</v>
      </c>
      <c r="BJ211" s="18" t="s">
        <v>88</v>
      </c>
      <c r="BK211" s="231">
        <f>ROUND(I211*H211,2)</f>
        <v>0</v>
      </c>
      <c r="BL211" s="18" t="s">
        <v>303</v>
      </c>
      <c r="BM211" s="230" t="s">
        <v>1652</v>
      </c>
    </row>
    <row r="212" s="2" customFormat="1" ht="16.5" customHeight="1">
      <c r="A212" s="39"/>
      <c r="B212" s="40"/>
      <c r="C212" s="219" t="s">
        <v>660</v>
      </c>
      <c r="D212" s="219" t="s">
        <v>164</v>
      </c>
      <c r="E212" s="220" t="s">
        <v>1002</v>
      </c>
      <c r="F212" s="221" t="s">
        <v>1003</v>
      </c>
      <c r="G212" s="222" t="s">
        <v>441</v>
      </c>
      <c r="H212" s="223">
        <v>3</v>
      </c>
      <c r="I212" s="224"/>
      <c r="J212" s="225">
        <f>ROUND(I212*H212,2)</f>
        <v>0</v>
      </c>
      <c r="K212" s="221" t="s">
        <v>168</v>
      </c>
      <c r="L212" s="45"/>
      <c r="M212" s="226" t="s">
        <v>1</v>
      </c>
      <c r="N212" s="227" t="s">
        <v>45</v>
      </c>
      <c r="O212" s="92"/>
      <c r="P212" s="228">
        <f>O212*H212</f>
        <v>0</v>
      </c>
      <c r="Q212" s="228">
        <v>0.00091</v>
      </c>
      <c r="R212" s="228">
        <f>Q212*H212</f>
        <v>0.0027299999999999998</v>
      </c>
      <c r="S212" s="228">
        <v>0</v>
      </c>
      <c r="T212" s="229">
        <f>S212*H212</f>
        <v>0</v>
      </c>
      <c r="U212" s="39"/>
      <c r="V212" s="39"/>
      <c r="W212" s="39"/>
      <c r="X212" s="39"/>
      <c r="Y212" s="39"/>
      <c r="Z212" s="39"/>
      <c r="AA212" s="39"/>
      <c r="AB212" s="39"/>
      <c r="AC212" s="39"/>
      <c r="AD212" s="39"/>
      <c r="AE212" s="39"/>
      <c r="AR212" s="230" t="s">
        <v>303</v>
      </c>
      <c r="AT212" s="230" t="s">
        <v>164</v>
      </c>
      <c r="AU212" s="230" t="s">
        <v>90</v>
      </c>
      <c r="AY212" s="18" t="s">
        <v>161</v>
      </c>
      <c r="BE212" s="231">
        <f>IF(N212="základní",J212,0)</f>
        <v>0</v>
      </c>
      <c r="BF212" s="231">
        <f>IF(N212="snížená",J212,0)</f>
        <v>0</v>
      </c>
      <c r="BG212" s="231">
        <f>IF(N212="zákl. přenesená",J212,0)</f>
        <v>0</v>
      </c>
      <c r="BH212" s="231">
        <f>IF(N212="sníž. přenesená",J212,0)</f>
        <v>0</v>
      </c>
      <c r="BI212" s="231">
        <f>IF(N212="nulová",J212,0)</f>
        <v>0</v>
      </c>
      <c r="BJ212" s="18" t="s">
        <v>88</v>
      </c>
      <c r="BK212" s="231">
        <f>ROUND(I212*H212,2)</f>
        <v>0</v>
      </c>
      <c r="BL212" s="18" t="s">
        <v>303</v>
      </c>
      <c r="BM212" s="230" t="s">
        <v>1653</v>
      </c>
    </row>
    <row r="213" s="2" customFormat="1" ht="16.5" customHeight="1">
      <c r="A213" s="39"/>
      <c r="B213" s="40"/>
      <c r="C213" s="219" t="s">
        <v>664</v>
      </c>
      <c r="D213" s="219" t="s">
        <v>164</v>
      </c>
      <c r="E213" s="220" t="s">
        <v>1005</v>
      </c>
      <c r="F213" s="221" t="s">
        <v>1006</v>
      </c>
      <c r="G213" s="222" t="s">
        <v>248</v>
      </c>
      <c r="H213" s="223">
        <v>3.6749999999999998</v>
      </c>
      <c r="I213" s="224"/>
      <c r="J213" s="225">
        <f>ROUND(I213*H213,2)</f>
        <v>0</v>
      </c>
      <c r="K213" s="221" t="s">
        <v>168</v>
      </c>
      <c r="L213" s="45"/>
      <c r="M213" s="226" t="s">
        <v>1</v>
      </c>
      <c r="N213" s="227" t="s">
        <v>45</v>
      </c>
      <c r="O213" s="92"/>
      <c r="P213" s="228">
        <f>O213*H213</f>
        <v>0</v>
      </c>
      <c r="Q213" s="228">
        <v>0.00010000000000000001</v>
      </c>
      <c r="R213" s="228">
        <f>Q213*H213</f>
        <v>0.00036749999999999999</v>
      </c>
      <c r="S213" s="228">
        <v>0</v>
      </c>
      <c r="T213" s="229">
        <f>S213*H213</f>
        <v>0</v>
      </c>
      <c r="U213" s="39"/>
      <c r="V213" s="39"/>
      <c r="W213" s="39"/>
      <c r="X213" s="39"/>
      <c r="Y213" s="39"/>
      <c r="Z213" s="39"/>
      <c r="AA213" s="39"/>
      <c r="AB213" s="39"/>
      <c r="AC213" s="39"/>
      <c r="AD213" s="39"/>
      <c r="AE213" s="39"/>
      <c r="AR213" s="230" t="s">
        <v>303</v>
      </c>
      <c r="AT213" s="230" t="s">
        <v>164</v>
      </c>
      <c r="AU213" s="230" t="s">
        <v>90</v>
      </c>
      <c r="AY213" s="18" t="s">
        <v>161</v>
      </c>
      <c r="BE213" s="231">
        <f>IF(N213="základní",J213,0)</f>
        <v>0</v>
      </c>
      <c r="BF213" s="231">
        <f>IF(N213="snížená",J213,0)</f>
        <v>0</v>
      </c>
      <c r="BG213" s="231">
        <f>IF(N213="zákl. přenesená",J213,0)</f>
        <v>0</v>
      </c>
      <c r="BH213" s="231">
        <f>IF(N213="sníž. přenesená",J213,0)</f>
        <v>0</v>
      </c>
      <c r="BI213" s="231">
        <f>IF(N213="nulová",J213,0)</f>
        <v>0</v>
      </c>
      <c r="BJ213" s="18" t="s">
        <v>88</v>
      </c>
      <c r="BK213" s="231">
        <f>ROUND(I213*H213,2)</f>
        <v>0</v>
      </c>
      <c r="BL213" s="18" t="s">
        <v>303</v>
      </c>
      <c r="BM213" s="230" t="s">
        <v>1654</v>
      </c>
    </row>
    <row r="214" s="2" customFormat="1" ht="24.15" customHeight="1">
      <c r="A214" s="39"/>
      <c r="B214" s="40"/>
      <c r="C214" s="219" t="s">
        <v>668</v>
      </c>
      <c r="D214" s="219" t="s">
        <v>164</v>
      </c>
      <c r="E214" s="220" t="s">
        <v>1008</v>
      </c>
      <c r="F214" s="221" t="s">
        <v>1009</v>
      </c>
      <c r="G214" s="222" t="s">
        <v>441</v>
      </c>
      <c r="H214" s="223">
        <v>2.4500000000000002</v>
      </c>
      <c r="I214" s="224"/>
      <c r="J214" s="225">
        <f>ROUND(I214*H214,2)</f>
        <v>0</v>
      </c>
      <c r="K214" s="221" t="s">
        <v>168</v>
      </c>
      <c r="L214" s="45"/>
      <c r="M214" s="226" t="s">
        <v>1</v>
      </c>
      <c r="N214" s="227" t="s">
        <v>45</v>
      </c>
      <c r="O214" s="92"/>
      <c r="P214" s="228">
        <f>O214*H214</f>
        <v>0</v>
      </c>
      <c r="Q214" s="228">
        <v>0.00012999999999999999</v>
      </c>
      <c r="R214" s="228">
        <f>Q214*H214</f>
        <v>0.00031849999999999999</v>
      </c>
      <c r="S214" s="228">
        <v>0</v>
      </c>
      <c r="T214" s="229">
        <f>S214*H214</f>
        <v>0</v>
      </c>
      <c r="U214" s="39"/>
      <c r="V214" s="39"/>
      <c r="W214" s="39"/>
      <c r="X214" s="39"/>
      <c r="Y214" s="39"/>
      <c r="Z214" s="39"/>
      <c r="AA214" s="39"/>
      <c r="AB214" s="39"/>
      <c r="AC214" s="39"/>
      <c r="AD214" s="39"/>
      <c r="AE214" s="39"/>
      <c r="AR214" s="230" t="s">
        <v>303</v>
      </c>
      <c r="AT214" s="230" t="s">
        <v>164</v>
      </c>
      <c r="AU214" s="230" t="s">
        <v>90</v>
      </c>
      <c r="AY214" s="18" t="s">
        <v>161</v>
      </c>
      <c r="BE214" s="231">
        <f>IF(N214="základní",J214,0)</f>
        <v>0</v>
      </c>
      <c r="BF214" s="231">
        <f>IF(N214="snížená",J214,0)</f>
        <v>0</v>
      </c>
      <c r="BG214" s="231">
        <f>IF(N214="zákl. přenesená",J214,0)</f>
        <v>0</v>
      </c>
      <c r="BH214" s="231">
        <f>IF(N214="sníž. přenesená",J214,0)</f>
        <v>0</v>
      </c>
      <c r="BI214" s="231">
        <f>IF(N214="nulová",J214,0)</f>
        <v>0</v>
      </c>
      <c r="BJ214" s="18" t="s">
        <v>88</v>
      </c>
      <c r="BK214" s="231">
        <f>ROUND(I214*H214,2)</f>
        <v>0</v>
      </c>
      <c r="BL214" s="18" t="s">
        <v>303</v>
      </c>
      <c r="BM214" s="230" t="s">
        <v>1655</v>
      </c>
    </row>
    <row r="215" s="13" customFormat="1">
      <c r="A215" s="13"/>
      <c r="B215" s="241"/>
      <c r="C215" s="242"/>
      <c r="D215" s="232" t="s">
        <v>250</v>
      </c>
      <c r="E215" s="243" t="s">
        <v>1</v>
      </c>
      <c r="F215" s="244" t="s">
        <v>1343</v>
      </c>
      <c r="G215" s="242"/>
      <c r="H215" s="245">
        <v>2.4500000000000002</v>
      </c>
      <c r="I215" s="246"/>
      <c r="J215" s="242"/>
      <c r="K215" s="242"/>
      <c r="L215" s="247"/>
      <c r="M215" s="248"/>
      <c r="N215" s="249"/>
      <c r="O215" s="249"/>
      <c r="P215" s="249"/>
      <c r="Q215" s="249"/>
      <c r="R215" s="249"/>
      <c r="S215" s="249"/>
      <c r="T215" s="250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T215" s="251" t="s">
        <v>250</v>
      </c>
      <c r="AU215" s="251" t="s">
        <v>90</v>
      </c>
      <c r="AV215" s="13" t="s">
        <v>90</v>
      </c>
      <c r="AW215" s="13" t="s">
        <v>36</v>
      </c>
      <c r="AX215" s="13" t="s">
        <v>80</v>
      </c>
      <c r="AY215" s="251" t="s">
        <v>161</v>
      </c>
    </row>
    <row r="216" s="14" customFormat="1">
      <c r="A216" s="14"/>
      <c r="B216" s="252"/>
      <c r="C216" s="253"/>
      <c r="D216" s="232" t="s">
        <v>250</v>
      </c>
      <c r="E216" s="254" t="s">
        <v>1</v>
      </c>
      <c r="F216" s="255" t="s">
        <v>253</v>
      </c>
      <c r="G216" s="253"/>
      <c r="H216" s="256">
        <v>2.4500000000000002</v>
      </c>
      <c r="I216" s="257"/>
      <c r="J216" s="253"/>
      <c r="K216" s="253"/>
      <c r="L216" s="258"/>
      <c r="M216" s="259"/>
      <c r="N216" s="260"/>
      <c r="O216" s="260"/>
      <c r="P216" s="260"/>
      <c r="Q216" s="260"/>
      <c r="R216" s="260"/>
      <c r="S216" s="260"/>
      <c r="T216" s="261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T216" s="262" t="s">
        <v>250</v>
      </c>
      <c r="AU216" s="262" t="s">
        <v>90</v>
      </c>
      <c r="AV216" s="14" t="s">
        <v>184</v>
      </c>
      <c r="AW216" s="14" t="s">
        <v>36</v>
      </c>
      <c r="AX216" s="14" t="s">
        <v>88</v>
      </c>
      <c r="AY216" s="262" t="s">
        <v>161</v>
      </c>
    </row>
    <row r="217" s="2" customFormat="1" ht="24.15" customHeight="1">
      <c r="A217" s="39"/>
      <c r="B217" s="40"/>
      <c r="C217" s="219" t="s">
        <v>672</v>
      </c>
      <c r="D217" s="219" t="s">
        <v>164</v>
      </c>
      <c r="E217" s="220" t="s">
        <v>1012</v>
      </c>
      <c r="F217" s="221" t="s">
        <v>1013</v>
      </c>
      <c r="G217" s="222" t="s">
        <v>248</v>
      </c>
      <c r="H217" s="223">
        <v>3.6749999999999998</v>
      </c>
      <c r="I217" s="224"/>
      <c r="J217" s="225">
        <f>ROUND(I217*H217,2)</f>
        <v>0</v>
      </c>
      <c r="K217" s="221" t="s">
        <v>168</v>
      </c>
      <c r="L217" s="45"/>
      <c r="M217" s="226" t="s">
        <v>1</v>
      </c>
      <c r="N217" s="227" t="s">
        <v>45</v>
      </c>
      <c r="O217" s="92"/>
      <c r="P217" s="228">
        <f>O217*H217</f>
        <v>0</v>
      </c>
      <c r="Q217" s="228">
        <v>0</v>
      </c>
      <c r="R217" s="228">
        <f>Q217*H217</f>
        <v>0</v>
      </c>
      <c r="S217" s="228">
        <v>0</v>
      </c>
      <c r="T217" s="229">
        <f>S217*H217</f>
        <v>0</v>
      </c>
      <c r="U217" s="39"/>
      <c r="V217" s="39"/>
      <c r="W217" s="39"/>
      <c r="X217" s="39"/>
      <c r="Y217" s="39"/>
      <c r="Z217" s="39"/>
      <c r="AA217" s="39"/>
      <c r="AB217" s="39"/>
      <c r="AC217" s="39"/>
      <c r="AD217" s="39"/>
      <c r="AE217" s="39"/>
      <c r="AR217" s="230" t="s">
        <v>303</v>
      </c>
      <c r="AT217" s="230" t="s">
        <v>164</v>
      </c>
      <c r="AU217" s="230" t="s">
        <v>90</v>
      </c>
      <c r="AY217" s="18" t="s">
        <v>161</v>
      </c>
      <c r="BE217" s="231">
        <f>IF(N217="základní",J217,0)</f>
        <v>0</v>
      </c>
      <c r="BF217" s="231">
        <f>IF(N217="snížená",J217,0)</f>
        <v>0</v>
      </c>
      <c r="BG217" s="231">
        <f>IF(N217="zákl. přenesená",J217,0)</f>
        <v>0</v>
      </c>
      <c r="BH217" s="231">
        <f>IF(N217="sníž. přenesená",J217,0)</f>
        <v>0</v>
      </c>
      <c r="BI217" s="231">
        <f>IF(N217="nulová",J217,0)</f>
        <v>0</v>
      </c>
      <c r="BJ217" s="18" t="s">
        <v>88</v>
      </c>
      <c r="BK217" s="231">
        <f>ROUND(I217*H217,2)</f>
        <v>0</v>
      </c>
      <c r="BL217" s="18" t="s">
        <v>303</v>
      </c>
      <c r="BM217" s="230" t="s">
        <v>1656</v>
      </c>
    </row>
    <row r="218" s="2" customFormat="1" ht="24.15" customHeight="1">
      <c r="A218" s="39"/>
      <c r="B218" s="40"/>
      <c r="C218" s="219" t="s">
        <v>691</v>
      </c>
      <c r="D218" s="219" t="s">
        <v>164</v>
      </c>
      <c r="E218" s="220" t="s">
        <v>1657</v>
      </c>
      <c r="F218" s="221" t="s">
        <v>1658</v>
      </c>
      <c r="G218" s="222" t="s">
        <v>248</v>
      </c>
      <c r="H218" s="223">
        <v>1.3500000000000001</v>
      </c>
      <c r="I218" s="224"/>
      <c r="J218" s="225">
        <f>ROUND(I218*H218,2)</f>
        <v>0</v>
      </c>
      <c r="K218" s="221" t="s">
        <v>308</v>
      </c>
      <c r="L218" s="45"/>
      <c r="M218" s="226" t="s">
        <v>1</v>
      </c>
      <c r="N218" s="227" t="s">
        <v>45</v>
      </c>
      <c r="O218" s="92"/>
      <c r="P218" s="228">
        <f>O218*H218</f>
        <v>0</v>
      </c>
      <c r="Q218" s="228">
        <v>0.020119999999999999</v>
      </c>
      <c r="R218" s="228">
        <f>Q218*H218</f>
        <v>0.027162000000000002</v>
      </c>
      <c r="S218" s="228">
        <v>0</v>
      </c>
      <c r="T218" s="229">
        <f>S218*H218</f>
        <v>0</v>
      </c>
      <c r="U218" s="39"/>
      <c r="V218" s="39"/>
      <c r="W218" s="39"/>
      <c r="X218" s="39"/>
      <c r="Y218" s="39"/>
      <c r="Z218" s="39"/>
      <c r="AA218" s="39"/>
      <c r="AB218" s="39"/>
      <c r="AC218" s="39"/>
      <c r="AD218" s="39"/>
      <c r="AE218" s="39"/>
      <c r="AR218" s="230" t="s">
        <v>303</v>
      </c>
      <c r="AT218" s="230" t="s">
        <v>164</v>
      </c>
      <c r="AU218" s="230" t="s">
        <v>90</v>
      </c>
      <c r="AY218" s="18" t="s">
        <v>161</v>
      </c>
      <c r="BE218" s="231">
        <f>IF(N218="základní",J218,0)</f>
        <v>0</v>
      </c>
      <c r="BF218" s="231">
        <f>IF(N218="snížená",J218,0)</f>
        <v>0</v>
      </c>
      <c r="BG218" s="231">
        <f>IF(N218="zákl. přenesená",J218,0)</f>
        <v>0</v>
      </c>
      <c r="BH218" s="231">
        <f>IF(N218="sníž. přenesená",J218,0)</f>
        <v>0</v>
      </c>
      <c r="BI218" s="231">
        <f>IF(N218="nulová",J218,0)</f>
        <v>0</v>
      </c>
      <c r="BJ218" s="18" t="s">
        <v>88</v>
      </c>
      <c r="BK218" s="231">
        <f>ROUND(I218*H218,2)</f>
        <v>0</v>
      </c>
      <c r="BL218" s="18" t="s">
        <v>303</v>
      </c>
      <c r="BM218" s="230" t="s">
        <v>1659</v>
      </c>
    </row>
    <row r="219" s="2" customFormat="1">
      <c r="A219" s="39"/>
      <c r="B219" s="40"/>
      <c r="C219" s="41"/>
      <c r="D219" s="232" t="s">
        <v>171</v>
      </c>
      <c r="E219" s="41"/>
      <c r="F219" s="233" t="s">
        <v>1660</v>
      </c>
      <c r="G219" s="41"/>
      <c r="H219" s="41"/>
      <c r="I219" s="234"/>
      <c r="J219" s="41"/>
      <c r="K219" s="41"/>
      <c r="L219" s="45"/>
      <c r="M219" s="235"/>
      <c r="N219" s="236"/>
      <c r="O219" s="92"/>
      <c r="P219" s="92"/>
      <c r="Q219" s="92"/>
      <c r="R219" s="92"/>
      <c r="S219" s="92"/>
      <c r="T219" s="93"/>
      <c r="U219" s="39"/>
      <c r="V219" s="39"/>
      <c r="W219" s="39"/>
      <c r="X219" s="39"/>
      <c r="Y219" s="39"/>
      <c r="Z219" s="39"/>
      <c r="AA219" s="39"/>
      <c r="AB219" s="39"/>
      <c r="AC219" s="39"/>
      <c r="AD219" s="39"/>
      <c r="AE219" s="39"/>
      <c r="AT219" s="18" t="s">
        <v>171</v>
      </c>
      <c r="AU219" s="18" t="s">
        <v>90</v>
      </c>
    </row>
    <row r="220" s="2" customFormat="1" ht="16.5" customHeight="1">
      <c r="A220" s="39"/>
      <c r="B220" s="40"/>
      <c r="C220" s="219" t="s">
        <v>696</v>
      </c>
      <c r="D220" s="219" t="s">
        <v>164</v>
      </c>
      <c r="E220" s="220" t="s">
        <v>1661</v>
      </c>
      <c r="F220" s="221" t="s">
        <v>1662</v>
      </c>
      <c r="G220" s="222" t="s">
        <v>248</v>
      </c>
      <c r="H220" s="223">
        <v>1.3500000000000001</v>
      </c>
      <c r="I220" s="224"/>
      <c r="J220" s="225">
        <f>ROUND(I220*H220,2)</f>
        <v>0</v>
      </c>
      <c r="K220" s="221" t="s">
        <v>308</v>
      </c>
      <c r="L220" s="45"/>
      <c r="M220" s="226" t="s">
        <v>1</v>
      </c>
      <c r="N220" s="227" t="s">
        <v>45</v>
      </c>
      <c r="O220" s="92"/>
      <c r="P220" s="228">
        <f>O220*H220</f>
        <v>0</v>
      </c>
      <c r="Q220" s="228">
        <v>0</v>
      </c>
      <c r="R220" s="228">
        <f>Q220*H220</f>
        <v>0</v>
      </c>
      <c r="S220" s="228">
        <v>0.0275</v>
      </c>
      <c r="T220" s="229">
        <f>S220*H220</f>
        <v>0.037125000000000005</v>
      </c>
      <c r="U220" s="39"/>
      <c r="V220" s="39"/>
      <c r="W220" s="39"/>
      <c r="X220" s="39"/>
      <c r="Y220" s="39"/>
      <c r="Z220" s="39"/>
      <c r="AA220" s="39"/>
      <c r="AB220" s="39"/>
      <c r="AC220" s="39"/>
      <c r="AD220" s="39"/>
      <c r="AE220" s="39"/>
      <c r="AR220" s="230" t="s">
        <v>303</v>
      </c>
      <c r="AT220" s="230" t="s">
        <v>164</v>
      </c>
      <c r="AU220" s="230" t="s">
        <v>90</v>
      </c>
      <c r="AY220" s="18" t="s">
        <v>161</v>
      </c>
      <c r="BE220" s="231">
        <f>IF(N220="základní",J220,0)</f>
        <v>0</v>
      </c>
      <c r="BF220" s="231">
        <f>IF(N220="snížená",J220,0)</f>
        <v>0</v>
      </c>
      <c r="BG220" s="231">
        <f>IF(N220="zákl. přenesená",J220,0)</f>
        <v>0</v>
      </c>
      <c r="BH220" s="231">
        <f>IF(N220="sníž. přenesená",J220,0)</f>
        <v>0</v>
      </c>
      <c r="BI220" s="231">
        <f>IF(N220="nulová",J220,0)</f>
        <v>0</v>
      </c>
      <c r="BJ220" s="18" t="s">
        <v>88</v>
      </c>
      <c r="BK220" s="231">
        <f>ROUND(I220*H220,2)</f>
        <v>0</v>
      </c>
      <c r="BL220" s="18" t="s">
        <v>303</v>
      </c>
      <c r="BM220" s="230" t="s">
        <v>1663</v>
      </c>
    </row>
    <row r="221" s="2" customFormat="1">
      <c r="A221" s="39"/>
      <c r="B221" s="40"/>
      <c r="C221" s="41"/>
      <c r="D221" s="232" t="s">
        <v>171</v>
      </c>
      <c r="E221" s="41"/>
      <c r="F221" s="233" t="s">
        <v>1664</v>
      </c>
      <c r="G221" s="41"/>
      <c r="H221" s="41"/>
      <c r="I221" s="234"/>
      <c r="J221" s="41"/>
      <c r="K221" s="41"/>
      <c r="L221" s="45"/>
      <c r="M221" s="235"/>
      <c r="N221" s="236"/>
      <c r="O221" s="92"/>
      <c r="P221" s="92"/>
      <c r="Q221" s="92"/>
      <c r="R221" s="92"/>
      <c r="S221" s="92"/>
      <c r="T221" s="93"/>
      <c r="U221" s="39"/>
      <c r="V221" s="39"/>
      <c r="W221" s="39"/>
      <c r="X221" s="39"/>
      <c r="Y221" s="39"/>
      <c r="Z221" s="39"/>
      <c r="AA221" s="39"/>
      <c r="AB221" s="39"/>
      <c r="AC221" s="39"/>
      <c r="AD221" s="39"/>
      <c r="AE221" s="39"/>
      <c r="AT221" s="18" t="s">
        <v>171</v>
      </c>
      <c r="AU221" s="18" t="s">
        <v>90</v>
      </c>
    </row>
    <row r="222" s="13" customFormat="1">
      <c r="A222" s="13"/>
      <c r="B222" s="241"/>
      <c r="C222" s="242"/>
      <c r="D222" s="232" t="s">
        <v>250</v>
      </c>
      <c r="E222" s="243" t="s">
        <v>1</v>
      </c>
      <c r="F222" s="244" t="s">
        <v>1665</v>
      </c>
      <c r="G222" s="242"/>
      <c r="H222" s="245">
        <v>1.3500000000000001</v>
      </c>
      <c r="I222" s="246"/>
      <c r="J222" s="242"/>
      <c r="K222" s="242"/>
      <c r="L222" s="247"/>
      <c r="M222" s="248"/>
      <c r="N222" s="249"/>
      <c r="O222" s="249"/>
      <c r="P222" s="249"/>
      <c r="Q222" s="249"/>
      <c r="R222" s="249"/>
      <c r="S222" s="249"/>
      <c r="T222" s="250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T222" s="251" t="s">
        <v>250</v>
      </c>
      <c r="AU222" s="251" t="s">
        <v>90</v>
      </c>
      <c r="AV222" s="13" t="s">
        <v>90</v>
      </c>
      <c r="AW222" s="13" t="s">
        <v>36</v>
      </c>
      <c r="AX222" s="13" t="s">
        <v>88</v>
      </c>
      <c r="AY222" s="251" t="s">
        <v>161</v>
      </c>
    </row>
    <row r="223" s="2" customFormat="1" ht="33" customHeight="1">
      <c r="A223" s="39"/>
      <c r="B223" s="40"/>
      <c r="C223" s="219" t="s">
        <v>708</v>
      </c>
      <c r="D223" s="219" t="s">
        <v>164</v>
      </c>
      <c r="E223" s="220" t="s">
        <v>1015</v>
      </c>
      <c r="F223" s="221" t="s">
        <v>1016</v>
      </c>
      <c r="G223" s="222" t="s">
        <v>362</v>
      </c>
      <c r="H223" s="283"/>
      <c r="I223" s="224"/>
      <c r="J223" s="225">
        <f>ROUND(I223*H223,2)</f>
        <v>0</v>
      </c>
      <c r="K223" s="221" t="s">
        <v>168</v>
      </c>
      <c r="L223" s="45"/>
      <c r="M223" s="226" t="s">
        <v>1</v>
      </c>
      <c r="N223" s="227" t="s">
        <v>45</v>
      </c>
      <c r="O223" s="92"/>
      <c r="P223" s="228">
        <f>O223*H223</f>
        <v>0</v>
      </c>
      <c r="Q223" s="228">
        <v>0</v>
      </c>
      <c r="R223" s="228">
        <f>Q223*H223</f>
        <v>0</v>
      </c>
      <c r="S223" s="228">
        <v>0</v>
      </c>
      <c r="T223" s="229">
        <f>S223*H223</f>
        <v>0</v>
      </c>
      <c r="U223" s="39"/>
      <c r="V223" s="39"/>
      <c r="W223" s="39"/>
      <c r="X223" s="39"/>
      <c r="Y223" s="39"/>
      <c r="Z223" s="39"/>
      <c r="AA223" s="39"/>
      <c r="AB223" s="39"/>
      <c r="AC223" s="39"/>
      <c r="AD223" s="39"/>
      <c r="AE223" s="39"/>
      <c r="AR223" s="230" t="s">
        <v>303</v>
      </c>
      <c r="AT223" s="230" t="s">
        <v>164</v>
      </c>
      <c r="AU223" s="230" t="s">
        <v>90</v>
      </c>
      <c r="AY223" s="18" t="s">
        <v>161</v>
      </c>
      <c r="BE223" s="231">
        <f>IF(N223="základní",J223,0)</f>
        <v>0</v>
      </c>
      <c r="BF223" s="231">
        <f>IF(N223="snížená",J223,0)</f>
        <v>0</v>
      </c>
      <c r="BG223" s="231">
        <f>IF(N223="zákl. přenesená",J223,0)</f>
        <v>0</v>
      </c>
      <c r="BH223" s="231">
        <f>IF(N223="sníž. přenesená",J223,0)</f>
        <v>0</v>
      </c>
      <c r="BI223" s="231">
        <f>IF(N223="nulová",J223,0)</f>
        <v>0</v>
      </c>
      <c r="BJ223" s="18" t="s">
        <v>88</v>
      </c>
      <c r="BK223" s="231">
        <f>ROUND(I223*H223,2)</f>
        <v>0</v>
      </c>
      <c r="BL223" s="18" t="s">
        <v>303</v>
      </c>
      <c r="BM223" s="230" t="s">
        <v>1666</v>
      </c>
    </row>
    <row r="224" s="2" customFormat="1" ht="37.8" customHeight="1">
      <c r="A224" s="39"/>
      <c r="B224" s="40"/>
      <c r="C224" s="219" t="s">
        <v>712</v>
      </c>
      <c r="D224" s="219" t="s">
        <v>164</v>
      </c>
      <c r="E224" s="220" t="s">
        <v>1018</v>
      </c>
      <c r="F224" s="221" t="s">
        <v>1019</v>
      </c>
      <c r="G224" s="222" t="s">
        <v>362</v>
      </c>
      <c r="H224" s="283"/>
      <c r="I224" s="224"/>
      <c r="J224" s="225">
        <f>ROUND(I224*H224,2)</f>
        <v>0</v>
      </c>
      <c r="K224" s="221" t="s">
        <v>168</v>
      </c>
      <c r="L224" s="45"/>
      <c r="M224" s="226" t="s">
        <v>1</v>
      </c>
      <c r="N224" s="227" t="s">
        <v>45</v>
      </c>
      <c r="O224" s="92"/>
      <c r="P224" s="228">
        <f>O224*H224</f>
        <v>0</v>
      </c>
      <c r="Q224" s="228">
        <v>0</v>
      </c>
      <c r="R224" s="228">
        <f>Q224*H224</f>
        <v>0</v>
      </c>
      <c r="S224" s="228">
        <v>0</v>
      </c>
      <c r="T224" s="229">
        <f>S224*H224</f>
        <v>0</v>
      </c>
      <c r="U224" s="39"/>
      <c r="V224" s="39"/>
      <c r="W224" s="39"/>
      <c r="X224" s="39"/>
      <c r="Y224" s="39"/>
      <c r="Z224" s="39"/>
      <c r="AA224" s="39"/>
      <c r="AB224" s="39"/>
      <c r="AC224" s="39"/>
      <c r="AD224" s="39"/>
      <c r="AE224" s="39"/>
      <c r="AR224" s="230" t="s">
        <v>303</v>
      </c>
      <c r="AT224" s="230" t="s">
        <v>164</v>
      </c>
      <c r="AU224" s="230" t="s">
        <v>90</v>
      </c>
      <c r="AY224" s="18" t="s">
        <v>161</v>
      </c>
      <c r="BE224" s="231">
        <f>IF(N224="základní",J224,0)</f>
        <v>0</v>
      </c>
      <c r="BF224" s="231">
        <f>IF(N224="snížená",J224,0)</f>
        <v>0</v>
      </c>
      <c r="BG224" s="231">
        <f>IF(N224="zákl. přenesená",J224,0)</f>
        <v>0</v>
      </c>
      <c r="BH224" s="231">
        <f>IF(N224="sníž. přenesená",J224,0)</f>
        <v>0</v>
      </c>
      <c r="BI224" s="231">
        <f>IF(N224="nulová",J224,0)</f>
        <v>0</v>
      </c>
      <c r="BJ224" s="18" t="s">
        <v>88</v>
      </c>
      <c r="BK224" s="231">
        <f>ROUND(I224*H224,2)</f>
        <v>0</v>
      </c>
      <c r="BL224" s="18" t="s">
        <v>303</v>
      </c>
      <c r="BM224" s="230" t="s">
        <v>1667</v>
      </c>
    </row>
    <row r="225" s="13" customFormat="1">
      <c r="A225" s="13"/>
      <c r="B225" s="241"/>
      <c r="C225" s="242"/>
      <c r="D225" s="232" t="s">
        <v>250</v>
      </c>
      <c r="E225" s="242"/>
      <c r="F225" s="244" t="s">
        <v>1668</v>
      </c>
      <c r="G225" s="242"/>
      <c r="H225" s="245">
        <v>708.33600000000001</v>
      </c>
      <c r="I225" s="246"/>
      <c r="J225" s="242"/>
      <c r="K225" s="242"/>
      <c r="L225" s="247"/>
      <c r="M225" s="248"/>
      <c r="N225" s="249"/>
      <c r="O225" s="249"/>
      <c r="P225" s="249"/>
      <c r="Q225" s="249"/>
      <c r="R225" s="249"/>
      <c r="S225" s="249"/>
      <c r="T225" s="250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T225" s="251" t="s">
        <v>250</v>
      </c>
      <c r="AU225" s="251" t="s">
        <v>90</v>
      </c>
      <c r="AV225" s="13" t="s">
        <v>90</v>
      </c>
      <c r="AW225" s="13" t="s">
        <v>4</v>
      </c>
      <c r="AX225" s="13" t="s">
        <v>88</v>
      </c>
      <c r="AY225" s="251" t="s">
        <v>161</v>
      </c>
    </row>
    <row r="226" s="12" customFormat="1" ht="22.8" customHeight="1">
      <c r="A226" s="12"/>
      <c r="B226" s="203"/>
      <c r="C226" s="204"/>
      <c r="D226" s="205" t="s">
        <v>79</v>
      </c>
      <c r="E226" s="217" t="s">
        <v>1035</v>
      </c>
      <c r="F226" s="217" t="s">
        <v>1036</v>
      </c>
      <c r="G226" s="204"/>
      <c r="H226" s="204"/>
      <c r="I226" s="207"/>
      <c r="J226" s="218">
        <f>BK226</f>
        <v>0</v>
      </c>
      <c r="K226" s="204"/>
      <c r="L226" s="209"/>
      <c r="M226" s="210"/>
      <c r="N226" s="211"/>
      <c r="O226" s="211"/>
      <c r="P226" s="212">
        <f>SUM(P227:P258)</f>
        <v>0</v>
      </c>
      <c r="Q226" s="211"/>
      <c r="R226" s="212">
        <f>SUM(R227:R258)</f>
        <v>0.64903166000000001</v>
      </c>
      <c r="S226" s="211"/>
      <c r="T226" s="213">
        <f>SUM(T227:T258)</f>
        <v>0.048383500000000003</v>
      </c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R226" s="214" t="s">
        <v>90</v>
      </c>
      <c r="AT226" s="215" t="s">
        <v>79</v>
      </c>
      <c r="AU226" s="215" t="s">
        <v>88</v>
      </c>
      <c r="AY226" s="214" t="s">
        <v>161</v>
      </c>
      <c r="BK226" s="216">
        <f>SUM(BK227:BK258)</f>
        <v>0</v>
      </c>
    </row>
    <row r="227" s="2" customFormat="1" ht="24.15" customHeight="1">
      <c r="A227" s="39"/>
      <c r="B227" s="40"/>
      <c r="C227" s="219" t="s">
        <v>716</v>
      </c>
      <c r="D227" s="219" t="s">
        <v>164</v>
      </c>
      <c r="E227" s="220" t="s">
        <v>1043</v>
      </c>
      <c r="F227" s="221" t="s">
        <v>1044</v>
      </c>
      <c r="G227" s="222" t="s">
        <v>248</v>
      </c>
      <c r="H227" s="223">
        <v>17.317</v>
      </c>
      <c r="I227" s="224"/>
      <c r="J227" s="225">
        <f>ROUND(I227*H227,2)</f>
        <v>0</v>
      </c>
      <c r="K227" s="221" t="s">
        <v>168</v>
      </c>
      <c r="L227" s="45"/>
      <c r="M227" s="226" t="s">
        <v>1</v>
      </c>
      <c r="N227" s="227" t="s">
        <v>45</v>
      </c>
      <c r="O227" s="92"/>
      <c r="P227" s="228">
        <f>O227*H227</f>
        <v>0</v>
      </c>
      <c r="Q227" s="228">
        <v>0</v>
      </c>
      <c r="R227" s="228">
        <f>Q227*H227</f>
        <v>0</v>
      </c>
      <c r="S227" s="228">
        <v>0</v>
      </c>
      <c r="T227" s="229">
        <f>S227*H227</f>
        <v>0</v>
      </c>
      <c r="U227" s="39"/>
      <c r="V227" s="39"/>
      <c r="W227" s="39"/>
      <c r="X227" s="39"/>
      <c r="Y227" s="39"/>
      <c r="Z227" s="39"/>
      <c r="AA227" s="39"/>
      <c r="AB227" s="39"/>
      <c r="AC227" s="39"/>
      <c r="AD227" s="39"/>
      <c r="AE227" s="39"/>
      <c r="AR227" s="230" t="s">
        <v>303</v>
      </c>
      <c r="AT227" s="230" t="s">
        <v>164</v>
      </c>
      <c r="AU227" s="230" t="s">
        <v>90</v>
      </c>
      <c r="AY227" s="18" t="s">
        <v>161</v>
      </c>
      <c r="BE227" s="231">
        <f>IF(N227="základní",J227,0)</f>
        <v>0</v>
      </c>
      <c r="BF227" s="231">
        <f>IF(N227="snížená",J227,0)</f>
        <v>0</v>
      </c>
      <c r="BG227" s="231">
        <f>IF(N227="zákl. přenesená",J227,0)</f>
        <v>0</v>
      </c>
      <c r="BH227" s="231">
        <f>IF(N227="sníž. přenesená",J227,0)</f>
        <v>0</v>
      </c>
      <c r="BI227" s="231">
        <f>IF(N227="nulová",J227,0)</f>
        <v>0</v>
      </c>
      <c r="BJ227" s="18" t="s">
        <v>88</v>
      </c>
      <c r="BK227" s="231">
        <f>ROUND(I227*H227,2)</f>
        <v>0</v>
      </c>
      <c r="BL227" s="18" t="s">
        <v>303</v>
      </c>
      <c r="BM227" s="230" t="s">
        <v>1669</v>
      </c>
    </row>
    <row r="228" s="2" customFormat="1" ht="24.15" customHeight="1">
      <c r="A228" s="39"/>
      <c r="B228" s="40"/>
      <c r="C228" s="219" t="s">
        <v>720</v>
      </c>
      <c r="D228" s="219" t="s">
        <v>164</v>
      </c>
      <c r="E228" s="220" t="s">
        <v>1046</v>
      </c>
      <c r="F228" s="221" t="s">
        <v>1047</v>
      </c>
      <c r="G228" s="222" t="s">
        <v>248</v>
      </c>
      <c r="H228" s="223">
        <v>17.317</v>
      </c>
      <c r="I228" s="224"/>
      <c r="J228" s="225">
        <f>ROUND(I228*H228,2)</f>
        <v>0</v>
      </c>
      <c r="K228" s="221" t="s">
        <v>168</v>
      </c>
      <c r="L228" s="45"/>
      <c r="M228" s="226" t="s">
        <v>1</v>
      </c>
      <c r="N228" s="227" t="s">
        <v>45</v>
      </c>
      <c r="O228" s="92"/>
      <c r="P228" s="228">
        <f>O228*H228</f>
        <v>0</v>
      </c>
      <c r="Q228" s="228">
        <v>0</v>
      </c>
      <c r="R228" s="228">
        <f>Q228*H228</f>
        <v>0</v>
      </c>
      <c r="S228" s="228">
        <v>0</v>
      </c>
      <c r="T228" s="229">
        <f>S228*H228</f>
        <v>0</v>
      </c>
      <c r="U228" s="39"/>
      <c r="V228" s="39"/>
      <c r="W228" s="39"/>
      <c r="X228" s="39"/>
      <c r="Y228" s="39"/>
      <c r="Z228" s="39"/>
      <c r="AA228" s="39"/>
      <c r="AB228" s="39"/>
      <c r="AC228" s="39"/>
      <c r="AD228" s="39"/>
      <c r="AE228" s="39"/>
      <c r="AR228" s="230" t="s">
        <v>303</v>
      </c>
      <c r="AT228" s="230" t="s">
        <v>164</v>
      </c>
      <c r="AU228" s="230" t="s">
        <v>90</v>
      </c>
      <c r="AY228" s="18" t="s">
        <v>161</v>
      </c>
      <c r="BE228" s="231">
        <f>IF(N228="základní",J228,0)</f>
        <v>0</v>
      </c>
      <c r="BF228" s="231">
        <f>IF(N228="snížená",J228,0)</f>
        <v>0</v>
      </c>
      <c r="BG228" s="231">
        <f>IF(N228="zákl. přenesená",J228,0)</f>
        <v>0</v>
      </c>
      <c r="BH228" s="231">
        <f>IF(N228="sníž. přenesená",J228,0)</f>
        <v>0</v>
      </c>
      <c r="BI228" s="231">
        <f>IF(N228="nulová",J228,0)</f>
        <v>0</v>
      </c>
      <c r="BJ228" s="18" t="s">
        <v>88</v>
      </c>
      <c r="BK228" s="231">
        <f>ROUND(I228*H228,2)</f>
        <v>0</v>
      </c>
      <c r="BL228" s="18" t="s">
        <v>303</v>
      </c>
      <c r="BM228" s="230" t="s">
        <v>1670</v>
      </c>
    </row>
    <row r="229" s="2" customFormat="1">
      <c r="A229" s="39"/>
      <c r="B229" s="40"/>
      <c r="C229" s="41"/>
      <c r="D229" s="232" t="s">
        <v>171</v>
      </c>
      <c r="E229" s="41"/>
      <c r="F229" s="233" t="s">
        <v>1049</v>
      </c>
      <c r="G229" s="41"/>
      <c r="H229" s="41"/>
      <c r="I229" s="234"/>
      <c r="J229" s="41"/>
      <c r="K229" s="41"/>
      <c r="L229" s="45"/>
      <c r="M229" s="235"/>
      <c r="N229" s="236"/>
      <c r="O229" s="92"/>
      <c r="P229" s="92"/>
      <c r="Q229" s="92"/>
      <c r="R229" s="92"/>
      <c r="S229" s="92"/>
      <c r="T229" s="93"/>
      <c r="U229" s="39"/>
      <c r="V229" s="39"/>
      <c r="W229" s="39"/>
      <c r="X229" s="39"/>
      <c r="Y229" s="39"/>
      <c r="Z229" s="39"/>
      <c r="AA229" s="39"/>
      <c r="AB229" s="39"/>
      <c r="AC229" s="39"/>
      <c r="AD229" s="39"/>
      <c r="AE229" s="39"/>
      <c r="AT229" s="18" t="s">
        <v>171</v>
      </c>
      <c r="AU229" s="18" t="s">
        <v>90</v>
      </c>
    </row>
    <row r="230" s="2" customFormat="1" ht="24.15" customHeight="1">
      <c r="A230" s="39"/>
      <c r="B230" s="40"/>
      <c r="C230" s="219" t="s">
        <v>724</v>
      </c>
      <c r="D230" s="219" t="s">
        <v>164</v>
      </c>
      <c r="E230" s="220" t="s">
        <v>1050</v>
      </c>
      <c r="F230" s="221" t="s">
        <v>1051</v>
      </c>
      <c r="G230" s="222" t="s">
        <v>248</v>
      </c>
      <c r="H230" s="223">
        <v>65.805000000000007</v>
      </c>
      <c r="I230" s="224"/>
      <c r="J230" s="225">
        <f>ROUND(I230*H230,2)</f>
        <v>0</v>
      </c>
      <c r="K230" s="221" t="s">
        <v>168</v>
      </c>
      <c r="L230" s="45"/>
      <c r="M230" s="226" t="s">
        <v>1</v>
      </c>
      <c r="N230" s="227" t="s">
        <v>45</v>
      </c>
      <c r="O230" s="92"/>
      <c r="P230" s="228">
        <f>O230*H230</f>
        <v>0</v>
      </c>
      <c r="Q230" s="228">
        <v>0</v>
      </c>
      <c r="R230" s="228">
        <f>Q230*H230</f>
        <v>0</v>
      </c>
      <c r="S230" s="228">
        <v>0</v>
      </c>
      <c r="T230" s="229">
        <f>S230*H230</f>
        <v>0</v>
      </c>
      <c r="U230" s="39"/>
      <c r="V230" s="39"/>
      <c r="W230" s="39"/>
      <c r="X230" s="39"/>
      <c r="Y230" s="39"/>
      <c r="Z230" s="39"/>
      <c r="AA230" s="39"/>
      <c r="AB230" s="39"/>
      <c r="AC230" s="39"/>
      <c r="AD230" s="39"/>
      <c r="AE230" s="39"/>
      <c r="AR230" s="230" t="s">
        <v>303</v>
      </c>
      <c r="AT230" s="230" t="s">
        <v>164</v>
      </c>
      <c r="AU230" s="230" t="s">
        <v>90</v>
      </c>
      <c r="AY230" s="18" t="s">
        <v>161</v>
      </c>
      <c r="BE230" s="231">
        <f>IF(N230="základní",J230,0)</f>
        <v>0</v>
      </c>
      <c r="BF230" s="231">
        <f>IF(N230="snížená",J230,0)</f>
        <v>0</v>
      </c>
      <c r="BG230" s="231">
        <f>IF(N230="zákl. přenesená",J230,0)</f>
        <v>0</v>
      </c>
      <c r="BH230" s="231">
        <f>IF(N230="sníž. přenesená",J230,0)</f>
        <v>0</v>
      </c>
      <c r="BI230" s="231">
        <f>IF(N230="nulová",J230,0)</f>
        <v>0</v>
      </c>
      <c r="BJ230" s="18" t="s">
        <v>88</v>
      </c>
      <c r="BK230" s="231">
        <f>ROUND(I230*H230,2)</f>
        <v>0</v>
      </c>
      <c r="BL230" s="18" t="s">
        <v>303</v>
      </c>
      <c r="BM230" s="230" t="s">
        <v>1671</v>
      </c>
    </row>
    <row r="231" s="2" customFormat="1">
      <c r="A231" s="39"/>
      <c r="B231" s="40"/>
      <c r="C231" s="41"/>
      <c r="D231" s="232" t="s">
        <v>171</v>
      </c>
      <c r="E231" s="41"/>
      <c r="F231" s="233" t="s">
        <v>1367</v>
      </c>
      <c r="G231" s="41"/>
      <c r="H231" s="41"/>
      <c r="I231" s="234"/>
      <c r="J231" s="41"/>
      <c r="K231" s="41"/>
      <c r="L231" s="45"/>
      <c r="M231" s="235"/>
      <c r="N231" s="236"/>
      <c r="O231" s="92"/>
      <c r="P231" s="92"/>
      <c r="Q231" s="92"/>
      <c r="R231" s="92"/>
      <c r="S231" s="92"/>
      <c r="T231" s="93"/>
      <c r="U231" s="39"/>
      <c r="V231" s="39"/>
      <c r="W231" s="39"/>
      <c r="X231" s="39"/>
      <c r="Y231" s="39"/>
      <c r="Z231" s="39"/>
      <c r="AA231" s="39"/>
      <c r="AB231" s="39"/>
      <c r="AC231" s="39"/>
      <c r="AD231" s="39"/>
      <c r="AE231" s="39"/>
      <c r="AT231" s="18" t="s">
        <v>171</v>
      </c>
      <c r="AU231" s="18" t="s">
        <v>90</v>
      </c>
    </row>
    <row r="232" s="13" customFormat="1">
      <c r="A232" s="13"/>
      <c r="B232" s="241"/>
      <c r="C232" s="242"/>
      <c r="D232" s="232" t="s">
        <v>250</v>
      </c>
      <c r="E232" s="242"/>
      <c r="F232" s="244" t="s">
        <v>1672</v>
      </c>
      <c r="G232" s="242"/>
      <c r="H232" s="245">
        <v>65.805000000000007</v>
      </c>
      <c r="I232" s="246"/>
      <c r="J232" s="242"/>
      <c r="K232" s="242"/>
      <c r="L232" s="247"/>
      <c r="M232" s="248"/>
      <c r="N232" s="249"/>
      <c r="O232" s="249"/>
      <c r="P232" s="249"/>
      <c r="Q232" s="249"/>
      <c r="R232" s="249"/>
      <c r="S232" s="249"/>
      <c r="T232" s="250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T232" s="251" t="s">
        <v>250</v>
      </c>
      <c r="AU232" s="251" t="s">
        <v>90</v>
      </c>
      <c r="AV232" s="13" t="s">
        <v>90</v>
      </c>
      <c r="AW232" s="13" t="s">
        <v>4</v>
      </c>
      <c r="AX232" s="13" t="s">
        <v>88</v>
      </c>
      <c r="AY232" s="251" t="s">
        <v>161</v>
      </c>
    </row>
    <row r="233" s="2" customFormat="1" ht="16.5" customHeight="1">
      <c r="A233" s="39"/>
      <c r="B233" s="40"/>
      <c r="C233" s="219" t="s">
        <v>728</v>
      </c>
      <c r="D233" s="219" t="s">
        <v>164</v>
      </c>
      <c r="E233" s="220" t="s">
        <v>1056</v>
      </c>
      <c r="F233" s="221" t="s">
        <v>1057</v>
      </c>
      <c r="G233" s="222" t="s">
        <v>248</v>
      </c>
      <c r="H233" s="223">
        <v>34.634</v>
      </c>
      <c r="I233" s="224"/>
      <c r="J233" s="225">
        <f>ROUND(I233*H233,2)</f>
        <v>0</v>
      </c>
      <c r="K233" s="221" t="s">
        <v>168</v>
      </c>
      <c r="L233" s="45"/>
      <c r="M233" s="226" t="s">
        <v>1</v>
      </c>
      <c r="N233" s="227" t="s">
        <v>45</v>
      </c>
      <c r="O233" s="92"/>
      <c r="P233" s="228">
        <f>O233*H233</f>
        <v>0</v>
      </c>
      <c r="Q233" s="228">
        <v>0</v>
      </c>
      <c r="R233" s="228">
        <f>Q233*H233</f>
        <v>0</v>
      </c>
      <c r="S233" s="228">
        <v>0</v>
      </c>
      <c r="T233" s="229">
        <f>S233*H233</f>
        <v>0</v>
      </c>
      <c r="U233" s="39"/>
      <c r="V233" s="39"/>
      <c r="W233" s="39"/>
      <c r="X233" s="39"/>
      <c r="Y233" s="39"/>
      <c r="Z233" s="39"/>
      <c r="AA233" s="39"/>
      <c r="AB233" s="39"/>
      <c r="AC233" s="39"/>
      <c r="AD233" s="39"/>
      <c r="AE233" s="39"/>
      <c r="AR233" s="230" t="s">
        <v>303</v>
      </c>
      <c r="AT233" s="230" t="s">
        <v>164</v>
      </c>
      <c r="AU233" s="230" t="s">
        <v>90</v>
      </c>
      <c r="AY233" s="18" t="s">
        <v>161</v>
      </c>
      <c r="BE233" s="231">
        <f>IF(N233="základní",J233,0)</f>
        <v>0</v>
      </c>
      <c r="BF233" s="231">
        <f>IF(N233="snížená",J233,0)</f>
        <v>0</v>
      </c>
      <c r="BG233" s="231">
        <f>IF(N233="zákl. přenesená",J233,0)</f>
        <v>0</v>
      </c>
      <c r="BH233" s="231">
        <f>IF(N233="sníž. přenesená",J233,0)</f>
        <v>0</v>
      </c>
      <c r="BI233" s="231">
        <f>IF(N233="nulová",J233,0)</f>
        <v>0</v>
      </c>
      <c r="BJ233" s="18" t="s">
        <v>88</v>
      </c>
      <c r="BK233" s="231">
        <f>ROUND(I233*H233,2)</f>
        <v>0</v>
      </c>
      <c r="BL233" s="18" t="s">
        <v>303</v>
      </c>
      <c r="BM233" s="230" t="s">
        <v>1673</v>
      </c>
    </row>
    <row r="234" s="2" customFormat="1">
      <c r="A234" s="39"/>
      <c r="B234" s="40"/>
      <c r="C234" s="41"/>
      <c r="D234" s="232" t="s">
        <v>171</v>
      </c>
      <c r="E234" s="41"/>
      <c r="F234" s="233" t="s">
        <v>1059</v>
      </c>
      <c r="G234" s="41"/>
      <c r="H234" s="41"/>
      <c r="I234" s="234"/>
      <c r="J234" s="41"/>
      <c r="K234" s="41"/>
      <c r="L234" s="45"/>
      <c r="M234" s="235"/>
      <c r="N234" s="236"/>
      <c r="O234" s="92"/>
      <c r="P234" s="92"/>
      <c r="Q234" s="92"/>
      <c r="R234" s="92"/>
      <c r="S234" s="92"/>
      <c r="T234" s="93"/>
      <c r="U234" s="39"/>
      <c r="V234" s="39"/>
      <c r="W234" s="39"/>
      <c r="X234" s="39"/>
      <c r="Y234" s="39"/>
      <c r="Z234" s="39"/>
      <c r="AA234" s="39"/>
      <c r="AB234" s="39"/>
      <c r="AC234" s="39"/>
      <c r="AD234" s="39"/>
      <c r="AE234" s="39"/>
      <c r="AT234" s="18" t="s">
        <v>171</v>
      </c>
      <c r="AU234" s="18" t="s">
        <v>90</v>
      </c>
    </row>
    <row r="235" s="13" customFormat="1">
      <c r="A235" s="13"/>
      <c r="B235" s="241"/>
      <c r="C235" s="242"/>
      <c r="D235" s="232" t="s">
        <v>250</v>
      </c>
      <c r="E235" s="242"/>
      <c r="F235" s="244" t="s">
        <v>1674</v>
      </c>
      <c r="G235" s="242"/>
      <c r="H235" s="245">
        <v>34.634</v>
      </c>
      <c r="I235" s="246"/>
      <c r="J235" s="242"/>
      <c r="K235" s="242"/>
      <c r="L235" s="247"/>
      <c r="M235" s="248"/>
      <c r="N235" s="249"/>
      <c r="O235" s="249"/>
      <c r="P235" s="249"/>
      <c r="Q235" s="249"/>
      <c r="R235" s="249"/>
      <c r="S235" s="249"/>
      <c r="T235" s="250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T235" s="251" t="s">
        <v>250</v>
      </c>
      <c r="AU235" s="251" t="s">
        <v>90</v>
      </c>
      <c r="AV235" s="13" t="s">
        <v>90</v>
      </c>
      <c r="AW235" s="13" t="s">
        <v>4</v>
      </c>
      <c r="AX235" s="13" t="s">
        <v>88</v>
      </c>
      <c r="AY235" s="251" t="s">
        <v>161</v>
      </c>
    </row>
    <row r="236" s="2" customFormat="1" ht="24.15" customHeight="1">
      <c r="A236" s="39"/>
      <c r="B236" s="40"/>
      <c r="C236" s="219" t="s">
        <v>732</v>
      </c>
      <c r="D236" s="219" t="s">
        <v>164</v>
      </c>
      <c r="E236" s="220" t="s">
        <v>1061</v>
      </c>
      <c r="F236" s="221" t="s">
        <v>1062</v>
      </c>
      <c r="G236" s="222" t="s">
        <v>248</v>
      </c>
      <c r="H236" s="223">
        <v>17.317</v>
      </c>
      <c r="I236" s="224"/>
      <c r="J236" s="225">
        <f>ROUND(I236*H236,2)</f>
        <v>0</v>
      </c>
      <c r="K236" s="221" t="s">
        <v>168</v>
      </c>
      <c r="L236" s="45"/>
      <c r="M236" s="226" t="s">
        <v>1</v>
      </c>
      <c r="N236" s="227" t="s">
        <v>45</v>
      </c>
      <c r="O236" s="92"/>
      <c r="P236" s="228">
        <f>O236*H236</f>
        <v>0</v>
      </c>
      <c r="Q236" s="228">
        <v>0.00315</v>
      </c>
      <c r="R236" s="228">
        <f>Q236*H236</f>
        <v>0.054548550000000001</v>
      </c>
      <c r="S236" s="228">
        <v>0</v>
      </c>
      <c r="T236" s="229">
        <f>S236*H236</f>
        <v>0</v>
      </c>
      <c r="U236" s="39"/>
      <c r="V236" s="39"/>
      <c r="W236" s="39"/>
      <c r="X236" s="39"/>
      <c r="Y236" s="39"/>
      <c r="Z236" s="39"/>
      <c r="AA236" s="39"/>
      <c r="AB236" s="39"/>
      <c r="AC236" s="39"/>
      <c r="AD236" s="39"/>
      <c r="AE236" s="39"/>
      <c r="AR236" s="230" t="s">
        <v>303</v>
      </c>
      <c r="AT236" s="230" t="s">
        <v>164</v>
      </c>
      <c r="AU236" s="230" t="s">
        <v>90</v>
      </c>
      <c r="AY236" s="18" t="s">
        <v>161</v>
      </c>
      <c r="BE236" s="231">
        <f>IF(N236="základní",J236,0)</f>
        <v>0</v>
      </c>
      <c r="BF236" s="231">
        <f>IF(N236="snížená",J236,0)</f>
        <v>0</v>
      </c>
      <c r="BG236" s="231">
        <f>IF(N236="zákl. přenesená",J236,0)</f>
        <v>0</v>
      </c>
      <c r="BH236" s="231">
        <f>IF(N236="sníž. přenesená",J236,0)</f>
        <v>0</v>
      </c>
      <c r="BI236" s="231">
        <f>IF(N236="nulová",J236,0)</f>
        <v>0</v>
      </c>
      <c r="BJ236" s="18" t="s">
        <v>88</v>
      </c>
      <c r="BK236" s="231">
        <f>ROUND(I236*H236,2)</f>
        <v>0</v>
      </c>
      <c r="BL236" s="18" t="s">
        <v>303</v>
      </c>
      <c r="BM236" s="230" t="s">
        <v>1675</v>
      </c>
    </row>
    <row r="237" s="2" customFormat="1" ht="37.8" customHeight="1">
      <c r="A237" s="39"/>
      <c r="B237" s="40"/>
      <c r="C237" s="219" t="s">
        <v>737</v>
      </c>
      <c r="D237" s="219" t="s">
        <v>164</v>
      </c>
      <c r="E237" s="220" t="s">
        <v>1064</v>
      </c>
      <c r="F237" s="221" t="s">
        <v>1065</v>
      </c>
      <c r="G237" s="222" t="s">
        <v>248</v>
      </c>
      <c r="H237" s="223">
        <v>17.317</v>
      </c>
      <c r="I237" s="224"/>
      <c r="J237" s="225">
        <f>ROUND(I237*H237,2)</f>
        <v>0</v>
      </c>
      <c r="K237" s="221" t="s">
        <v>168</v>
      </c>
      <c r="L237" s="45"/>
      <c r="M237" s="226" t="s">
        <v>1</v>
      </c>
      <c r="N237" s="227" t="s">
        <v>45</v>
      </c>
      <c r="O237" s="92"/>
      <c r="P237" s="228">
        <f>O237*H237</f>
        <v>0</v>
      </c>
      <c r="Q237" s="228">
        <v>0.028799999999999999</v>
      </c>
      <c r="R237" s="228">
        <f>Q237*H237</f>
        <v>0.4987296</v>
      </c>
      <c r="S237" s="228">
        <v>0</v>
      </c>
      <c r="T237" s="229">
        <f>S237*H237</f>
        <v>0</v>
      </c>
      <c r="U237" s="39"/>
      <c r="V237" s="39"/>
      <c r="W237" s="39"/>
      <c r="X237" s="39"/>
      <c r="Y237" s="39"/>
      <c r="Z237" s="39"/>
      <c r="AA237" s="39"/>
      <c r="AB237" s="39"/>
      <c r="AC237" s="39"/>
      <c r="AD237" s="39"/>
      <c r="AE237" s="39"/>
      <c r="AR237" s="230" t="s">
        <v>303</v>
      </c>
      <c r="AT237" s="230" t="s">
        <v>164</v>
      </c>
      <c r="AU237" s="230" t="s">
        <v>90</v>
      </c>
      <c r="AY237" s="18" t="s">
        <v>161</v>
      </c>
      <c r="BE237" s="231">
        <f>IF(N237="základní",J237,0)</f>
        <v>0</v>
      </c>
      <c r="BF237" s="231">
        <f>IF(N237="snížená",J237,0)</f>
        <v>0</v>
      </c>
      <c r="BG237" s="231">
        <f>IF(N237="zákl. přenesená",J237,0)</f>
        <v>0</v>
      </c>
      <c r="BH237" s="231">
        <f>IF(N237="sníž. přenesená",J237,0)</f>
        <v>0</v>
      </c>
      <c r="BI237" s="231">
        <f>IF(N237="nulová",J237,0)</f>
        <v>0</v>
      </c>
      <c r="BJ237" s="18" t="s">
        <v>88</v>
      </c>
      <c r="BK237" s="231">
        <f>ROUND(I237*H237,2)</f>
        <v>0</v>
      </c>
      <c r="BL237" s="18" t="s">
        <v>303</v>
      </c>
      <c r="BM237" s="230" t="s">
        <v>1676</v>
      </c>
    </row>
    <row r="238" s="2" customFormat="1" ht="24.15" customHeight="1">
      <c r="A238" s="39"/>
      <c r="B238" s="40"/>
      <c r="C238" s="219" t="s">
        <v>741</v>
      </c>
      <c r="D238" s="219" t="s">
        <v>164</v>
      </c>
      <c r="E238" s="220" t="s">
        <v>1037</v>
      </c>
      <c r="F238" s="221" t="s">
        <v>1038</v>
      </c>
      <c r="G238" s="222" t="s">
        <v>248</v>
      </c>
      <c r="H238" s="223">
        <v>17.317</v>
      </c>
      <c r="I238" s="224"/>
      <c r="J238" s="225">
        <f>ROUND(I238*H238,2)</f>
        <v>0</v>
      </c>
      <c r="K238" s="221" t="s">
        <v>168</v>
      </c>
      <c r="L238" s="45"/>
      <c r="M238" s="226" t="s">
        <v>1</v>
      </c>
      <c r="N238" s="227" t="s">
        <v>45</v>
      </c>
      <c r="O238" s="92"/>
      <c r="P238" s="228">
        <f>O238*H238</f>
        <v>0</v>
      </c>
      <c r="Q238" s="228">
        <v>0</v>
      </c>
      <c r="R238" s="228">
        <f>Q238*H238</f>
        <v>0</v>
      </c>
      <c r="S238" s="228">
        <v>0.0025000000000000001</v>
      </c>
      <c r="T238" s="229">
        <f>S238*H238</f>
        <v>0.043292500000000005</v>
      </c>
      <c r="U238" s="39"/>
      <c r="V238" s="39"/>
      <c r="W238" s="39"/>
      <c r="X238" s="39"/>
      <c r="Y238" s="39"/>
      <c r="Z238" s="39"/>
      <c r="AA238" s="39"/>
      <c r="AB238" s="39"/>
      <c r="AC238" s="39"/>
      <c r="AD238" s="39"/>
      <c r="AE238" s="39"/>
      <c r="AR238" s="230" t="s">
        <v>303</v>
      </c>
      <c r="AT238" s="230" t="s">
        <v>164</v>
      </c>
      <c r="AU238" s="230" t="s">
        <v>90</v>
      </c>
      <c r="AY238" s="18" t="s">
        <v>161</v>
      </c>
      <c r="BE238" s="231">
        <f>IF(N238="základní",J238,0)</f>
        <v>0</v>
      </c>
      <c r="BF238" s="231">
        <f>IF(N238="snížená",J238,0)</f>
        <v>0</v>
      </c>
      <c r="BG238" s="231">
        <f>IF(N238="zákl. přenesená",J238,0)</f>
        <v>0</v>
      </c>
      <c r="BH238" s="231">
        <f>IF(N238="sníž. přenesená",J238,0)</f>
        <v>0</v>
      </c>
      <c r="BI238" s="231">
        <f>IF(N238="nulová",J238,0)</f>
        <v>0</v>
      </c>
      <c r="BJ238" s="18" t="s">
        <v>88</v>
      </c>
      <c r="BK238" s="231">
        <f>ROUND(I238*H238,2)</f>
        <v>0</v>
      </c>
      <c r="BL238" s="18" t="s">
        <v>303</v>
      </c>
      <c r="BM238" s="230" t="s">
        <v>1677</v>
      </c>
    </row>
    <row r="239" s="13" customFormat="1">
      <c r="A239" s="13"/>
      <c r="B239" s="241"/>
      <c r="C239" s="242"/>
      <c r="D239" s="232" t="s">
        <v>250</v>
      </c>
      <c r="E239" s="243" t="s">
        <v>1</v>
      </c>
      <c r="F239" s="244" t="s">
        <v>1678</v>
      </c>
      <c r="G239" s="242"/>
      <c r="H239" s="245">
        <v>17.317</v>
      </c>
      <c r="I239" s="246"/>
      <c r="J239" s="242"/>
      <c r="K239" s="242"/>
      <c r="L239" s="247"/>
      <c r="M239" s="248"/>
      <c r="N239" s="249"/>
      <c r="O239" s="249"/>
      <c r="P239" s="249"/>
      <c r="Q239" s="249"/>
      <c r="R239" s="249"/>
      <c r="S239" s="249"/>
      <c r="T239" s="250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T239" s="251" t="s">
        <v>250</v>
      </c>
      <c r="AU239" s="251" t="s">
        <v>90</v>
      </c>
      <c r="AV239" s="13" t="s">
        <v>90</v>
      </c>
      <c r="AW239" s="13" t="s">
        <v>36</v>
      </c>
      <c r="AX239" s="13" t="s">
        <v>80</v>
      </c>
      <c r="AY239" s="251" t="s">
        <v>161</v>
      </c>
    </row>
    <row r="240" s="14" customFormat="1">
      <c r="A240" s="14"/>
      <c r="B240" s="252"/>
      <c r="C240" s="253"/>
      <c r="D240" s="232" t="s">
        <v>250</v>
      </c>
      <c r="E240" s="254" t="s">
        <v>1</v>
      </c>
      <c r="F240" s="255" t="s">
        <v>253</v>
      </c>
      <c r="G240" s="253"/>
      <c r="H240" s="256">
        <v>17.317</v>
      </c>
      <c r="I240" s="257"/>
      <c r="J240" s="253"/>
      <c r="K240" s="253"/>
      <c r="L240" s="258"/>
      <c r="M240" s="259"/>
      <c r="N240" s="260"/>
      <c r="O240" s="260"/>
      <c r="P240" s="260"/>
      <c r="Q240" s="260"/>
      <c r="R240" s="260"/>
      <c r="S240" s="260"/>
      <c r="T240" s="261"/>
      <c r="U240" s="14"/>
      <c r="V240" s="14"/>
      <c r="W240" s="14"/>
      <c r="X240" s="14"/>
      <c r="Y240" s="14"/>
      <c r="Z240" s="14"/>
      <c r="AA240" s="14"/>
      <c r="AB240" s="14"/>
      <c r="AC240" s="14"/>
      <c r="AD240" s="14"/>
      <c r="AE240" s="14"/>
      <c r="AT240" s="262" t="s">
        <v>250</v>
      </c>
      <c r="AU240" s="262" t="s">
        <v>90</v>
      </c>
      <c r="AV240" s="14" t="s">
        <v>184</v>
      </c>
      <c r="AW240" s="14" t="s">
        <v>36</v>
      </c>
      <c r="AX240" s="14" t="s">
        <v>88</v>
      </c>
      <c r="AY240" s="262" t="s">
        <v>161</v>
      </c>
    </row>
    <row r="241" s="2" customFormat="1" ht="16.5" customHeight="1">
      <c r="A241" s="39"/>
      <c r="B241" s="40"/>
      <c r="C241" s="219" t="s">
        <v>745</v>
      </c>
      <c r="D241" s="219" t="s">
        <v>164</v>
      </c>
      <c r="E241" s="220" t="s">
        <v>1067</v>
      </c>
      <c r="F241" s="221" t="s">
        <v>1068</v>
      </c>
      <c r="G241" s="222" t="s">
        <v>248</v>
      </c>
      <c r="H241" s="223">
        <v>17.317</v>
      </c>
      <c r="I241" s="224"/>
      <c r="J241" s="225">
        <f>ROUND(I241*H241,2)</f>
        <v>0</v>
      </c>
      <c r="K241" s="221" t="s">
        <v>168</v>
      </c>
      <c r="L241" s="45"/>
      <c r="M241" s="226" t="s">
        <v>1</v>
      </c>
      <c r="N241" s="227" t="s">
        <v>45</v>
      </c>
      <c r="O241" s="92"/>
      <c r="P241" s="228">
        <f>O241*H241</f>
        <v>0</v>
      </c>
      <c r="Q241" s="228">
        <v>0.00069999999999999999</v>
      </c>
      <c r="R241" s="228">
        <f>Q241*H241</f>
        <v>0.0121219</v>
      </c>
      <c r="S241" s="228">
        <v>0</v>
      </c>
      <c r="T241" s="229">
        <f>S241*H241</f>
        <v>0</v>
      </c>
      <c r="U241" s="39"/>
      <c r="V241" s="39"/>
      <c r="W241" s="39"/>
      <c r="X241" s="39"/>
      <c r="Y241" s="39"/>
      <c r="Z241" s="39"/>
      <c r="AA241" s="39"/>
      <c r="AB241" s="39"/>
      <c r="AC241" s="39"/>
      <c r="AD241" s="39"/>
      <c r="AE241" s="39"/>
      <c r="AR241" s="230" t="s">
        <v>303</v>
      </c>
      <c r="AT241" s="230" t="s">
        <v>164</v>
      </c>
      <c r="AU241" s="230" t="s">
        <v>90</v>
      </c>
      <c r="AY241" s="18" t="s">
        <v>161</v>
      </c>
      <c r="BE241" s="231">
        <f>IF(N241="základní",J241,0)</f>
        <v>0</v>
      </c>
      <c r="BF241" s="231">
        <f>IF(N241="snížená",J241,0)</f>
        <v>0</v>
      </c>
      <c r="BG241" s="231">
        <f>IF(N241="zákl. přenesená",J241,0)</f>
        <v>0</v>
      </c>
      <c r="BH241" s="231">
        <f>IF(N241="sníž. přenesená",J241,0)</f>
        <v>0</v>
      </c>
      <c r="BI241" s="231">
        <f>IF(N241="nulová",J241,0)</f>
        <v>0</v>
      </c>
      <c r="BJ241" s="18" t="s">
        <v>88</v>
      </c>
      <c r="BK241" s="231">
        <f>ROUND(I241*H241,2)</f>
        <v>0</v>
      </c>
      <c r="BL241" s="18" t="s">
        <v>303</v>
      </c>
      <c r="BM241" s="230" t="s">
        <v>1679</v>
      </c>
    </row>
    <row r="242" s="2" customFormat="1" ht="16.5" customHeight="1">
      <c r="A242" s="39"/>
      <c r="B242" s="40"/>
      <c r="C242" s="263" t="s">
        <v>752</v>
      </c>
      <c r="D242" s="263" t="s">
        <v>261</v>
      </c>
      <c r="E242" s="264" t="s">
        <v>1070</v>
      </c>
      <c r="F242" s="265" t="s">
        <v>1071</v>
      </c>
      <c r="G242" s="266" t="s">
        <v>1072</v>
      </c>
      <c r="H242" s="267">
        <v>19.048999999999999</v>
      </c>
      <c r="I242" s="268"/>
      <c r="J242" s="269">
        <f>ROUND(I242*H242,2)</f>
        <v>0</v>
      </c>
      <c r="K242" s="265" t="s">
        <v>168</v>
      </c>
      <c r="L242" s="270"/>
      <c r="M242" s="271" t="s">
        <v>1</v>
      </c>
      <c r="N242" s="272" t="s">
        <v>45</v>
      </c>
      <c r="O242" s="92"/>
      <c r="P242" s="228">
        <f>O242*H242</f>
        <v>0</v>
      </c>
      <c r="Q242" s="228">
        <v>0.001</v>
      </c>
      <c r="R242" s="228">
        <f>Q242*H242</f>
        <v>0.019049</v>
      </c>
      <c r="S242" s="228">
        <v>0</v>
      </c>
      <c r="T242" s="229">
        <f>S242*H242</f>
        <v>0</v>
      </c>
      <c r="U242" s="39"/>
      <c r="V242" s="39"/>
      <c r="W242" s="39"/>
      <c r="X242" s="39"/>
      <c r="Y242" s="39"/>
      <c r="Z242" s="39"/>
      <c r="AA242" s="39"/>
      <c r="AB242" s="39"/>
      <c r="AC242" s="39"/>
      <c r="AD242" s="39"/>
      <c r="AE242" s="39"/>
      <c r="AR242" s="230" t="s">
        <v>309</v>
      </c>
      <c r="AT242" s="230" t="s">
        <v>261</v>
      </c>
      <c r="AU242" s="230" t="s">
        <v>90</v>
      </c>
      <c r="AY242" s="18" t="s">
        <v>161</v>
      </c>
      <c r="BE242" s="231">
        <f>IF(N242="základní",J242,0)</f>
        <v>0</v>
      </c>
      <c r="BF242" s="231">
        <f>IF(N242="snížená",J242,0)</f>
        <v>0</v>
      </c>
      <c r="BG242" s="231">
        <f>IF(N242="zákl. přenesená",J242,0)</f>
        <v>0</v>
      </c>
      <c r="BH242" s="231">
        <f>IF(N242="sníž. přenesená",J242,0)</f>
        <v>0</v>
      </c>
      <c r="BI242" s="231">
        <f>IF(N242="nulová",J242,0)</f>
        <v>0</v>
      </c>
      <c r="BJ242" s="18" t="s">
        <v>88</v>
      </c>
      <c r="BK242" s="231">
        <f>ROUND(I242*H242,2)</f>
        <v>0</v>
      </c>
      <c r="BL242" s="18" t="s">
        <v>303</v>
      </c>
      <c r="BM242" s="230" t="s">
        <v>1680</v>
      </c>
    </row>
    <row r="243" s="13" customFormat="1">
      <c r="A243" s="13"/>
      <c r="B243" s="241"/>
      <c r="C243" s="242"/>
      <c r="D243" s="232" t="s">
        <v>250</v>
      </c>
      <c r="E243" s="242"/>
      <c r="F243" s="244" t="s">
        <v>1681</v>
      </c>
      <c r="G243" s="242"/>
      <c r="H243" s="245">
        <v>19.048999999999999</v>
      </c>
      <c r="I243" s="246"/>
      <c r="J243" s="242"/>
      <c r="K243" s="242"/>
      <c r="L243" s="247"/>
      <c r="M243" s="248"/>
      <c r="N243" s="249"/>
      <c r="O243" s="249"/>
      <c r="P243" s="249"/>
      <c r="Q243" s="249"/>
      <c r="R243" s="249"/>
      <c r="S243" s="249"/>
      <c r="T243" s="250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T243" s="251" t="s">
        <v>250</v>
      </c>
      <c r="AU243" s="251" t="s">
        <v>90</v>
      </c>
      <c r="AV243" s="13" t="s">
        <v>90</v>
      </c>
      <c r="AW243" s="13" t="s">
        <v>4</v>
      </c>
      <c r="AX243" s="13" t="s">
        <v>88</v>
      </c>
      <c r="AY243" s="251" t="s">
        <v>161</v>
      </c>
    </row>
    <row r="244" s="2" customFormat="1" ht="21.75" customHeight="1">
      <c r="A244" s="39"/>
      <c r="B244" s="40"/>
      <c r="C244" s="219" t="s">
        <v>757</v>
      </c>
      <c r="D244" s="219" t="s">
        <v>164</v>
      </c>
      <c r="E244" s="220" t="s">
        <v>1040</v>
      </c>
      <c r="F244" s="221" t="s">
        <v>1041</v>
      </c>
      <c r="G244" s="222" t="s">
        <v>441</v>
      </c>
      <c r="H244" s="223">
        <v>16.969999999999999</v>
      </c>
      <c r="I244" s="224"/>
      <c r="J244" s="225">
        <f>ROUND(I244*H244,2)</f>
        <v>0</v>
      </c>
      <c r="K244" s="221" t="s">
        <v>168</v>
      </c>
      <c r="L244" s="45"/>
      <c r="M244" s="226" t="s">
        <v>1</v>
      </c>
      <c r="N244" s="227" t="s">
        <v>45</v>
      </c>
      <c r="O244" s="92"/>
      <c r="P244" s="228">
        <f>O244*H244</f>
        <v>0</v>
      </c>
      <c r="Q244" s="228">
        <v>0</v>
      </c>
      <c r="R244" s="228">
        <f>Q244*H244</f>
        <v>0</v>
      </c>
      <c r="S244" s="228">
        <v>0.00029999999999999997</v>
      </c>
      <c r="T244" s="229">
        <f>S244*H244</f>
        <v>0.0050909999999999992</v>
      </c>
      <c r="U244" s="39"/>
      <c r="V244" s="39"/>
      <c r="W244" s="39"/>
      <c r="X244" s="39"/>
      <c r="Y244" s="39"/>
      <c r="Z244" s="39"/>
      <c r="AA244" s="39"/>
      <c r="AB244" s="39"/>
      <c r="AC244" s="39"/>
      <c r="AD244" s="39"/>
      <c r="AE244" s="39"/>
      <c r="AR244" s="230" t="s">
        <v>303</v>
      </c>
      <c r="AT244" s="230" t="s">
        <v>164</v>
      </c>
      <c r="AU244" s="230" t="s">
        <v>90</v>
      </c>
      <c r="AY244" s="18" t="s">
        <v>161</v>
      </c>
      <c r="BE244" s="231">
        <f>IF(N244="základní",J244,0)</f>
        <v>0</v>
      </c>
      <c r="BF244" s="231">
        <f>IF(N244="snížená",J244,0)</f>
        <v>0</v>
      </c>
      <c r="BG244" s="231">
        <f>IF(N244="zákl. přenesená",J244,0)</f>
        <v>0</v>
      </c>
      <c r="BH244" s="231">
        <f>IF(N244="sníž. přenesená",J244,0)</f>
        <v>0</v>
      </c>
      <c r="BI244" s="231">
        <f>IF(N244="nulová",J244,0)</f>
        <v>0</v>
      </c>
      <c r="BJ244" s="18" t="s">
        <v>88</v>
      </c>
      <c r="BK244" s="231">
        <f>ROUND(I244*H244,2)</f>
        <v>0</v>
      </c>
      <c r="BL244" s="18" t="s">
        <v>303</v>
      </c>
      <c r="BM244" s="230" t="s">
        <v>1682</v>
      </c>
    </row>
    <row r="245" s="13" customFormat="1">
      <c r="A245" s="13"/>
      <c r="B245" s="241"/>
      <c r="C245" s="242"/>
      <c r="D245" s="232" t="s">
        <v>250</v>
      </c>
      <c r="E245" s="243" t="s">
        <v>1</v>
      </c>
      <c r="F245" s="244" t="s">
        <v>1683</v>
      </c>
      <c r="G245" s="242"/>
      <c r="H245" s="245">
        <v>16.969999999999999</v>
      </c>
      <c r="I245" s="246"/>
      <c r="J245" s="242"/>
      <c r="K245" s="242"/>
      <c r="L245" s="247"/>
      <c r="M245" s="248"/>
      <c r="N245" s="249"/>
      <c r="O245" s="249"/>
      <c r="P245" s="249"/>
      <c r="Q245" s="249"/>
      <c r="R245" s="249"/>
      <c r="S245" s="249"/>
      <c r="T245" s="250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T245" s="251" t="s">
        <v>250</v>
      </c>
      <c r="AU245" s="251" t="s">
        <v>90</v>
      </c>
      <c r="AV245" s="13" t="s">
        <v>90</v>
      </c>
      <c r="AW245" s="13" t="s">
        <v>36</v>
      </c>
      <c r="AX245" s="13" t="s">
        <v>80</v>
      </c>
      <c r="AY245" s="251" t="s">
        <v>161</v>
      </c>
    </row>
    <row r="246" s="14" customFormat="1">
      <c r="A246" s="14"/>
      <c r="B246" s="252"/>
      <c r="C246" s="253"/>
      <c r="D246" s="232" t="s">
        <v>250</v>
      </c>
      <c r="E246" s="254" t="s">
        <v>1</v>
      </c>
      <c r="F246" s="255" t="s">
        <v>253</v>
      </c>
      <c r="G246" s="253"/>
      <c r="H246" s="256">
        <v>16.969999999999999</v>
      </c>
      <c r="I246" s="257"/>
      <c r="J246" s="253"/>
      <c r="K246" s="253"/>
      <c r="L246" s="258"/>
      <c r="M246" s="259"/>
      <c r="N246" s="260"/>
      <c r="O246" s="260"/>
      <c r="P246" s="260"/>
      <c r="Q246" s="260"/>
      <c r="R246" s="260"/>
      <c r="S246" s="260"/>
      <c r="T246" s="261"/>
      <c r="U246" s="14"/>
      <c r="V246" s="14"/>
      <c r="W246" s="14"/>
      <c r="X246" s="14"/>
      <c r="Y246" s="14"/>
      <c r="Z246" s="14"/>
      <c r="AA246" s="14"/>
      <c r="AB246" s="14"/>
      <c r="AC246" s="14"/>
      <c r="AD246" s="14"/>
      <c r="AE246" s="14"/>
      <c r="AT246" s="262" t="s">
        <v>250</v>
      </c>
      <c r="AU246" s="262" t="s">
        <v>90</v>
      </c>
      <c r="AV246" s="14" t="s">
        <v>184</v>
      </c>
      <c r="AW246" s="14" t="s">
        <v>36</v>
      </c>
      <c r="AX246" s="14" t="s">
        <v>88</v>
      </c>
      <c r="AY246" s="262" t="s">
        <v>161</v>
      </c>
    </row>
    <row r="247" s="2" customFormat="1" ht="24.15" customHeight="1">
      <c r="A247" s="39"/>
      <c r="B247" s="40"/>
      <c r="C247" s="219" t="s">
        <v>761</v>
      </c>
      <c r="D247" s="219" t="s">
        <v>164</v>
      </c>
      <c r="E247" s="220" t="s">
        <v>1078</v>
      </c>
      <c r="F247" s="221" t="s">
        <v>1079</v>
      </c>
      <c r="G247" s="222" t="s">
        <v>441</v>
      </c>
      <c r="H247" s="223">
        <v>16.969999999999999</v>
      </c>
      <c r="I247" s="224"/>
      <c r="J247" s="225">
        <f>ROUND(I247*H247,2)</f>
        <v>0</v>
      </c>
      <c r="K247" s="221" t="s">
        <v>168</v>
      </c>
      <c r="L247" s="45"/>
      <c r="M247" s="226" t="s">
        <v>1</v>
      </c>
      <c r="N247" s="227" t="s">
        <v>45</v>
      </c>
      <c r="O247" s="92"/>
      <c r="P247" s="228">
        <f>O247*H247</f>
        <v>0</v>
      </c>
      <c r="Q247" s="228">
        <v>5.0000000000000002E-05</v>
      </c>
      <c r="R247" s="228">
        <f>Q247*H247</f>
        <v>0.00084849999999999997</v>
      </c>
      <c r="S247" s="228">
        <v>0</v>
      </c>
      <c r="T247" s="229">
        <f>S247*H247</f>
        <v>0</v>
      </c>
      <c r="U247" s="39"/>
      <c r="V247" s="39"/>
      <c r="W247" s="39"/>
      <c r="X247" s="39"/>
      <c r="Y247" s="39"/>
      <c r="Z247" s="39"/>
      <c r="AA247" s="39"/>
      <c r="AB247" s="39"/>
      <c r="AC247" s="39"/>
      <c r="AD247" s="39"/>
      <c r="AE247" s="39"/>
      <c r="AR247" s="230" t="s">
        <v>303</v>
      </c>
      <c r="AT247" s="230" t="s">
        <v>164</v>
      </c>
      <c r="AU247" s="230" t="s">
        <v>90</v>
      </c>
      <c r="AY247" s="18" t="s">
        <v>161</v>
      </c>
      <c r="BE247" s="231">
        <f>IF(N247="základní",J247,0)</f>
        <v>0</v>
      </c>
      <c r="BF247" s="231">
        <f>IF(N247="snížená",J247,0)</f>
        <v>0</v>
      </c>
      <c r="BG247" s="231">
        <f>IF(N247="zákl. přenesená",J247,0)</f>
        <v>0</v>
      </c>
      <c r="BH247" s="231">
        <f>IF(N247="sníž. přenesená",J247,0)</f>
        <v>0</v>
      </c>
      <c r="BI247" s="231">
        <f>IF(N247="nulová",J247,0)</f>
        <v>0</v>
      </c>
      <c r="BJ247" s="18" t="s">
        <v>88</v>
      </c>
      <c r="BK247" s="231">
        <f>ROUND(I247*H247,2)</f>
        <v>0</v>
      </c>
      <c r="BL247" s="18" t="s">
        <v>303</v>
      </c>
      <c r="BM247" s="230" t="s">
        <v>1684</v>
      </c>
    </row>
    <row r="248" s="2" customFormat="1" ht="37.8" customHeight="1">
      <c r="A248" s="39"/>
      <c r="B248" s="40"/>
      <c r="C248" s="263" t="s">
        <v>767</v>
      </c>
      <c r="D248" s="263" t="s">
        <v>261</v>
      </c>
      <c r="E248" s="264" t="s">
        <v>1378</v>
      </c>
      <c r="F248" s="265" t="s">
        <v>1379</v>
      </c>
      <c r="G248" s="266" t="s">
        <v>248</v>
      </c>
      <c r="H248" s="267">
        <v>21.201000000000001</v>
      </c>
      <c r="I248" s="268"/>
      <c r="J248" s="269">
        <f>ROUND(I248*H248,2)</f>
        <v>0</v>
      </c>
      <c r="K248" s="265" t="s">
        <v>168</v>
      </c>
      <c r="L248" s="270"/>
      <c r="M248" s="271" t="s">
        <v>1</v>
      </c>
      <c r="N248" s="272" t="s">
        <v>45</v>
      </c>
      <c r="O248" s="92"/>
      <c r="P248" s="228">
        <f>O248*H248</f>
        <v>0</v>
      </c>
      <c r="Q248" s="228">
        <v>0.0028999999999999998</v>
      </c>
      <c r="R248" s="228">
        <f>Q248*H248</f>
        <v>0.0614829</v>
      </c>
      <c r="S248" s="228">
        <v>0</v>
      </c>
      <c r="T248" s="229">
        <f>S248*H248</f>
        <v>0</v>
      </c>
      <c r="U248" s="39"/>
      <c r="V248" s="39"/>
      <c r="W248" s="39"/>
      <c r="X248" s="39"/>
      <c r="Y248" s="39"/>
      <c r="Z248" s="39"/>
      <c r="AA248" s="39"/>
      <c r="AB248" s="39"/>
      <c r="AC248" s="39"/>
      <c r="AD248" s="39"/>
      <c r="AE248" s="39"/>
      <c r="AR248" s="230" t="s">
        <v>309</v>
      </c>
      <c r="AT248" s="230" t="s">
        <v>261</v>
      </c>
      <c r="AU248" s="230" t="s">
        <v>90</v>
      </c>
      <c r="AY248" s="18" t="s">
        <v>161</v>
      </c>
      <c r="BE248" s="231">
        <f>IF(N248="základní",J248,0)</f>
        <v>0</v>
      </c>
      <c r="BF248" s="231">
        <f>IF(N248="snížená",J248,0)</f>
        <v>0</v>
      </c>
      <c r="BG248" s="231">
        <f>IF(N248="zákl. přenesená",J248,0)</f>
        <v>0</v>
      </c>
      <c r="BH248" s="231">
        <f>IF(N248="sníž. přenesená",J248,0)</f>
        <v>0</v>
      </c>
      <c r="BI248" s="231">
        <f>IF(N248="nulová",J248,0)</f>
        <v>0</v>
      </c>
      <c r="BJ248" s="18" t="s">
        <v>88</v>
      </c>
      <c r="BK248" s="231">
        <f>ROUND(I248*H248,2)</f>
        <v>0</v>
      </c>
      <c r="BL248" s="18" t="s">
        <v>303</v>
      </c>
      <c r="BM248" s="230" t="s">
        <v>1685</v>
      </c>
    </row>
    <row r="249" s="13" customFormat="1">
      <c r="A249" s="13"/>
      <c r="B249" s="241"/>
      <c r="C249" s="242"/>
      <c r="D249" s="232" t="s">
        <v>250</v>
      </c>
      <c r="E249" s="243" t="s">
        <v>1</v>
      </c>
      <c r="F249" s="244" t="s">
        <v>1686</v>
      </c>
      <c r="G249" s="242"/>
      <c r="H249" s="245">
        <v>17.317</v>
      </c>
      <c r="I249" s="246"/>
      <c r="J249" s="242"/>
      <c r="K249" s="242"/>
      <c r="L249" s="247"/>
      <c r="M249" s="248"/>
      <c r="N249" s="249"/>
      <c r="O249" s="249"/>
      <c r="P249" s="249"/>
      <c r="Q249" s="249"/>
      <c r="R249" s="249"/>
      <c r="S249" s="249"/>
      <c r="T249" s="250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T249" s="251" t="s">
        <v>250</v>
      </c>
      <c r="AU249" s="251" t="s">
        <v>90</v>
      </c>
      <c r="AV249" s="13" t="s">
        <v>90</v>
      </c>
      <c r="AW249" s="13" t="s">
        <v>36</v>
      </c>
      <c r="AX249" s="13" t="s">
        <v>80</v>
      </c>
      <c r="AY249" s="251" t="s">
        <v>161</v>
      </c>
    </row>
    <row r="250" s="13" customFormat="1">
      <c r="A250" s="13"/>
      <c r="B250" s="241"/>
      <c r="C250" s="242"/>
      <c r="D250" s="232" t="s">
        <v>250</v>
      </c>
      <c r="E250" s="243" t="s">
        <v>1</v>
      </c>
      <c r="F250" s="244" t="s">
        <v>1687</v>
      </c>
      <c r="G250" s="242"/>
      <c r="H250" s="245">
        <v>1.6970000000000001</v>
      </c>
      <c r="I250" s="246"/>
      <c r="J250" s="242"/>
      <c r="K250" s="242"/>
      <c r="L250" s="247"/>
      <c r="M250" s="248"/>
      <c r="N250" s="249"/>
      <c r="O250" s="249"/>
      <c r="P250" s="249"/>
      <c r="Q250" s="249"/>
      <c r="R250" s="249"/>
      <c r="S250" s="249"/>
      <c r="T250" s="250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  <c r="AE250" s="13"/>
      <c r="AT250" s="251" t="s">
        <v>250</v>
      </c>
      <c r="AU250" s="251" t="s">
        <v>90</v>
      </c>
      <c r="AV250" s="13" t="s">
        <v>90</v>
      </c>
      <c r="AW250" s="13" t="s">
        <v>36</v>
      </c>
      <c r="AX250" s="13" t="s">
        <v>80</v>
      </c>
      <c r="AY250" s="251" t="s">
        <v>161</v>
      </c>
    </row>
    <row r="251" s="14" customFormat="1">
      <c r="A251" s="14"/>
      <c r="B251" s="252"/>
      <c r="C251" s="253"/>
      <c r="D251" s="232" t="s">
        <v>250</v>
      </c>
      <c r="E251" s="254" t="s">
        <v>1</v>
      </c>
      <c r="F251" s="255" t="s">
        <v>253</v>
      </c>
      <c r="G251" s="253"/>
      <c r="H251" s="256">
        <v>19.013999999999999</v>
      </c>
      <c r="I251" s="257"/>
      <c r="J251" s="253"/>
      <c r="K251" s="253"/>
      <c r="L251" s="258"/>
      <c r="M251" s="259"/>
      <c r="N251" s="260"/>
      <c r="O251" s="260"/>
      <c r="P251" s="260"/>
      <c r="Q251" s="260"/>
      <c r="R251" s="260"/>
      <c r="S251" s="260"/>
      <c r="T251" s="261"/>
      <c r="U251" s="14"/>
      <c r="V251" s="14"/>
      <c r="W251" s="14"/>
      <c r="X251" s="14"/>
      <c r="Y251" s="14"/>
      <c r="Z251" s="14"/>
      <c r="AA251" s="14"/>
      <c r="AB251" s="14"/>
      <c r="AC251" s="14"/>
      <c r="AD251" s="14"/>
      <c r="AE251" s="14"/>
      <c r="AT251" s="262" t="s">
        <v>250</v>
      </c>
      <c r="AU251" s="262" t="s">
        <v>90</v>
      </c>
      <c r="AV251" s="14" t="s">
        <v>184</v>
      </c>
      <c r="AW251" s="14" t="s">
        <v>36</v>
      </c>
      <c r="AX251" s="14" t="s">
        <v>88</v>
      </c>
      <c r="AY251" s="262" t="s">
        <v>161</v>
      </c>
    </row>
    <row r="252" s="13" customFormat="1">
      <c r="A252" s="13"/>
      <c r="B252" s="241"/>
      <c r="C252" s="242"/>
      <c r="D252" s="232" t="s">
        <v>250</v>
      </c>
      <c r="E252" s="242"/>
      <c r="F252" s="244" t="s">
        <v>1688</v>
      </c>
      <c r="G252" s="242"/>
      <c r="H252" s="245">
        <v>21.201000000000001</v>
      </c>
      <c r="I252" s="246"/>
      <c r="J252" s="242"/>
      <c r="K252" s="242"/>
      <c r="L252" s="247"/>
      <c r="M252" s="248"/>
      <c r="N252" s="249"/>
      <c r="O252" s="249"/>
      <c r="P252" s="249"/>
      <c r="Q252" s="249"/>
      <c r="R252" s="249"/>
      <c r="S252" s="249"/>
      <c r="T252" s="250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T252" s="251" t="s">
        <v>250</v>
      </c>
      <c r="AU252" s="251" t="s">
        <v>90</v>
      </c>
      <c r="AV252" s="13" t="s">
        <v>90</v>
      </c>
      <c r="AW252" s="13" t="s">
        <v>4</v>
      </c>
      <c r="AX252" s="13" t="s">
        <v>88</v>
      </c>
      <c r="AY252" s="251" t="s">
        <v>161</v>
      </c>
    </row>
    <row r="253" s="2" customFormat="1" ht="24.15" customHeight="1">
      <c r="A253" s="39"/>
      <c r="B253" s="40"/>
      <c r="C253" s="219" t="s">
        <v>1251</v>
      </c>
      <c r="D253" s="219" t="s">
        <v>164</v>
      </c>
      <c r="E253" s="220" t="s">
        <v>1088</v>
      </c>
      <c r="F253" s="221" t="s">
        <v>1089</v>
      </c>
      <c r="G253" s="222" t="s">
        <v>248</v>
      </c>
      <c r="H253" s="223">
        <v>17.317</v>
      </c>
      <c r="I253" s="224"/>
      <c r="J253" s="225">
        <f>ROUND(I253*H253,2)</f>
        <v>0</v>
      </c>
      <c r="K253" s="221" t="s">
        <v>168</v>
      </c>
      <c r="L253" s="45"/>
      <c r="M253" s="226" t="s">
        <v>1</v>
      </c>
      <c r="N253" s="227" t="s">
        <v>45</v>
      </c>
      <c r="O253" s="92"/>
      <c r="P253" s="228">
        <f>O253*H253</f>
        <v>0</v>
      </c>
      <c r="Q253" s="228">
        <v>0</v>
      </c>
      <c r="R253" s="228">
        <f>Q253*H253</f>
        <v>0</v>
      </c>
      <c r="S253" s="228">
        <v>0</v>
      </c>
      <c r="T253" s="229">
        <f>S253*H253</f>
        <v>0</v>
      </c>
      <c r="U253" s="39"/>
      <c r="V253" s="39"/>
      <c r="W253" s="39"/>
      <c r="X253" s="39"/>
      <c r="Y253" s="39"/>
      <c r="Z253" s="39"/>
      <c r="AA253" s="39"/>
      <c r="AB253" s="39"/>
      <c r="AC253" s="39"/>
      <c r="AD253" s="39"/>
      <c r="AE253" s="39"/>
      <c r="AR253" s="230" t="s">
        <v>303</v>
      </c>
      <c r="AT253" s="230" t="s">
        <v>164</v>
      </c>
      <c r="AU253" s="230" t="s">
        <v>90</v>
      </c>
      <c r="AY253" s="18" t="s">
        <v>161</v>
      </c>
      <c r="BE253" s="231">
        <f>IF(N253="základní",J253,0)</f>
        <v>0</v>
      </c>
      <c r="BF253" s="231">
        <f>IF(N253="snížená",J253,0)</f>
        <v>0</v>
      </c>
      <c r="BG253" s="231">
        <f>IF(N253="zákl. přenesená",J253,0)</f>
        <v>0</v>
      </c>
      <c r="BH253" s="231">
        <f>IF(N253="sníž. přenesená",J253,0)</f>
        <v>0</v>
      </c>
      <c r="BI253" s="231">
        <f>IF(N253="nulová",J253,0)</f>
        <v>0</v>
      </c>
      <c r="BJ253" s="18" t="s">
        <v>88</v>
      </c>
      <c r="BK253" s="231">
        <f>ROUND(I253*H253,2)</f>
        <v>0</v>
      </c>
      <c r="BL253" s="18" t="s">
        <v>303</v>
      </c>
      <c r="BM253" s="230" t="s">
        <v>1689</v>
      </c>
    </row>
    <row r="254" s="2" customFormat="1" ht="33" customHeight="1">
      <c r="A254" s="39"/>
      <c r="B254" s="40"/>
      <c r="C254" s="219" t="s">
        <v>1255</v>
      </c>
      <c r="D254" s="219" t="s">
        <v>164</v>
      </c>
      <c r="E254" s="220" t="s">
        <v>1091</v>
      </c>
      <c r="F254" s="221" t="s">
        <v>1092</v>
      </c>
      <c r="G254" s="222" t="s">
        <v>248</v>
      </c>
      <c r="H254" s="223">
        <v>17.317</v>
      </c>
      <c r="I254" s="224"/>
      <c r="J254" s="225">
        <f>ROUND(I254*H254,2)</f>
        <v>0</v>
      </c>
      <c r="K254" s="221" t="s">
        <v>168</v>
      </c>
      <c r="L254" s="45"/>
      <c r="M254" s="226" t="s">
        <v>1</v>
      </c>
      <c r="N254" s="227" t="s">
        <v>45</v>
      </c>
      <c r="O254" s="92"/>
      <c r="P254" s="228">
        <f>O254*H254</f>
        <v>0</v>
      </c>
      <c r="Q254" s="228">
        <v>0.00010000000000000001</v>
      </c>
      <c r="R254" s="228">
        <f>Q254*H254</f>
        <v>0.0017317000000000001</v>
      </c>
      <c r="S254" s="228">
        <v>0</v>
      </c>
      <c r="T254" s="229">
        <f>S254*H254</f>
        <v>0</v>
      </c>
      <c r="U254" s="39"/>
      <c r="V254" s="39"/>
      <c r="W254" s="39"/>
      <c r="X254" s="39"/>
      <c r="Y254" s="39"/>
      <c r="Z254" s="39"/>
      <c r="AA254" s="39"/>
      <c r="AB254" s="39"/>
      <c r="AC254" s="39"/>
      <c r="AD254" s="39"/>
      <c r="AE254" s="39"/>
      <c r="AR254" s="230" t="s">
        <v>303</v>
      </c>
      <c r="AT254" s="230" t="s">
        <v>164</v>
      </c>
      <c r="AU254" s="230" t="s">
        <v>90</v>
      </c>
      <c r="AY254" s="18" t="s">
        <v>161</v>
      </c>
      <c r="BE254" s="231">
        <f>IF(N254="základní",J254,0)</f>
        <v>0</v>
      </c>
      <c r="BF254" s="231">
        <f>IF(N254="snížená",J254,0)</f>
        <v>0</v>
      </c>
      <c r="BG254" s="231">
        <f>IF(N254="zákl. přenesená",J254,0)</f>
        <v>0</v>
      </c>
      <c r="BH254" s="231">
        <f>IF(N254="sníž. přenesená",J254,0)</f>
        <v>0</v>
      </c>
      <c r="BI254" s="231">
        <f>IF(N254="nulová",J254,0)</f>
        <v>0</v>
      </c>
      <c r="BJ254" s="18" t="s">
        <v>88</v>
      </c>
      <c r="BK254" s="231">
        <f>ROUND(I254*H254,2)</f>
        <v>0</v>
      </c>
      <c r="BL254" s="18" t="s">
        <v>303</v>
      </c>
      <c r="BM254" s="230" t="s">
        <v>1690</v>
      </c>
    </row>
    <row r="255" s="2" customFormat="1" ht="16.5" customHeight="1">
      <c r="A255" s="39"/>
      <c r="B255" s="40"/>
      <c r="C255" s="219" t="s">
        <v>1259</v>
      </c>
      <c r="D255" s="219" t="s">
        <v>164</v>
      </c>
      <c r="E255" s="220" t="s">
        <v>1094</v>
      </c>
      <c r="F255" s="221" t="s">
        <v>1095</v>
      </c>
      <c r="G255" s="222" t="s">
        <v>248</v>
      </c>
      <c r="H255" s="223">
        <v>17.317</v>
      </c>
      <c r="I255" s="224"/>
      <c r="J255" s="225">
        <f>ROUND(I255*H255,2)</f>
        <v>0</v>
      </c>
      <c r="K255" s="221" t="s">
        <v>168</v>
      </c>
      <c r="L255" s="45"/>
      <c r="M255" s="226" t="s">
        <v>1</v>
      </c>
      <c r="N255" s="227" t="s">
        <v>45</v>
      </c>
      <c r="O255" s="92"/>
      <c r="P255" s="228">
        <f>O255*H255</f>
        <v>0</v>
      </c>
      <c r="Q255" s="228">
        <v>3.0000000000000001E-05</v>
      </c>
      <c r="R255" s="228">
        <f>Q255*H255</f>
        <v>0.00051951000000000005</v>
      </c>
      <c r="S255" s="228">
        <v>0</v>
      </c>
      <c r="T255" s="229">
        <f>S255*H255</f>
        <v>0</v>
      </c>
      <c r="U255" s="39"/>
      <c r="V255" s="39"/>
      <c r="W255" s="39"/>
      <c r="X255" s="39"/>
      <c r="Y255" s="39"/>
      <c r="Z255" s="39"/>
      <c r="AA255" s="39"/>
      <c r="AB255" s="39"/>
      <c r="AC255" s="39"/>
      <c r="AD255" s="39"/>
      <c r="AE255" s="39"/>
      <c r="AR255" s="230" t="s">
        <v>303</v>
      </c>
      <c r="AT255" s="230" t="s">
        <v>164</v>
      </c>
      <c r="AU255" s="230" t="s">
        <v>90</v>
      </c>
      <c r="AY255" s="18" t="s">
        <v>161</v>
      </c>
      <c r="BE255" s="231">
        <f>IF(N255="základní",J255,0)</f>
        <v>0</v>
      </c>
      <c r="BF255" s="231">
        <f>IF(N255="snížená",J255,0)</f>
        <v>0</v>
      </c>
      <c r="BG255" s="231">
        <f>IF(N255="zákl. přenesená",J255,0)</f>
        <v>0</v>
      </c>
      <c r="BH255" s="231">
        <f>IF(N255="sníž. přenesená",J255,0)</f>
        <v>0</v>
      </c>
      <c r="BI255" s="231">
        <f>IF(N255="nulová",J255,0)</f>
        <v>0</v>
      </c>
      <c r="BJ255" s="18" t="s">
        <v>88</v>
      </c>
      <c r="BK255" s="231">
        <f>ROUND(I255*H255,2)</f>
        <v>0</v>
      </c>
      <c r="BL255" s="18" t="s">
        <v>303</v>
      </c>
      <c r="BM255" s="230" t="s">
        <v>1691</v>
      </c>
    </row>
    <row r="256" s="2" customFormat="1" ht="24.15" customHeight="1">
      <c r="A256" s="39"/>
      <c r="B256" s="40"/>
      <c r="C256" s="219" t="s">
        <v>772</v>
      </c>
      <c r="D256" s="219" t="s">
        <v>164</v>
      </c>
      <c r="E256" s="220" t="s">
        <v>1097</v>
      </c>
      <c r="F256" s="221" t="s">
        <v>1098</v>
      </c>
      <c r="G256" s="222" t="s">
        <v>362</v>
      </c>
      <c r="H256" s="283"/>
      <c r="I256" s="224"/>
      <c r="J256" s="225">
        <f>ROUND(I256*H256,2)</f>
        <v>0</v>
      </c>
      <c r="K256" s="221" t="s">
        <v>168</v>
      </c>
      <c r="L256" s="45"/>
      <c r="M256" s="226" t="s">
        <v>1</v>
      </c>
      <c r="N256" s="227" t="s">
        <v>45</v>
      </c>
      <c r="O256" s="92"/>
      <c r="P256" s="228">
        <f>O256*H256</f>
        <v>0</v>
      </c>
      <c r="Q256" s="228">
        <v>0</v>
      </c>
      <c r="R256" s="228">
        <f>Q256*H256</f>
        <v>0</v>
      </c>
      <c r="S256" s="228">
        <v>0</v>
      </c>
      <c r="T256" s="229">
        <f>S256*H256</f>
        <v>0</v>
      </c>
      <c r="U256" s="39"/>
      <c r="V256" s="39"/>
      <c r="W256" s="39"/>
      <c r="X256" s="39"/>
      <c r="Y256" s="39"/>
      <c r="Z256" s="39"/>
      <c r="AA256" s="39"/>
      <c r="AB256" s="39"/>
      <c r="AC256" s="39"/>
      <c r="AD256" s="39"/>
      <c r="AE256" s="39"/>
      <c r="AR256" s="230" t="s">
        <v>303</v>
      </c>
      <c r="AT256" s="230" t="s">
        <v>164</v>
      </c>
      <c r="AU256" s="230" t="s">
        <v>90</v>
      </c>
      <c r="AY256" s="18" t="s">
        <v>161</v>
      </c>
      <c r="BE256" s="231">
        <f>IF(N256="základní",J256,0)</f>
        <v>0</v>
      </c>
      <c r="BF256" s="231">
        <f>IF(N256="snížená",J256,0)</f>
        <v>0</v>
      </c>
      <c r="BG256" s="231">
        <f>IF(N256="zákl. přenesená",J256,0)</f>
        <v>0</v>
      </c>
      <c r="BH256" s="231">
        <f>IF(N256="sníž. přenesená",J256,0)</f>
        <v>0</v>
      </c>
      <c r="BI256" s="231">
        <f>IF(N256="nulová",J256,0)</f>
        <v>0</v>
      </c>
      <c r="BJ256" s="18" t="s">
        <v>88</v>
      </c>
      <c r="BK256" s="231">
        <f>ROUND(I256*H256,2)</f>
        <v>0</v>
      </c>
      <c r="BL256" s="18" t="s">
        <v>303</v>
      </c>
      <c r="BM256" s="230" t="s">
        <v>1692</v>
      </c>
    </row>
    <row r="257" s="2" customFormat="1" ht="33" customHeight="1">
      <c r="A257" s="39"/>
      <c r="B257" s="40"/>
      <c r="C257" s="219" t="s">
        <v>777</v>
      </c>
      <c r="D257" s="219" t="s">
        <v>164</v>
      </c>
      <c r="E257" s="220" t="s">
        <v>1100</v>
      </c>
      <c r="F257" s="221" t="s">
        <v>1101</v>
      </c>
      <c r="G257" s="222" t="s">
        <v>362</v>
      </c>
      <c r="H257" s="283"/>
      <c r="I257" s="224"/>
      <c r="J257" s="225">
        <f>ROUND(I257*H257,2)</f>
        <v>0</v>
      </c>
      <c r="K257" s="221" t="s">
        <v>168</v>
      </c>
      <c r="L257" s="45"/>
      <c r="M257" s="226" t="s">
        <v>1</v>
      </c>
      <c r="N257" s="227" t="s">
        <v>45</v>
      </c>
      <c r="O257" s="92"/>
      <c r="P257" s="228">
        <f>O257*H257</f>
        <v>0</v>
      </c>
      <c r="Q257" s="228">
        <v>0</v>
      </c>
      <c r="R257" s="228">
        <f>Q257*H257</f>
        <v>0</v>
      </c>
      <c r="S257" s="228">
        <v>0</v>
      </c>
      <c r="T257" s="229">
        <f>S257*H257</f>
        <v>0</v>
      </c>
      <c r="U257" s="39"/>
      <c r="V257" s="39"/>
      <c r="W257" s="39"/>
      <c r="X257" s="39"/>
      <c r="Y257" s="39"/>
      <c r="Z257" s="39"/>
      <c r="AA257" s="39"/>
      <c r="AB257" s="39"/>
      <c r="AC257" s="39"/>
      <c r="AD257" s="39"/>
      <c r="AE257" s="39"/>
      <c r="AR257" s="230" t="s">
        <v>303</v>
      </c>
      <c r="AT257" s="230" t="s">
        <v>164</v>
      </c>
      <c r="AU257" s="230" t="s">
        <v>90</v>
      </c>
      <c r="AY257" s="18" t="s">
        <v>161</v>
      </c>
      <c r="BE257" s="231">
        <f>IF(N257="základní",J257,0)</f>
        <v>0</v>
      </c>
      <c r="BF257" s="231">
        <f>IF(N257="snížená",J257,0)</f>
        <v>0</v>
      </c>
      <c r="BG257" s="231">
        <f>IF(N257="zákl. přenesená",J257,0)</f>
        <v>0</v>
      </c>
      <c r="BH257" s="231">
        <f>IF(N257="sníž. přenesená",J257,0)</f>
        <v>0</v>
      </c>
      <c r="BI257" s="231">
        <f>IF(N257="nulová",J257,0)</f>
        <v>0</v>
      </c>
      <c r="BJ257" s="18" t="s">
        <v>88</v>
      </c>
      <c r="BK257" s="231">
        <f>ROUND(I257*H257,2)</f>
        <v>0</v>
      </c>
      <c r="BL257" s="18" t="s">
        <v>303</v>
      </c>
      <c r="BM257" s="230" t="s">
        <v>1693</v>
      </c>
    </row>
    <row r="258" s="13" customFormat="1">
      <c r="A258" s="13"/>
      <c r="B258" s="241"/>
      <c r="C258" s="242"/>
      <c r="D258" s="232" t="s">
        <v>250</v>
      </c>
      <c r="E258" s="242"/>
      <c r="F258" s="244" t="s">
        <v>1694</v>
      </c>
      <c r="G258" s="242"/>
      <c r="H258" s="245">
        <v>2133.6280000000002</v>
      </c>
      <c r="I258" s="246"/>
      <c r="J258" s="242"/>
      <c r="K258" s="242"/>
      <c r="L258" s="247"/>
      <c r="M258" s="248"/>
      <c r="N258" s="249"/>
      <c r="O258" s="249"/>
      <c r="P258" s="249"/>
      <c r="Q258" s="249"/>
      <c r="R258" s="249"/>
      <c r="S258" s="249"/>
      <c r="T258" s="250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T258" s="251" t="s">
        <v>250</v>
      </c>
      <c r="AU258" s="251" t="s">
        <v>90</v>
      </c>
      <c r="AV258" s="13" t="s">
        <v>90</v>
      </c>
      <c r="AW258" s="13" t="s">
        <v>4</v>
      </c>
      <c r="AX258" s="13" t="s">
        <v>88</v>
      </c>
      <c r="AY258" s="251" t="s">
        <v>161</v>
      </c>
    </row>
    <row r="259" s="12" customFormat="1" ht="22.8" customHeight="1">
      <c r="A259" s="12"/>
      <c r="B259" s="203"/>
      <c r="C259" s="204"/>
      <c r="D259" s="205" t="s">
        <v>79</v>
      </c>
      <c r="E259" s="217" t="s">
        <v>1104</v>
      </c>
      <c r="F259" s="217" t="s">
        <v>1105</v>
      </c>
      <c r="G259" s="204"/>
      <c r="H259" s="204"/>
      <c r="I259" s="207"/>
      <c r="J259" s="218">
        <f>BK259</f>
        <v>0</v>
      </c>
      <c r="K259" s="204"/>
      <c r="L259" s="209"/>
      <c r="M259" s="210"/>
      <c r="N259" s="211"/>
      <c r="O259" s="211"/>
      <c r="P259" s="212">
        <f>SUM(P260:P287)</f>
        <v>0</v>
      </c>
      <c r="Q259" s="211"/>
      <c r="R259" s="212">
        <f>SUM(R260:R287)</f>
        <v>0.19650856</v>
      </c>
      <c r="S259" s="211"/>
      <c r="T259" s="213">
        <f>SUM(T260:T287)</f>
        <v>0.38027900000000003</v>
      </c>
      <c r="U259" s="12"/>
      <c r="V259" s="12"/>
      <c r="W259" s="12"/>
      <c r="X259" s="12"/>
      <c r="Y259" s="12"/>
      <c r="Z259" s="12"/>
      <c r="AA259" s="12"/>
      <c r="AB259" s="12"/>
      <c r="AC259" s="12"/>
      <c r="AD259" s="12"/>
      <c r="AE259" s="12"/>
      <c r="AR259" s="214" t="s">
        <v>90</v>
      </c>
      <c r="AT259" s="215" t="s">
        <v>79</v>
      </c>
      <c r="AU259" s="215" t="s">
        <v>88</v>
      </c>
      <c r="AY259" s="214" t="s">
        <v>161</v>
      </c>
      <c r="BK259" s="216">
        <f>SUM(BK260:BK287)</f>
        <v>0</v>
      </c>
    </row>
    <row r="260" s="2" customFormat="1" ht="16.5" customHeight="1">
      <c r="A260" s="39"/>
      <c r="B260" s="40"/>
      <c r="C260" s="219" t="s">
        <v>783</v>
      </c>
      <c r="D260" s="219" t="s">
        <v>164</v>
      </c>
      <c r="E260" s="220" t="s">
        <v>1107</v>
      </c>
      <c r="F260" s="221" t="s">
        <v>1108</v>
      </c>
      <c r="G260" s="222" t="s">
        <v>248</v>
      </c>
      <c r="H260" s="223">
        <v>4.6660000000000004</v>
      </c>
      <c r="I260" s="224"/>
      <c r="J260" s="225">
        <f>ROUND(I260*H260,2)</f>
        <v>0</v>
      </c>
      <c r="K260" s="221" t="s">
        <v>168</v>
      </c>
      <c r="L260" s="45"/>
      <c r="M260" s="226" t="s">
        <v>1</v>
      </c>
      <c r="N260" s="227" t="s">
        <v>45</v>
      </c>
      <c r="O260" s="92"/>
      <c r="P260" s="228">
        <f>O260*H260</f>
        <v>0</v>
      </c>
      <c r="Q260" s="228">
        <v>0</v>
      </c>
      <c r="R260" s="228">
        <f>Q260*H260</f>
        <v>0</v>
      </c>
      <c r="S260" s="228">
        <v>0</v>
      </c>
      <c r="T260" s="229">
        <f>S260*H260</f>
        <v>0</v>
      </c>
      <c r="U260" s="39"/>
      <c r="V260" s="39"/>
      <c r="W260" s="39"/>
      <c r="X260" s="39"/>
      <c r="Y260" s="39"/>
      <c r="Z260" s="39"/>
      <c r="AA260" s="39"/>
      <c r="AB260" s="39"/>
      <c r="AC260" s="39"/>
      <c r="AD260" s="39"/>
      <c r="AE260" s="39"/>
      <c r="AR260" s="230" t="s">
        <v>303</v>
      </c>
      <c r="AT260" s="230" t="s">
        <v>164</v>
      </c>
      <c r="AU260" s="230" t="s">
        <v>90</v>
      </c>
      <c r="AY260" s="18" t="s">
        <v>161</v>
      </c>
      <c r="BE260" s="231">
        <f>IF(N260="základní",J260,0)</f>
        <v>0</v>
      </c>
      <c r="BF260" s="231">
        <f>IF(N260="snížená",J260,0)</f>
        <v>0</v>
      </c>
      <c r="BG260" s="231">
        <f>IF(N260="zákl. přenesená",J260,0)</f>
        <v>0</v>
      </c>
      <c r="BH260" s="231">
        <f>IF(N260="sníž. přenesená",J260,0)</f>
        <v>0</v>
      </c>
      <c r="BI260" s="231">
        <f>IF(N260="nulová",J260,0)</f>
        <v>0</v>
      </c>
      <c r="BJ260" s="18" t="s">
        <v>88</v>
      </c>
      <c r="BK260" s="231">
        <f>ROUND(I260*H260,2)</f>
        <v>0</v>
      </c>
      <c r="BL260" s="18" t="s">
        <v>303</v>
      </c>
      <c r="BM260" s="230" t="s">
        <v>1695</v>
      </c>
    </row>
    <row r="261" s="13" customFormat="1">
      <c r="A261" s="13"/>
      <c r="B261" s="241"/>
      <c r="C261" s="242"/>
      <c r="D261" s="232" t="s">
        <v>250</v>
      </c>
      <c r="E261" s="243" t="s">
        <v>1</v>
      </c>
      <c r="F261" s="244" t="s">
        <v>1696</v>
      </c>
      <c r="G261" s="242"/>
      <c r="H261" s="245">
        <v>4.6660000000000004</v>
      </c>
      <c r="I261" s="246"/>
      <c r="J261" s="242"/>
      <c r="K261" s="242"/>
      <c r="L261" s="247"/>
      <c r="M261" s="248"/>
      <c r="N261" s="249"/>
      <c r="O261" s="249"/>
      <c r="P261" s="249"/>
      <c r="Q261" s="249"/>
      <c r="R261" s="249"/>
      <c r="S261" s="249"/>
      <c r="T261" s="250"/>
      <c r="U261" s="13"/>
      <c r="V261" s="13"/>
      <c r="W261" s="13"/>
      <c r="X261" s="13"/>
      <c r="Y261" s="13"/>
      <c r="Z261" s="13"/>
      <c r="AA261" s="13"/>
      <c r="AB261" s="13"/>
      <c r="AC261" s="13"/>
      <c r="AD261" s="13"/>
      <c r="AE261" s="13"/>
      <c r="AT261" s="251" t="s">
        <v>250</v>
      </c>
      <c r="AU261" s="251" t="s">
        <v>90</v>
      </c>
      <c r="AV261" s="13" t="s">
        <v>90</v>
      </c>
      <c r="AW261" s="13" t="s">
        <v>36</v>
      </c>
      <c r="AX261" s="13" t="s">
        <v>80</v>
      </c>
      <c r="AY261" s="251" t="s">
        <v>161</v>
      </c>
    </row>
    <row r="262" s="14" customFormat="1">
      <c r="A262" s="14"/>
      <c r="B262" s="252"/>
      <c r="C262" s="253"/>
      <c r="D262" s="232" t="s">
        <v>250</v>
      </c>
      <c r="E262" s="254" t="s">
        <v>1</v>
      </c>
      <c r="F262" s="255" t="s">
        <v>253</v>
      </c>
      <c r="G262" s="253"/>
      <c r="H262" s="256">
        <v>4.6660000000000004</v>
      </c>
      <c r="I262" s="257"/>
      <c r="J262" s="253"/>
      <c r="K262" s="253"/>
      <c r="L262" s="258"/>
      <c r="M262" s="259"/>
      <c r="N262" s="260"/>
      <c r="O262" s="260"/>
      <c r="P262" s="260"/>
      <c r="Q262" s="260"/>
      <c r="R262" s="260"/>
      <c r="S262" s="260"/>
      <c r="T262" s="261"/>
      <c r="U262" s="14"/>
      <c r="V262" s="14"/>
      <c r="W262" s="14"/>
      <c r="X262" s="14"/>
      <c r="Y262" s="14"/>
      <c r="Z262" s="14"/>
      <c r="AA262" s="14"/>
      <c r="AB262" s="14"/>
      <c r="AC262" s="14"/>
      <c r="AD262" s="14"/>
      <c r="AE262" s="14"/>
      <c r="AT262" s="262" t="s">
        <v>250</v>
      </c>
      <c r="AU262" s="262" t="s">
        <v>90</v>
      </c>
      <c r="AV262" s="14" t="s">
        <v>184</v>
      </c>
      <c r="AW262" s="14" t="s">
        <v>36</v>
      </c>
      <c r="AX262" s="14" t="s">
        <v>88</v>
      </c>
      <c r="AY262" s="262" t="s">
        <v>161</v>
      </c>
    </row>
    <row r="263" s="2" customFormat="1" ht="16.5" customHeight="1">
      <c r="A263" s="39"/>
      <c r="B263" s="40"/>
      <c r="C263" s="219" t="s">
        <v>791</v>
      </c>
      <c r="D263" s="219" t="s">
        <v>164</v>
      </c>
      <c r="E263" s="220" t="s">
        <v>1111</v>
      </c>
      <c r="F263" s="221" t="s">
        <v>1112</v>
      </c>
      <c r="G263" s="222" t="s">
        <v>248</v>
      </c>
      <c r="H263" s="223">
        <v>4.6660000000000004</v>
      </c>
      <c r="I263" s="224"/>
      <c r="J263" s="225">
        <f>ROUND(I263*H263,2)</f>
        <v>0</v>
      </c>
      <c r="K263" s="221" t="s">
        <v>168</v>
      </c>
      <c r="L263" s="45"/>
      <c r="M263" s="226" t="s">
        <v>1</v>
      </c>
      <c r="N263" s="227" t="s">
        <v>45</v>
      </c>
      <c r="O263" s="92"/>
      <c r="P263" s="228">
        <f>O263*H263</f>
        <v>0</v>
      </c>
      <c r="Q263" s="228">
        <v>0.00029999999999999997</v>
      </c>
      <c r="R263" s="228">
        <f>Q263*H263</f>
        <v>0.0013998000000000001</v>
      </c>
      <c r="S263" s="228">
        <v>0</v>
      </c>
      <c r="T263" s="229">
        <f>S263*H263</f>
        <v>0</v>
      </c>
      <c r="U263" s="39"/>
      <c r="V263" s="39"/>
      <c r="W263" s="39"/>
      <c r="X263" s="39"/>
      <c r="Y263" s="39"/>
      <c r="Z263" s="39"/>
      <c r="AA263" s="39"/>
      <c r="AB263" s="39"/>
      <c r="AC263" s="39"/>
      <c r="AD263" s="39"/>
      <c r="AE263" s="39"/>
      <c r="AR263" s="230" t="s">
        <v>303</v>
      </c>
      <c r="AT263" s="230" t="s">
        <v>164</v>
      </c>
      <c r="AU263" s="230" t="s">
        <v>90</v>
      </c>
      <c r="AY263" s="18" t="s">
        <v>161</v>
      </c>
      <c r="BE263" s="231">
        <f>IF(N263="základní",J263,0)</f>
        <v>0</v>
      </c>
      <c r="BF263" s="231">
        <f>IF(N263="snížená",J263,0)</f>
        <v>0</v>
      </c>
      <c r="BG263" s="231">
        <f>IF(N263="zákl. přenesená",J263,0)</f>
        <v>0</v>
      </c>
      <c r="BH263" s="231">
        <f>IF(N263="sníž. přenesená",J263,0)</f>
        <v>0</v>
      </c>
      <c r="BI263" s="231">
        <f>IF(N263="nulová",J263,0)</f>
        <v>0</v>
      </c>
      <c r="BJ263" s="18" t="s">
        <v>88</v>
      </c>
      <c r="BK263" s="231">
        <f>ROUND(I263*H263,2)</f>
        <v>0</v>
      </c>
      <c r="BL263" s="18" t="s">
        <v>303</v>
      </c>
      <c r="BM263" s="230" t="s">
        <v>1697</v>
      </c>
    </row>
    <row r="264" s="2" customFormat="1" ht="24.15" customHeight="1">
      <c r="A264" s="39"/>
      <c r="B264" s="40"/>
      <c r="C264" s="219" t="s">
        <v>796</v>
      </c>
      <c r="D264" s="219" t="s">
        <v>164</v>
      </c>
      <c r="E264" s="220" t="s">
        <v>1115</v>
      </c>
      <c r="F264" s="221" t="s">
        <v>1116</v>
      </c>
      <c r="G264" s="222" t="s">
        <v>248</v>
      </c>
      <c r="H264" s="223">
        <v>4.6660000000000004</v>
      </c>
      <c r="I264" s="224"/>
      <c r="J264" s="225">
        <f>ROUND(I264*H264,2)</f>
        <v>0</v>
      </c>
      <c r="K264" s="221" t="s">
        <v>168</v>
      </c>
      <c r="L264" s="45"/>
      <c r="M264" s="226" t="s">
        <v>1</v>
      </c>
      <c r="N264" s="227" t="s">
        <v>45</v>
      </c>
      <c r="O264" s="92"/>
      <c r="P264" s="228">
        <f>O264*H264</f>
        <v>0</v>
      </c>
      <c r="Q264" s="228">
        <v>0.0015</v>
      </c>
      <c r="R264" s="228">
        <f>Q264*H264</f>
        <v>0.0069990000000000009</v>
      </c>
      <c r="S264" s="228">
        <v>0</v>
      </c>
      <c r="T264" s="229">
        <f>S264*H264</f>
        <v>0</v>
      </c>
      <c r="U264" s="39"/>
      <c r="V264" s="39"/>
      <c r="W264" s="39"/>
      <c r="X264" s="39"/>
      <c r="Y264" s="39"/>
      <c r="Z264" s="39"/>
      <c r="AA264" s="39"/>
      <c r="AB264" s="39"/>
      <c r="AC264" s="39"/>
      <c r="AD264" s="39"/>
      <c r="AE264" s="39"/>
      <c r="AR264" s="230" t="s">
        <v>303</v>
      </c>
      <c r="AT264" s="230" t="s">
        <v>164</v>
      </c>
      <c r="AU264" s="230" t="s">
        <v>90</v>
      </c>
      <c r="AY264" s="18" t="s">
        <v>161</v>
      </c>
      <c r="BE264" s="231">
        <f>IF(N264="základní",J264,0)</f>
        <v>0</v>
      </c>
      <c r="BF264" s="231">
        <f>IF(N264="snížená",J264,0)</f>
        <v>0</v>
      </c>
      <c r="BG264" s="231">
        <f>IF(N264="zákl. přenesená",J264,0)</f>
        <v>0</v>
      </c>
      <c r="BH264" s="231">
        <f>IF(N264="sníž. přenesená",J264,0)</f>
        <v>0</v>
      </c>
      <c r="BI264" s="231">
        <f>IF(N264="nulová",J264,0)</f>
        <v>0</v>
      </c>
      <c r="BJ264" s="18" t="s">
        <v>88</v>
      </c>
      <c r="BK264" s="231">
        <f>ROUND(I264*H264,2)</f>
        <v>0</v>
      </c>
      <c r="BL264" s="18" t="s">
        <v>303</v>
      </c>
      <c r="BM264" s="230" t="s">
        <v>1698</v>
      </c>
    </row>
    <row r="265" s="2" customFormat="1" ht="16.5" customHeight="1">
      <c r="A265" s="39"/>
      <c r="B265" s="40"/>
      <c r="C265" s="219" t="s">
        <v>800</v>
      </c>
      <c r="D265" s="219" t="s">
        <v>164</v>
      </c>
      <c r="E265" s="220" t="s">
        <v>1119</v>
      </c>
      <c r="F265" s="221" t="s">
        <v>1120</v>
      </c>
      <c r="G265" s="222" t="s">
        <v>256</v>
      </c>
      <c r="H265" s="223">
        <v>1</v>
      </c>
      <c r="I265" s="224"/>
      <c r="J265" s="225">
        <f>ROUND(I265*H265,2)</f>
        <v>0</v>
      </c>
      <c r="K265" s="221" t="s">
        <v>168</v>
      </c>
      <c r="L265" s="45"/>
      <c r="M265" s="226" t="s">
        <v>1</v>
      </c>
      <c r="N265" s="227" t="s">
        <v>45</v>
      </c>
      <c r="O265" s="92"/>
      <c r="P265" s="228">
        <f>O265*H265</f>
        <v>0</v>
      </c>
      <c r="Q265" s="228">
        <v>0.00021000000000000001</v>
      </c>
      <c r="R265" s="228">
        <f>Q265*H265</f>
        <v>0.00021000000000000001</v>
      </c>
      <c r="S265" s="228">
        <v>0</v>
      </c>
      <c r="T265" s="229">
        <f>S265*H265</f>
        <v>0</v>
      </c>
      <c r="U265" s="39"/>
      <c r="V265" s="39"/>
      <c r="W265" s="39"/>
      <c r="X265" s="39"/>
      <c r="Y265" s="39"/>
      <c r="Z265" s="39"/>
      <c r="AA265" s="39"/>
      <c r="AB265" s="39"/>
      <c r="AC265" s="39"/>
      <c r="AD265" s="39"/>
      <c r="AE265" s="39"/>
      <c r="AR265" s="230" t="s">
        <v>303</v>
      </c>
      <c r="AT265" s="230" t="s">
        <v>164</v>
      </c>
      <c r="AU265" s="230" t="s">
        <v>90</v>
      </c>
      <c r="AY265" s="18" t="s">
        <v>161</v>
      </c>
      <c r="BE265" s="231">
        <f>IF(N265="základní",J265,0)</f>
        <v>0</v>
      </c>
      <c r="BF265" s="231">
        <f>IF(N265="snížená",J265,0)</f>
        <v>0</v>
      </c>
      <c r="BG265" s="231">
        <f>IF(N265="zákl. přenesená",J265,0)</f>
        <v>0</v>
      </c>
      <c r="BH265" s="231">
        <f>IF(N265="sníž. přenesená",J265,0)</f>
        <v>0</v>
      </c>
      <c r="BI265" s="231">
        <f>IF(N265="nulová",J265,0)</f>
        <v>0</v>
      </c>
      <c r="BJ265" s="18" t="s">
        <v>88</v>
      </c>
      <c r="BK265" s="231">
        <f>ROUND(I265*H265,2)</f>
        <v>0</v>
      </c>
      <c r="BL265" s="18" t="s">
        <v>303</v>
      </c>
      <c r="BM265" s="230" t="s">
        <v>1699</v>
      </c>
    </row>
    <row r="266" s="2" customFormat="1" ht="24.15" customHeight="1">
      <c r="A266" s="39"/>
      <c r="B266" s="40"/>
      <c r="C266" s="219" t="s">
        <v>804</v>
      </c>
      <c r="D266" s="219" t="s">
        <v>164</v>
      </c>
      <c r="E266" s="220" t="s">
        <v>1123</v>
      </c>
      <c r="F266" s="221" t="s">
        <v>1124</v>
      </c>
      <c r="G266" s="222" t="s">
        <v>256</v>
      </c>
      <c r="H266" s="223">
        <v>3</v>
      </c>
      <c r="I266" s="224"/>
      <c r="J266" s="225">
        <f>ROUND(I266*H266,2)</f>
        <v>0</v>
      </c>
      <c r="K266" s="221" t="s">
        <v>168</v>
      </c>
      <c r="L266" s="45"/>
      <c r="M266" s="226" t="s">
        <v>1</v>
      </c>
      <c r="N266" s="227" t="s">
        <v>45</v>
      </c>
      <c r="O266" s="92"/>
      <c r="P266" s="228">
        <f>O266*H266</f>
        <v>0</v>
      </c>
      <c r="Q266" s="228">
        <v>0.00021000000000000001</v>
      </c>
      <c r="R266" s="228">
        <f>Q266*H266</f>
        <v>0.00063000000000000003</v>
      </c>
      <c r="S266" s="228">
        <v>0</v>
      </c>
      <c r="T266" s="229">
        <f>S266*H266</f>
        <v>0</v>
      </c>
      <c r="U266" s="39"/>
      <c r="V266" s="39"/>
      <c r="W266" s="39"/>
      <c r="X266" s="39"/>
      <c r="Y266" s="39"/>
      <c r="Z266" s="39"/>
      <c r="AA266" s="39"/>
      <c r="AB266" s="39"/>
      <c r="AC266" s="39"/>
      <c r="AD266" s="39"/>
      <c r="AE266" s="39"/>
      <c r="AR266" s="230" t="s">
        <v>303</v>
      </c>
      <c r="AT266" s="230" t="s">
        <v>164</v>
      </c>
      <c r="AU266" s="230" t="s">
        <v>90</v>
      </c>
      <c r="AY266" s="18" t="s">
        <v>161</v>
      </c>
      <c r="BE266" s="231">
        <f>IF(N266="základní",J266,0)</f>
        <v>0</v>
      </c>
      <c r="BF266" s="231">
        <f>IF(N266="snížená",J266,0)</f>
        <v>0</v>
      </c>
      <c r="BG266" s="231">
        <f>IF(N266="zákl. přenesená",J266,0)</f>
        <v>0</v>
      </c>
      <c r="BH266" s="231">
        <f>IF(N266="sníž. přenesená",J266,0)</f>
        <v>0</v>
      </c>
      <c r="BI266" s="231">
        <f>IF(N266="nulová",J266,0)</f>
        <v>0</v>
      </c>
      <c r="BJ266" s="18" t="s">
        <v>88</v>
      </c>
      <c r="BK266" s="231">
        <f>ROUND(I266*H266,2)</f>
        <v>0</v>
      </c>
      <c r="BL266" s="18" t="s">
        <v>303</v>
      </c>
      <c r="BM266" s="230" t="s">
        <v>1700</v>
      </c>
    </row>
    <row r="267" s="2" customFormat="1" ht="24.15" customHeight="1">
      <c r="A267" s="39"/>
      <c r="B267" s="40"/>
      <c r="C267" s="219" t="s">
        <v>808</v>
      </c>
      <c r="D267" s="219" t="s">
        <v>164</v>
      </c>
      <c r="E267" s="220" t="s">
        <v>1127</v>
      </c>
      <c r="F267" s="221" t="s">
        <v>1128</v>
      </c>
      <c r="G267" s="222" t="s">
        <v>441</v>
      </c>
      <c r="H267" s="223">
        <v>2.3100000000000001</v>
      </c>
      <c r="I267" s="224"/>
      <c r="J267" s="225">
        <f>ROUND(I267*H267,2)</f>
        <v>0</v>
      </c>
      <c r="K267" s="221" t="s">
        <v>168</v>
      </c>
      <c r="L267" s="45"/>
      <c r="M267" s="226" t="s">
        <v>1</v>
      </c>
      <c r="N267" s="227" t="s">
        <v>45</v>
      </c>
      <c r="O267" s="92"/>
      <c r="P267" s="228">
        <f>O267*H267</f>
        <v>0</v>
      </c>
      <c r="Q267" s="228">
        <v>0.00142</v>
      </c>
      <c r="R267" s="228">
        <f>Q267*H267</f>
        <v>0.0032802</v>
      </c>
      <c r="S267" s="228">
        <v>0</v>
      </c>
      <c r="T267" s="229">
        <f>S267*H267</f>
        <v>0</v>
      </c>
      <c r="U267" s="39"/>
      <c r="V267" s="39"/>
      <c r="W267" s="39"/>
      <c r="X267" s="39"/>
      <c r="Y267" s="39"/>
      <c r="Z267" s="39"/>
      <c r="AA267" s="39"/>
      <c r="AB267" s="39"/>
      <c r="AC267" s="39"/>
      <c r="AD267" s="39"/>
      <c r="AE267" s="39"/>
      <c r="AR267" s="230" t="s">
        <v>303</v>
      </c>
      <c r="AT267" s="230" t="s">
        <v>164</v>
      </c>
      <c r="AU267" s="230" t="s">
        <v>90</v>
      </c>
      <c r="AY267" s="18" t="s">
        <v>161</v>
      </c>
      <c r="BE267" s="231">
        <f>IF(N267="základní",J267,0)</f>
        <v>0</v>
      </c>
      <c r="BF267" s="231">
        <f>IF(N267="snížená",J267,0)</f>
        <v>0</v>
      </c>
      <c r="BG267" s="231">
        <f>IF(N267="zákl. přenesená",J267,0)</f>
        <v>0</v>
      </c>
      <c r="BH267" s="231">
        <f>IF(N267="sníž. přenesená",J267,0)</f>
        <v>0</v>
      </c>
      <c r="BI267" s="231">
        <f>IF(N267="nulová",J267,0)</f>
        <v>0</v>
      </c>
      <c r="BJ267" s="18" t="s">
        <v>88</v>
      </c>
      <c r="BK267" s="231">
        <f>ROUND(I267*H267,2)</f>
        <v>0</v>
      </c>
      <c r="BL267" s="18" t="s">
        <v>303</v>
      </c>
      <c r="BM267" s="230" t="s">
        <v>1701</v>
      </c>
    </row>
    <row r="268" s="2" customFormat="1" ht="16.5" customHeight="1">
      <c r="A268" s="39"/>
      <c r="B268" s="40"/>
      <c r="C268" s="219" t="s">
        <v>815</v>
      </c>
      <c r="D268" s="219" t="s">
        <v>164</v>
      </c>
      <c r="E268" s="220" t="s">
        <v>1131</v>
      </c>
      <c r="F268" s="221" t="s">
        <v>1132</v>
      </c>
      <c r="G268" s="222" t="s">
        <v>248</v>
      </c>
      <c r="H268" s="223">
        <v>4.6660000000000004</v>
      </c>
      <c r="I268" s="224"/>
      <c r="J268" s="225">
        <f>ROUND(I268*H268,2)</f>
        <v>0</v>
      </c>
      <c r="K268" s="221" t="s">
        <v>168</v>
      </c>
      <c r="L268" s="45"/>
      <c r="M268" s="226" t="s">
        <v>1</v>
      </c>
      <c r="N268" s="227" t="s">
        <v>45</v>
      </c>
      <c r="O268" s="92"/>
      <c r="P268" s="228">
        <f>O268*H268</f>
        <v>0</v>
      </c>
      <c r="Q268" s="228">
        <v>0.0044999999999999997</v>
      </c>
      <c r="R268" s="228">
        <f>Q268*H268</f>
        <v>0.020997000000000002</v>
      </c>
      <c r="S268" s="228">
        <v>0</v>
      </c>
      <c r="T268" s="229">
        <f>S268*H268</f>
        <v>0</v>
      </c>
      <c r="U268" s="39"/>
      <c r="V268" s="39"/>
      <c r="W268" s="39"/>
      <c r="X268" s="39"/>
      <c r="Y268" s="39"/>
      <c r="Z268" s="39"/>
      <c r="AA268" s="39"/>
      <c r="AB268" s="39"/>
      <c r="AC268" s="39"/>
      <c r="AD268" s="39"/>
      <c r="AE268" s="39"/>
      <c r="AR268" s="230" t="s">
        <v>303</v>
      </c>
      <c r="AT268" s="230" t="s">
        <v>164</v>
      </c>
      <c r="AU268" s="230" t="s">
        <v>90</v>
      </c>
      <c r="AY268" s="18" t="s">
        <v>161</v>
      </c>
      <c r="BE268" s="231">
        <f>IF(N268="základní",J268,0)</f>
        <v>0</v>
      </c>
      <c r="BF268" s="231">
        <f>IF(N268="snížená",J268,0)</f>
        <v>0</v>
      </c>
      <c r="BG268" s="231">
        <f>IF(N268="zákl. přenesená",J268,0)</f>
        <v>0</v>
      </c>
      <c r="BH268" s="231">
        <f>IF(N268="sníž. přenesená",J268,0)</f>
        <v>0</v>
      </c>
      <c r="BI268" s="231">
        <f>IF(N268="nulová",J268,0)</f>
        <v>0</v>
      </c>
      <c r="BJ268" s="18" t="s">
        <v>88</v>
      </c>
      <c r="BK268" s="231">
        <f>ROUND(I268*H268,2)</f>
        <v>0</v>
      </c>
      <c r="BL268" s="18" t="s">
        <v>303</v>
      </c>
      <c r="BM268" s="230" t="s">
        <v>1702</v>
      </c>
    </row>
    <row r="269" s="2" customFormat="1" ht="24.15" customHeight="1">
      <c r="A269" s="39"/>
      <c r="B269" s="40"/>
      <c r="C269" s="219" t="s">
        <v>1106</v>
      </c>
      <c r="D269" s="219" t="s">
        <v>164</v>
      </c>
      <c r="E269" s="220" t="s">
        <v>1135</v>
      </c>
      <c r="F269" s="221" t="s">
        <v>1136</v>
      </c>
      <c r="G269" s="222" t="s">
        <v>248</v>
      </c>
      <c r="H269" s="223">
        <v>32.661999999999999</v>
      </c>
      <c r="I269" s="224"/>
      <c r="J269" s="225">
        <f>ROUND(I269*H269,2)</f>
        <v>0</v>
      </c>
      <c r="K269" s="221" t="s">
        <v>168</v>
      </c>
      <c r="L269" s="45"/>
      <c r="M269" s="226" t="s">
        <v>1</v>
      </c>
      <c r="N269" s="227" t="s">
        <v>45</v>
      </c>
      <c r="O269" s="92"/>
      <c r="P269" s="228">
        <f>O269*H269</f>
        <v>0</v>
      </c>
      <c r="Q269" s="228">
        <v>0.0014499999999999999</v>
      </c>
      <c r="R269" s="228">
        <f>Q269*H269</f>
        <v>0.047359899999999996</v>
      </c>
      <c r="S269" s="228">
        <v>0</v>
      </c>
      <c r="T269" s="229">
        <f>S269*H269</f>
        <v>0</v>
      </c>
      <c r="U269" s="39"/>
      <c r="V269" s="39"/>
      <c r="W269" s="39"/>
      <c r="X269" s="39"/>
      <c r="Y269" s="39"/>
      <c r="Z269" s="39"/>
      <c r="AA269" s="39"/>
      <c r="AB269" s="39"/>
      <c r="AC269" s="39"/>
      <c r="AD269" s="39"/>
      <c r="AE269" s="39"/>
      <c r="AR269" s="230" t="s">
        <v>303</v>
      </c>
      <c r="AT269" s="230" t="s">
        <v>164</v>
      </c>
      <c r="AU269" s="230" t="s">
        <v>90</v>
      </c>
      <c r="AY269" s="18" t="s">
        <v>161</v>
      </c>
      <c r="BE269" s="231">
        <f>IF(N269="základní",J269,0)</f>
        <v>0</v>
      </c>
      <c r="BF269" s="231">
        <f>IF(N269="snížená",J269,0)</f>
        <v>0</v>
      </c>
      <c r="BG269" s="231">
        <f>IF(N269="zákl. přenesená",J269,0)</f>
        <v>0</v>
      </c>
      <c r="BH269" s="231">
        <f>IF(N269="sníž. přenesená",J269,0)</f>
        <v>0</v>
      </c>
      <c r="BI269" s="231">
        <f>IF(N269="nulová",J269,0)</f>
        <v>0</v>
      </c>
      <c r="BJ269" s="18" t="s">
        <v>88</v>
      </c>
      <c r="BK269" s="231">
        <f>ROUND(I269*H269,2)</f>
        <v>0</v>
      </c>
      <c r="BL269" s="18" t="s">
        <v>303</v>
      </c>
      <c r="BM269" s="230" t="s">
        <v>1703</v>
      </c>
    </row>
    <row r="270" s="2" customFormat="1">
      <c r="A270" s="39"/>
      <c r="B270" s="40"/>
      <c r="C270" s="41"/>
      <c r="D270" s="232" t="s">
        <v>171</v>
      </c>
      <c r="E270" s="41"/>
      <c r="F270" s="233" t="s">
        <v>1138</v>
      </c>
      <c r="G270" s="41"/>
      <c r="H270" s="41"/>
      <c r="I270" s="234"/>
      <c r="J270" s="41"/>
      <c r="K270" s="41"/>
      <c r="L270" s="45"/>
      <c r="M270" s="235"/>
      <c r="N270" s="236"/>
      <c r="O270" s="92"/>
      <c r="P270" s="92"/>
      <c r="Q270" s="92"/>
      <c r="R270" s="92"/>
      <c r="S270" s="92"/>
      <c r="T270" s="93"/>
      <c r="U270" s="39"/>
      <c r="V270" s="39"/>
      <c r="W270" s="39"/>
      <c r="X270" s="39"/>
      <c r="Y270" s="39"/>
      <c r="Z270" s="39"/>
      <c r="AA270" s="39"/>
      <c r="AB270" s="39"/>
      <c r="AC270" s="39"/>
      <c r="AD270" s="39"/>
      <c r="AE270" s="39"/>
      <c r="AT270" s="18" t="s">
        <v>171</v>
      </c>
      <c r="AU270" s="18" t="s">
        <v>90</v>
      </c>
    </row>
    <row r="271" s="13" customFormat="1">
      <c r="A271" s="13"/>
      <c r="B271" s="241"/>
      <c r="C271" s="242"/>
      <c r="D271" s="232" t="s">
        <v>250</v>
      </c>
      <c r="E271" s="242"/>
      <c r="F271" s="244" t="s">
        <v>1704</v>
      </c>
      <c r="G271" s="242"/>
      <c r="H271" s="245">
        <v>32.661999999999999</v>
      </c>
      <c r="I271" s="246"/>
      <c r="J271" s="242"/>
      <c r="K271" s="242"/>
      <c r="L271" s="247"/>
      <c r="M271" s="248"/>
      <c r="N271" s="249"/>
      <c r="O271" s="249"/>
      <c r="P271" s="249"/>
      <c r="Q271" s="249"/>
      <c r="R271" s="249"/>
      <c r="S271" s="249"/>
      <c r="T271" s="250"/>
      <c r="U271" s="13"/>
      <c r="V271" s="13"/>
      <c r="W271" s="13"/>
      <c r="X271" s="13"/>
      <c r="Y271" s="13"/>
      <c r="Z271" s="13"/>
      <c r="AA271" s="13"/>
      <c r="AB271" s="13"/>
      <c r="AC271" s="13"/>
      <c r="AD271" s="13"/>
      <c r="AE271" s="13"/>
      <c r="AT271" s="251" t="s">
        <v>250</v>
      </c>
      <c r="AU271" s="251" t="s">
        <v>90</v>
      </c>
      <c r="AV271" s="13" t="s">
        <v>90</v>
      </c>
      <c r="AW271" s="13" t="s">
        <v>4</v>
      </c>
      <c r="AX271" s="13" t="s">
        <v>88</v>
      </c>
      <c r="AY271" s="251" t="s">
        <v>161</v>
      </c>
    </row>
    <row r="272" s="2" customFormat="1" ht="24.15" customHeight="1">
      <c r="A272" s="39"/>
      <c r="B272" s="40"/>
      <c r="C272" s="219" t="s">
        <v>1110</v>
      </c>
      <c r="D272" s="219" t="s">
        <v>164</v>
      </c>
      <c r="E272" s="220" t="s">
        <v>1141</v>
      </c>
      <c r="F272" s="221" t="s">
        <v>1142</v>
      </c>
      <c r="G272" s="222" t="s">
        <v>248</v>
      </c>
      <c r="H272" s="223">
        <v>4.6660000000000004</v>
      </c>
      <c r="I272" s="224"/>
      <c r="J272" s="225">
        <f>ROUND(I272*H272,2)</f>
        <v>0</v>
      </c>
      <c r="K272" s="221" t="s">
        <v>168</v>
      </c>
      <c r="L272" s="45"/>
      <c r="M272" s="226" t="s">
        <v>1</v>
      </c>
      <c r="N272" s="227" t="s">
        <v>45</v>
      </c>
      <c r="O272" s="92"/>
      <c r="P272" s="228">
        <f>O272*H272</f>
        <v>0</v>
      </c>
      <c r="Q272" s="228">
        <v>0</v>
      </c>
      <c r="R272" s="228">
        <f>Q272*H272</f>
        <v>0</v>
      </c>
      <c r="S272" s="228">
        <v>0.081500000000000003</v>
      </c>
      <c r="T272" s="229">
        <f>S272*H272</f>
        <v>0.38027900000000003</v>
      </c>
      <c r="U272" s="39"/>
      <c r="V272" s="39"/>
      <c r="W272" s="39"/>
      <c r="X272" s="39"/>
      <c r="Y272" s="39"/>
      <c r="Z272" s="39"/>
      <c r="AA272" s="39"/>
      <c r="AB272" s="39"/>
      <c r="AC272" s="39"/>
      <c r="AD272" s="39"/>
      <c r="AE272" s="39"/>
      <c r="AR272" s="230" t="s">
        <v>303</v>
      </c>
      <c r="AT272" s="230" t="s">
        <v>164</v>
      </c>
      <c r="AU272" s="230" t="s">
        <v>90</v>
      </c>
      <c r="AY272" s="18" t="s">
        <v>161</v>
      </c>
      <c r="BE272" s="231">
        <f>IF(N272="základní",J272,0)</f>
        <v>0</v>
      </c>
      <c r="BF272" s="231">
        <f>IF(N272="snížená",J272,0)</f>
        <v>0</v>
      </c>
      <c r="BG272" s="231">
        <f>IF(N272="zákl. přenesená",J272,0)</f>
        <v>0</v>
      </c>
      <c r="BH272" s="231">
        <f>IF(N272="sníž. přenesená",J272,0)</f>
        <v>0</v>
      </c>
      <c r="BI272" s="231">
        <f>IF(N272="nulová",J272,0)</f>
        <v>0</v>
      </c>
      <c r="BJ272" s="18" t="s">
        <v>88</v>
      </c>
      <c r="BK272" s="231">
        <f>ROUND(I272*H272,2)</f>
        <v>0</v>
      </c>
      <c r="BL272" s="18" t="s">
        <v>303</v>
      </c>
      <c r="BM272" s="230" t="s">
        <v>1705</v>
      </c>
    </row>
    <row r="273" s="2" customFormat="1" ht="33" customHeight="1">
      <c r="A273" s="39"/>
      <c r="B273" s="40"/>
      <c r="C273" s="219" t="s">
        <v>1114</v>
      </c>
      <c r="D273" s="219" t="s">
        <v>164</v>
      </c>
      <c r="E273" s="220" t="s">
        <v>1146</v>
      </c>
      <c r="F273" s="221" t="s">
        <v>1147</v>
      </c>
      <c r="G273" s="222" t="s">
        <v>248</v>
      </c>
      <c r="H273" s="223">
        <v>4.6660000000000004</v>
      </c>
      <c r="I273" s="224"/>
      <c r="J273" s="225">
        <f>ROUND(I273*H273,2)</f>
        <v>0</v>
      </c>
      <c r="K273" s="221" t="s">
        <v>168</v>
      </c>
      <c r="L273" s="45"/>
      <c r="M273" s="226" t="s">
        <v>1</v>
      </c>
      <c r="N273" s="227" t="s">
        <v>45</v>
      </c>
      <c r="O273" s="92"/>
      <c r="P273" s="228">
        <f>O273*H273</f>
        <v>0</v>
      </c>
      <c r="Q273" s="228">
        <v>0.0053800000000000002</v>
      </c>
      <c r="R273" s="228">
        <f>Q273*H273</f>
        <v>0.025103080000000003</v>
      </c>
      <c r="S273" s="228">
        <v>0</v>
      </c>
      <c r="T273" s="229">
        <f>S273*H273</f>
        <v>0</v>
      </c>
      <c r="U273" s="39"/>
      <c r="V273" s="39"/>
      <c r="W273" s="39"/>
      <c r="X273" s="39"/>
      <c r="Y273" s="39"/>
      <c r="Z273" s="39"/>
      <c r="AA273" s="39"/>
      <c r="AB273" s="39"/>
      <c r="AC273" s="39"/>
      <c r="AD273" s="39"/>
      <c r="AE273" s="39"/>
      <c r="AR273" s="230" t="s">
        <v>303</v>
      </c>
      <c r="AT273" s="230" t="s">
        <v>164</v>
      </c>
      <c r="AU273" s="230" t="s">
        <v>90</v>
      </c>
      <c r="AY273" s="18" t="s">
        <v>161</v>
      </c>
      <c r="BE273" s="231">
        <f>IF(N273="základní",J273,0)</f>
        <v>0</v>
      </c>
      <c r="BF273" s="231">
        <f>IF(N273="snížená",J273,0)</f>
        <v>0</v>
      </c>
      <c r="BG273" s="231">
        <f>IF(N273="zákl. přenesená",J273,0)</f>
        <v>0</v>
      </c>
      <c r="BH273" s="231">
        <f>IF(N273="sníž. přenesená",J273,0)</f>
        <v>0</v>
      </c>
      <c r="BI273" s="231">
        <f>IF(N273="nulová",J273,0)</f>
        <v>0</v>
      </c>
      <c r="BJ273" s="18" t="s">
        <v>88</v>
      </c>
      <c r="BK273" s="231">
        <f>ROUND(I273*H273,2)</f>
        <v>0</v>
      </c>
      <c r="BL273" s="18" t="s">
        <v>303</v>
      </c>
      <c r="BM273" s="230" t="s">
        <v>1706</v>
      </c>
    </row>
    <row r="274" s="2" customFormat="1" ht="24.15" customHeight="1">
      <c r="A274" s="39"/>
      <c r="B274" s="40"/>
      <c r="C274" s="263" t="s">
        <v>1118</v>
      </c>
      <c r="D274" s="263" t="s">
        <v>261</v>
      </c>
      <c r="E274" s="264" t="s">
        <v>1150</v>
      </c>
      <c r="F274" s="265" t="s">
        <v>1151</v>
      </c>
      <c r="G274" s="266" t="s">
        <v>248</v>
      </c>
      <c r="H274" s="267">
        <v>5.3659999999999997</v>
      </c>
      <c r="I274" s="268"/>
      <c r="J274" s="269">
        <f>ROUND(I274*H274,2)</f>
        <v>0</v>
      </c>
      <c r="K274" s="265" t="s">
        <v>168</v>
      </c>
      <c r="L274" s="270"/>
      <c r="M274" s="271" t="s">
        <v>1</v>
      </c>
      <c r="N274" s="272" t="s">
        <v>45</v>
      </c>
      <c r="O274" s="92"/>
      <c r="P274" s="228">
        <f>O274*H274</f>
        <v>0</v>
      </c>
      <c r="Q274" s="228">
        <v>0.016</v>
      </c>
      <c r="R274" s="228">
        <f>Q274*H274</f>
        <v>0.085856000000000002</v>
      </c>
      <c r="S274" s="228">
        <v>0</v>
      </c>
      <c r="T274" s="229">
        <f>S274*H274</f>
        <v>0</v>
      </c>
      <c r="U274" s="39"/>
      <c r="V274" s="39"/>
      <c r="W274" s="39"/>
      <c r="X274" s="39"/>
      <c r="Y274" s="39"/>
      <c r="Z274" s="39"/>
      <c r="AA274" s="39"/>
      <c r="AB274" s="39"/>
      <c r="AC274" s="39"/>
      <c r="AD274" s="39"/>
      <c r="AE274" s="39"/>
      <c r="AR274" s="230" t="s">
        <v>309</v>
      </c>
      <c r="AT274" s="230" t="s">
        <v>261</v>
      </c>
      <c r="AU274" s="230" t="s">
        <v>90</v>
      </c>
      <c r="AY274" s="18" t="s">
        <v>161</v>
      </c>
      <c r="BE274" s="231">
        <f>IF(N274="základní",J274,0)</f>
        <v>0</v>
      </c>
      <c r="BF274" s="231">
        <f>IF(N274="snížená",J274,0)</f>
        <v>0</v>
      </c>
      <c r="BG274" s="231">
        <f>IF(N274="zákl. přenesená",J274,0)</f>
        <v>0</v>
      </c>
      <c r="BH274" s="231">
        <f>IF(N274="sníž. přenesená",J274,0)</f>
        <v>0</v>
      </c>
      <c r="BI274" s="231">
        <f>IF(N274="nulová",J274,0)</f>
        <v>0</v>
      </c>
      <c r="BJ274" s="18" t="s">
        <v>88</v>
      </c>
      <c r="BK274" s="231">
        <f>ROUND(I274*H274,2)</f>
        <v>0</v>
      </c>
      <c r="BL274" s="18" t="s">
        <v>303</v>
      </c>
      <c r="BM274" s="230" t="s">
        <v>1707</v>
      </c>
    </row>
    <row r="275" s="13" customFormat="1">
      <c r="A275" s="13"/>
      <c r="B275" s="241"/>
      <c r="C275" s="242"/>
      <c r="D275" s="232" t="s">
        <v>250</v>
      </c>
      <c r="E275" s="242"/>
      <c r="F275" s="244" t="s">
        <v>1708</v>
      </c>
      <c r="G275" s="242"/>
      <c r="H275" s="245">
        <v>5.3659999999999997</v>
      </c>
      <c r="I275" s="246"/>
      <c r="J275" s="242"/>
      <c r="K275" s="242"/>
      <c r="L275" s="247"/>
      <c r="M275" s="248"/>
      <c r="N275" s="249"/>
      <c r="O275" s="249"/>
      <c r="P275" s="249"/>
      <c r="Q275" s="249"/>
      <c r="R275" s="249"/>
      <c r="S275" s="249"/>
      <c r="T275" s="250"/>
      <c r="U275" s="13"/>
      <c r="V275" s="13"/>
      <c r="W275" s="13"/>
      <c r="X275" s="13"/>
      <c r="Y275" s="13"/>
      <c r="Z275" s="13"/>
      <c r="AA275" s="13"/>
      <c r="AB275" s="13"/>
      <c r="AC275" s="13"/>
      <c r="AD275" s="13"/>
      <c r="AE275" s="13"/>
      <c r="AT275" s="251" t="s">
        <v>250</v>
      </c>
      <c r="AU275" s="251" t="s">
        <v>90</v>
      </c>
      <c r="AV275" s="13" t="s">
        <v>90</v>
      </c>
      <c r="AW275" s="13" t="s">
        <v>4</v>
      </c>
      <c r="AX275" s="13" t="s">
        <v>88</v>
      </c>
      <c r="AY275" s="251" t="s">
        <v>161</v>
      </c>
    </row>
    <row r="276" s="2" customFormat="1" ht="33" customHeight="1">
      <c r="A276" s="39"/>
      <c r="B276" s="40"/>
      <c r="C276" s="219" t="s">
        <v>1122</v>
      </c>
      <c r="D276" s="219" t="s">
        <v>164</v>
      </c>
      <c r="E276" s="220" t="s">
        <v>1155</v>
      </c>
      <c r="F276" s="221" t="s">
        <v>1156</v>
      </c>
      <c r="G276" s="222" t="s">
        <v>248</v>
      </c>
      <c r="H276" s="223">
        <v>4.6660000000000004</v>
      </c>
      <c r="I276" s="224"/>
      <c r="J276" s="225">
        <f>ROUND(I276*H276,2)</f>
        <v>0</v>
      </c>
      <c r="K276" s="221" t="s">
        <v>168</v>
      </c>
      <c r="L276" s="45"/>
      <c r="M276" s="226" t="s">
        <v>1</v>
      </c>
      <c r="N276" s="227" t="s">
        <v>45</v>
      </c>
      <c r="O276" s="92"/>
      <c r="P276" s="228">
        <f>O276*H276</f>
        <v>0</v>
      </c>
      <c r="Q276" s="228">
        <v>0</v>
      </c>
      <c r="R276" s="228">
        <f>Q276*H276</f>
        <v>0</v>
      </c>
      <c r="S276" s="228">
        <v>0</v>
      </c>
      <c r="T276" s="229">
        <f>S276*H276</f>
        <v>0</v>
      </c>
      <c r="U276" s="39"/>
      <c r="V276" s="39"/>
      <c r="W276" s="39"/>
      <c r="X276" s="39"/>
      <c r="Y276" s="39"/>
      <c r="Z276" s="39"/>
      <c r="AA276" s="39"/>
      <c r="AB276" s="39"/>
      <c r="AC276" s="39"/>
      <c r="AD276" s="39"/>
      <c r="AE276" s="39"/>
      <c r="AR276" s="230" t="s">
        <v>303</v>
      </c>
      <c r="AT276" s="230" t="s">
        <v>164</v>
      </c>
      <c r="AU276" s="230" t="s">
        <v>90</v>
      </c>
      <c r="AY276" s="18" t="s">
        <v>161</v>
      </c>
      <c r="BE276" s="231">
        <f>IF(N276="základní",J276,0)</f>
        <v>0</v>
      </c>
      <c r="BF276" s="231">
        <f>IF(N276="snížená",J276,0)</f>
        <v>0</v>
      </c>
      <c r="BG276" s="231">
        <f>IF(N276="zákl. přenesená",J276,0)</f>
        <v>0</v>
      </c>
      <c r="BH276" s="231">
        <f>IF(N276="sníž. přenesená",J276,0)</f>
        <v>0</v>
      </c>
      <c r="BI276" s="231">
        <f>IF(N276="nulová",J276,0)</f>
        <v>0</v>
      </c>
      <c r="BJ276" s="18" t="s">
        <v>88</v>
      </c>
      <c r="BK276" s="231">
        <f>ROUND(I276*H276,2)</f>
        <v>0</v>
      </c>
      <c r="BL276" s="18" t="s">
        <v>303</v>
      </c>
      <c r="BM276" s="230" t="s">
        <v>1709</v>
      </c>
    </row>
    <row r="277" s="2" customFormat="1" ht="33" customHeight="1">
      <c r="A277" s="39"/>
      <c r="B277" s="40"/>
      <c r="C277" s="219" t="s">
        <v>1126</v>
      </c>
      <c r="D277" s="219" t="s">
        <v>164</v>
      </c>
      <c r="E277" s="220" t="s">
        <v>1159</v>
      </c>
      <c r="F277" s="221" t="s">
        <v>1160</v>
      </c>
      <c r="G277" s="222" t="s">
        <v>248</v>
      </c>
      <c r="H277" s="223">
        <v>4.6660000000000004</v>
      </c>
      <c r="I277" s="224"/>
      <c r="J277" s="225">
        <f>ROUND(I277*H277,2)</f>
        <v>0</v>
      </c>
      <c r="K277" s="221" t="s">
        <v>168</v>
      </c>
      <c r="L277" s="45"/>
      <c r="M277" s="226" t="s">
        <v>1</v>
      </c>
      <c r="N277" s="227" t="s">
        <v>45</v>
      </c>
      <c r="O277" s="92"/>
      <c r="P277" s="228">
        <f>O277*H277</f>
        <v>0</v>
      </c>
      <c r="Q277" s="228">
        <v>0</v>
      </c>
      <c r="R277" s="228">
        <f>Q277*H277</f>
        <v>0</v>
      </c>
      <c r="S277" s="228">
        <v>0</v>
      </c>
      <c r="T277" s="229">
        <f>S277*H277</f>
        <v>0</v>
      </c>
      <c r="U277" s="39"/>
      <c r="V277" s="39"/>
      <c r="W277" s="39"/>
      <c r="X277" s="39"/>
      <c r="Y277" s="39"/>
      <c r="Z277" s="39"/>
      <c r="AA277" s="39"/>
      <c r="AB277" s="39"/>
      <c r="AC277" s="39"/>
      <c r="AD277" s="39"/>
      <c r="AE277" s="39"/>
      <c r="AR277" s="230" t="s">
        <v>303</v>
      </c>
      <c r="AT277" s="230" t="s">
        <v>164</v>
      </c>
      <c r="AU277" s="230" t="s">
        <v>90</v>
      </c>
      <c r="AY277" s="18" t="s">
        <v>161</v>
      </c>
      <c r="BE277" s="231">
        <f>IF(N277="základní",J277,0)</f>
        <v>0</v>
      </c>
      <c r="BF277" s="231">
        <f>IF(N277="snížená",J277,0)</f>
        <v>0</v>
      </c>
      <c r="BG277" s="231">
        <f>IF(N277="zákl. přenesená",J277,0)</f>
        <v>0</v>
      </c>
      <c r="BH277" s="231">
        <f>IF(N277="sníž. přenesená",J277,0)</f>
        <v>0</v>
      </c>
      <c r="BI277" s="231">
        <f>IF(N277="nulová",J277,0)</f>
        <v>0</v>
      </c>
      <c r="BJ277" s="18" t="s">
        <v>88</v>
      </c>
      <c r="BK277" s="231">
        <f>ROUND(I277*H277,2)</f>
        <v>0</v>
      </c>
      <c r="BL277" s="18" t="s">
        <v>303</v>
      </c>
      <c r="BM277" s="230" t="s">
        <v>1710</v>
      </c>
    </row>
    <row r="278" s="2" customFormat="1" ht="24.15" customHeight="1">
      <c r="A278" s="39"/>
      <c r="B278" s="40"/>
      <c r="C278" s="219" t="s">
        <v>1130</v>
      </c>
      <c r="D278" s="219" t="s">
        <v>164</v>
      </c>
      <c r="E278" s="220" t="s">
        <v>1163</v>
      </c>
      <c r="F278" s="221" t="s">
        <v>1164</v>
      </c>
      <c r="G278" s="222" t="s">
        <v>441</v>
      </c>
      <c r="H278" s="223">
        <v>6.0599999999999996</v>
      </c>
      <c r="I278" s="224"/>
      <c r="J278" s="225">
        <f>ROUND(I278*H278,2)</f>
        <v>0</v>
      </c>
      <c r="K278" s="221" t="s">
        <v>168</v>
      </c>
      <c r="L278" s="45"/>
      <c r="M278" s="226" t="s">
        <v>1</v>
      </c>
      <c r="N278" s="227" t="s">
        <v>45</v>
      </c>
      <c r="O278" s="92"/>
      <c r="P278" s="228">
        <f>O278*H278</f>
        <v>0</v>
      </c>
      <c r="Q278" s="228">
        <v>0.00020000000000000001</v>
      </c>
      <c r="R278" s="228">
        <f>Q278*H278</f>
        <v>0.001212</v>
      </c>
      <c r="S278" s="228">
        <v>0</v>
      </c>
      <c r="T278" s="229">
        <f>S278*H278</f>
        <v>0</v>
      </c>
      <c r="U278" s="39"/>
      <c r="V278" s="39"/>
      <c r="W278" s="39"/>
      <c r="X278" s="39"/>
      <c r="Y278" s="39"/>
      <c r="Z278" s="39"/>
      <c r="AA278" s="39"/>
      <c r="AB278" s="39"/>
      <c r="AC278" s="39"/>
      <c r="AD278" s="39"/>
      <c r="AE278" s="39"/>
      <c r="AR278" s="230" t="s">
        <v>303</v>
      </c>
      <c r="AT278" s="230" t="s">
        <v>164</v>
      </c>
      <c r="AU278" s="230" t="s">
        <v>90</v>
      </c>
      <c r="AY278" s="18" t="s">
        <v>161</v>
      </c>
      <c r="BE278" s="231">
        <f>IF(N278="základní",J278,0)</f>
        <v>0</v>
      </c>
      <c r="BF278" s="231">
        <f>IF(N278="snížená",J278,0)</f>
        <v>0</v>
      </c>
      <c r="BG278" s="231">
        <f>IF(N278="zákl. přenesená",J278,0)</f>
        <v>0</v>
      </c>
      <c r="BH278" s="231">
        <f>IF(N278="sníž. přenesená",J278,0)</f>
        <v>0</v>
      </c>
      <c r="BI278" s="231">
        <f>IF(N278="nulová",J278,0)</f>
        <v>0</v>
      </c>
      <c r="BJ278" s="18" t="s">
        <v>88</v>
      </c>
      <c r="BK278" s="231">
        <f>ROUND(I278*H278,2)</f>
        <v>0</v>
      </c>
      <c r="BL278" s="18" t="s">
        <v>303</v>
      </c>
      <c r="BM278" s="230" t="s">
        <v>1711</v>
      </c>
    </row>
    <row r="279" s="2" customFormat="1" ht="16.5" customHeight="1">
      <c r="A279" s="39"/>
      <c r="B279" s="40"/>
      <c r="C279" s="263" t="s">
        <v>1134</v>
      </c>
      <c r="D279" s="263" t="s">
        <v>261</v>
      </c>
      <c r="E279" s="264" t="s">
        <v>1168</v>
      </c>
      <c r="F279" s="265" t="s">
        <v>1169</v>
      </c>
      <c r="G279" s="266" t="s">
        <v>441</v>
      </c>
      <c r="H279" s="267">
        <v>6.3630000000000004</v>
      </c>
      <c r="I279" s="268"/>
      <c r="J279" s="269">
        <f>ROUND(I279*H279,2)</f>
        <v>0</v>
      </c>
      <c r="K279" s="265" t="s">
        <v>168</v>
      </c>
      <c r="L279" s="270"/>
      <c r="M279" s="271" t="s">
        <v>1</v>
      </c>
      <c r="N279" s="272" t="s">
        <v>45</v>
      </c>
      <c r="O279" s="92"/>
      <c r="P279" s="228">
        <f>O279*H279</f>
        <v>0</v>
      </c>
      <c r="Q279" s="228">
        <v>0.00032000000000000003</v>
      </c>
      <c r="R279" s="228">
        <f>Q279*H279</f>
        <v>0.0020361600000000004</v>
      </c>
      <c r="S279" s="228">
        <v>0</v>
      </c>
      <c r="T279" s="229">
        <f>S279*H279</f>
        <v>0</v>
      </c>
      <c r="U279" s="39"/>
      <c r="V279" s="39"/>
      <c r="W279" s="39"/>
      <c r="X279" s="39"/>
      <c r="Y279" s="39"/>
      <c r="Z279" s="39"/>
      <c r="AA279" s="39"/>
      <c r="AB279" s="39"/>
      <c r="AC279" s="39"/>
      <c r="AD279" s="39"/>
      <c r="AE279" s="39"/>
      <c r="AR279" s="230" t="s">
        <v>309</v>
      </c>
      <c r="AT279" s="230" t="s">
        <v>261</v>
      </c>
      <c r="AU279" s="230" t="s">
        <v>90</v>
      </c>
      <c r="AY279" s="18" t="s">
        <v>161</v>
      </c>
      <c r="BE279" s="231">
        <f>IF(N279="základní",J279,0)</f>
        <v>0</v>
      </c>
      <c r="BF279" s="231">
        <f>IF(N279="snížená",J279,0)</f>
        <v>0</v>
      </c>
      <c r="BG279" s="231">
        <f>IF(N279="zákl. přenesená",J279,0)</f>
        <v>0</v>
      </c>
      <c r="BH279" s="231">
        <f>IF(N279="sníž. přenesená",J279,0)</f>
        <v>0</v>
      </c>
      <c r="BI279" s="231">
        <f>IF(N279="nulová",J279,0)</f>
        <v>0</v>
      </c>
      <c r="BJ279" s="18" t="s">
        <v>88</v>
      </c>
      <c r="BK279" s="231">
        <f>ROUND(I279*H279,2)</f>
        <v>0</v>
      </c>
      <c r="BL279" s="18" t="s">
        <v>303</v>
      </c>
      <c r="BM279" s="230" t="s">
        <v>1712</v>
      </c>
    </row>
    <row r="280" s="13" customFormat="1">
      <c r="A280" s="13"/>
      <c r="B280" s="241"/>
      <c r="C280" s="242"/>
      <c r="D280" s="232" t="s">
        <v>250</v>
      </c>
      <c r="E280" s="242"/>
      <c r="F280" s="244" t="s">
        <v>1171</v>
      </c>
      <c r="G280" s="242"/>
      <c r="H280" s="245">
        <v>6.3630000000000004</v>
      </c>
      <c r="I280" s="246"/>
      <c r="J280" s="242"/>
      <c r="K280" s="242"/>
      <c r="L280" s="247"/>
      <c r="M280" s="248"/>
      <c r="N280" s="249"/>
      <c r="O280" s="249"/>
      <c r="P280" s="249"/>
      <c r="Q280" s="249"/>
      <c r="R280" s="249"/>
      <c r="S280" s="249"/>
      <c r="T280" s="250"/>
      <c r="U280" s="13"/>
      <c r="V280" s="13"/>
      <c r="W280" s="13"/>
      <c r="X280" s="13"/>
      <c r="Y280" s="13"/>
      <c r="Z280" s="13"/>
      <c r="AA280" s="13"/>
      <c r="AB280" s="13"/>
      <c r="AC280" s="13"/>
      <c r="AD280" s="13"/>
      <c r="AE280" s="13"/>
      <c r="AT280" s="251" t="s">
        <v>250</v>
      </c>
      <c r="AU280" s="251" t="s">
        <v>90</v>
      </c>
      <c r="AV280" s="13" t="s">
        <v>90</v>
      </c>
      <c r="AW280" s="13" t="s">
        <v>4</v>
      </c>
      <c r="AX280" s="13" t="s">
        <v>88</v>
      </c>
      <c r="AY280" s="251" t="s">
        <v>161</v>
      </c>
    </row>
    <row r="281" s="2" customFormat="1" ht="24.15" customHeight="1">
      <c r="A281" s="39"/>
      <c r="B281" s="40"/>
      <c r="C281" s="219" t="s">
        <v>1140</v>
      </c>
      <c r="D281" s="219" t="s">
        <v>164</v>
      </c>
      <c r="E281" s="220" t="s">
        <v>1172</v>
      </c>
      <c r="F281" s="221" t="s">
        <v>1173</v>
      </c>
      <c r="G281" s="222" t="s">
        <v>441</v>
      </c>
      <c r="H281" s="223">
        <v>2.3100000000000001</v>
      </c>
      <c r="I281" s="224"/>
      <c r="J281" s="225">
        <f>ROUND(I281*H281,2)</f>
        <v>0</v>
      </c>
      <c r="K281" s="221" t="s">
        <v>168</v>
      </c>
      <c r="L281" s="45"/>
      <c r="M281" s="226" t="s">
        <v>1</v>
      </c>
      <c r="N281" s="227" t="s">
        <v>45</v>
      </c>
      <c r="O281" s="92"/>
      <c r="P281" s="228">
        <f>O281*H281</f>
        <v>0</v>
      </c>
      <c r="Q281" s="228">
        <v>0.00018000000000000001</v>
      </c>
      <c r="R281" s="228">
        <f>Q281*H281</f>
        <v>0.00041580000000000002</v>
      </c>
      <c r="S281" s="228">
        <v>0</v>
      </c>
      <c r="T281" s="229">
        <f>S281*H281</f>
        <v>0</v>
      </c>
      <c r="U281" s="39"/>
      <c r="V281" s="39"/>
      <c r="W281" s="39"/>
      <c r="X281" s="39"/>
      <c r="Y281" s="39"/>
      <c r="Z281" s="39"/>
      <c r="AA281" s="39"/>
      <c r="AB281" s="39"/>
      <c r="AC281" s="39"/>
      <c r="AD281" s="39"/>
      <c r="AE281" s="39"/>
      <c r="AR281" s="230" t="s">
        <v>303</v>
      </c>
      <c r="AT281" s="230" t="s">
        <v>164</v>
      </c>
      <c r="AU281" s="230" t="s">
        <v>90</v>
      </c>
      <c r="AY281" s="18" t="s">
        <v>161</v>
      </c>
      <c r="BE281" s="231">
        <f>IF(N281="základní",J281,0)</f>
        <v>0</v>
      </c>
      <c r="BF281" s="231">
        <f>IF(N281="snížená",J281,0)</f>
        <v>0</v>
      </c>
      <c r="BG281" s="231">
        <f>IF(N281="zákl. přenesená",J281,0)</f>
        <v>0</v>
      </c>
      <c r="BH281" s="231">
        <f>IF(N281="sníž. přenesená",J281,0)</f>
        <v>0</v>
      </c>
      <c r="BI281" s="231">
        <f>IF(N281="nulová",J281,0)</f>
        <v>0</v>
      </c>
      <c r="BJ281" s="18" t="s">
        <v>88</v>
      </c>
      <c r="BK281" s="231">
        <f>ROUND(I281*H281,2)</f>
        <v>0</v>
      </c>
      <c r="BL281" s="18" t="s">
        <v>303</v>
      </c>
      <c r="BM281" s="230" t="s">
        <v>1713</v>
      </c>
    </row>
    <row r="282" s="2" customFormat="1" ht="16.5" customHeight="1">
      <c r="A282" s="39"/>
      <c r="B282" s="40"/>
      <c r="C282" s="263" t="s">
        <v>1145</v>
      </c>
      <c r="D282" s="263" t="s">
        <v>261</v>
      </c>
      <c r="E282" s="264" t="s">
        <v>1168</v>
      </c>
      <c r="F282" s="265" t="s">
        <v>1169</v>
      </c>
      <c r="G282" s="266" t="s">
        <v>441</v>
      </c>
      <c r="H282" s="267">
        <v>2.4260000000000002</v>
      </c>
      <c r="I282" s="268"/>
      <c r="J282" s="269">
        <f>ROUND(I282*H282,2)</f>
        <v>0</v>
      </c>
      <c r="K282" s="265" t="s">
        <v>168</v>
      </c>
      <c r="L282" s="270"/>
      <c r="M282" s="271" t="s">
        <v>1</v>
      </c>
      <c r="N282" s="272" t="s">
        <v>45</v>
      </c>
      <c r="O282" s="92"/>
      <c r="P282" s="228">
        <f>O282*H282</f>
        <v>0</v>
      </c>
      <c r="Q282" s="228">
        <v>0.00032000000000000003</v>
      </c>
      <c r="R282" s="228">
        <f>Q282*H282</f>
        <v>0.00077632000000000016</v>
      </c>
      <c r="S282" s="228">
        <v>0</v>
      </c>
      <c r="T282" s="229">
        <f>S282*H282</f>
        <v>0</v>
      </c>
      <c r="U282" s="39"/>
      <c r="V282" s="39"/>
      <c r="W282" s="39"/>
      <c r="X282" s="39"/>
      <c r="Y282" s="39"/>
      <c r="Z282" s="39"/>
      <c r="AA282" s="39"/>
      <c r="AB282" s="39"/>
      <c r="AC282" s="39"/>
      <c r="AD282" s="39"/>
      <c r="AE282" s="39"/>
      <c r="AR282" s="230" t="s">
        <v>309</v>
      </c>
      <c r="AT282" s="230" t="s">
        <v>261</v>
      </c>
      <c r="AU282" s="230" t="s">
        <v>90</v>
      </c>
      <c r="AY282" s="18" t="s">
        <v>161</v>
      </c>
      <c r="BE282" s="231">
        <f>IF(N282="základní",J282,0)</f>
        <v>0</v>
      </c>
      <c r="BF282" s="231">
        <f>IF(N282="snížená",J282,0)</f>
        <v>0</v>
      </c>
      <c r="BG282" s="231">
        <f>IF(N282="zákl. přenesená",J282,0)</f>
        <v>0</v>
      </c>
      <c r="BH282" s="231">
        <f>IF(N282="sníž. přenesená",J282,0)</f>
        <v>0</v>
      </c>
      <c r="BI282" s="231">
        <f>IF(N282="nulová",J282,0)</f>
        <v>0</v>
      </c>
      <c r="BJ282" s="18" t="s">
        <v>88</v>
      </c>
      <c r="BK282" s="231">
        <f>ROUND(I282*H282,2)</f>
        <v>0</v>
      </c>
      <c r="BL282" s="18" t="s">
        <v>303</v>
      </c>
      <c r="BM282" s="230" t="s">
        <v>1714</v>
      </c>
    </row>
    <row r="283" s="13" customFormat="1">
      <c r="A283" s="13"/>
      <c r="B283" s="241"/>
      <c r="C283" s="242"/>
      <c r="D283" s="232" t="s">
        <v>250</v>
      </c>
      <c r="E283" s="242"/>
      <c r="F283" s="244" t="s">
        <v>1715</v>
      </c>
      <c r="G283" s="242"/>
      <c r="H283" s="245">
        <v>2.4260000000000002</v>
      </c>
      <c r="I283" s="246"/>
      <c r="J283" s="242"/>
      <c r="K283" s="242"/>
      <c r="L283" s="247"/>
      <c r="M283" s="248"/>
      <c r="N283" s="249"/>
      <c r="O283" s="249"/>
      <c r="P283" s="249"/>
      <c r="Q283" s="249"/>
      <c r="R283" s="249"/>
      <c r="S283" s="249"/>
      <c r="T283" s="250"/>
      <c r="U283" s="13"/>
      <c r="V283" s="13"/>
      <c r="W283" s="13"/>
      <c r="X283" s="13"/>
      <c r="Y283" s="13"/>
      <c r="Z283" s="13"/>
      <c r="AA283" s="13"/>
      <c r="AB283" s="13"/>
      <c r="AC283" s="13"/>
      <c r="AD283" s="13"/>
      <c r="AE283" s="13"/>
      <c r="AT283" s="251" t="s">
        <v>250</v>
      </c>
      <c r="AU283" s="251" t="s">
        <v>90</v>
      </c>
      <c r="AV283" s="13" t="s">
        <v>90</v>
      </c>
      <c r="AW283" s="13" t="s">
        <v>4</v>
      </c>
      <c r="AX283" s="13" t="s">
        <v>88</v>
      </c>
      <c r="AY283" s="251" t="s">
        <v>161</v>
      </c>
    </row>
    <row r="284" s="2" customFormat="1" ht="24.15" customHeight="1">
      <c r="A284" s="39"/>
      <c r="B284" s="40"/>
      <c r="C284" s="219" t="s">
        <v>1149</v>
      </c>
      <c r="D284" s="219" t="s">
        <v>164</v>
      </c>
      <c r="E284" s="220" t="s">
        <v>1178</v>
      </c>
      <c r="F284" s="221" t="s">
        <v>1179</v>
      </c>
      <c r="G284" s="222" t="s">
        <v>248</v>
      </c>
      <c r="H284" s="223">
        <v>4.6660000000000004</v>
      </c>
      <c r="I284" s="224"/>
      <c r="J284" s="225">
        <f>ROUND(I284*H284,2)</f>
        <v>0</v>
      </c>
      <c r="K284" s="221" t="s">
        <v>168</v>
      </c>
      <c r="L284" s="45"/>
      <c r="M284" s="226" t="s">
        <v>1</v>
      </c>
      <c r="N284" s="227" t="s">
        <v>45</v>
      </c>
      <c r="O284" s="92"/>
      <c r="P284" s="228">
        <f>O284*H284</f>
        <v>0</v>
      </c>
      <c r="Q284" s="228">
        <v>5.0000000000000002E-05</v>
      </c>
      <c r="R284" s="228">
        <f>Q284*H284</f>
        <v>0.00023330000000000003</v>
      </c>
      <c r="S284" s="228">
        <v>0</v>
      </c>
      <c r="T284" s="229">
        <f>S284*H284</f>
        <v>0</v>
      </c>
      <c r="U284" s="39"/>
      <c r="V284" s="39"/>
      <c r="W284" s="39"/>
      <c r="X284" s="39"/>
      <c r="Y284" s="39"/>
      <c r="Z284" s="39"/>
      <c r="AA284" s="39"/>
      <c r="AB284" s="39"/>
      <c r="AC284" s="39"/>
      <c r="AD284" s="39"/>
      <c r="AE284" s="39"/>
      <c r="AR284" s="230" t="s">
        <v>303</v>
      </c>
      <c r="AT284" s="230" t="s">
        <v>164</v>
      </c>
      <c r="AU284" s="230" t="s">
        <v>90</v>
      </c>
      <c r="AY284" s="18" t="s">
        <v>161</v>
      </c>
      <c r="BE284" s="231">
        <f>IF(N284="základní",J284,0)</f>
        <v>0</v>
      </c>
      <c r="BF284" s="231">
        <f>IF(N284="snížená",J284,0)</f>
        <v>0</v>
      </c>
      <c r="BG284" s="231">
        <f>IF(N284="zákl. přenesená",J284,0)</f>
        <v>0</v>
      </c>
      <c r="BH284" s="231">
        <f>IF(N284="sníž. přenesená",J284,0)</f>
        <v>0</v>
      </c>
      <c r="BI284" s="231">
        <f>IF(N284="nulová",J284,0)</f>
        <v>0</v>
      </c>
      <c r="BJ284" s="18" t="s">
        <v>88</v>
      </c>
      <c r="BK284" s="231">
        <f>ROUND(I284*H284,2)</f>
        <v>0</v>
      </c>
      <c r="BL284" s="18" t="s">
        <v>303</v>
      </c>
      <c r="BM284" s="230" t="s">
        <v>1716</v>
      </c>
    </row>
    <row r="285" s="2" customFormat="1" ht="24.15" customHeight="1">
      <c r="A285" s="39"/>
      <c r="B285" s="40"/>
      <c r="C285" s="219" t="s">
        <v>1154</v>
      </c>
      <c r="D285" s="219" t="s">
        <v>164</v>
      </c>
      <c r="E285" s="220" t="s">
        <v>1181</v>
      </c>
      <c r="F285" s="221" t="s">
        <v>1182</v>
      </c>
      <c r="G285" s="222" t="s">
        <v>362</v>
      </c>
      <c r="H285" s="283"/>
      <c r="I285" s="224"/>
      <c r="J285" s="225">
        <f>ROUND(I285*H285,2)</f>
        <v>0</v>
      </c>
      <c r="K285" s="221" t="s">
        <v>168</v>
      </c>
      <c r="L285" s="45"/>
      <c r="M285" s="226" t="s">
        <v>1</v>
      </c>
      <c r="N285" s="227" t="s">
        <v>45</v>
      </c>
      <c r="O285" s="92"/>
      <c r="P285" s="228">
        <f>O285*H285</f>
        <v>0</v>
      </c>
      <c r="Q285" s="228">
        <v>0</v>
      </c>
      <c r="R285" s="228">
        <f>Q285*H285</f>
        <v>0</v>
      </c>
      <c r="S285" s="228">
        <v>0</v>
      </c>
      <c r="T285" s="229">
        <f>S285*H285</f>
        <v>0</v>
      </c>
      <c r="U285" s="39"/>
      <c r="V285" s="39"/>
      <c r="W285" s="39"/>
      <c r="X285" s="39"/>
      <c r="Y285" s="39"/>
      <c r="Z285" s="39"/>
      <c r="AA285" s="39"/>
      <c r="AB285" s="39"/>
      <c r="AC285" s="39"/>
      <c r="AD285" s="39"/>
      <c r="AE285" s="39"/>
      <c r="AR285" s="230" t="s">
        <v>303</v>
      </c>
      <c r="AT285" s="230" t="s">
        <v>164</v>
      </c>
      <c r="AU285" s="230" t="s">
        <v>90</v>
      </c>
      <c r="AY285" s="18" t="s">
        <v>161</v>
      </c>
      <c r="BE285" s="231">
        <f>IF(N285="základní",J285,0)</f>
        <v>0</v>
      </c>
      <c r="BF285" s="231">
        <f>IF(N285="snížená",J285,0)</f>
        <v>0</v>
      </c>
      <c r="BG285" s="231">
        <f>IF(N285="zákl. přenesená",J285,0)</f>
        <v>0</v>
      </c>
      <c r="BH285" s="231">
        <f>IF(N285="sníž. přenesená",J285,0)</f>
        <v>0</v>
      </c>
      <c r="BI285" s="231">
        <f>IF(N285="nulová",J285,0)</f>
        <v>0</v>
      </c>
      <c r="BJ285" s="18" t="s">
        <v>88</v>
      </c>
      <c r="BK285" s="231">
        <f>ROUND(I285*H285,2)</f>
        <v>0</v>
      </c>
      <c r="BL285" s="18" t="s">
        <v>303</v>
      </c>
      <c r="BM285" s="230" t="s">
        <v>1717</v>
      </c>
    </row>
    <row r="286" s="2" customFormat="1" ht="33" customHeight="1">
      <c r="A286" s="39"/>
      <c r="B286" s="40"/>
      <c r="C286" s="219" t="s">
        <v>1158</v>
      </c>
      <c r="D286" s="219" t="s">
        <v>164</v>
      </c>
      <c r="E286" s="220" t="s">
        <v>1184</v>
      </c>
      <c r="F286" s="221" t="s">
        <v>1185</v>
      </c>
      <c r="G286" s="222" t="s">
        <v>362</v>
      </c>
      <c r="H286" s="283"/>
      <c r="I286" s="224"/>
      <c r="J286" s="225">
        <f>ROUND(I286*H286,2)</f>
        <v>0</v>
      </c>
      <c r="K286" s="221" t="s">
        <v>168</v>
      </c>
      <c r="L286" s="45"/>
      <c r="M286" s="226" t="s">
        <v>1</v>
      </c>
      <c r="N286" s="227" t="s">
        <v>45</v>
      </c>
      <c r="O286" s="92"/>
      <c r="P286" s="228">
        <f>O286*H286</f>
        <v>0</v>
      </c>
      <c r="Q286" s="228">
        <v>0</v>
      </c>
      <c r="R286" s="228">
        <f>Q286*H286</f>
        <v>0</v>
      </c>
      <c r="S286" s="228">
        <v>0</v>
      </c>
      <c r="T286" s="229">
        <f>S286*H286</f>
        <v>0</v>
      </c>
      <c r="U286" s="39"/>
      <c r="V286" s="39"/>
      <c r="W286" s="39"/>
      <c r="X286" s="39"/>
      <c r="Y286" s="39"/>
      <c r="Z286" s="39"/>
      <c r="AA286" s="39"/>
      <c r="AB286" s="39"/>
      <c r="AC286" s="39"/>
      <c r="AD286" s="39"/>
      <c r="AE286" s="39"/>
      <c r="AR286" s="230" t="s">
        <v>303</v>
      </c>
      <c r="AT286" s="230" t="s">
        <v>164</v>
      </c>
      <c r="AU286" s="230" t="s">
        <v>90</v>
      </c>
      <c r="AY286" s="18" t="s">
        <v>161</v>
      </c>
      <c r="BE286" s="231">
        <f>IF(N286="základní",J286,0)</f>
        <v>0</v>
      </c>
      <c r="BF286" s="231">
        <f>IF(N286="snížená",J286,0)</f>
        <v>0</v>
      </c>
      <c r="BG286" s="231">
        <f>IF(N286="zákl. přenesená",J286,0)</f>
        <v>0</v>
      </c>
      <c r="BH286" s="231">
        <f>IF(N286="sníž. přenesená",J286,0)</f>
        <v>0</v>
      </c>
      <c r="BI286" s="231">
        <f>IF(N286="nulová",J286,0)</f>
        <v>0</v>
      </c>
      <c r="BJ286" s="18" t="s">
        <v>88</v>
      </c>
      <c r="BK286" s="231">
        <f>ROUND(I286*H286,2)</f>
        <v>0</v>
      </c>
      <c r="BL286" s="18" t="s">
        <v>303</v>
      </c>
      <c r="BM286" s="230" t="s">
        <v>1718</v>
      </c>
    </row>
    <row r="287" s="13" customFormat="1">
      <c r="A287" s="13"/>
      <c r="B287" s="241"/>
      <c r="C287" s="242"/>
      <c r="D287" s="232" t="s">
        <v>250</v>
      </c>
      <c r="E287" s="242"/>
      <c r="F287" s="244" t="s">
        <v>1719</v>
      </c>
      <c r="G287" s="242"/>
      <c r="H287" s="245">
        <v>398.43799999999999</v>
      </c>
      <c r="I287" s="246"/>
      <c r="J287" s="242"/>
      <c r="K287" s="242"/>
      <c r="L287" s="247"/>
      <c r="M287" s="248"/>
      <c r="N287" s="249"/>
      <c r="O287" s="249"/>
      <c r="P287" s="249"/>
      <c r="Q287" s="249"/>
      <c r="R287" s="249"/>
      <c r="S287" s="249"/>
      <c r="T287" s="250"/>
      <c r="U287" s="13"/>
      <c r="V287" s="13"/>
      <c r="W287" s="13"/>
      <c r="X287" s="13"/>
      <c r="Y287" s="13"/>
      <c r="Z287" s="13"/>
      <c r="AA287" s="13"/>
      <c r="AB287" s="13"/>
      <c r="AC287" s="13"/>
      <c r="AD287" s="13"/>
      <c r="AE287" s="13"/>
      <c r="AT287" s="251" t="s">
        <v>250</v>
      </c>
      <c r="AU287" s="251" t="s">
        <v>90</v>
      </c>
      <c r="AV287" s="13" t="s">
        <v>90</v>
      </c>
      <c r="AW287" s="13" t="s">
        <v>4</v>
      </c>
      <c r="AX287" s="13" t="s">
        <v>88</v>
      </c>
      <c r="AY287" s="251" t="s">
        <v>161</v>
      </c>
    </row>
    <row r="288" s="12" customFormat="1" ht="22.8" customHeight="1">
      <c r="A288" s="12"/>
      <c r="B288" s="203"/>
      <c r="C288" s="204"/>
      <c r="D288" s="205" t="s">
        <v>79</v>
      </c>
      <c r="E288" s="217" t="s">
        <v>369</v>
      </c>
      <c r="F288" s="217" t="s">
        <v>370</v>
      </c>
      <c r="G288" s="204"/>
      <c r="H288" s="204"/>
      <c r="I288" s="207"/>
      <c r="J288" s="218">
        <f>BK288</f>
        <v>0</v>
      </c>
      <c r="K288" s="204"/>
      <c r="L288" s="209"/>
      <c r="M288" s="210"/>
      <c r="N288" s="211"/>
      <c r="O288" s="211"/>
      <c r="P288" s="212">
        <f>SUM(P289:P295)</f>
        <v>0</v>
      </c>
      <c r="Q288" s="211"/>
      <c r="R288" s="212">
        <f>SUM(R289:R295)</f>
        <v>0.0034700000000000004</v>
      </c>
      <c r="S288" s="211"/>
      <c r="T288" s="213">
        <f>SUM(T289:T295)</f>
        <v>0</v>
      </c>
      <c r="U288" s="12"/>
      <c r="V288" s="12"/>
      <c r="W288" s="12"/>
      <c r="X288" s="12"/>
      <c r="Y288" s="12"/>
      <c r="Z288" s="12"/>
      <c r="AA288" s="12"/>
      <c r="AB288" s="12"/>
      <c r="AC288" s="12"/>
      <c r="AD288" s="12"/>
      <c r="AE288" s="12"/>
      <c r="AR288" s="214" t="s">
        <v>90</v>
      </c>
      <c r="AT288" s="215" t="s">
        <v>79</v>
      </c>
      <c r="AU288" s="215" t="s">
        <v>88</v>
      </c>
      <c r="AY288" s="214" t="s">
        <v>161</v>
      </c>
      <c r="BK288" s="216">
        <f>SUM(BK289:BK295)</f>
        <v>0</v>
      </c>
    </row>
    <row r="289" s="2" customFormat="1" ht="24.15" customHeight="1">
      <c r="A289" s="39"/>
      <c r="B289" s="40"/>
      <c r="C289" s="219" t="s">
        <v>1162</v>
      </c>
      <c r="D289" s="219" t="s">
        <v>164</v>
      </c>
      <c r="E289" s="220" t="s">
        <v>1189</v>
      </c>
      <c r="F289" s="221" t="s">
        <v>1190</v>
      </c>
      <c r="G289" s="222" t="s">
        <v>441</v>
      </c>
      <c r="H289" s="223">
        <v>34.700000000000003</v>
      </c>
      <c r="I289" s="224"/>
      <c r="J289" s="225">
        <f>ROUND(I289*H289,2)</f>
        <v>0</v>
      </c>
      <c r="K289" s="221" t="s">
        <v>168</v>
      </c>
      <c r="L289" s="45"/>
      <c r="M289" s="226" t="s">
        <v>1</v>
      </c>
      <c r="N289" s="227" t="s">
        <v>45</v>
      </c>
      <c r="O289" s="92"/>
      <c r="P289" s="228">
        <f>O289*H289</f>
        <v>0</v>
      </c>
      <c r="Q289" s="228">
        <v>0</v>
      </c>
      <c r="R289" s="228">
        <f>Q289*H289</f>
        <v>0</v>
      </c>
      <c r="S289" s="228">
        <v>0</v>
      </c>
      <c r="T289" s="229">
        <f>S289*H289</f>
        <v>0</v>
      </c>
      <c r="U289" s="39"/>
      <c r="V289" s="39"/>
      <c r="W289" s="39"/>
      <c r="X289" s="39"/>
      <c r="Y289" s="39"/>
      <c r="Z289" s="39"/>
      <c r="AA289" s="39"/>
      <c r="AB289" s="39"/>
      <c r="AC289" s="39"/>
      <c r="AD289" s="39"/>
      <c r="AE289" s="39"/>
      <c r="AR289" s="230" t="s">
        <v>303</v>
      </c>
      <c r="AT289" s="230" t="s">
        <v>164</v>
      </c>
      <c r="AU289" s="230" t="s">
        <v>90</v>
      </c>
      <c r="AY289" s="18" t="s">
        <v>161</v>
      </c>
      <c r="BE289" s="231">
        <f>IF(N289="základní",J289,0)</f>
        <v>0</v>
      </c>
      <c r="BF289" s="231">
        <f>IF(N289="snížená",J289,0)</f>
        <v>0</v>
      </c>
      <c r="BG289" s="231">
        <f>IF(N289="zákl. přenesená",J289,0)</f>
        <v>0</v>
      </c>
      <c r="BH289" s="231">
        <f>IF(N289="sníž. přenesená",J289,0)</f>
        <v>0</v>
      </c>
      <c r="BI289" s="231">
        <f>IF(N289="nulová",J289,0)</f>
        <v>0</v>
      </c>
      <c r="BJ289" s="18" t="s">
        <v>88</v>
      </c>
      <c r="BK289" s="231">
        <f>ROUND(I289*H289,2)</f>
        <v>0</v>
      </c>
      <c r="BL289" s="18" t="s">
        <v>303</v>
      </c>
      <c r="BM289" s="230" t="s">
        <v>1720</v>
      </c>
    </row>
    <row r="290" s="2" customFormat="1">
      <c r="A290" s="39"/>
      <c r="B290" s="40"/>
      <c r="C290" s="41"/>
      <c r="D290" s="232" t="s">
        <v>171</v>
      </c>
      <c r="E290" s="41"/>
      <c r="F290" s="233" t="s">
        <v>1192</v>
      </c>
      <c r="G290" s="41"/>
      <c r="H290" s="41"/>
      <c r="I290" s="234"/>
      <c r="J290" s="41"/>
      <c r="K290" s="41"/>
      <c r="L290" s="45"/>
      <c r="M290" s="235"/>
      <c r="N290" s="236"/>
      <c r="O290" s="92"/>
      <c r="P290" s="92"/>
      <c r="Q290" s="92"/>
      <c r="R290" s="92"/>
      <c r="S290" s="92"/>
      <c r="T290" s="93"/>
      <c r="U290" s="39"/>
      <c r="V290" s="39"/>
      <c r="W290" s="39"/>
      <c r="X290" s="39"/>
      <c r="Y290" s="39"/>
      <c r="Z290" s="39"/>
      <c r="AA290" s="39"/>
      <c r="AB290" s="39"/>
      <c r="AC290" s="39"/>
      <c r="AD290" s="39"/>
      <c r="AE290" s="39"/>
      <c r="AT290" s="18" t="s">
        <v>171</v>
      </c>
      <c r="AU290" s="18" t="s">
        <v>90</v>
      </c>
    </row>
    <row r="291" s="13" customFormat="1">
      <c r="A291" s="13"/>
      <c r="B291" s="241"/>
      <c r="C291" s="242"/>
      <c r="D291" s="232" t="s">
        <v>250</v>
      </c>
      <c r="E291" s="243" t="s">
        <v>1</v>
      </c>
      <c r="F291" s="244" t="s">
        <v>1721</v>
      </c>
      <c r="G291" s="242"/>
      <c r="H291" s="245">
        <v>18.699999999999999</v>
      </c>
      <c r="I291" s="246"/>
      <c r="J291" s="242"/>
      <c r="K291" s="242"/>
      <c r="L291" s="247"/>
      <c r="M291" s="248"/>
      <c r="N291" s="249"/>
      <c r="O291" s="249"/>
      <c r="P291" s="249"/>
      <c r="Q291" s="249"/>
      <c r="R291" s="249"/>
      <c r="S291" s="249"/>
      <c r="T291" s="250"/>
      <c r="U291" s="13"/>
      <c r="V291" s="13"/>
      <c r="W291" s="13"/>
      <c r="X291" s="13"/>
      <c r="Y291" s="13"/>
      <c r="Z291" s="13"/>
      <c r="AA291" s="13"/>
      <c r="AB291" s="13"/>
      <c r="AC291" s="13"/>
      <c r="AD291" s="13"/>
      <c r="AE291" s="13"/>
      <c r="AT291" s="251" t="s">
        <v>250</v>
      </c>
      <c r="AU291" s="251" t="s">
        <v>90</v>
      </c>
      <c r="AV291" s="13" t="s">
        <v>90</v>
      </c>
      <c r="AW291" s="13" t="s">
        <v>36</v>
      </c>
      <c r="AX291" s="13" t="s">
        <v>80</v>
      </c>
      <c r="AY291" s="251" t="s">
        <v>161</v>
      </c>
    </row>
    <row r="292" s="13" customFormat="1">
      <c r="A292" s="13"/>
      <c r="B292" s="241"/>
      <c r="C292" s="242"/>
      <c r="D292" s="232" t="s">
        <v>250</v>
      </c>
      <c r="E292" s="243" t="s">
        <v>1</v>
      </c>
      <c r="F292" s="244" t="s">
        <v>1722</v>
      </c>
      <c r="G292" s="242"/>
      <c r="H292" s="245">
        <v>16</v>
      </c>
      <c r="I292" s="246"/>
      <c r="J292" s="242"/>
      <c r="K292" s="242"/>
      <c r="L292" s="247"/>
      <c r="M292" s="248"/>
      <c r="N292" s="249"/>
      <c r="O292" s="249"/>
      <c r="P292" s="249"/>
      <c r="Q292" s="249"/>
      <c r="R292" s="249"/>
      <c r="S292" s="249"/>
      <c r="T292" s="250"/>
      <c r="U292" s="13"/>
      <c r="V292" s="13"/>
      <c r="W292" s="13"/>
      <c r="X292" s="13"/>
      <c r="Y292" s="13"/>
      <c r="Z292" s="13"/>
      <c r="AA292" s="13"/>
      <c r="AB292" s="13"/>
      <c r="AC292" s="13"/>
      <c r="AD292" s="13"/>
      <c r="AE292" s="13"/>
      <c r="AT292" s="251" t="s">
        <v>250</v>
      </c>
      <c r="AU292" s="251" t="s">
        <v>90</v>
      </c>
      <c r="AV292" s="13" t="s">
        <v>90</v>
      </c>
      <c r="AW292" s="13" t="s">
        <v>36</v>
      </c>
      <c r="AX292" s="13" t="s">
        <v>80</v>
      </c>
      <c r="AY292" s="251" t="s">
        <v>161</v>
      </c>
    </row>
    <row r="293" s="14" customFormat="1">
      <c r="A293" s="14"/>
      <c r="B293" s="252"/>
      <c r="C293" s="253"/>
      <c r="D293" s="232" t="s">
        <v>250</v>
      </c>
      <c r="E293" s="254" t="s">
        <v>1</v>
      </c>
      <c r="F293" s="255" t="s">
        <v>253</v>
      </c>
      <c r="G293" s="253"/>
      <c r="H293" s="256">
        <v>34.700000000000003</v>
      </c>
      <c r="I293" s="257"/>
      <c r="J293" s="253"/>
      <c r="K293" s="253"/>
      <c r="L293" s="258"/>
      <c r="M293" s="259"/>
      <c r="N293" s="260"/>
      <c r="O293" s="260"/>
      <c r="P293" s="260"/>
      <c r="Q293" s="260"/>
      <c r="R293" s="260"/>
      <c r="S293" s="260"/>
      <c r="T293" s="261"/>
      <c r="U293" s="14"/>
      <c r="V293" s="14"/>
      <c r="W293" s="14"/>
      <c r="X293" s="14"/>
      <c r="Y293" s="14"/>
      <c r="Z293" s="14"/>
      <c r="AA293" s="14"/>
      <c r="AB293" s="14"/>
      <c r="AC293" s="14"/>
      <c r="AD293" s="14"/>
      <c r="AE293" s="14"/>
      <c r="AT293" s="262" t="s">
        <v>250</v>
      </c>
      <c r="AU293" s="262" t="s">
        <v>90</v>
      </c>
      <c r="AV293" s="14" t="s">
        <v>184</v>
      </c>
      <c r="AW293" s="14" t="s">
        <v>36</v>
      </c>
      <c r="AX293" s="14" t="s">
        <v>88</v>
      </c>
      <c r="AY293" s="262" t="s">
        <v>161</v>
      </c>
    </row>
    <row r="294" s="2" customFormat="1" ht="16.5" customHeight="1">
      <c r="A294" s="39"/>
      <c r="B294" s="40"/>
      <c r="C294" s="263" t="s">
        <v>1167</v>
      </c>
      <c r="D294" s="263" t="s">
        <v>261</v>
      </c>
      <c r="E294" s="264" t="s">
        <v>1196</v>
      </c>
      <c r="F294" s="265" t="s">
        <v>1197</v>
      </c>
      <c r="G294" s="266" t="s">
        <v>1072</v>
      </c>
      <c r="H294" s="267">
        <v>3.4700000000000002</v>
      </c>
      <c r="I294" s="268"/>
      <c r="J294" s="269">
        <f>ROUND(I294*H294,2)</f>
        <v>0</v>
      </c>
      <c r="K294" s="265" t="s">
        <v>168</v>
      </c>
      <c r="L294" s="270"/>
      <c r="M294" s="271" t="s">
        <v>1</v>
      </c>
      <c r="N294" s="272" t="s">
        <v>45</v>
      </c>
      <c r="O294" s="92"/>
      <c r="P294" s="228">
        <f>O294*H294</f>
        <v>0</v>
      </c>
      <c r="Q294" s="228">
        <v>0.001</v>
      </c>
      <c r="R294" s="228">
        <f>Q294*H294</f>
        <v>0.0034700000000000004</v>
      </c>
      <c r="S294" s="228">
        <v>0</v>
      </c>
      <c r="T294" s="229">
        <f>S294*H294</f>
        <v>0</v>
      </c>
      <c r="U294" s="39"/>
      <c r="V294" s="39"/>
      <c r="W294" s="39"/>
      <c r="X294" s="39"/>
      <c r="Y294" s="39"/>
      <c r="Z294" s="39"/>
      <c r="AA294" s="39"/>
      <c r="AB294" s="39"/>
      <c r="AC294" s="39"/>
      <c r="AD294" s="39"/>
      <c r="AE294" s="39"/>
      <c r="AR294" s="230" t="s">
        <v>309</v>
      </c>
      <c r="AT294" s="230" t="s">
        <v>261</v>
      </c>
      <c r="AU294" s="230" t="s">
        <v>90</v>
      </c>
      <c r="AY294" s="18" t="s">
        <v>161</v>
      </c>
      <c r="BE294" s="231">
        <f>IF(N294="základní",J294,0)</f>
        <v>0</v>
      </c>
      <c r="BF294" s="231">
        <f>IF(N294="snížená",J294,0)</f>
        <v>0</v>
      </c>
      <c r="BG294" s="231">
        <f>IF(N294="zákl. přenesená",J294,0)</f>
        <v>0</v>
      </c>
      <c r="BH294" s="231">
        <f>IF(N294="sníž. přenesená",J294,0)</f>
        <v>0</v>
      </c>
      <c r="BI294" s="231">
        <f>IF(N294="nulová",J294,0)</f>
        <v>0</v>
      </c>
      <c r="BJ294" s="18" t="s">
        <v>88</v>
      </c>
      <c r="BK294" s="231">
        <f>ROUND(I294*H294,2)</f>
        <v>0</v>
      </c>
      <c r="BL294" s="18" t="s">
        <v>303</v>
      </c>
      <c r="BM294" s="230" t="s">
        <v>1723</v>
      </c>
    </row>
    <row r="295" s="13" customFormat="1">
      <c r="A295" s="13"/>
      <c r="B295" s="241"/>
      <c r="C295" s="242"/>
      <c r="D295" s="232" t="s">
        <v>250</v>
      </c>
      <c r="E295" s="242"/>
      <c r="F295" s="244" t="s">
        <v>1724</v>
      </c>
      <c r="G295" s="242"/>
      <c r="H295" s="245">
        <v>3.4700000000000002</v>
      </c>
      <c r="I295" s="246"/>
      <c r="J295" s="242"/>
      <c r="K295" s="242"/>
      <c r="L295" s="247"/>
      <c r="M295" s="248"/>
      <c r="N295" s="249"/>
      <c r="O295" s="249"/>
      <c r="P295" s="249"/>
      <c r="Q295" s="249"/>
      <c r="R295" s="249"/>
      <c r="S295" s="249"/>
      <c r="T295" s="250"/>
      <c r="U295" s="13"/>
      <c r="V295" s="13"/>
      <c r="W295" s="13"/>
      <c r="X295" s="13"/>
      <c r="Y295" s="13"/>
      <c r="Z295" s="13"/>
      <c r="AA295" s="13"/>
      <c r="AB295" s="13"/>
      <c r="AC295" s="13"/>
      <c r="AD295" s="13"/>
      <c r="AE295" s="13"/>
      <c r="AT295" s="251" t="s">
        <v>250</v>
      </c>
      <c r="AU295" s="251" t="s">
        <v>90</v>
      </c>
      <c r="AV295" s="13" t="s">
        <v>90</v>
      </c>
      <c r="AW295" s="13" t="s">
        <v>4</v>
      </c>
      <c r="AX295" s="13" t="s">
        <v>88</v>
      </c>
      <c r="AY295" s="251" t="s">
        <v>161</v>
      </c>
    </row>
    <row r="296" s="12" customFormat="1" ht="22.8" customHeight="1">
      <c r="A296" s="12"/>
      <c r="B296" s="203"/>
      <c r="C296" s="204"/>
      <c r="D296" s="205" t="s">
        <v>79</v>
      </c>
      <c r="E296" s="217" t="s">
        <v>1200</v>
      </c>
      <c r="F296" s="217" t="s">
        <v>1201</v>
      </c>
      <c r="G296" s="204"/>
      <c r="H296" s="204"/>
      <c r="I296" s="207"/>
      <c r="J296" s="218">
        <f>BK296</f>
        <v>0</v>
      </c>
      <c r="K296" s="204"/>
      <c r="L296" s="209"/>
      <c r="M296" s="210"/>
      <c r="N296" s="211"/>
      <c r="O296" s="211"/>
      <c r="P296" s="212">
        <f>SUM(P297:P324)</f>
        <v>0</v>
      </c>
      <c r="Q296" s="211"/>
      <c r="R296" s="212">
        <f>SUM(R297:R324)</f>
        <v>0.28484750000000003</v>
      </c>
      <c r="S296" s="211"/>
      <c r="T296" s="213">
        <f>SUM(T297:T324)</f>
        <v>0.01928026</v>
      </c>
      <c r="U296" s="12"/>
      <c r="V296" s="12"/>
      <c r="W296" s="12"/>
      <c r="X296" s="12"/>
      <c r="Y296" s="12"/>
      <c r="Z296" s="12"/>
      <c r="AA296" s="12"/>
      <c r="AB296" s="12"/>
      <c r="AC296" s="12"/>
      <c r="AD296" s="12"/>
      <c r="AE296" s="12"/>
      <c r="AR296" s="214" t="s">
        <v>90</v>
      </c>
      <c r="AT296" s="215" t="s">
        <v>79</v>
      </c>
      <c r="AU296" s="215" t="s">
        <v>88</v>
      </c>
      <c r="AY296" s="214" t="s">
        <v>161</v>
      </c>
      <c r="BK296" s="216">
        <f>SUM(BK297:BK324)</f>
        <v>0</v>
      </c>
    </row>
    <row r="297" s="2" customFormat="1" ht="16.5" customHeight="1">
      <c r="A297" s="39"/>
      <c r="B297" s="40"/>
      <c r="C297" s="219" t="s">
        <v>97</v>
      </c>
      <c r="D297" s="219" t="s">
        <v>164</v>
      </c>
      <c r="E297" s="220" t="s">
        <v>1203</v>
      </c>
      <c r="F297" s="221" t="s">
        <v>1204</v>
      </c>
      <c r="G297" s="222" t="s">
        <v>248</v>
      </c>
      <c r="H297" s="223">
        <v>59.838999999999999</v>
      </c>
      <c r="I297" s="224"/>
      <c r="J297" s="225">
        <f>ROUND(I297*H297,2)</f>
        <v>0</v>
      </c>
      <c r="K297" s="221" t="s">
        <v>168</v>
      </c>
      <c r="L297" s="45"/>
      <c r="M297" s="226" t="s">
        <v>1</v>
      </c>
      <c r="N297" s="227" t="s">
        <v>45</v>
      </c>
      <c r="O297" s="92"/>
      <c r="P297" s="228">
        <f>O297*H297</f>
        <v>0</v>
      </c>
      <c r="Q297" s="228">
        <v>0.001</v>
      </c>
      <c r="R297" s="228">
        <f>Q297*H297</f>
        <v>0.059839000000000003</v>
      </c>
      <c r="S297" s="228">
        <v>0.00031</v>
      </c>
      <c r="T297" s="229">
        <f>S297*H297</f>
        <v>0.018550089999999998</v>
      </c>
      <c r="U297" s="39"/>
      <c r="V297" s="39"/>
      <c r="W297" s="39"/>
      <c r="X297" s="39"/>
      <c r="Y297" s="39"/>
      <c r="Z297" s="39"/>
      <c r="AA297" s="39"/>
      <c r="AB297" s="39"/>
      <c r="AC297" s="39"/>
      <c r="AD297" s="39"/>
      <c r="AE297" s="39"/>
      <c r="AR297" s="230" t="s">
        <v>303</v>
      </c>
      <c r="AT297" s="230" t="s">
        <v>164</v>
      </c>
      <c r="AU297" s="230" t="s">
        <v>90</v>
      </c>
      <c r="AY297" s="18" t="s">
        <v>161</v>
      </c>
      <c r="BE297" s="231">
        <f>IF(N297="základní",J297,0)</f>
        <v>0</v>
      </c>
      <c r="BF297" s="231">
        <f>IF(N297="snížená",J297,0)</f>
        <v>0</v>
      </c>
      <c r="BG297" s="231">
        <f>IF(N297="zákl. přenesená",J297,0)</f>
        <v>0</v>
      </c>
      <c r="BH297" s="231">
        <f>IF(N297="sníž. přenesená",J297,0)</f>
        <v>0</v>
      </c>
      <c r="BI297" s="231">
        <f>IF(N297="nulová",J297,0)</f>
        <v>0</v>
      </c>
      <c r="BJ297" s="18" t="s">
        <v>88</v>
      </c>
      <c r="BK297" s="231">
        <f>ROUND(I297*H297,2)</f>
        <v>0</v>
      </c>
      <c r="BL297" s="18" t="s">
        <v>303</v>
      </c>
      <c r="BM297" s="230" t="s">
        <v>1725</v>
      </c>
    </row>
    <row r="298" s="13" customFormat="1">
      <c r="A298" s="13"/>
      <c r="B298" s="241"/>
      <c r="C298" s="242"/>
      <c r="D298" s="232" t="s">
        <v>250</v>
      </c>
      <c r="E298" s="243" t="s">
        <v>1</v>
      </c>
      <c r="F298" s="244" t="s">
        <v>1726</v>
      </c>
      <c r="G298" s="242"/>
      <c r="H298" s="245">
        <v>47.188000000000002</v>
      </c>
      <c r="I298" s="246"/>
      <c r="J298" s="242"/>
      <c r="K298" s="242"/>
      <c r="L298" s="247"/>
      <c r="M298" s="248"/>
      <c r="N298" s="249"/>
      <c r="O298" s="249"/>
      <c r="P298" s="249"/>
      <c r="Q298" s="249"/>
      <c r="R298" s="249"/>
      <c r="S298" s="249"/>
      <c r="T298" s="250"/>
      <c r="U298" s="13"/>
      <c r="V298" s="13"/>
      <c r="W298" s="13"/>
      <c r="X298" s="13"/>
      <c r="Y298" s="13"/>
      <c r="Z298" s="13"/>
      <c r="AA298" s="13"/>
      <c r="AB298" s="13"/>
      <c r="AC298" s="13"/>
      <c r="AD298" s="13"/>
      <c r="AE298" s="13"/>
      <c r="AT298" s="251" t="s">
        <v>250</v>
      </c>
      <c r="AU298" s="251" t="s">
        <v>90</v>
      </c>
      <c r="AV298" s="13" t="s">
        <v>90</v>
      </c>
      <c r="AW298" s="13" t="s">
        <v>36</v>
      </c>
      <c r="AX298" s="13" t="s">
        <v>80</v>
      </c>
      <c r="AY298" s="251" t="s">
        <v>161</v>
      </c>
    </row>
    <row r="299" s="13" customFormat="1">
      <c r="A299" s="13"/>
      <c r="B299" s="241"/>
      <c r="C299" s="242"/>
      <c r="D299" s="232" t="s">
        <v>250</v>
      </c>
      <c r="E299" s="243" t="s">
        <v>1</v>
      </c>
      <c r="F299" s="244" t="s">
        <v>1727</v>
      </c>
      <c r="G299" s="242"/>
      <c r="H299" s="245">
        <v>-4.6660000000000004</v>
      </c>
      <c r="I299" s="246"/>
      <c r="J299" s="242"/>
      <c r="K299" s="242"/>
      <c r="L299" s="247"/>
      <c r="M299" s="248"/>
      <c r="N299" s="249"/>
      <c r="O299" s="249"/>
      <c r="P299" s="249"/>
      <c r="Q299" s="249"/>
      <c r="R299" s="249"/>
      <c r="S299" s="249"/>
      <c r="T299" s="250"/>
      <c r="U299" s="13"/>
      <c r="V299" s="13"/>
      <c r="W299" s="13"/>
      <c r="X299" s="13"/>
      <c r="Y299" s="13"/>
      <c r="Z299" s="13"/>
      <c r="AA299" s="13"/>
      <c r="AB299" s="13"/>
      <c r="AC299" s="13"/>
      <c r="AD299" s="13"/>
      <c r="AE299" s="13"/>
      <c r="AT299" s="251" t="s">
        <v>250</v>
      </c>
      <c r="AU299" s="251" t="s">
        <v>90</v>
      </c>
      <c r="AV299" s="13" t="s">
        <v>90</v>
      </c>
      <c r="AW299" s="13" t="s">
        <v>36</v>
      </c>
      <c r="AX299" s="13" t="s">
        <v>80</v>
      </c>
      <c r="AY299" s="251" t="s">
        <v>161</v>
      </c>
    </row>
    <row r="300" s="13" customFormat="1">
      <c r="A300" s="13"/>
      <c r="B300" s="241"/>
      <c r="C300" s="242"/>
      <c r="D300" s="232" t="s">
        <v>250</v>
      </c>
      <c r="E300" s="243" t="s">
        <v>1</v>
      </c>
      <c r="F300" s="244" t="s">
        <v>1728</v>
      </c>
      <c r="G300" s="242"/>
      <c r="H300" s="245">
        <v>17.317</v>
      </c>
      <c r="I300" s="246"/>
      <c r="J300" s="242"/>
      <c r="K300" s="242"/>
      <c r="L300" s="247"/>
      <c r="M300" s="248"/>
      <c r="N300" s="249"/>
      <c r="O300" s="249"/>
      <c r="P300" s="249"/>
      <c r="Q300" s="249"/>
      <c r="R300" s="249"/>
      <c r="S300" s="249"/>
      <c r="T300" s="250"/>
      <c r="U300" s="13"/>
      <c r="V300" s="13"/>
      <c r="W300" s="13"/>
      <c r="X300" s="13"/>
      <c r="Y300" s="13"/>
      <c r="Z300" s="13"/>
      <c r="AA300" s="13"/>
      <c r="AB300" s="13"/>
      <c r="AC300" s="13"/>
      <c r="AD300" s="13"/>
      <c r="AE300" s="13"/>
      <c r="AT300" s="251" t="s">
        <v>250</v>
      </c>
      <c r="AU300" s="251" t="s">
        <v>90</v>
      </c>
      <c r="AV300" s="13" t="s">
        <v>90</v>
      </c>
      <c r="AW300" s="13" t="s">
        <v>36</v>
      </c>
      <c r="AX300" s="13" t="s">
        <v>80</v>
      </c>
      <c r="AY300" s="251" t="s">
        <v>161</v>
      </c>
    </row>
    <row r="301" s="14" customFormat="1">
      <c r="A301" s="14"/>
      <c r="B301" s="252"/>
      <c r="C301" s="253"/>
      <c r="D301" s="232" t="s">
        <v>250</v>
      </c>
      <c r="E301" s="254" t="s">
        <v>1</v>
      </c>
      <c r="F301" s="255" t="s">
        <v>253</v>
      </c>
      <c r="G301" s="253"/>
      <c r="H301" s="256">
        <v>59.838999999999999</v>
      </c>
      <c r="I301" s="257"/>
      <c r="J301" s="253"/>
      <c r="K301" s="253"/>
      <c r="L301" s="258"/>
      <c r="M301" s="259"/>
      <c r="N301" s="260"/>
      <c r="O301" s="260"/>
      <c r="P301" s="260"/>
      <c r="Q301" s="260"/>
      <c r="R301" s="260"/>
      <c r="S301" s="260"/>
      <c r="T301" s="261"/>
      <c r="U301" s="14"/>
      <c r="V301" s="14"/>
      <c r="W301" s="14"/>
      <c r="X301" s="14"/>
      <c r="Y301" s="14"/>
      <c r="Z301" s="14"/>
      <c r="AA301" s="14"/>
      <c r="AB301" s="14"/>
      <c r="AC301" s="14"/>
      <c r="AD301" s="14"/>
      <c r="AE301" s="14"/>
      <c r="AT301" s="262" t="s">
        <v>250</v>
      </c>
      <c r="AU301" s="262" t="s">
        <v>90</v>
      </c>
      <c r="AV301" s="14" t="s">
        <v>184</v>
      </c>
      <c r="AW301" s="14" t="s">
        <v>36</v>
      </c>
      <c r="AX301" s="14" t="s">
        <v>88</v>
      </c>
      <c r="AY301" s="262" t="s">
        <v>161</v>
      </c>
    </row>
    <row r="302" s="2" customFormat="1" ht="24.15" customHeight="1">
      <c r="A302" s="39"/>
      <c r="B302" s="40"/>
      <c r="C302" s="219" t="s">
        <v>100</v>
      </c>
      <c r="D302" s="219" t="s">
        <v>164</v>
      </c>
      <c r="E302" s="220" t="s">
        <v>1210</v>
      </c>
      <c r="F302" s="221" t="s">
        <v>1211</v>
      </c>
      <c r="G302" s="222" t="s">
        <v>248</v>
      </c>
      <c r="H302" s="223">
        <v>59.838999999999999</v>
      </c>
      <c r="I302" s="224"/>
      <c r="J302" s="225">
        <f>ROUND(I302*H302,2)</f>
        <v>0</v>
      </c>
      <c r="K302" s="221" t="s">
        <v>168</v>
      </c>
      <c r="L302" s="45"/>
      <c r="M302" s="226" t="s">
        <v>1</v>
      </c>
      <c r="N302" s="227" t="s">
        <v>45</v>
      </c>
      <c r="O302" s="92"/>
      <c r="P302" s="228">
        <f>O302*H302</f>
        <v>0</v>
      </c>
      <c r="Q302" s="228">
        <v>0</v>
      </c>
      <c r="R302" s="228">
        <f>Q302*H302</f>
        <v>0</v>
      </c>
      <c r="S302" s="228">
        <v>0</v>
      </c>
      <c r="T302" s="229">
        <f>S302*H302</f>
        <v>0</v>
      </c>
      <c r="U302" s="39"/>
      <c r="V302" s="39"/>
      <c r="W302" s="39"/>
      <c r="X302" s="39"/>
      <c r="Y302" s="39"/>
      <c r="Z302" s="39"/>
      <c r="AA302" s="39"/>
      <c r="AB302" s="39"/>
      <c r="AC302" s="39"/>
      <c r="AD302" s="39"/>
      <c r="AE302" s="39"/>
      <c r="AR302" s="230" t="s">
        <v>303</v>
      </c>
      <c r="AT302" s="230" t="s">
        <v>164</v>
      </c>
      <c r="AU302" s="230" t="s">
        <v>90</v>
      </c>
      <c r="AY302" s="18" t="s">
        <v>161</v>
      </c>
      <c r="BE302" s="231">
        <f>IF(N302="základní",J302,0)</f>
        <v>0</v>
      </c>
      <c r="BF302" s="231">
        <f>IF(N302="snížená",J302,0)</f>
        <v>0</v>
      </c>
      <c r="BG302" s="231">
        <f>IF(N302="zákl. přenesená",J302,0)</f>
        <v>0</v>
      </c>
      <c r="BH302" s="231">
        <f>IF(N302="sníž. přenesená",J302,0)</f>
        <v>0</v>
      </c>
      <c r="BI302" s="231">
        <f>IF(N302="nulová",J302,0)</f>
        <v>0</v>
      </c>
      <c r="BJ302" s="18" t="s">
        <v>88</v>
      </c>
      <c r="BK302" s="231">
        <f>ROUND(I302*H302,2)</f>
        <v>0</v>
      </c>
      <c r="BL302" s="18" t="s">
        <v>303</v>
      </c>
      <c r="BM302" s="230" t="s">
        <v>1729</v>
      </c>
    </row>
    <row r="303" s="2" customFormat="1" ht="24.15" customHeight="1">
      <c r="A303" s="39"/>
      <c r="B303" s="40"/>
      <c r="C303" s="219" t="s">
        <v>103</v>
      </c>
      <c r="D303" s="219" t="s">
        <v>164</v>
      </c>
      <c r="E303" s="220" t="s">
        <v>1213</v>
      </c>
      <c r="F303" s="221" t="s">
        <v>1214</v>
      </c>
      <c r="G303" s="222" t="s">
        <v>441</v>
      </c>
      <c r="H303" s="223">
        <v>34.700000000000003</v>
      </c>
      <c r="I303" s="224"/>
      <c r="J303" s="225">
        <f>ROUND(I303*H303,2)</f>
        <v>0</v>
      </c>
      <c r="K303" s="221" t="s">
        <v>168</v>
      </c>
      <c r="L303" s="45"/>
      <c r="M303" s="226" t="s">
        <v>1</v>
      </c>
      <c r="N303" s="227" t="s">
        <v>45</v>
      </c>
      <c r="O303" s="92"/>
      <c r="P303" s="228">
        <f>O303*H303</f>
        <v>0</v>
      </c>
      <c r="Q303" s="228">
        <v>1.0000000000000001E-05</v>
      </c>
      <c r="R303" s="228">
        <f>Q303*H303</f>
        <v>0.00034700000000000003</v>
      </c>
      <c r="S303" s="228">
        <v>0</v>
      </c>
      <c r="T303" s="229">
        <f>S303*H303</f>
        <v>0</v>
      </c>
      <c r="U303" s="39"/>
      <c r="V303" s="39"/>
      <c r="W303" s="39"/>
      <c r="X303" s="39"/>
      <c r="Y303" s="39"/>
      <c r="Z303" s="39"/>
      <c r="AA303" s="39"/>
      <c r="AB303" s="39"/>
      <c r="AC303" s="39"/>
      <c r="AD303" s="39"/>
      <c r="AE303" s="39"/>
      <c r="AR303" s="230" t="s">
        <v>303</v>
      </c>
      <c r="AT303" s="230" t="s">
        <v>164</v>
      </c>
      <c r="AU303" s="230" t="s">
        <v>90</v>
      </c>
      <c r="AY303" s="18" t="s">
        <v>161</v>
      </c>
      <c r="BE303" s="231">
        <f>IF(N303="základní",J303,0)</f>
        <v>0</v>
      </c>
      <c r="BF303" s="231">
        <f>IF(N303="snížená",J303,0)</f>
        <v>0</v>
      </c>
      <c r="BG303" s="231">
        <f>IF(N303="zákl. přenesená",J303,0)</f>
        <v>0</v>
      </c>
      <c r="BH303" s="231">
        <f>IF(N303="sníž. přenesená",J303,0)</f>
        <v>0</v>
      </c>
      <c r="BI303" s="231">
        <f>IF(N303="nulová",J303,0)</f>
        <v>0</v>
      </c>
      <c r="BJ303" s="18" t="s">
        <v>88</v>
      </c>
      <c r="BK303" s="231">
        <f>ROUND(I303*H303,2)</f>
        <v>0</v>
      </c>
      <c r="BL303" s="18" t="s">
        <v>303</v>
      </c>
      <c r="BM303" s="230" t="s">
        <v>1730</v>
      </c>
    </row>
    <row r="304" s="2" customFormat="1" ht="21.75" customHeight="1">
      <c r="A304" s="39"/>
      <c r="B304" s="40"/>
      <c r="C304" s="219" t="s">
        <v>106</v>
      </c>
      <c r="D304" s="219" t="s">
        <v>164</v>
      </c>
      <c r="E304" s="220" t="s">
        <v>1217</v>
      </c>
      <c r="F304" s="221" t="s">
        <v>1218</v>
      </c>
      <c r="G304" s="222" t="s">
        <v>441</v>
      </c>
      <c r="H304" s="223">
        <v>34.700000000000003</v>
      </c>
      <c r="I304" s="224"/>
      <c r="J304" s="225">
        <f>ROUND(I304*H304,2)</f>
        <v>0</v>
      </c>
      <c r="K304" s="221" t="s">
        <v>168</v>
      </c>
      <c r="L304" s="45"/>
      <c r="M304" s="226" t="s">
        <v>1</v>
      </c>
      <c r="N304" s="227" t="s">
        <v>45</v>
      </c>
      <c r="O304" s="92"/>
      <c r="P304" s="228">
        <f>O304*H304</f>
        <v>0</v>
      </c>
      <c r="Q304" s="228">
        <v>8.0000000000000007E-05</v>
      </c>
      <c r="R304" s="228">
        <f>Q304*H304</f>
        <v>0.0027760000000000003</v>
      </c>
      <c r="S304" s="228">
        <v>0</v>
      </c>
      <c r="T304" s="229">
        <f>S304*H304</f>
        <v>0</v>
      </c>
      <c r="U304" s="39"/>
      <c r="V304" s="39"/>
      <c r="W304" s="39"/>
      <c r="X304" s="39"/>
      <c r="Y304" s="39"/>
      <c r="Z304" s="39"/>
      <c r="AA304" s="39"/>
      <c r="AB304" s="39"/>
      <c r="AC304" s="39"/>
      <c r="AD304" s="39"/>
      <c r="AE304" s="39"/>
      <c r="AR304" s="230" t="s">
        <v>303</v>
      </c>
      <c r="AT304" s="230" t="s">
        <v>164</v>
      </c>
      <c r="AU304" s="230" t="s">
        <v>90</v>
      </c>
      <c r="AY304" s="18" t="s">
        <v>161</v>
      </c>
      <c r="BE304" s="231">
        <f>IF(N304="základní",J304,0)</f>
        <v>0</v>
      </c>
      <c r="BF304" s="231">
        <f>IF(N304="snížená",J304,0)</f>
        <v>0</v>
      </c>
      <c r="BG304" s="231">
        <f>IF(N304="zákl. přenesená",J304,0)</f>
        <v>0</v>
      </c>
      <c r="BH304" s="231">
        <f>IF(N304="sníž. přenesená",J304,0)</f>
        <v>0</v>
      </c>
      <c r="BI304" s="231">
        <f>IF(N304="nulová",J304,0)</f>
        <v>0</v>
      </c>
      <c r="BJ304" s="18" t="s">
        <v>88</v>
      </c>
      <c r="BK304" s="231">
        <f>ROUND(I304*H304,2)</f>
        <v>0</v>
      </c>
      <c r="BL304" s="18" t="s">
        <v>303</v>
      </c>
      <c r="BM304" s="230" t="s">
        <v>1731</v>
      </c>
    </row>
    <row r="305" s="2" customFormat="1" ht="16.5" customHeight="1">
      <c r="A305" s="39"/>
      <c r="B305" s="40"/>
      <c r="C305" s="263" t="s">
        <v>109</v>
      </c>
      <c r="D305" s="263" t="s">
        <v>261</v>
      </c>
      <c r="E305" s="264" t="s">
        <v>1221</v>
      </c>
      <c r="F305" s="265" t="s">
        <v>1222</v>
      </c>
      <c r="G305" s="266" t="s">
        <v>441</v>
      </c>
      <c r="H305" s="267">
        <v>36.435000000000002</v>
      </c>
      <c r="I305" s="268"/>
      <c r="J305" s="269">
        <f>ROUND(I305*H305,2)</f>
        <v>0</v>
      </c>
      <c r="K305" s="265" t="s">
        <v>168</v>
      </c>
      <c r="L305" s="270"/>
      <c r="M305" s="271" t="s">
        <v>1</v>
      </c>
      <c r="N305" s="272" t="s">
        <v>45</v>
      </c>
      <c r="O305" s="92"/>
      <c r="P305" s="228">
        <f>O305*H305</f>
        <v>0</v>
      </c>
      <c r="Q305" s="228">
        <v>1.0000000000000001E-05</v>
      </c>
      <c r="R305" s="228">
        <f>Q305*H305</f>
        <v>0.00036435000000000005</v>
      </c>
      <c r="S305" s="228">
        <v>0</v>
      </c>
      <c r="T305" s="229">
        <f>S305*H305</f>
        <v>0</v>
      </c>
      <c r="U305" s="39"/>
      <c r="V305" s="39"/>
      <c r="W305" s="39"/>
      <c r="X305" s="39"/>
      <c r="Y305" s="39"/>
      <c r="Z305" s="39"/>
      <c r="AA305" s="39"/>
      <c r="AB305" s="39"/>
      <c r="AC305" s="39"/>
      <c r="AD305" s="39"/>
      <c r="AE305" s="39"/>
      <c r="AR305" s="230" t="s">
        <v>309</v>
      </c>
      <c r="AT305" s="230" t="s">
        <v>261</v>
      </c>
      <c r="AU305" s="230" t="s">
        <v>90</v>
      </c>
      <c r="AY305" s="18" t="s">
        <v>161</v>
      </c>
      <c r="BE305" s="231">
        <f>IF(N305="základní",J305,0)</f>
        <v>0</v>
      </c>
      <c r="BF305" s="231">
        <f>IF(N305="snížená",J305,0)</f>
        <v>0</v>
      </c>
      <c r="BG305" s="231">
        <f>IF(N305="zákl. přenesená",J305,0)</f>
        <v>0</v>
      </c>
      <c r="BH305" s="231">
        <f>IF(N305="sníž. přenesená",J305,0)</f>
        <v>0</v>
      </c>
      <c r="BI305" s="231">
        <f>IF(N305="nulová",J305,0)</f>
        <v>0</v>
      </c>
      <c r="BJ305" s="18" t="s">
        <v>88</v>
      </c>
      <c r="BK305" s="231">
        <f>ROUND(I305*H305,2)</f>
        <v>0</v>
      </c>
      <c r="BL305" s="18" t="s">
        <v>303</v>
      </c>
      <c r="BM305" s="230" t="s">
        <v>1732</v>
      </c>
    </row>
    <row r="306" s="13" customFormat="1">
      <c r="A306" s="13"/>
      <c r="B306" s="241"/>
      <c r="C306" s="242"/>
      <c r="D306" s="232" t="s">
        <v>250</v>
      </c>
      <c r="E306" s="242"/>
      <c r="F306" s="244" t="s">
        <v>1733</v>
      </c>
      <c r="G306" s="242"/>
      <c r="H306" s="245">
        <v>36.435000000000002</v>
      </c>
      <c r="I306" s="246"/>
      <c r="J306" s="242"/>
      <c r="K306" s="242"/>
      <c r="L306" s="247"/>
      <c r="M306" s="248"/>
      <c r="N306" s="249"/>
      <c r="O306" s="249"/>
      <c r="P306" s="249"/>
      <c r="Q306" s="249"/>
      <c r="R306" s="249"/>
      <c r="S306" s="249"/>
      <c r="T306" s="250"/>
      <c r="U306" s="13"/>
      <c r="V306" s="13"/>
      <c r="W306" s="13"/>
      <c r="X306" s="13"/>
      <c r="Y306" s="13"/>
      <c r="Z306" s="13"/>
      <c r="AA306" s="13"/>
      <c r="AB306" s="13"/>
      <c r="AC306" s="13"/>
      <c r="AD306" s="13"/>
      <c r="AE306" s="13"/>
      <c r="AT306" s="251" t="s">
        <v>250</v>
      </c>
      <c r="AU306" s="251" t="s">
        <v>90</v>
      </c>
      <c r="AV306" s="13" t="s">
        <v>90</v>
      </c>
      <c r="AW306" s="13" t="s">
        <v>4</v>
      </c>
      <c r="AX306" s="13" t="s">
        <v>88</v>
      </c>
      <c r="AY306" s="251" t="s">
        <v>161</v>
      </c>
    </row>
    <row r="307" s="2" customFormat="1" ht="24.15" customHeight="1">
      <c r="A307" s="39"/>
      <c r="B307" s="40"/>
      <c r="C307" s="219" t="s">
        <v>1188</v>
      </c>
      <c r="D307" s="219" t="s">
        <v>164</v>
      </c>
      <c r="E307" s="220" t="s">
        <v>1225</v>
      </c>
      <c r="F307" s="221" t="s">
        <v>1226</v>
      </c>
      <c r="G307" s="222" t="s">
        <v>248</v>
      </c>
      <c r="H307" s="223">
        <v>59.838999999999999</v>
      </c>
      <c r="I307" s="224"/>
      <c r="J307" s="225">
        <f>ROUND(I307*H307,2)</f>
        <v>0</v>
      </c>
      <c r="K307" s="221" t="s">
        <v>168</v>
      </c>
      <c r="L307" s="45"/>
      <c r="M307" s="226" t="s">
        <v>1</v>
      </c>
      <c r="N307" s="227" t="s">
        <v>45</v>
      </c>
      <c r="O307" s="92"/>
      <c r="P307" s="228">
        <f>O307*H307</f>
        <v>0</v>
      </c>
      <c r="Q307" s="228">
        <v>0.0031800000000000001</v>
      </c>
      <c r="R307" s="228">
        <f>Q307*H307</f>
        <v>0.19028802</v>
      </c>
      <c r="S307" s="228">
        <v>0</v>
      </c>
      <c r="T307" s="229">
        <f>S307*H307</f>
        <v>0</v>
      </c>
      <c r="U307" s="39"/>
      <c r="V307" s="39"/>
      <c r="W307" s="39"/>
      <c r="X307" s="39"/>
      <c r="Y307" s="39"/>
      <c r="Z307" s="39"/>
      <c r="AA307" s="39"/>
      <c r="AB307" s="39"/>
      <c r="AC307" s="39"/>
      <c r="AD307" s="39"/>
      <c r="AE307" s="39"/>
      <c r="AR307" s="230" t="s">
        <v>303</v>
      </c>
      <c r="AT307" s="230" t="s">
        <v>164</v>
      </c>
      <c r="AU307" s="230" t="s">
        <v>90</v>
      </c>
      <c r="AY307" s="18" t="s">
        <v>161</v>
      </c>
      <c r="BE307" s="231">
        <f>IF(N307="základní",J307,0)</f>
        <v>0</v>
      </c>
      <c r="BF307" s="231">
        <f>IF(N307="snížená",J307,0)</f>
        <v>0</v>
      </c>
      <c r="BG307" s="231">
        <f>IF(N307="zákl. přenesená",J307,0)</f>
        <v>0</v>
      </c>
      <c r="BH307" s="231">
        <f>IF(N307="sníž. přenesená",J307,0)</f>
        <v>0</v>
      </c>
      <c r="BI307" s="231">
        <f>IF(N307="nulová",J307,0)</f>
        <v>0</v>
      </c>
      <c r="BJ307" s="18" t="s">
        <v>88</v>
      </c>
      <c r="BK307" s="231">
        <f>ROUND(I307*H307,2)</f>
        <v>0</v>
      </c>
      <c r="BL307" s="18" t="s">
        <v>303</v>
      </c>
      <c r="BM307" s="230" t="s">
        <v>1734</v>
      </c>
    </row>
    <row r="308" s="2" customFormat="1" ht="16.5" customHeight="1">
      <c r="A308" s="39"/>
      <c r="B308" s="40"/>
      <c r="C308" s="219" t="s">
        <v>1195</v>
      </c>
      <c r="D308" s="219" t="s">
        <v>164</v>
      </c>
      <c r="E308" s="220" t="s">
        <v>1229</v>
      </c>
      <c r="F308" s="221" t="s">
        <v>1230</v>
      </c>
      <c r="G308" s="222" t="s">
        <v>248</v>
      </c>
      <c r="H308" s="223">
        <v>17.317</v>
      </c>
      <c r="I308" s="224"/>
      <c r="J308" s="225">
        <f>ROUND(I308*H308,2)</f>
        <v>0</v>
      </c>
      <c r="K308" s="221" t="s">
        <v>168</v>
      </c>
      <c r="L308" s="45"/>
      <c r="M308" s="226" t="s">
        <v>1</v>
      </c>
      <c r="N308" s="227" t="s">
        <v>45</v>
      </c>
      <c r="O308" s="92"/>
      <c r="P308" s="228">
        <f>O308*H308</f>
        <v>0</v>
      </c>
      <c r="Q308" s="228">
        <v>0</v>
      </c>
      <c r="R308" s="228">
        <f>Q308*H308</f>
        <v>0</v>
      </c>
      <c r="S308" s="228">
        <v>3.0000000000000001E-05</v>
      </c>
      <c r="T308" s="229">
        <f>S308*H308</f>
        <v>0.00051951000000000005</v>
      </c>
      <c r="U308" s="39"/>
      <c r="V308" s="39"/>
      <c r="W308" s="39"/>
      <c r="X308" s="39"/>
      <c r="Y308" s="39"/>
      <c r="Z308" s="39"/>
      <c r="AA308" s="39"/>
      <c r="AB308" s="39"/>
      <c r="AC308" s="39"/>
      <c r="AD308" s="39"/>
      <c r="AE308" s="39"/>
      <c r="AR308" s="230" t="s">
        <v>303</v>
      </c>
      <c r="AT308" s="230" t="s">
        <v>164</v>
      </c>
      <c r="AU308" s="230" t="s">
        <v>90</v>
      </c>
      <c r="AY308" s="18" t="s">
        <v>161</v>
      </c>
      <c r="BE308" s="231">
        <f>IF(N308="základní",J308,0)</f>
        <v>0</v>
      </c>
      <c r="BF308" s="231">
        <f>IF(N308="snížená",J308,0)</f>
        <v>0</v>
      </c>
      <c r="BG308" s="231">
        <f>IF(N308="zákl. přenesená",J308,0)</f>
        <v>0</v>
      </c>
      <c r="BH308" s="231">
        <f>IF(N308="sníž. přenesená",J308,0)</f>
        <v>0</v>
      </c>
      <c r="BI308" s="231">
        <f>IF(N308="nulová",J308,0)</f>
        <v>0</v>
      </c>
      <c r="BJ308" s="18" t="s">
        <v>88</v>
      </c>
      <c r="BK308" s="231">
        <f>ROUND(I308*H308,2)</f>
        <v>0</v>
      </c>
      <c r="BL308" s="18" t="s">
        <v>303</v>
      </c>
      <c r="BM308" s="230" t="s">
        <v>1735</v>
      </c>
    </row>
    <row r="309" s="2" customFormat="1" ht="16.5" customHeight="1">
      <c r="A309" s="39"/>
      <c r="B309" s="40"/>
      <c r="C309" s="263" t="s">
        <v>1202</v>
      </c>
      <c r="D309" s="263" t="s">
        <v>261</v>
      </c>
      <c r="E309" s="264" t="s">
        <v>1233</v>
      </c>
      <c r="F309" s="265" t="s">
        <v>1234</v>
      </c>
      <c r="G309" s="266" t="s">
        <v>248</v>
      </c>
      <c r="H309" s="267">
        <v>18.183</v>
      </c>
      <c r="I309" s="268"/>
      <c r="J309" s="269">
        <f>ROUND(I309*H309,2)</f>
        <v>0</v>
      </c>
      <c r="K309" s="265" t="s">
        <v>168</v>
      </c>
      <c r="L309" s="270"/>
      <c r="M309" s="271" t="s">
        <v>1</v>
      </c>
      <c r="N309" s="272" t="s">
        <v>45</v>
      </c>
      <c r="O309" s="92"/>
      <c r="P309" s="228">
        <f>O309*H309</f>
        <v>0</v>
      </c>
      <c r="Q309" s="228">
        <v>4.0000000000000003E-05</v>
      </c>
      <c r="R309" s="228">
        <f>Q309*H309</f>
        <v>0.00072732000000000005</v>
      </c>
      <c r="S309" s="228">
        <v>0</v>
      </c>
      <c r="T309" s="229">
        <f>S309*H309</f>
        <v>0</v>
      </c>
      <c r="U309" s="39"/>
      <c r="V309" s="39"/>
      <c r="W309" s="39"/>
      <c r="X309" s="39"/>
      <c r="Y309" s="39"/>
      <c r="Z309" s="39"/>
      <c r="AA309" s="39"/>
      <c r="AB309" s="39"/>
      <c r="AC309" s="39"/>
      <c r="AD309" s="39"/>
      <c r="AE309" s="39"/>
      <c r="AR309" s="230" t="s">
        <v>309</v>
      </c>
      <c r="AT309" s="230" t="s">
        <v>261</v>
      </c>
      <c r="AU309" s="230" t="s">
        <v>90</v>
      </c>
      <c r="AY309" s="18" t="s">
        <v>161</v>
      </c>
      <c r="BE309" s="231">
        <f>IF(N309="základní",J309,0)</f>
        <v>0</v>
      </c>
      <c r="BF309" s="231">
        <f>IF(N309="snížená",J309,0)</f>
        <v>0</v>
      </c>
      <c r="BG309" s="231">
        <f>IF(N309="zákl. přenesená",J309,0)</f>
        <v>0</v>
      </c>
      <c r="BH309" s="231">
        <f>IF(N309="sníž. přenesená",J309,0)</f>
        <v>0</v>
      </c>
      <c r="BI309" s="231">
        <f>IF(N309="nulová",J309,0)</f>
        <v>0</v>
      </c>
      <c r="BJ309" s="18" t="s">
        <v>88</v>
      </c>
      <c r="BK309" s="231">
        <f>ROUND(I309*H309,2)</f>
        <v>0</v>
      </c>
      <c r="BL309" s="18" t="s">
        <v>303</v>
      </c>
      <c r="BM309" s="230" t="s">
        <v>1736</v>
      </c>
    </row>
    <row r="310" s="13" customFormat="1">
      <c r="A310" s="13"/>
      <c r="B310" s="241"/>
      <c r="C310" s="242"/>
      <c r="D310" s="232" t="s">
        <v>250</v>
      </c>
      <c r="E310" s="242"/>
      <c r="F310" s="244" t="s">
        <v>1737</v>
      </c>
      <c r="G310" s="242"/>
      <c r="H310" s="245">
        <v>18.183</v>
      </c>
      <c r="I310" s="246"/>
      <c r="J310" s="242"/>
      <c r="K310" s="242"/>
      <c r="L310" s="247"/>
      <c r="M310" s="248"/>
      <c r="N310" s="249"/>
      <c r="O310" s="249"/>
      <c r="P310" s="249"/>
      <c r="Q310" s="249"/>
      <c r="R310" s="249"/>
      <c r="S310" s="249"/>
      <c r="T310" s="250"/>
      <c r="U310" s="13"/>
      <c r="V310" s="13"/>
      <c r="W310" s="13"/>
      <c r="X310" s="13"/>
      <c r="Y310" s="13"/>
      <c r="Z310" s="13"/>
      <c r="AA310" s="13"/>
      <c r="AB310" s="13"/>
      <c r="AC310" s="13"/>
      <c r="AD310" s="13"/>
      <c r="AE310" s="13"/>
      <c r="AT310" s="251" t="s">
        <v>250</v>
      </c>
      <c r="AU310" s="251" t="s">
        <v>90</v>
      </c>
      <c r="AV310" s="13" t="s">
        <v>90</v>
      </c>
      <c r="AW310" s="13" t="s">
        <v>4</v>
      </c>
      <c r="AX310" s="13" t="s">
        <v>88</v>
      </c>
      <c r="AY310" s="251" t="s">
        <v>161</v>
      </c>
    </row>
    <row r="311" s="2" customFormat="1" ht="24.15" customHeight="1">
      <c r="A311" s="39"/>
      <c r="B311" s="40"/>
      <c r="C311" s="263" t="s">
        <v>1209</v>
      </c>
      <c r="D311" s="263" t="s">
        <v>261</v>
      </c>
      <c r="E311" s="264" t="s">
        <v>1238</v>
      </c>
      <c r="F311" s="265" t="s">
        <v>1239</v>
      </c>
      <c r="G311" s="266" t="s">
        <v>441</v>
      </c>
      <c r="H311" s="267">
        <v>18.183</v>
      </c>
      <c r="I311" s="268"/>
      <c r="J311" s="269">
        <f>ROUND(I311*H311,2)</f>
        <v>0</v>
      </c>
      <c r="K311" s="265" t="s">
        <v>168</v>
      </c>
      <c r="L311" s="270"/>
      <c r="M311" s="271" t="s">
        <v>1</v>
      </c>
      <c r="N311" s="272" t="s">
        <v>45</v>
      </c>
      <c r="O311" s="92"/>
      <c r="P311" s="228">
        <f>O311*H311</f>
        <v>0</v>
      </c>
      <c r="Q311" s="228">
        <v>0</v>
      </c>
      <c r="R311" s="228">
        <f>Q311*H311</f>
        <v>0</v>
      </c>
      <c r="S311" s="228">
        <v>0</v>
      </c>
      <c r="T311" s="229">
        <f>S311*H311</f>
        <v>0</v>
      </c>
      <c r="U311" s="39"/>
      <c r="V311" s="39"/>
      <c r="W311" s="39"/>
      <c r="X311" s="39"/>
      <c r="Y311" s="39"/>
      <c r="Z311" s="39"/>
      <c r="AA311" s="39"/>
      <c r="AB311" s="39"/>
      <c r="AC311" s="39"/>
      <c r="AD311" s="39"/>
      <c r="AE311" s="39"/>
      <c r="AR311" s="230" t="s">
        <v>309</v>
      </c>
      <c r="AT311" s="230" t="s">
        <v>261</v>
      </c>
      <c r="AU311" s="230" t="s">
        <v>90</v>
      </c>
      <c r="AY311" s="18" t="s">
        <v>161</v>
      </c>
      <c r="BE311" s="231">
        <f>IF(N311="základní",J311,0)</f>
        <v>0</v>
      </c>
      <c r="BF311" s="231">
        <f>IF(N311="snížená",J311,0)</f>
        <v>0</v>
      </c>
      <c r="BG311" s="231">
        <f>IF(N311="zákl. přenesená",J311,0)</f>
        <v>0</v>
      </c>
      <c r="BH311" s="231">
        <f>IF(N311="sníž. přenesená",J311,0)</f>
        <v>0</v>
      </c>
      <c r="BI311" s="231">
        <f>IF(N311="nulová",J311,0)</f>
        <v>0</v>
      </c>
      <c r="BJ311" s="18" t="s">
        <v>88</v>
      </c>
      <c r="BK311" s="231">
        <f>ROUND(I311*H311,2)</f>
        <v>0</v>
      </c>
      <c r="BL311" s="18" t="s">
        <v>303</v>
      </c>
      <c r="BM311" s="230" t="s">
        <v>1738</v>
      </c>
    </row>
    <row r="312" s="13" customFormat="1">
      <c r="A312" s="13"/>
      <c r="B312" s="241"/>
      <c r="C312" s="242"/>
      <c r="D312" s="232" t="s">
        <v>250</v>
      </c>
      <c r="E312" s="242"/>
      <c r="F312" s="244" t="s">
        <v>1737</v>
      </c>
      <c r="G312" s="242"/>
      <c r="H312" s="245">
        <v>18.183</v>
      </c>
      <c r="I312" s="246"/>
      <c r="J312" s="242"/>
      <c r="K312" s="242"/>
      <c r="L312" s="247"/>
      <c r="M312" s="248"/>
      <c r="N312" s="249"/>
      <c r="O312" s="249"/>
      <c r="P312" s="249"/>
      <c r="Q312" s="249"/>
      <c r="R312" s="249"/>
      <c r="S312" s="249"/>
      <c r="T312" s="250"/>
      <c r="U312" s="13"/>
      <c r="V312" s="13"/>
      <c r="W312" s="13"/>
      <c r="X312" s="13"/>
      <c r="Y312" s="13"/>
      <c r="Z312" s="13"/>
      <c r="AA312" s="13"/>
      <c r="AB312" s="13"/>
      <c r="AC312" s="13"/>
      <c r="AD312" s="13"/>
      <c r="AE312" s="13"/>
      <c r="AT312" s="251" t="s">
        <v>250</v>
      </c>
      <c r="AU312" s="251" t="s">
        <v>90</v>
      </c>
      <c r="AV312" s="13" t="s">
        <v>90</v>
      </c>
      <c r="AW312" s="13" t="s">
        <v>4</v>
      </c>
      <c r="AX312" s="13" t="s">
        <v>88</v>
      </c>
      <c r="AY312" s="251" t="s">
        <v>161</v>
      </c>
    </row>
    <row r="313" s="2" customFormat="1" ht="21.75" customHeight="1">
      <c r="A313" s="39"/>
      <c r="B313" s="40"/>
      <c r="C313" s="219" t="s">
        <v>112</v>
      </c>
      <c r="D313" s="219" t="s">
        <v>164</v>
      </c>
      <c r="E313" s="220" t="s">
        <v>1242</v>
      </c>
      <c r="F313" s="221" t="s">
        <v>1243</v>
      </c>
      <c r="G313" s="222" t="s">
        <v>248</v>
      </c>
      <c r="H313" s="223">
        <v>7.0220000000000002</v>
      </c>
      <c r="I313" s="224"/>
      <c r="J313" s="225">
        <f>ROUND(I313*H313,2)</f>
        <v>0</v>
      </c>
      <c r="K313" s="221" t="s">
        <v>168</v>
      </c>
      <c r="L313" s="45"/>
      <c r="M313" s="226" t="s">
        <v>1</v>
      </c>
      <c r="N313" s="227" t="s">
        <v>45</v>
      </c>
      <c r="O313" s="92"/>
      <c r="P313" s="228">
        <f>O313*H313</f>
        <v>0</v>
      </c>
      <c r="Q313" s="228">
        <v>0</v>
      </c>
      <c r="R313" s="228">
        <f>Q313*H313</f>
        <v>0</v>
      </c>
      <c r="S313" s="228">
        <v>3.0000000000000001E-05</v>
      </c>
      <c r="T313" s="229">
        <f>S313*H313</f>
        <v>0.00021066000000000002</v>
      </c>
      <c r="U313" s="39"/>
      <c r="V313" s="39"/>
      <c r="W313" s="39"/>
      <c r="X313" s="39"/>
      <c r="Y313" s="39"/>
      <c r="Z313" s="39"/>
      <c r="AA313" s="39"/>
      <c r="AB313" s="39"/>
      <c r="AC313" s="39"/>
      <c r="AD313" s="39"/>
      <c r="AE313" s="39"/>
      <c r="AR313" s="230" t="s">
        <v>303</v>
      </c>
      <c r="AT313" s="230" t="s">
        <v>164</v>
      </c>
      <c r="AU313" s="230" t="s">
        <v>90</v>
      </c>
      <c r="AY313" s="18" t="s">
        <v>161</v>
      </c>
      <c r="BE313" s="231">
        <f>IF(N313="základní",J313,0)</f>
        <v>0</v>
      </c>
      <c r="BF313" s="231">
        <f>IF(N313="snížená",J313,0)</f>
        <v>0</v>
      </c>
      <c r="BG313" s="231">
        <f>IF(N313="zákl. přenesená",J313,0)</f>
        <v>0</v>
      </c>
      <c r="BH313" s="231">
        <f>IF(N313="sníž. přenesená",J313,0)</f>
        <v>0</v>
      </c>
      <c r="BI313" s="231">
        <f>IF(N313="nulová",J313,0)</f>
        <v>0</v>
      </c>
      <c r="BJ313" s="18" t="s">
        <v>88</v>
      </c>
      <c r="BK313" s="231">
        <f>ROUND(I313*H313,2)</f>
        <v>0</v>
      </c>
      <c r="BL313" s="18" t="s">
        <v>303</v>
      </c>
      <c r="BM313" s="230" t="s">
        <v>1739</v>
      </c>
    </row>
    <row r="314" s="13" customFormat="1">
      <c r="A314" s="13"/>
      <c r="B314" s="241"/>
      <c r="C314" s="242"/>
      <c r="D314" s="232" t="s">
        <v>250</v>
      </c>
      <c r="E314" s="243" t="s">
        <v>1</v>
      </c>
      <c r="F314" s="244" t="s">
        <v>1740</v>
      </c>
      <c r="G314" s="242"/>
      <c r="H314" s="245">
        <v>7.0220000000000002</v>
      </c>
      <c r="I314" s="246"/>
      <c r="J314" s="242"/>
      <c r="K314" s="242"/>
      <c r="L314" s="247"/>
      <c r="M314" s="248"/>
      <c r="N314" s="249"/>
      <c r="O314" s="249"/>
      <c r="P314" s="249"/>
      <c r="Q314" s="249"/>
      <c r="R314" s="249"/>
      <c r="S314" s="249"/>
      <c r="T314" s="250"/>
      <c r="U314" s="13"/>
      <c r="V314" s="13"/>
      <c r="W314" s="13"/>
      <c r="X314" s="13"/>
      <c r="Y314" s="13"/>
      <c r="Z314" s="13"/>
      <c r="AA314" s="13"/>
      <c r="AB314" s="13"/>
      <c r="AC314" s="13"/>
      <c r="AD314" s="13"/>
      <c r="AE314" s="13"/>
      <c r="AT314" s="251" t="s">
        <v>250</v>
      </c>
      <c r="AU314" s="251" t="s">
        <v>90</v>
      </c>
      <c r="AV314" s="13" t="s">
        <v>90</v>
      </c>
      <c r="AW314" s="13" t="s">
        <v>36</v>
      </c>
      <c r="AX314" s="13" t="s">
        <v>80</v>
      </c>
      <c r="AY314" s="251" t="s">
        <v>161</v>
      </c>
    </row>
    <row r="315" s="14" customFormat="1">
      <c r="A315" s="14"/>
      <c r="B315" s="252"/>
      <c r="C315" s="253"/>
      <c r="D315" s="232" t="s">
        <v>250</v>
      </c>
      <c r="E315" s="254" t="s">
        <v>1</v>
      </c>
      <c r="F315" s="255" t="s">
        <v>253</v>
      </c>
      <c r="G315" s="253"/>
      <c r="H315" s="256">
        <v>7.0220000000000002</v>
      </c>
      <c r="I315" s="257"/>
      <c r="J315" s="253"/>
      <c r="K315" s="253"/>
      <c r="L315" s="258"/>
      <c r="M315" s="259"/>
      <c r="N315" s="260"/>
      <c r="O315" s="260"/>
      <c r="P315" s="260"/>
      <c r="Q315" s="260"/>
      <c r="R315" s="260"/>
      <c r="S315" s="260"/>
      <c r="T315" s="261"/>
      <c r="U315" s="14"/>
      <c r="V315" s="14"/>
      <c r="W315" s="14"/>
      <c r="X315" s="14"/>
      <c r="Y315" s="14"/>
      <c r="Z315" s="14"/>
      <c r="AA315" s="14"/>
      <c r="AB315" s="14"/>
      <c r="AC315" s="14"/>
      <c r="AD315" s="14"/>
      <c r="AE315" s="14"/>
      <c r="AT315" s="262" t="s">
        <v>250</v>
      </c>
      <c r="AU315" s="262" t="s">
        <v>90</v>
      </c>
      <c r="AV315" s="14" t="s">
        <v>184</v>
      </c>
      <c r="AW315" s="14" t="s">
        <v>36</v>
      </c>
      <c r="AX315" s="14" t="s">
        <v>88</v>
      </c>
      <c r="AY315" s="262" t="s">
        <v>161</v>
      </c>
    </row>
    <row r="316" s="2" customFormat="1" ht="16.5" customHeight="1">
      <c r="A316" s="39"/>
      <c r="B316" s="40"/>
      <c r="C316" s="263" t="s">
        <v>1216</v>
      </c>
      <c r="D316" s="263" t="s">
        <v>261</v>
      </c>
      <c r="E316" s="264" t="s">
        <v>1233</v>
      </c>
      <c r="F316" s="265" t="s">
        <v>1234</v>
      </c>
      <c r="G316" s="266" t="s">
        <v>248</v>
      </c>
      <c r="H316" s="267">
        <v>7.3730000000000002</v>
      </c>
      <c r="I316" s="268"/>
      <c r="J316" s="269">
        <f>ROUND(I316*H316,2)</f>
        <v>0</v>
      </c>
      <c r="K316" s="265" t="s">
        <v>168</v>
      </c>
      <c r="L316" s="270"/>
      <c r="M316" s="271" t="s">
        <v>1</v>
      </c>
      <c r="N316" s="272" t="s">
        <v>45</v>
      </c>
      <c r="O316" s="92"/>
      <c r="P316" s="228">
        <f>O316*H316</f>
        <v>0</v>
      </c>
      <c r="Q316" s="228">
        <v>4.0000000000000003E-05</v>
      </c>
      <c r="R316" s="228">
        <f>Q316*H316</f>
        <v>0.00029492000000000006</v>
      </c>
      <c r="S316" s="228">
        <v>0</v>
      </c>
      <c r="T316" s="229">
        <f>S316*H316</f>
        <v>0</v>
      </c>
      <c r="U316" s="39"/>
      <c r="V316" s="39"/>
      <c r="W316" s="39"/>
      <c r="X316" s="39"/>
      <c r="Y316" s="39"/>
      <c r="Z316" s="39"/>
      <c r="AA316" s="39"/>
      <c r="AB316" s="39"/>
      <c r="AC316" s="39"/>
      <c r="AD316" s="39"/>
      <c r="AE316" s="39"/>
      <c r="AR316" s="230" t="s">
        <v>309</v>
      </c>
      <c r="AT316" s="230" t="s">
        <v>261</v>
      </c>
      <c r="AU316" s="230" t="s">
        <v>90</v>
      </c>
      <c r="AY316" s="18" t="s">
        <v>161</v>
      </c>
      <c r="BE316" s="231">
        <f>IF(N316="základní",J316,0)</f>
        <v>0</v>
      </c>
      <c r="BF316" s="231">
        <f>IF(N316="snížená",J316,0)</f>
        <v>0</v>
      </c>
      <c r="BG316" s="231">
        <f>IF(N316="zákl. přenesená",J316,0)</f>
        <v>0</v>
      </c>
      <c r="BH316" s="231">
        <f>IF(N316="sníž. přenesená",J316,0)</f>
        <v>0</v>
      </c>
      <c r="BI316" s="231">
        <f>IF(N316="nulová",J316,0)</f>
        <v>0</v>
      </c>
      <c r="BJ316" s="18" t="s">
        <v>88</v>
      </c>
      <c r="BK316" s="231">
        <f>ROUND(I316*H316,2)</f>
        <v>0</v>
      </c>
      <c r="BL316" s="18" t="s">
        <v>303</v>
      </c>
      <c r="BM316" s="230" t="s">
        <v>1741</v>
      </c>
    </row>
    <row r="317" s="13" customFormat="1">
      <c r="A317" s="13"/>
      <c r="B317" s="241"/>
      <c r="C317" s="242"/>
      <c r="D317" s="232" t="s">
        <v>250</v>
      </c>
      <c r="E317" s="242"/>
      <c r="F317" s="244" t="s">
        <v>1742</v>
      </c>
      <c r="G317" s="242"/>
      <c r="H317" s="245">
        <v>7.3730000000000002</v>
      </c>
      <c r="I317" s="246"/>
      <c r="J317" s="242"/>
      <c r="K317" s="242"/>
      <c r="L317" s="247"/>
      <c r="M317" s="248"/>
      <c r="N317" s="249"/>
      <c r="O317" s="249"/>
      <c r="P317" s="249"/>
      <c r="Q317" s="249"/>
      <c r="R317" s="249"/>
      <c r="S317" s="249"/>
      <c r="T317" s="250"/>
      <c r="U317" s="13"/>
      <c r="V317" s="13"/>
      <c r="W317" s="13"/>
      <c r="X317" s="13"/>
      <c r="Y317" s="13"/>
      <c r="Z317" s="13"/>
      <c r="AA317" s="13"/>
      <c r="AB317" s="13"/>
      <c r="AC317" s="13"/>
      <c r="AD317" s="13"/>
      <c r="AE317" s="13"/>
      <c r="AT317" s="251" t="s">
        <v>250</v>
      </c>
      <c r="AU317" s="251" t="s">
        <v>90</v>
      </c>
      <c r="AV317" s="13" t="s">
        <v>90</v>
      </c>
      <c r="AW317" s="13" t="s">
        <v>4</v>
      </c>
      <c r="AX317" s="13" t="s">
        <v>88</v>
      </c>
      <c r="AY317" s="251" t="s">
        <v>161</v>
      </c>
    </row>
    <row r="318" s="2" customFormat="1" ht="24.15" customHeight="1">
      <c r="A318" s="39"/>
      <c r="B318" s="40"/>
      <c r="C318" s="263" t="s">
        <v>1220</v>
      </c>
      <c r="D318" s="263" t="s">
        <v>261</v>
      </c>
      <c r="E318" s="264" t="s">
        <v>1238</v>
      </c>
      <c r="F318" s="265" t="s">
        <v>1239</v>
      </c>
      <c r="G318" s="266" t="s">
        <v>441</v>
      </c>
      <c r="H318" s="267">
        <v>7.3730000000000002</v>
      </c>
      <c r="I318" s="268"/>
      <c r="J318" s="269">
        <f>ROUND(I318*H318,2)</f>
        <v>0</v>
      </c>
      <c r="K318" s="265" t="s">
        <v>168</v>
      </c>
      <c r="L318" s="270"/>
      <c r="M318" s="271" t="s">
        <v>1</v>
      </c>
      <c r="N318" s="272" t="s">
        <v>45</v>
      </c>
      <c r="O318" s="92"/>
      <c r="P318" s="228">
        <f>O318*H318</f>
        <v>0</v>
      </c>
      <c r="Q318" s="228">
        <v>0</v>
      </c>
      <c r="R318" s="228">
        <f>Q318*H318</f>
        <v>0</v>
      </c>
      <c r="S318" s="228">
        <v>0</v>
      </c>
      <c r="T318" s="229">
        <f>S318*H318</f>
        <v>0</v>
      </c>
      <c r="U318" s="39"/>
      <c r="V318" s="39"/>
      <c r="W318" s="39"/>
      <c r="X318" s="39"/>
      <c r="Y318" s="39"/>
      <c r="Z318" s="39"/>
      <c r="AA318" s="39"/>
      <c r="AB318" s="39"/>
      <c r="AC318" s="39"/>
      <c r="AD318" s="39"/>
      <c r="AE318" s="39"/>
      <c r="AR318" s="230" t="s">
        <v>309</v>
      </c>
      <c r="AT318" s="230" t="s">
        <v>261</v>
      </c>
      <c r="AU318" s="230" t="s">
        <v>90</v>
      </c>
      <c r="AY318" s="18" t="s">
        <v>161</v>
      </c>
      <c r="BE318" s="231">
        <f>IF(N318="základní",J318,0)</f>
        <v>0</v>
      </c>
      <c r="BF318" s="231">
        <f>IF(N318="snížená",J318,0)</f>
        <v>0</v>
      </c>
      <c r="BG318" s="231">
        <f>IF(N318="zákl. přenesená",J318,0)</f>
        <v>0</v>
      </c>
      <c r="BH318" s="231">
        <f>IF(N318="sníž. přenesená",J318,0)</f>
        <v>0</v>
      </c>
      <c r="BI318" s="231">
        <f>IF(N318="nulová",J318,0)</f>
        <v>0</v>
      </c>
      <c r="BJ318" s="18" t="s">
        <v>88</v>
      </c>
      <c r="BK318" s="231">
        <f>ROUND(I318*H318,2)</f>
        <v>0</v>
      </c>
      <c r="BL318" s="18" t="s">
        <v>303</v>
      </c>
      <c r="BM318" s="230" t="s">
        <v>1743</v>
      </c>
    </row>
    <row r="319" s="13" customFormat="1">
      <c r="A319" s="13"/>
      <c r="B319" s="241"/>
      <c r="C319" s="242"/>
      <c r="D319" s="232" t="s">
        <v>250</v>
      </c>
      <c r="E319" s="242"/>
      <c r="F319" s="244" t="s">
        <v>1742</v>
      </c>
      <c r="G319" s="242"/>
      <c r="H319" s="245">
        <v>7.3730000000000002</v>
      </c>
      <c r="I319" s="246"/>
      <c r="J319" s="242"/>
      <c r="K319" s="242"/>
      <c r="L319" s="247"/>
      <c r="M319" s="248"/>
      <c r="N319" s="249"/>
      <c r="O319" s="249"/>
      <c r="P319" s="249"/>
      <c r="Q319" s="249"/>
      <c r="R319" s="249"/>
      <c r="S319" s="249"/>
      <c r="T319" s="250"/>
      <c r="U319" s="13"/>
      <c r="V319" s="13"/>
      <c r="W319" s="13"/>
      <c r="X319" s="13"/>
      <c r="Y319" s="13"/>
      <c r="Z319" s="13"/>
      <c r="AA319" s="13"/>
      <c r="AB319" s="13"/>
      <c r="AC319" s="13"/>
      <c r="AD319" s="13"/>
      <c r="AE319" s="13"/>
      <c r="AT319" s="251" t="s">
        <v>250</v>
      </c>
      <c r="AU319" s="251" t="s">
        <v>90</v>
      </c>
      <c r="AV319" s="13" t="s">
        <v>90</v>
      </c>
      <c r="AW319" s="13" t="s">
        <v>4</v>
      </c>
      <c r="AX319" s="13" t="s">
        <v>88</v>
      </c>
      <c r="AY319" s="251" t="s">
        <v>161</v>
      </c>
    </row>
    <row r="320" s="2" customFormat="1" ht="24.15" customHeight="1">
      <c r="A320" s="39"/>
      <c r="B320" s="40"/>
      <c r="C320" s="219" t="s">
        <v>115</v>
      </c>
      <c r="D320" s="219" t="s">
        <v>164</v>
      </c>
      <c r="E320" s="220" t="s">
        <v>1252</v>
      </c>
      <c r="F320" s="221" t="s">
        <v>1253</v>
      </c>
      <c r="G320" s="222" t="s">
        <v>248</v>
      </c>
      <c r="H320" s="223">
        <v>59.838999999999999</v>
      </c>
      <c r="I320" s="224"/>
      <c r="J320" s="225">
        <f>ROUND(I320*H320,2)</f>
        <v>0</v>
      </c>
      <c r="K320" s="221" t="s">
        <v>168</v>
      </c>
      <c r="L320" s="45"/>
      <c r="M320" s="226" t="s">
        <v>1</v>
      </c>
      <c r="N320" s="227" t="s">
        <v>45</v>
      </c>
      <c r="O320" s="92"/>
      <c r="P320" s="228">
        <f>O320*H320</f>
        <v>0</v>
      </c>
      <c r="Q320" s="228">
        <v>0.00021000000000000001</v>
      </c>
      <c r="R320" s="228">
        <f>Q320*H320</f>
        <v>0.01256619</v>
      </c>
      <c r="S320" s="228">
        <v>0</v>
      </c>
      <c r="T320" s="229">
        <f>S320*H320</f>
        <v>0</v>
      </c>
      <c r="U320" s="39"/>
      <c r="V320" s="39"/>
      <c r="W320" s="39"/>
      <c r="X320" s="39"/>
      <c r="Y320" s="39"/>
      <c r="Z320" s="39"/>
      <c r="AA320" s="39"/>
      <c r="AB320" s="39"/>
      <c r="AC320" s="39"/>
      <c r="AD320" s="39"/>
      <c r="AE320" s="39"/>
      <c r="AR320" s="230" t="s">
        <v>303</v>
      </c>
      <c r="AT320" s="230" t="s">
        <v>164</v>
      </c>
      <c r="AU320" s="230" t="s">
        <v>90</v>
      </c>
      <c r="AY320" s="18" t="s">
        <v>161</v>
      </c>
      <c r="BE320" s="231">
        <f>IF(N320="základní",J320,0)</f>
        <v>0</v>
      </c>
      <c r="BF320" s="231">
        <f>IF(N320="snížená",J320,0)</f>
        <v>0</v>
      </c>
      <c r="BG320" s="231">
        <f>IF(N320="zákl. přenesená",J320,0)</f>
        <v>0</v>
      </c>
      <c r="BH320" s="231">
        <f>IF(N320="sníž. přenesená",J320,0)</f>
        <v>0</v>
      </c>
      <c r="BI320" s="231">
        <f>IF(N320="nulová",J320,0)</f>
        <v>0</v>
      </c>
      <c r="BJ320" s="18" t="s">
        <v>88</v>
      </c>
      <c r="BK320" s="231">
        <f>ROUND(I320*H320,2)</f>
        <v>0</v>
      </c>
      <c r="BL320" s="18" t="s">
        <v>303</v>
      </c>
      <c r="BM320" s="230" t="s">
        <v>1744</v>
      </c>
    </row>
    <row r="321" s="2" customFormat="1" ht="24.15" customHeight="1">
      <c r="A321" s="39"/>
      <c r="B321" s="40"/>
      <c r="C321" s="219" t="s">
        <v>1228</v>
      </c>
      <c r="D321" s="219" t="s">
        <v>164</v>
      </c>
      <c r="E321" s="220" t="s">
        <v>1256</v>
      </c>
      <c r="F321" s="221" t="s">
        <v>1257</v>
      </c>
      <c r="G321" s="222" t="s">
        <v>248</v>
      </c>
      <c r="H321" s="223">
        <v>4.7999999999999998</v>
      </c>
      <c r="I321" s="224"/>
      <c r="J321" s="225">
        <f>ROUND(I321*H321,2)</f>
        <v>0</v>
      </c>
      <c r="K321" s="221" t="s">
        <v>168</v>
      </c>
      <c r="L321" s="45"/>
      <c r="M321" s="226" t="s">
        <v>1</v>
      </c>
      <c r="N321" s="227" t="s">
        <v>45</v>
      </c>
      <c r="O321" s="92"/>
      <c r="P321" s="228">
        <f>O321*H321</f>
        <v>0</v>
      </c>
      <c r="Q321" s="228">
        <v>2.0000000000000002E-05</v>
      </c>
      <c r="R321" s="228">
        <f>Q321*H321</f>
        <v>9.6000000000000002E-05</v>
      </c>
      <c r="S321" s="228">
        <v>0</v>
      </c>
      <c r="T321" s="229">
        <f>S321*H321</f>
        <v>0</v>
      </c>
      <c r="U321" s="39"/>
      <c r="V321" s="39"/>
      <c r="W321" s="39"/>
      <c r="X321" s="39"/>
      <c r="Y321" s="39"/>
      <c r="Z321" s="39"/>
      <c r="AA321" s="39"/>
      <c r="AB321" s="39"/>
      <c r="AC321" s="39"/>
      <c r="AD321" s="39"/>
      <c r="AE321" s="39"/>
      <c r="AR321" s="230" t="s">
        <v>303</v>
      </c>
      <c r="AT321" s="230" t="s">
        <v>164</v>
      </c>
      <c r="AU321" s="230" t="s">
        <v>90</v>
      </c>
      <c r="AY321" s="18" t="s">
        <v>161</v>
      </c>
      <c r="BE321" s="231">
        <f>IF(N321="základní",J321,0)</f>
        <v>0</v>
      </c>
      <c r="BF321" s="231">
        <f>IF(N321="snížená",J321,0)</f>
        <v>0</v>
      </c>
      <c r="BG321" s="231">
        <f>IF(N321="zákl. přenesená",J321,0)</f>
        <v>0</v>
      </c>
      <c r="BH321" s="231">
        <f>IF(N321="sníž. přenesená",J321,0)</f>
        <v>0</v>
      </c>
      <c r="BI321" s="231">
        <f>IF(N321="nulová",J321,0)</f>
        <v>0</v>
      </c>
      <c r="BJ321" s="18" t="s">
        <v>88</v>
      </c>
      <c r="BK321" s="231">
        <f>ROUND(I321*H321,2)</f>
        <v>0</v>
      </c>
      <c r="BL321" s="18" t="s">
        <v>303</v>
      </c>
      <c r="BM321" s="230" t="s">
        <v>1745</v>
      </c>
    </row>
    <row r="322" s="2" customFormat="1" ht="24.15" customHeight="1">
      <c r="A322" s="39"/>
      <c r="B322" s="40"/>
      <c r="C322" s="219" t="s">
        <v>1232</v>
      </c>
      <c r="D322" s="219" t="s">
        <v>164</v>
      </c>
      <c r="E322" s="220" t="s">
        <v>1260</v>
      </c>
      <c r="F322" s="221" t="s">
        <v>1261</v>
      </c>
      <c r="G322" s="222" t="s">
        <v>248</v>
      </c>
      <c r="H322" s="223">
        <v>2.222</v>
      </c>
      <c r="I322" s="224"/>
      <c r="J322" s="225">
        <f>ROUND(I322*H322,2)</f>
        <v>0</v>
      </c>
      <c r="K322" s="221" t="s">
        <v>168</v>
      </c>
      <c r="L322" s="45"/>
      <c r="M322" s="226" t="s">
        <v>1</v>
      </c>
      <c r="N322" s="227" t="s">
        <v>45</v>
      </c>
      <c r="O322" s="92"/>
      <c r="P322" s="228">
        <f>O322*H322</f>
        <v>0</v>
      </c>
      <c r="Q322" s="228">
        <v>1.0000000000000001E-05</v>
      </c>
      <c r="R322" s="228">
        <f>Q322*H322</f>
        <v>2.2220000000000001E-05</v>
      </c>
      <c r="S322" s="228">
        <v>0</v>
      </c>
      <c r="T322" s="229">
        <f>S322*H322</f>
        <v>0</v>
      </c>
      <c r="U322" s="39"/>
      <c r="V322" s="39"/>
      <c r="W322" s="39"/>
      <c r="X322" s="39"/>
      <c r="Y322" s="39"/>
      <c r="Z322" s="39"/>
      <c r="AA322" s="39"/>
      <c r="AB322" s="39"/>
      <c r="AC322" s="39"/>
      <c r="AD322" s="39"/>
      <c r="AE322" s="39"/>
      <c r="AR322" s="230" t="s">
        <v>303</v>
      </c>
      <c r="AT322" s="230" t="s">
        <v>164</v>
      </c>
      <c r="AU322" s="230" t="s">
        <v>90</v>
      </c>
      <c r="AY322" s="18" t="s">
        <v>161</v>
      </c>
      <c r="BE322" s="231">
        <f>IF(N322="základní",J322,0)</f>
        <v>0</v>
      </c>
      <c r="BF322" s="231">
        <f>IF(N322="snížená",J322,0)</f>
        <v>0</v>
      </c>
      <c r="BG322" s="231">
        <f>IF(N322="zákl. přenesená",J322,0)</f>
        <v>0</v>
      </c>
      <c r="BH322" s="231">
        <f>IF(N322="sníž. přenesená",J322,0)</f>
        <v>0</v>
      </c>
      <c r="BI322" s="231">
        <f>IF(N322="nulová",J322,0)</f>
        <v>0</v>
      </c>
      <c r="BJ322" s="18" t="s">
        <v>88</v>
      </c>
      <c r="BK322" s="231">
        <f>ROUND(I322*H322,2)</f>
        <v>0</v>
      </c>
      <c r="BL322" s="18" t="s">
        <v>303</v>
      </c>
      <c r="BM322" s="230" t="s">
        <v>1746</v>
      </c>
    </row>
    <row r="323" s="2" customFormat="1" ht="24.15" customHeight="1">
      <c r="A323" s="39"/>
      <c r="B323" s="40"/>
      <c r="C323" s="219" t="s">
        <v>1237</v>
      </c>
      <c r="D323" s="219" t="s">
        <v>164</v>
      </c>
      <c r="E323" s="220" t="s">
        <v>1264</v>
      </c>
      <c r="F323" s="221" t="s">
        <v>1265</v>
      </c>
      <c r="G323" s="222" t="s">
        <v>248</v>
      </c>
      <c r="H323" s="223">
        <v>17.317</v>
      </c>
      <c r="I323" s="224"/>
      <c r="J323" s="225">
        <f>ROUND(I323*H323,2)</f>
        <v>0</v>
      </c>
      <c r="K323" s="221" t="s">
        <v>168</v>
      </c>
      <c r="L323" s="45"/>
      <c r="M323" s="226" t="s">
        <v>1</v>
      </c>
      <c r="N323" s="227" t="s">
        <v>45</v>
      </c>
      <c r="O323" s="92"/>
      <c r="P323" s="228">
        <f>O323*H323</f>
        <v>0</v>
      </c>
      <c r="Q323" s="228">
        <v>1.0000000000000001E-05</v>
      </c>
      <c r="R323" s="228">
        <f>Q323*H323</f>
        <v>0.00017317000000000002</v>
      </c>
      <c r="S323" s="228">
        <v>0</v>
      </c>
      <c r="T323" s="229">
        <f>S323*H323</f>
        <v>0</v>
      </c>
      <c r="U323" s="39"/>
      <c r="V323" s="39"/>
      <c r="W323" s="39"/>
      <c r="X323" s="39"/>
      <c r="Y323" s="39"/>
      <c r="Z323" s="39"/>
      <c r="AA323" s="39"/>
      <c r="AB323" s="39"/>
      <c r="AC323" s="39"/>
      <c r="AD323" s="39"/>
      <c r="AE323" s="39"/>
      <c r="AR323" s="230" t="s">
        <v>303</v>
      </c>
      <c r="AT323" s="230" t="s">
        <v>164</v>
      </c>
      <c r="AU323" s="230" t="s">
        <v>90</v>
      </c>
      <c r="AY323" s="18" t="s">
        <v>161</v>
      </c>
      <c r="BE323" s="231">
        <f>IF(N323="základní",J323,0)</f>
        <v>0</v>
      </c>
      <c r="BF323" s="231">
        <f>IF(N323="snížená",J323,0)</f>
        <v>0</v>
      </c>
      <c r="BG323" s="231">
        <f>IF(N323="zákl. přenesená",J323,0)</f>
        <v>0</v>
      </c>
      <c r="BH323" s="231">
        <f>IF(N323="sníž. přenesená",J323,0)</f>
        <v>0</v>
      </c>
      <c r="BI323" s="231">
        <f>IF(N323="nulová",J323,0)</f>
        <v>0</v>
      </c>
      <c r="BJ323" s="18" t="s">
        <v>88</v>
      </c>
      <c r="BK323" s="231">
        <f>ROUND(I323*H323,2)</f>
        <v>0</v>
      </c>
      <c r="BL323" s="18" t="s">
        <v>303</v>
      </c>
      <c r="BM323" s="230" t="s">
        <v>1747</v>
      </c>
    </row>
    <row r="324" s="2" customFormat="1" ht="33" customHeight="1">
      <c r="A324" s="39"/>
      <c r="B324" s="40"/>
      <c r="C324" s="219" t="s">
        <v>1241</v>
      </c>
      <c r="D324" s="219" t="s">
        <v>164</v>
      </c>
      <c r="E324" s="220" t="s">
        <v>1267</v>
      </c>
      <c r="F324" s="221" t="s">
        <v>1268</v>
      </c>
      <c r="G324" s="222" t="s">
        <v>248</v>
      </c>
      <c r="H324" s="223">
        <v>59.838999999999999</v>
      </c>
      <c r="I324" s="224"/>
      <c r="J324" s="225">
        <f>ROUND(I324*H324,2)</f>
        <v>0</v>
      </c>
      <c r="K324" s="221" t="s">
        <v>168</v>
      </c>
      <c r="L324" s="45"/>
      <c r="M324" s="226" t="s">
        <v>1</v>
      </c>
      <c r="N324" s="227" t="s">
        <v>45</v>
      </c>
      <c r="O324" s="92"/>
      <c r="P324" s="228">
        <f>O324*H324</f>
        <v>0</v>
      </c>
      <c r="Q324" s="228">
        <v>0.00029</v>
      </c>
      <c r="R324" s="228">
        <f>Q324*H324</f>
        <v>0.01735331</v>
      </c>
      <c r="S324" s="228">
        <v>0</v>
      </c>
      <c r="T324" s="229">
        <f>S324*H324</f>
        <v>0</v>
      </c>
      <c r="U324" s="39"/>
      <c r="V324" s="39"/>
      <c r="W324" s="39"/>
      <c r="X324" s="39"/>
      <c r="Y324" s="39"/>
      <c r="Z324" s="39"/>
      <c r="AA324" s="39"/>
      <c r="AB324" s="39"/>
      <c r="AC324" s="39"/>
      <c r="AD324" s="39"/>
      <c r="AE324" s="39"/>
      <c r="AR324" s="230" t="s">
        <v>303</v>
      </c>
      <c r="AT324" s="230" t="s">
        <v>164</v>
      </c>
      <c r="AU324" s="230" t="s">
        <v>90</v>
      </c>
      <c r="AY324" s="18" t="s">
        <v>161</v>
      </c>
      <c r="BE324" s="231">
        <f>IF(N324="základní",J324,0)</f>
        <v>0</v>
      </c>
      <c r="BF324" s="231">
        <f>IF(N324="snížená",J324,0)</f>
        <v>0</v>
      </c>
      <c r="BG324" s="231">
        <f>IF(N324="zákl. přenesená",J324,0)</f>
        <v>0</v>
      </c>
      <c r="BH324" s="231">
        <f>IF(N324="sníž. přenesená",J324,0)</f>
        <v>0</v>
      </c>
      <c r="BI324" s="231">
        <f>IF(N324="nulová",J324,0)</f>
        <v>0</v>
      </c>
      <c r="BJ324" s="18" t="s">
        <v>88</v>
      </c>
      <c r="BK324" s="231">
        <f>ROUND(I324*H324,2)</f>
        <v>0</v>
      </c>
      <c r="BL324" s="18" t="s">
        <v>303</v>
      </c>
      <c r="BM324" s="230" t="s">
        <v>1748</v>
      </c>
    </row>
    <row r="325" s="12" customFormat="1" ht="25.92" customHeight="1">
      <c r="A325" s="12"/>
      <c r="B325" s="203"/>
      <c r="C325" s="204"/>
      <c r="D325" s="205" t="s">
        <v>79</v>
      </c>
      <c r="E325" s="206" t="s">
        <v>813</v>
      </c>
      <c r="F325" s="206" t="s">
        <v>814</v>
      </c>
      <c r="G325" s="204"/>
      <c r="H325" s="204"/>
      <c r="I325" s="207"/>
      <c r="J325" s="208">
        <f>BK325</f>
        <v>0</v>
      </c>
      <c r="K325" s="204"/>
      <c r="L325" s="209"/>
      <c r="M325" s="210"/>
      <c r="N325" s="211"/>
      <c r="O325" s="211"/>
      <c r="P325" s="212">
        <f>SUM(P326:P329)</f>
        <v>0</v>
      </c>
      <c r="Q325" s="211"/>
      <c r="R325" s="212">
        <f>SUM(R326:R329)</f>
        <v>0</v>
      </c>
      <c r="S325" s="211"/>
      <c r="T325" s="213">
        <f>SUM(T326:T329)</f>
        <v>0</v>
      </c>
      <c r="U325" s="12"/>
      <c r="V325" s="12"/>
      <c r="W325" s="12"/>
      <c r="X325" s="12"/>
      <c r="Y325" s="12"/>
      <c r="Z325" s="12"/>
      <c r="AA325" s="12"/>
      <c r="AB325" s="12"/>
      <c r="AC325" s="12"/>
      <c r="AD325" s="12"/>
      <c r="AE325" s="12"/>
      <c r="AR325" s="214" t="s">
        <v>184</v>
      </c>
      <c r="AT325" s="215" t="s">
        <v>79</v>
      </c>
      <c r="AU325" s="215" t="s">
        <v>80</v>
      </c>
      <c r="AY325" s="214" t="s">
        <v>161</v>
      </c>
      <c r="BK325" s="216">
        <f>SUM(BK326:BK329)</f>
        <v>0</v>
      </c>
    </row>
    <row r="326" s="2" customFormat="1" ht="16.5" customHeight="1">
      <c r="A326" s="39"/>
      <c r="B326" s="40"/>
      <c r="C326" s="219" t="s">
        <v>1246</v>
      </c>
      <c r="D326" s="219" t="s">
        <v>164</v>
      </c>
      <c r="E326" s="220" t="s">
        <v>1270</v>
      </c>
      <c r="F326" s="221" t="s">
        <v>1271</v>
      </c>
      <c r="G326" s="222" t="s">
        <v>406</v>
      </c>
      <c r="H326" s="223">
        <v>8</v>
      </c>
      <c r="I326" s="224"/>
      <c r="J326" s="225">
        <f>ROUND(I326*H326,2)</f>
        <v>0</v>
      </c>
      <c r="K326" s="221" t="s">
        <v>168</v>
      </c>
      <c r="L326" s="45"/>
      <c r="M326" s="226" t="s">
        <v>1</v>
      </c>
      <c r="N326" s="227" t="s">
        <v>45</v>
      </c>
      <c r="O326" s="92"/>
      <c r="P326" s="228">
        <f>O326*H326</f>
        <v>0</v>
      </c>
      <c r="Q326" s="228">
        <v>0</v>
      </c>
      <c r="R326" s="228">
        <f>Q326*H326</f>
        <v>0</v>
      </c>
      <c r="S326" s="228">
        <v>0</v>
      </c>
      <c r="T326" s="229">
        <f>S326*H326</f>
        <v>0</v>
      </c>
      <c r="U326" s="39"/>
      <c r="V326" s="39"/>
      <c r="W326" s="39"/>
      <c r="X326" s="39"/>
      <c r="Y326" s="39"/>
      <c r="Z326" s="39"/>
      <c r="AA326" s="39"/>
      <c r="AB326" s="39"/>
      <c r="AC326" s="39"/>
      <c r="AD326" s="39"/>
      <c r="AE326" s="39"/>
      <c r="AR326" s="230" t="s">
        <v>407</v>
      </c>
      <c r="AT326" s="230" t="s">
        <v>164</v>
      </c>
      <c r="AU326" s="230" t="s">
        <v>88</v>
      </c>
      <c r="AY326" s="18" t="s">
        <v>161</v>
      </c>
      <c r="BE326" s="231">
        <f>IF(N326="základní",J326,0)</f>
        <v>0</v>
      </c>
      <c r="BF326" s="231">
        <f>IF(N326="snížená",J326,0)</f>
        <v>0</v>
      </c>
      <c r="BG326" s="231">
        <f>IF(N326="zákl. přenesená",J326,0)</f>
        <v>0</v>
      </c>
      <c r="BH326" s="231">
        <f>IF(N326="sníž. přenesená",J326,0)</f>
        <v>0</v>
      </c>
      <c r="BI326" s="231">
        <f>IF(N326="nulová",J326,0)</f>
        <v>0</v>
      </c>
      <c r="BJ326" s="18" t="s">
        <v>88</v>
      </c>
      <c r="BK326" s="231">
        <f>ROUND(I326*H326,2)</f>
        <v>0</v>
      </c>
      <c r="BL326" s="18" t="s">
        <v>407</v>
      </c>
      <c r="BM326" s="230" t="s">
        <v>1749</v>
      </c>
    </row>
    <row r="327" s="2" customFormat="1">
      <c r="A327" s="39"/>
      <c r="B327" s="40"/>
      <c r="C327" s="41"/>
      <c r="D327" s="232" t="s">
        <v>171</v>
      </c>
      <c r="E327" s="41"/>
      <c r="F327" s="233" t="s">
        <v>1273</v>
      </c>
      <c r="G327" s="41"/>
      <c r="H327" s="41"/>
      <c r="I327" s="234"/>
      <c r="J327" s="41"/>
      <c r="K327" s="41"/>
      <c r="L327" s="45"/>
      <c r="M327" s="235"/>
      <c r="N327" s="236"/>
      <c r="O327" s="92"/>
      <c r="P327" s="92"/>
      <c r="Q327" s="92"/>
      <c r="R327" s="92"/>
      <c r="S327" s="92"/>
      <c r="T327" s="93"/>
      <c r="U327" s="39"/>
      <c r="V327" s="39"/>
      <c r="W327" s="39"/>
      <c r="X327" s="39"/>
      <c r="Y327" s="39"/>
      <c r="Z327" s="39"/>
      <c r="AA327" s="39"/>
      <c r="AB327" s="39"/>
      <c r="AC327" s="39"/>
      <c r="AD327" s="39"/>
      <c r="AE327" s="39"/>
      <c r="AT327" s="18" t="s">
        <v>171</v>
      </c>
      <c r="AU327" s="18" t="s">
        <v>88</v>
      </c>
    </row>
    <row r="328" s="2" customFormat="1" ht="16.5" customHeight="1">
      <c r="A328" s="39"/>
      <c r="B328" s="40"/>
      <c r="C328" s="219" t="s">
        <v>1249</v>
      </c>
      <c r="D328" s="219" t="s">
        <v>164</v>
      </c>
      <c r="E328" s="220" t="s">
        <v>1274</v>
      </c>
      <c r="F328" s="221" t="s">
        <v>1275</v>
      </c>
      <c r="G328" s="222" t="s">
        <v>406</v>
      </c>
      <c r="H328" s="223">
        <v>8</v>
      </c>
      <c r="I328" s="224"/>
      <c r="J328" s="225">
        <f>ROUND(I328*H328,2)</f>
        <v>0</v>
      </c>
      <c r="K328" s="221" t="s">
        <v>168</v>
      </c>
      <c r="L328" s="45"/>
      <c r="M328" s="226" t="s">
        <v>1</v>
      </c>
      <c r="N328" s="227" t="s">
        <v>45</v>
      </c>
      <c r="O328" s="92"/>
      <c r="P328" s="228">
        <f>O328*H328</f>
        <v>0</v>
      </c>
      <c r="Q328" s="228">
        <v>0</v>
      </c>
      <c r="R328" s="228">
        <f>Q328*H328</f>
        <v>0</v>
      </c>
      <c r="S328" s="228">
        <v>0</v>
      </c>
      <c r="T328" s="229">
        <f>S328*H328</f>
        <v>0</v>
      </c>
      <c r="U328" s="39"/>
      <c r="V328" s="39"/>
      <c r="W328" s="39"/>
      <c r="X328" s="39"/>
      <c r="Y328" s="39"/>
      <c r="Z328" s="39"/>
      <c r="AA328" s="39"/>
      <c r="AB328" s="39"/>
      <c r="AC328" s="39"/>
      <c r="AD328" s="39"/>
      <c r="AE328" s="39"/>
      <c r="AR328" s="230" t="s">
        <v>407</v>
      </c>
      <c r="AT328" s="230" t="s">
        <v>164</v>
      </c>
      <c r="AU328" s="230" t="s">
        <v>88</v>
      </c>
      <c r="AY328" s="18" t="s">
        <v>161</v>
      </c>
      <c r="BE328" s="231">
        <f>IF(N328="základní",J328,0)</f>
        <v>0</v>
      </c>
      <c r="BF328" s="231">
        <f>IF(N328="snížená",J328,0)</f>
        <v>0</v>
      </c>
      <c r="BG328" s="231">
        <f>IF(N328="zákl. přenesená",J328,0)</f>
        <v>0</v>
      </c>
      <c r="BH328" s="231">
        <f>IF(N328="sníž. přenesená",J328,0)</f>
        <v>0</v>
      </c>
      <c r="BI328" s="231">
        <f>IF(N328="nulová",J328,0)</f>
        <v>0</v>
      </c>
      <c r="BJ328" s="18" t="s">
        <v>88</v>
      </c>
      <c r="BK328" s="231">
        <f>ROUND(I328*H328,2)</f>
        <v>0</v>
      </c>
      <c r="BL328" s="18" t="s">
        <v>407</v>
      </c>
      <c r="BM328" s="230" t="s">
        <v>1750</v>
      </c>
    </row>
    <row r="329" s="2" customFormat="1">
      <c r="A329" s="39"/>
      <c r="B329" s="40"/>
      <c r="C329" s="41"/>
      <c r="D329" s="232" t="s">
        <v>171</v>
      </c>
      <c r="E329" s="41"/>
      <c r="F329" s="233" t="s">
        <v>1273</v>
      </c>
      <c r="G329" s="41"/>
      <c r="H329" s="41"/>
      <c r="I329" s="234"/>
      <c r="J329" s="41"/>
      <c r="K329" s="41"/>
      <c r="L329" s="45"/>
      <c r="M329" s="237"/>
      <c r="N329" s="238"/>
      <c r="O329" s="239"/>
      <c r="P329" s="239"/>
      <c r="Q329" s="239"/>
      <c r="R329" s="239"/>
      <c r="S329" s="239"/>
      <c r="T329" s="240"/>
      <c r="U329" s="39"/>
      <c r="V329" s="39"/>
      <c r="W329" s="39"/>
      <c r="X329" s="39"/>
      <c r="Y329" s="39"/>
      <c r="Z329" s="39"/>
      <c r="AA329" s="39"/>
      <c r="AB329" s="39"/>
      <c r="AC329" s="39"/>
      <c r="AD329" s="39"/>
      <c r="AE329" s="39"/>
      <c r="AT329" s="18" t="s">
        <v>171</v>
      </c>
      <c r="AU329" s="18" t="s">
        <v>88</v>
      </c>
    </row>
    <row r="330" s="2" customFormat="1" ht="6.96" customHeight="1">
      <c r="A330" s="39"/>
      <c r="B330" s="67"/>
      <c r="C330" s="68"/>
      <c r="D330" s="68"/>
      <c r="E330" s="68"/>
      <c r="F330" s="68"/>
      <c r="G330" s="68"/>
      <c r="H330" s="68"/>
      <c r="I330" s="68"/>
      <c r="J330" s="68"/>
      <c r="K330" s="68"/>
      <c r="L330" s="45"/>
      <c r="M330" s="39"/>
      <c r="O330" s="39"/>
      <c r="P330" s="39"/>
      <c r="Q330" s="39"/>
      <c r="R330" s="39"/>
      <c r="S330" s="39"/>
      <c r="T330" s="39"/>
      <c r="U330" s="39"/>
      <c r="V330" s="39"/>
      <c r="W330" s="39"/>
      <c r="X330" s="39"/>
      <c r="Y330" s="39"/>
      <c r="Z330" s="39"/>
      <c r="AA330" s="39"/>
      <c r="AB330" s="39"/>
      <c r="AC330" s="39"/>
      <c r="AD330" s="39"/>
      <c r="AE330" s="39"/>
    </row>
  </sheetData>
  <sheetProtection sheet="1" autoFilter="0" formatColumns="0" formatRows="0" objects="1" scenarios="1" spinCount="100000" saltValue="IuWBze0Q6pZ6Ymf83SjFNXr7NMA8r+ZaF54OJ5z4e27rqBtOj+OKuGUBZCJUtaZ9o7WLLQ7ZRayRHRRC87VKxw==" hashValue="MAkH+lR3wCDXAIEuRu8wsjAq81jVVaNKgM+k/27iUciqB/gP/OU+h/MAYDNtKSsePNukMGKYrZMYbGJ7eDNxiw==" algorithmName="SHA-512" password="CC35"/>
  <autoFilter ref="C131:K329"/>
  <mergeCells count="9">
    <mergeCell ref="E7:H7"/>
    <mergeCell ref="E9:H9"/>
    <mergeCell ref="E18:H18"/>
    <mergeCell ref="E27:H27"/>
    <mergeCell ref="E85:H85"/>
    <mergeCell ref="E87:H87"/>
    <mergeCell ref="E122:H122"/>
    <mergeCell ref="E124:H124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9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111</v>
      </c>
    </row>
    <row r="3" s="1" customFormat="1" ht="6.96" customHeight="1">
      <c r="B3" s="137"/>
      <c r="C3" s="138"/>
      <c r="D3" s="138"/>
      <c r="E3" s="138"/>
      <c r="F3" s="138"/>
      <c r="G3" s="138"/>
      <c r="H3" s="138"/>
      <c r="I3" s="138"/>
      <c r="J3" s="138"/>
      <c r="K3" s="138"/>
      <c r="L3" s="21"/>
      <c r="AT3" s="18" t="s">
        <v>90</v>
      </c>
    </row>
    <row r="4" s="1" customFormat="1" ht="24.96" customHeight="1">
      <c r="B4" s="21"/>
      <c r="D4" s="139" t="s">
        <v>130</v>
      </c>
      <c r="L4" s="21"/>
      <c r="M4" s="140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1" t="s">
        <v>16</v>
      </c>
      <c r="L6" s="21"/>
    </row>
    <row r="7" s="1" customFormat="1" ht="26.25" customHeight="1">
      <c r="B7" s="21"/>
      <c r="E7" s="142" t="str">
        <f>'Rekapitulace stavby'!K6</f>
        <v>Rekonstrukce Denního stacionáře psychiatrického oddělení, KZ, a.s. – Nemocnice Most, o.z.</v>
      </c>
      <c r="F7" s="141"/>
      <c r="G7" s="141"/>
      <c r="H7" s="141"/>
      <c r="L7" s="21"/>
    </row>
    <row r="8" s="2" customFormat="1" ht="12" customHeight="1">
      <c r="A8" s="39"/>
      <c r="B8" s="45"/>
      <c r="C8" s="39"/>
      <c r="D8" s="141" t="s">
        <v>131</v>
      </c>
      <c r="E8" s="39"/>
      <c r="F8" s="39"/>
      <c r="G8" s="39"/>
      <c r="H8" s="39"/>
      <c r="I8" s="39"/>
      <c r="J8" s="39"/>
      <c r="K8" s="39"/>
      <c r="L8" s="64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43" t="s">
        <v>1751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41" t="s">
        <v>18</v>
      </c>
      <c r="E11" s="39"/>
      <c r="F11" s="144" t="s">
        <v>1</v>
      </c>
      <c r="G11" s="39"/>
      <c r="H11" s="39"/>
      <c r="I11" s="141" t="s">
        <v>19</v>
      </c>
      <c r="J11" s="144" t="s">
        <v>1</v>
      </c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41" t="s">
        <v>20</v>
      </c>
      <c r="E12" s="39"/>
      <c r="F12" s="144" t="s">
        <v>21</v>
      </c>
      <c r="G12" s="39"/>
      <c r="H12" s="39"/>
      <c r="I12" s="141" t="s">
        <v>22</v>
      </c>
      <c r="J12" s="145" t="str">
        <f>'Rekapitulace stavby'!AN8</f>
        <v>2. 6. 2025</v>
      </c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1" t="s">
        <v>24</v>
      </c>
      <c r="E14" s="39"/>
      <c r="F14" s="39"/>
      <c r="G14" s="39"/>
      <c r="H14" s="39"/>
      <c r="I14" s="141" t="s">
        <v>25</v>
      </c>
      <c r="J14" s="144" t="s">
        <v>26</v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44" t="s">
        <v>27</v>
      </c>
      <c r="F15" s="39"/>
      <c r="G15" s="39"/>
      <c r="H15" s="39"/>
      <c r="I15" s="141" t="s">
        <v>28</v>
      </c>
      <c r="J15" s="144" t="s">
        <v>29</v>
      </c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41" t="s">
        <v>30</v>
      </c>
      <c r="E17" s="39"/>
      <c r="F17" s="39"/>
      <c r="G17" s="39"/>
      <c r="H17" s="39"/>
      <c r="I17" s="141" t="s">
        <v>25</v>
      </c>
      <c r="J17" s="34" t="str">
        <f>'Rekapitulace stavby'!AN13</f>
        <v>Vyplň údaj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44"/>
      <c r="G18" s="144"/>
      <c r="H18" s="144"/>
      <c r="I18" s="141" t="s">
        <v>28</v>
      </c>
      <c r="J18" s="34" t="str">
        <f>'Rekapitulace stavby'!AN14</f>
        <v>Vyplň údaj</v>
      </c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41" t="s">
        <v>32</v>
      </c>
      <c r="E20" s="39"/>
      <c r="F20" s="39"/>
      <c r="G20" s="39"/>
      <c r="H20" s="39"/>
      <c r="I20" s="141" t="s">
        <v>25</v>
      </c>
      <c r="J20" s="144" t="s">
        <v>33</v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44" t="s">
        <v>34</v>
      </c>
      <c r="F21" s="39"/>
      <c r="G21" s="39"/>
      <c r="H21" s="39"/>
      <c r="I21" s="141" t="s">
        <v>28</v>
      </c>
      <c r="J21" s="144" t="s">
        <v>35</v>
      </c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41" t="s">
        <v>37</v>
      </c>
      <c r="E23" s="39"/>
      <c r="F23" s="39"/>
      <c r="G23" s="39"/>
      <c r="H23" s="39"/>
      <c r="I23" s="141" t="s">
        <v>25</v>
      </c>
      <c r="J23" s="144" t="s">
        <v>1</v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44" t="s">
        <v>38</v>
      </c>
      <c r="F24" s="39"/>
      <c r="G24" s="39"/>
      <c r="H24" s="39"/>
      <c r="I24" s="141" t="s">
        <v>28</v>
      </c>
      <c r="J24" s="144" t="s">
        <v>1</v>
      </c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41" t="s">
        <v>39</v>
      </c>
      <c r="E26" s="39"/>
      <c r="F26" s="39"/>
      <c r="G26" s="39"/>
      <c r="H26" s="39"/>
      <c r="I26" s="39"/>
      <c r="J26" s="39"/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46"/>
      <c r="B27" s="147"/>
      <c r="C27" s="146"/>
      <c r="D27" s="146"/>
      <c r="E27" s="148" t="s">
        <v>1</v>
      </c>
      <c r="F27" s="148"/>
      <c r="G27" s="148"/>
      <c r="H27" s="148"/>
      <c r="I27" s="146"/>
      <c r="J27" s="146"/>
      <c r="K27" s="146"/>
      <c r="L27" s="149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146"/>
      <c r="AD27" s="146"/>
      <c r="AE27" s="146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50"/>
      <c r="E29" s="150"/>
      <c r="F29" s="150"/>
      <c r="G29" s="150"/>
      <c r="H29" s="150"/>
      <c r="I29" s="150"/>
      <c r="J29" s="150"/>
      <c r="K29" s="150"/>
      <c r="L29" s="64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51" t="s">
        <v>40</v>
      </c>
      <c r="E30" s="39"/>
      <c r="F30" s="39"/>
      <c r="G30" s="39"/>
      <c r="H30" s="39"/>
      <c r="I30" s="39"/>
      <c r="J30" s="152">
        <f>ROUND(J133, 2)</f>
        <v>0</v>
      </c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0"/>
      <c r="E31" s="150"/>
      <c r="F31" s="150"/>
      <c r="G31" s="150"/>
      <c r="H31" s="150"/>
      <c r="I31" s="150"/>
      <c r="J31" s="150"/>
      <c r="K31" s="150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53" t="s">
        <v>42</v>
      </c>
      <c r="G32" s="39"/>
      <c r="H32" s="39"/>
      <c r="I32" s="153" t="s">
        <v>41</v>
      </c>
      <c r="J32" s="153" t="s">
        <v>43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54" t="s">
        <v>44</v>
      </c>
      <c r="E33" s="141" t="s">
        <v>45</v>
      </c>
      <c r="F33" s="155">
        <f>ROUND((SUM(BE133:BE364)),  2)</f>
        <v>0</v>
      </c>
      <c r="G33" s="39"/>
      <c r="H33" s="39"/>
      <c r="I33" s="156">
        <v>0.20999999999999999</v>
      </c>
      <c r="J33" s="155">
        <f>ROUND(((SUM(BE133:BE364))*I33),  2)</f>
        <v>0</v>
      </c>
      <c r="K33" s="39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41" t="s">
        <v>46</v>
      </c>
      <c r="F34" s="155">
        <f>ROUND((SUM(BF133:BF364)),  2)</f>
        <v>0</v>
      </c>
      <c r="G34" s="39"/>
      <c r="H34" s="39"/>
      <c r="I34" s="156">
        <v>0.12</v>
      </c>
      <c r="J34" s="155">
        <f>ROUND(((SUM(BF133:BF364))*I34),  2)</f>
        <v>0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41" t="s">
        <v>47</v>
      </c>
      <c r="F35" s="155">
        <f>ROUND((SUM(BG133:BG364)),  2)</f>
        <v>0</v>
      </c>
      <c r="G35" s="39"/>
      <c r="H35" s="39"/>
      <c r="I35" s="156">
        <v>0.20999999999999999</v>
      </c>
      <c r="J35" s="155">
        <f>0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41" t="s">
        <v>48</v>
      </c>
      <c r="F36" s="155">
        <f>ROUND((SUM(BH133:BH364)),  2)</f>
        <v>0</v>
      </c>
      <c r="G36" s="39"/>
      <c r="H36" s="39"/>
      <c r="I36" s="156">
        <v>0.12</v>
      </c>
      <c r="J36" s="155">
        <f>0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1" t="s">
        <v>49</v>
      </c>
      <c r="F37" s="155">
        <f>ROUND((SUM(BI133:BI364)),  2)</f>
        <v>0</v>
      </c>
      <c r="G37" s="39"/>
      <c r="H37" s="39"/>
      <c r="I37" s="156">
        <v>0</v>
      </c>
      <c r="J37" s="155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7"/>
      <c r="D39" s="158" t="s">
        <v>50</v>
      </c>
      <c r="E39" s="159"/>
      <c r="F39" s="159"/>
      <c r="G39" s="160" t="s">
        <v>51</v>
      </c>
      <c r="H39" s="161" t="s">
        <v>52</v>
      </c>
      <c r="I39" s="159"/>
      <c r="J39" s="162">
        <f>SUM(J30:J37)</f>
        <v>0</v>
      </c>
      <c r="K39" s="163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64" t="s">
        <v>53</v>
      </c>
      <c r="E50" s="165"/>
      <c r="F50" s="165"/>
      <c r="G50" s="164" t="s">
        <v>54</v>
      </c>
      <c r="H50" s="165"/>
      <c r="I50" s="165"/>
      <c r="J50" s="165"/>
      <c r="K50" s="165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66" t="s">
        <v>55</v>
      </c>
      <c r="E61" s="167"/>
      <c r="F61" s="168" t="s">
        <v>56</v>
      </c>
      <c r="G61" s="166" t="s">
        <v>55</v>
      </c>
      <c r="H61" s="167"/>
      <c r="I61" s="167"/>
      <c r="J61" s="169" t="s">
        <v>56</v>
      </c>
      <c r="K61" s="167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64" t="s">
        <v>57</v>
      </c>
      <c r="E65" s="170"/>
      <c r="F65" s="170"/>
      <c r="G65" s="164" t="s">
        <v>58</v>
      </c>
      <c r="H65" s="170"/>
      <c r="I65" s="170"/>
      <c r="J65" s="170"/>
      <c r="K65" s="170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66" t="s">
        <v>55</v>
      </c>
      <c r="E76" s="167"/>
      <c r="F76" s="168" t="s">
        <v>56</v>
      </c>
      <c r="G76" s="166" t="s">
        <v>55</v>
      </c>
      <c r="H76" s="167"/>
      <c r="I76" s="167"/>
      <c r="J76" s="169" t="s">
        <v>56</v>
      </c>
      <c r="K76" s="167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71"/>
      <c r="C77" s="172"/>
      <c r="D77" s="172"/>
      <c r="E77" s="172"/>
      <c r="F77" s="172"/>
      <c r="G77" s="172"/>
      <c r="H77" s="172"/>
      <c r="I77" s="172"/>
      <c r="J77" s="172"/>
      <c r="K77" s="172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73"/>
      <c r="C81" s="174"/>
      <c r="D81" s="174"/>
      <c r="E81" s="174"/>
      <c r="F81" s="174"/>
      <c r="G81" s="174"/>
      <c r="H81" s="174"/>
      <c r="I81" s="174"/>
      <c r="J81" s="174"/>
      <c r="K81" s="174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133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26.25" customHeight="1">
      <c r="A85" s="39"/>
      <c r="B85" s="40"/>
      <c r="C85" s="41"/>
      <c r="D85" s="41"/>
      <c r="E85" s="175" t="str">
        <f>E7</f>
        <v>Rekonstrukce Denního stacionáře psychiatrického oddělení, KZ, a.s. – Nemocnice Most, o.z.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2" customHeight="1">
      <c r="A86" s="39"/>
      <c r="B86" s="40"/>
      <c r="C86" s="33" t="s">
        <v>131</v>
      </c>
      <c r="D86" s="41"/>
      <c r="E86" s="41"/>
      <c r="F86" s="41"/>
      <c r="G86" s="41"/>
      <c r="H86" s="41"/>
      <c r="I86" s="41"/>
      <c r="J86" s="41"/>
      <c r="K86" s="41"/>
      <c r="L86" s="64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6.5" customHeight="1">
      <c r="A87" s="39"/>
      <c r="B87" s="40"/>
      <c r="C87" s="41"/>
      <c r="D87" s="41"/>
      <c r="E87" s="77" t="str">
        <f>E9</f>
        <v>105 - Šatna a denní místnost klientů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2" customHeight="1">
      <c r="A89" s="39"/>
      <c r="B89" s="40"/>
      <c r="C89" s="33" t="s">
        <v>20</v>
      </c>
      <c r="D89" s="41"/>
      <c r="E89" s="41"/>
      <c r="F89" s="28" t="str">
        <f>F12</f>
        <v>J. E. Purkyně 270, 434 64 Most</v>
      </c>
      <c r="G89" s="41"/>
      <c r="H89" s="41"/>
      <c r="I89" s="33" t="s">
        <v>22</v>
      </c>
      <c r="J89" s="80" t="str">
        <f>IF(J12="","",J12)</f>
        <v>2. 6. 2025</v>
      </c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5.15" customHeight="1">
      <c r="A91" s="39"/>
      <c r="B91" s="40"/>
      <c r="C91" s="33" t="s">
        <v>24</v>
      </c>
      <c r="D91" s="41"/>
      <c r="E91" s="41"/>
      <c r="F91" s="28" t="str">
        <f>E15</f>
        <v>Krajská zdravotní, a.s.</v>
      </c>
      <c r="G91" s="41"/>
      <c r="H91" s="41"/>
      <c r="I91" s="33" t="s">
        <v>32</v>
      </c>
      <c r="J91" s="37" t="str">
        <f>E21</f>
        <v>MOSTIKA s.r.o.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25.65" customHeight="1">
      <c r="A92" s="39"/>
      <c r="B92" s="40"/>
      <c r="C92" s="33" t="s">
        <v>30</v>
      </c>
      <c r="D92" s="41"/>
      <c r="E92" s="41"/>
      <c r="F92" s="28" t="str">
        <f>IF(E18="","",E18)</f>
        <v>Vyplň údaj</v>
      </c>
      <c r="G92" s="41"/>
      <c r="H92" s="41"/>
      <c r="I92" s="33" t="s">
        <v>37</v>
      </c>
      <c r="J92" s="37" t="str">
        <f>E24</f>
        <v>Ing. arch. Luboš Polanský</v>
      </c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0.32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29.28" customHeight="1">
      <c r="A94" s="39"/>
      <c r="B94" s="40"/>
      <c r="C94" s="176" t="s">
        <v>134</v>
      </c>
      <c r="D94" s="177"/>
      <c r="E94" s="177"/>
      <c r="F94" s="177"/>
      <c r="G94" s="177"/>
      <c r="H94" s="177"/>
      <c r="I94" s="177"/>
      <c r="J94" s="178" t="s">
        <v>135</v>
      </c>
      <c r="K94" s="177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2.8" customHeight="1">
      <c r="A96" s="39"/>
      <c r="B96" s="40"/>
      <c r="C96" s="179" t="s">
        <v>136</v>
      </c>
      <c r="D96" s="41"/>
      <c r="E96" s="41"/>
      <c r="F96" s="41"/>
      <c r="G96" s="41"/>
      <c r="H96" s="41"/>
      <c r="I96" s="41"/>
      <c r="J96" s="111">
        <f>J133</f>
        <v>0</v>
      </c>
      <c r="K96" s="41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U96" s="18" t="s">
        <v>137</v>
      </c>
    </row>
    <row r="97" s="9" customFormat="1" ht="24.96" customHeight="1">
      <c r="A97" s="9"/>
      <c r="B97" s="180"/>
      <c r="C97" s="181"/>
      <c r="D97" s="182" t="s">
        <v>236</v>
      </c>
      <c r="E97" s="183"/>
      <c r="F97" s="183"/>
      <c r="G97" s="183"/>
      <c r="H97" s="183"/>
      <c r="I97" s="183"/>
      <c r="J97" s="184">
        <f>J134</f>
        <v>0</v>
      </c>
      <c r="K97" s="181"/>
      <c r="L97" s="185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6"/>
      <c r="C98" s="187"/>
      <c r="D98" s="188" t="s">
        <v>1752</v>
      </c>
      <c r="E98" s="189"/>
      <c r="F98" s="189"/>
      <c r="G98" s="189"/>
      <c r="H98" s="189"/>
      <c r="I98" s="189"/>
      <c r="J98" s="190">
        <f>J135</f>
        <v>0</v>
      </c>
      <c r="K98" s="187"/>
      <c r="L98" s="191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6"/>
      <c r="C99" s="187"/>
      <c r="D99" s="188" t="s">
        <v>237</v>
      </c>
      <c r="E99" s="189"/>
      <c r="F99" s="189"/>
      <c r="G99" s="189"/>
      <c r="H99" s="189"/>
      <c r="I99" s="189"/>
      <c r="J99" s="190">
        <f>J144</f>
        <v>0</v>
      </c>
      <c r="K99" s="187"/>
      <c r="L99" s="191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6"/>
      <c r="C100" s="187"/>
      <c r="D100" s="188" t="s">
        <v>238</v>
      </c>
      <c r="E100" s="189"/>
      <c r="F100" s="189"/>
      <c r="G100" s="189"/>
      <c r="H100" s="189"/>
      <c r="I100" s="189"/>
      <c r="J100" s="190">
        <f>J158</f>
        <v>0</v>
      </c>
      <c r="K100" s="187"/>
      <c r="L100" s="191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6"/>
      <c r="C101" s="187"/>
      <c r="D101" s="188" t="s">
        <v>239</v>
      </c>
      <c r="E101" s="189"/>
      <c r="F101" s="189"/>
      <c r="G101" s="189"/>
      <c r="H101" s="189"/>
      <c r="I101" s="189"/>
      <c r="J101" s="190">
        <f>J169</f>
        <v>0</v>
      </c>
      <c r="K101" s="187"/>
      <c r="L101" s="191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86"/>
      <c r="C102" s="187"/>
      <c r="D102" s="188" t="s">
        <v>411</v>
      </c>
      <c r="E102" s="189"/>
      <c r="F102" s="189"/>
      <c r="G102" s="189"/>
      <c r="H102" s="189"/>
      <c r="I102" s="189"/>
      <c r="J102" s="190">
        <f>J179</f>
        <v>0</v>
      </c>
      <c r="K102" s="187"/>
      <c r="L102" s="191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9" customFormat="1" ht="24.96" customHeight="1">
      <c r="A103" s="9"/>
      <c r="B103" s="180"/>
      <c r="C103" s="181"/>
      <c r="D103" s="182" t="s">
        <v>240</v>
      </c>
      <c r="E103" s="183"/>
      <c r="F103" s="183"/>
      <c r="G103" s="183"/>
      <c r="H103" s="183"/>
      <c r="I103" s="183"/>
      <c r="J103" s="184">
        <f>J182</f>
        <v>0</v>
      </c>
      <c r="K103" s="181"/>
      <c r="L103" s="185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</row>
    <row r="104" s="10" customFormat="1" ht="19.92" customHeight="1">
      <c r="A104" s="10"/>
      <c r="B104" s="186"/>
      <c r="C104" s="187"/>
      <c r="D104" s="188" t="s">
        <v>819</v>
      </c>
      <c r="E104" s="189"/>
      <c r="F104" s="189"/>
      <c r="G104" s="189"/>
      <c r="H104" s="189"/>
      <c r="I104" s="189"/>
      <c r="J104" s="190">
        <f>J183</f>
        <v>0</v>
      </c>
      <c r="K104" s="187"/>
      <c r="L104" s="191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86"/>
      <c r="C105" s="187"/>
      <c r="D105" s="188" t="s">
        <v>820</v>
      </c>
      <c r="E105" s="189"/>
      <c r="F105" s="189"/>
      <c r="G105" s="189"/>
      <c r="H105" s="189"/>
      <c r="I105" s="189"/>
      <c r="J105" s="190">
        <f>J192</f>
        <v>0</v>
      </c>
      <c r="K105" s="187"/>
      <c r="L105" s="191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86"/>
      <c r="C106" s="187"/>
      <c r="D106" s="188" t="s">
        <v>821</v>
      </c>
      <c r="E106" s="189"/>
      <c r="F106" s="189"/>
      <c r="G106" s="189"/>
      <c r="H106" s="189"/>
      <c r="I106" s="189"/>
      <c r="J106" s="190">
        <f>J203</f>
        <v>0</v>
      </c>
      <c r="K106" s="187"/>
      <c r="L106" s="191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186"/>
      <c r="C107" s="187"/>
      <c r="D107" s="188" t="s">
        <v>822</v>
      </c>
      <c r="E107" s="189"/>
      <c r="F107" s="189"/>
      <c r="G107" s="189"/>
      <c r="H107" s="189"/>
      <c r="I107" s="189"/>
      <c r="J107" s="190">
        <f>J220</f>
        <v>0</v>
      </c>
      <c r="K107" s="187"/>
      <c r="L107" s="191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10" customFormat="1" ht="19.92" customHeight="1">
      <c r="A108" s="10"/>
      <c r="B108" s="186"/>
      <c r="C108" s="187"/>
      <c r="D108" s="188" t="s">
        <v>823</v>
      </c>
      <c r="E108" s="189"/>
      <c r="F108" s="189"/>
      <c r="G108" s="189"/>
      <c r="H108" s="189"/>
      <c r="I108" s="189"/>
      <c r="J108" s="190">
        <f>J226</f>
        <v>0</v>
      </c>
      <c r="K108" s="187"/>
      <c r="L108" s="191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10" customFormat="1" ht="19.92" customHeight="1">
      <c r="A109" s="10"/>
      <c r="B109" s="186"/>
      <c r="C109" s="187"/>
      <c r="D109" s="188" t="s">
        <v>824</v>
      </c>
      <c r="E109" s="189"/>
      <c r="F109" s="189"/>
      <c r="G109" s="189"/>
      <c r="H109" s="189"/>
      <c r="I109" s="189"/>
      <c r="J109" s="190">
        <f>J244</f>
        <v>0</v>
      </c>
      <c r="K109" s="187"/>
      <c r="L109" s="191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10" customFormat="1" ht="19.92" customHeight="1">
      <c r="A110" s="10"/>
      <c r="B110" s="186"/>
      <c r="C110" s="187"/>
      <c r="D110" s="188" t="s">
        <v>825</v>
      </c>
      <c r="E110" s="189"/>
      <c r="F110" s="189"/>
      <c r="G110" s="189"/>
      <c r="H110" s="189"/>
      <c r="I110" s="189"/>
      <c r="J110" s="190">
        <f>J281</f>
        <v>0</v>
      </c>
      <c r="K110" s="187"/>
      <c r="L110" s="191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</row>
    <row r="111" s="10" customFormat="1" ht="19.92" customHeight="1">
      <c r="A111" s="10"/>
      <c r="B111" s="186"/>
      <c r="C111" s="187"/>
      <c r="D111" s="188" t="s">
        <v>242</v>
      </c>
      <c r="E111" s="189"/>
      <c r="F111" s="189"/>
      <c r="G111" s="189"/>
      <c r="H111" s="189"/>
      <c r="I111" s="189"/>
      <c r="J111" s="190">
        <f>J316</f>
        <v>0</v>
      </c>
      <c r="K111" s="187"/>
      <c r="L111" s="191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</row>
    <row r="112" s="10" customFormat="1" ht="19.92" customHeight="1">
      <c r="A112" s="10"/>
      <c r="B112" s="186"/>
      <c r="C112" s="187"/>
      <c r="D112" s="188" t="s">
        <v>826</v>
      </c>
      <c r="E112" s="189"/>
      <c r="F112" s="189"/>
      <c r="G112" s="189"/>
      <c r="H112" s="189"/>
      <c r="I112" s="189"/>
      <c r="J112" s="190">
        <f>J324</f>
        <v>0</v>
      </c>
      <c r="K112" s="187"/>
      <c r="L112" s="191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</row>
    <row r="113" s="9" customFormat="1" ht="24.96" customHeight="1">
      <c r="A113" s="9"/>
      <c r="B113" s="180"/>
      <c r="C113" s="181"/>
      <c r="D113" s="182" t="s">
        <v>417</v>
      </c>
      <c r="E113" s="183"/>
      <c r="F113" s="183"/>
      <c r="G113" s="183"/>
      <c r="H113" s="183"/>
      <c r="I113" s="183"/>
      <c r="J113" s="184">
        <f>J360</f>
        <v>0</v>
      </c>
      <c r="K113" s="181"/>
      <c r="L113" s="185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</row>
    <row r="114" s="2" customFormat="1" ht="21.84" customHeight="1">
      <c r="A114" s="39"/>
      <c r="B114" s="40"/>
      <c r="C114" s="41"/>
      <c r="D114" s="41"/>
      <c r="E114" s="41"/>
      <c r="F114" s="41"/>
      <c r="G114" s="41"/>
      <c r="H114" s="41"/>
      <c r="I114" s="41"/>
      <c r="J114" s="41"/>
      <c r="K114" s="41"/>
      <c r="L114" s="64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2" customFormat="1" ht="6.96" customHeight="1">
      <c r="A115" s="39"/>
      <c r="B115" s="67"/>
      <c r="C115" s="68"/>
      <c r="D115" s="68"/>
      <c r="E115" s="68"/>
      <c r="F115" s="68"/>
      <c r="G115" s="68"/>
      <c r="H115" s="68"/>
      <c r="I115" s="68"/>
      <c r="J115" s="68"/>
      <c r="K115" s="68"/>
      <c r="L115" s="64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9" s="2" customFormat="1" ht="6.96" customHeight="1">
      <c r="A119" s="39"/>
      <c r="B119" s="69"/>
      <c r="C119" s="70"/>
      <c r="D119" s="70"/>
      <c r="E119" s="70"/>
      <c r="F119" s="70"/>
      <c r="G119" s="70"/>
      <c r="H119" s="70"/>
      <c r="I119" s="70"/>
      <c r="J119" s="70"/>
      <c r="K119" s="70"/>
      <c r="L119" s="64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2" customFormat="1" ht="24.96" customHeight="1">
      <c r="A120" s="39"/>
      <c r="B120" s="40"/>
      <c r="C120" s="24" t="s">
        <v>145</v>
      </c>
      <c r="D120" s="41"/>
      <c r="E120" s="41"/>
      <c r="F120" s="41"/>
      <c r="G120" s="41"/>
      <c r="H120" s="41"/>
      <c r="I120" s="41"/>
      <c r="J120" s="41"/>
      <c r="K120" s="41"/>
      <c r="L120" s="64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s="2" customFormat="1" ht="6.96" customHeight="1">
      <c r="A121" s="39"/>
      <c r="B121" s="40"/>
      <c r="C121" s="41"/>
      <c r="D121" s="41"/>
      <c r="E121" s="41"/>
      <c r="F121" s="41"/>
      <c r="G121" s="41"/>
      <c r="H121" s="41"/>
      <c r="I121" s="41"/>
      <c r="J121" s="41"/>
      <c r="K121" s="41"/>
      <c r="L121" s="64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</row>
    <row r="122" s="2" customFormat="1" ht="12" customHeight="1">
      <c r="A122" s="39"/>
      <c r="B122" s="40"/>
      <c r="C122" s="33" t="s">
        <v>16</v>
      </c>
      <c r="D122" s="41"/>
      <c r="E122" s="41"/>
      <c r="F122" s="41"/>
      <c r="G122" s="41"/>
      <c r="H122" s="41"/>
      <c r="I122" s="41"/>
      <c r="J122" s="41"/>
      <c r="K122" s="41"/>
      <c r="L122" s="64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</row>
    <row r="123" s="2" customFormat="1" ht="26.25" customHeight="1">
      <c r="A123" s="39"/>
      <c r="B123" s="40"/>
      <c r="C123" s="41"/>
      <c r="D123" s="41"/>
      <c r="E123" s="175" t="str">
        <f>E7</f>
        <v>Rekonstrukce Denního stacionáře psychiatrického oddělení, KZ, a.s. – Nemocnice Most, o.z.</v>
      </c>
      <c r="F123" s="33"/>
      <c r="G123" s="33"/>
      <c r="H123" s="33"/>
      <c r="I123" s="41"/>
      <c r="J123" s="41"/>
      <c r="K123" s="41"/>
      <c r="L123" s="64"/>
      <c r="S123" s="39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</row>
    <row r="124" s="2" customFormat="1" ht="12" customHeight="1">
      <c r="A124" s="39"/>
      <c r="B124" s="40"/>
      <c r="C124" s="33" t="s">
        <v>131</v>
      </c>
      <c r="D124" s="41"/>
      <c r="E124" s="41"/>
      <c r="F124" s="41"/>
      <c r="G124" s="41"/>
      <c r="H124" s="41"/>
      <c r="I124" s="41"/>
      <c r="J124" s="41"/>
      <c r="K124" s="41"/>
      <c r="L124" s="64"/>
      <c r="S124" s="39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</row>
    <row r="125" s="2" customFormat="1" ht="16.5" customHeight="1">
      <c r="A125" s="39"/>
      <c r="B125" s="40"/>
      <c r="C125" s="41"/>
      <c r="D125" s="41"/>
      <c r="E125" s="77" t="str">
        <f>E9</f>
        <v>105 - Šatna a denní místnost klientů</v>
      </c>
      <c r="F125" s="41"/>
      <c r="G125" s="41"/>
      <c r="H125" s="41"/>
      <c r="I125" s="41"/>
      <c r="J125" s="41"/>
      <c r="K125" s="41"/>
      <c r="L125" s="64"/>
      <c r="S125" s="39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</row>
    <row r="126" s="2" customFormat="1" ht="6.96" customHeight="1">
      <c r="A126" s="39"/>
      <c r="B126" s="40"/>
      <c r="C126" s="41"/>
      <c r="D126" s="41"/>
      <c r="E126" s="41"/>
      <c r="F126" s="41"/>
      <c r="G126" s="41"/>
      <c r="H126" s="41"/>
      <c r="I126" s="41"/>
      <c r="J126" s="41"/>
      <c r="K126" s="41"/>
      <c r="L126" s="64"/>
      <c r="S126" s="39"/>
      <c r="T126" s="39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</row>
    <row r="127" s="2" customFormat="1" ht="12" customHeight="1">
      <c r="A127" s="39"/>
      <c r="B127" s="40"/>
      <c r="C127" s="33" t="s">
        <v>20</v>
      </c>
      <c r="D127" s="41"/>
      <c r="E127" s="41"/>
      <c r="F127" s="28" t="str">
        <f>F12</f>
        <v>J. E. Purkyně 270, 434 64 Most</v>
      </c>
      <c r="G127" s="41"/>
      <c r="H127" s="41"/>
      <c r="I127" s="33" t="s">
        <v>22</v>
      </c>
      <c r="J127" s="80" t="str">
        <f>IF(J12="","",J12)</f>
        <v>2. 6. 2025</v>
      </c>
      <c r="K127" s="41"/>
      <c r="L127" s="64"/>
      <c r="S127" s="39"/>
      <c r="T127" s="39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</row>
    <row r="128" s="2" customFormat="1" ht="6.96" customHeight="1">
      <c r="A128" s="39"/>
      <c r="B128" s="40"/>
      <c r="C128" s="41"/>
      <c r="D128" s="41"/>
      <c r="E128" s="41"/>
      <c r="F128" s="41"/>
      <c r="G128" s="41"/>
      <c r="H128" s="41"/>
      <c r="I128" s="41"/>
      <c r="J128" s="41"/>
      <c r="K128" s="41"/>
      <c r="L128" s="64"/>
      <c r="S128" s="39"/>
      <c r="T128" s="39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</row>
    <row r="129" s="2" customFormat="1" ht="15.15" customHeight="1">
      <c r="A129" s="39"/>
      <c r="B129" s="40"/>
      <c r="C129" s="33" t="s">
        <v>24</v>
      </c>
      <c r="D129" s="41"/>
      <c r="E129" s="41"/>
      <c r="F129" s="28" t="str">
        <f>E15</f>
        <v>Krajská zdravotní, a.s.</v>
      </c>
      <c r="G129" s="41"/>
      <c r="H129" s="41"/>
      <c r="I129" s="33" t="s">
        <v>32</v>
      </c>
      <c r="J129" s="37" t="str">
        <f>E21</f>
        <v>MOSTIKA s.r.o.</v>
      </c>
      <c r="K129" s="41"/>
      <c r="L129" s="64"/>
      <c r="S129" s="39"/>
      <c r="T129" s="39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</row>
    <row r="130" s="2" customFormat="1" ht="25.65" customHeight="1">
      <c r="A130" s="39"/>
      <c r="B130" s="40"/>
      <c r="C130" s="33" t="s">
        <v>30</v>
      </c>
      <c r="D130" s="41"/>
      <c r="E130" s="41"/>
      <c r="F130" s="28" t="str">
        <f>IF(E18="","",E18)</f>
        <v>Vyplň údaj</v>
      </c>
      <c r="G130" s="41"/>
      <c r="H130" s="41"/>
      <c r="I130" s="33" t="s">
        <v>37</v>
      </c>
      <c r="J130" s="37" t="str">
        <f>E24</f>
        <v>Ing. arch. Luboš Polanský</v>
      </c>
      <c r="K130" s="41"/>
      <c r="L130" s="64"/>
      <c r="S130" s="39"/>
      <c r="T130" s="39"/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</row>
    <row r="131" s="2" customFormat="1" ht="10.32" customHeight="1">
      <c r="A131" s="39"/>
      <c r="B131" s="40"/>
      <c r="C131" s="41"/>
      <c r="D131" s="41"/>
      <c r="E131" s="41"/>
      <c r="F131" s="41"/>
      <c r="G131" s="41"/>
      <c r="H131" s="41"/>
      <c r="I131" s="41"/>
      <c r="J131" s="41"/>
      <c r="K131" s="41"/>
      <c r="L131" s="64"/>
      <c r="S131" s="39"/>
      <c r="T131" s="39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</row>
    <row r="132" s="11" customFormat="1" ht="29.28" customHeight="1">
      <c r="A132" s="192"/>
      <c r="B132" s="193"/>
      <c r="C132" s="194" t="s">
        <v>146</v>
      </c>
      <c r="D132" s="195" t="s">
        <v>65</v>
      </c>
      <c r="E132" s="195" t="s">
        <v>61</v>
      </c>
      <c r="F132" s="195" t="s">
        <v>62</v>
      </c>
      <c r="G132" s="195" t="s">
        <v>147</v>
      </c>
      <c r="H132" s="195" t="s">
        <v>148</v>
      </c>
      <c r="I132" s="195" t="s">
        <v>149</v>
      </c>
      <c r="J132" s="195" t="s">
        <v>135</v>
      </c>
      <c r="K132" s="196" t="s">
        <v>150</v>
      </c>
      <c r="L132" s="197"/>
      <c r="M132" s="101" t="s">
        <v>1</v>
      </c>
      <c r="N132" s="102" t="s">
        <v>44</v>
      </c>
      <c r="O132" s="102" t="s">
        <v>151</v>
      </c>
      <c r="P132" s="102" t="s">
        <v>152</v>
      </c>
      <c r="Q132" s="102" t="s">
        <v>153</v>
      </c>
      <c r="R132" s="102" t="s">
        <v>154</v>
      </c>
      <c r="S132" s="102" t="s">
        <v>155</v>
      </c>
      <c r="T132" s="103" t="s">
        <v>156</v>
      </c>
      <c r="U132" s="192"/>
      <c r="V132" s="192"/>
      <c r="W132" s="192"/>
      <c r="X132" s="192"/>
      <c r="Y132" s="192"/>
      <c r="Z132" s="192"/>
      <c r="AA132" s="192"/>
      <c r="AB132" s="192"/>
      <c r="AC132" s="192"/>
      <c r="AD132" s="192"/>
      <c r="AE132" s="192"/>
    </row>
    <row r="133" s="2" customFormat="1" ht="22.8" customHeight="1">
      <c r="A133" s="39"/>
      <c r="B133" s="40"/>
      <c r="C133" s="108" t="s">
        <v>157</v>
      </c>
      <c r="D133" s="41"/>
      <c r="E133" s="41"/>
      <c r="F133" s="41"/>
      <c r="G133" s="41"/>
      <c r="H133" s="41"/>
      <c r="I133" s="41"/>
      <c r="J133" s="198">
        <f>BK133</f>
        <v>0</v>
      </c>
      <c r="K133" s="41"/>
      <c r="L133" s="45"/>
      <c r="M133" s="104"/>
      <c r="N133" s="199"/>
      <c r="O133" s="105"/>
      <c r="P133" s="200">
        <f>P134+P182+P360</f>
        <v>0</v>
      </c>
      <c r="Q133" s="105"/>
      <c r="R133" s="200">
        <f>R134+R182+R360</f>
        <v>2.24201739</v>
      </c>
      <c r="S133" s="105"/>
      <c r="T133" s="201">
        <f>T134+T182+T360</f>
        <v>0.60685069999999985</v>
      </c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T133" s="18" t="s">
        <v>79</v>
      </c>
      <c r="AU133" s="18" t="s">
        <v>137</v>
      </c>
      <c r="BK133" s="202">
        <f>BK134+BK182+BK360</f>
        <v>0</v>
      </c>
    </row>
    <row r="134" s="12" customFormat="1" ht="25.92" customHeight="1">
      <c r="A134" s="12"/>
      <c r="B134" s="203"/>
      <c r="C134" s="204"/>
      <c r="D134" s="205" t="s">
        <v>79</v>
      </c>
      <c r="E134" s="206" t="s">
        <v>243</v>
      </c>
      <c r="F134" s="206" t="s">
        <v>244</v>
      </c>
      <c r="G134" s="204"/>
      <c r="H134" s="204"/>
      <c r="I134" s="207"/>
      <c r="J134" s="208">
        <f>BK134</f>
        <v>0</v>
      </c>
      <c r="K134" s="204"/>
      <c r="L134" s="209"/>
      <c r="M134" s="210"/>
      <c r="N134" s="211"/>
      <c r="O134" s="211"/>
      <c r="P134" s="212">
        <f>P135+P144+P158+P169+P179</f>
        <v>0</v>
      </c>
      <c r="Q134" s="211"/>
      <c r="R134" s="212">
        <f>R135+R144+R158+R169+R179</f>
        <v>0.54685400000000006</v>
      </c>
      <c r="S134" s="211"/>
      <c r="T134" s="213">
        <f>T135+T144+T158+T169+T179</f>
        <v>0.070199999999999985</v>
      </c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R134" s="214" t="s">
        <v>88</v>
      </c>
      <c r="AT134" s="215" t="s">
        <v>79</v>
      </c>
      <c r="AU134" s="215" t="s">
        <v>80</v>
      </c>
      <c r="AY134" s="214" t="s">
        <v>161</v>
      </c>
      <c r="BK134" s="216">
        <f>BK135+BK144+BK158+BK169+BK179</f>
        <v>0</v>
      </c>
    </row>
    <row r="135" s="12" customFormat="1" ht="22.8" customHeight="1">
      <c r="A135" s="12"/>
      <c r="B135" s="203"/>
      <c r="C135" s="204"/>
      <c r="D135" s="205" t="s">
        <v>79</v>
      </c>
      <c r="E135" s="217" t="s">
        <v>177</v>
      </c>
      <c r="F135" s="217" t="s">
        <v>1753</v>
      </c>
      <c r="G135" s="204"/>
      <c r="H135" s="204"/>
      <c r="I135" s="207"/>
      <c r="J135" s="218">
        <f>BK135</f>
        <v>0</v>
      </c>
      <c r="K135" s="204"/>
      <c r="L135" s="209"/>
      <c r="M135" s="210"/>
      <c r="N135" s="211"/>
      <c r="O135" s="211"/>
      <c r="P135" s="212">
        <f>SUM(P136:P143)</f>
        <v>0</v>
      </c>
      <c r="Q135" s="211"/>
      <c r="R135" s="212">
        <f>SUM(R136:R143)</f>
        <v>0.266656</v>
      </c>
      <c r="S135" s="211"/>
      <c r="T135" s="213">
        <f>SUM(T136:T143)</f>
        <v>0</v>
      </c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R135" s="214" t="s">
        <v>88</v>
      </c>
      <c r="AT135" s="215" t="s">
        <v>79</v>
      </c>
      <c r="AU135" s="215" t="s">
        <v>88</v>
      </c>
      <c r="AY135" s="214" t="s">
        <v>161</v>
      </c>
      <c r="BK135" s="216">
        <f>SUM(BK136:BK143)</f>
        <v>0</v>
      </c>
    </row>
    <row r="136" s="2" customFormat="1" ht="33" customHeight="1">
      <c r="A136" s="39"/>
      <c r="B136" s="40"/>
      <c r="C136" s="219" t="s">
        <v>88</v>
      </c>
      <c r="D136" s="219" t="s">
        <v>164</v>
      </c>
      <c r="E136" s="220" t="s">
        <v>1754</v>
      </c>
      <c r="F136" s="221" t="s">
        <v>1755</v>
      </c>
      <c r="G136" s="222" t="s">
        <v>256</v>
      </c>
      <c r="H136" s="223">
        <v>2</v>
      </c>
      <c r="I136" s="224"/>
      <c r="J136" s="225">
        <f>ROUND(I136*H136,2)</f>
        <v>0</v>
      </c>
      <c r="K136" s="221" t="s">
        <v>168</v>
      </c>
      <c r="L136" s="45"/>
      <c r="M136" s="226" t="s">
        <v>1</v>
      </c>
      <c r="N136" s="227" t="s">
        <v>45</v>
      </c>
      <c r="O136" s="92"/>
      <c r="P136" s="228">
        <f>O136*H136</f>
        <v>0</v>
      </c>
      <c r="Q136" s="228">
        <v>0.026280000000000001</v>
      </c>
      <c r="R136" s="228">
        <f>Q136*H136</f>
        <v>0.052560000000000003</v>
      </c>
      <c r="S136" s="228">
        <v>0</v>
      </c>
      <c r="T136" s="229">
        <f>S136*H136</f>
        <v>0</v>
      </c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R136" s="230" t="s">
        <v>184</v>
      </c>
      <c r="AT136" s="230" t="s">
        <v>164</v>
      </c>
      <c r="AU136" s="230" t="s">
        <v>90</v>
      </c>
      <c r="AY136" s="18" t="s">
        <v>161</v>
      </c>
      <c r="BE136" s="231">
        <f>IF(N136="základní",J136,0)</f>
        <v>0</v>
      </c>
      <c r="BF136" s="231">
        <f>IF(N136="snížená",J136,0)</f>
        <v>0</v>
      </c>
      <c r="BG136" s="231">
        <f>IF(N136="zákl. přenesená",J136,0)</f>
        <v>0</v>
      </c>
      <c r="BH136" s="231">
        <f>IF(N136="sníž. přenesená",J136,0)</f>
        <v>0</v>
      </c>
      <c r="BI136" s="231">
        <f>IF(N136="nulová",J136,0)</f>
        <v>0</v>
      </c>
      <c r="BJ136" s="18" t="s">
        <v>88</v>
      </c>
      <c r="BK136" s="231">
        <f>ROUND(I136*H136,2)</f>
        <v>0</v>
      </c>
      <c r="BL136" s="18" t="s">
        <v>184</v>
      </c>
      <c r="BM136" s="230" t="s">
        <v>1756</v>
      </c>
    </row>
    <row r="137" s="2" customFormat="1" ht="24.15" customHeight="1">
      <c r="A137" s="39"/>
      <c r="B137" s="40"/>
      <c r="C137" s="219" t="s">
        <v>90</v>
      </c>
      <c r="D137" s="219" t="s">
        <v>164</v>
      </c>
      <c r="E137" s="220" t="s">
        <v>1757</v>
      </c>
      <c r="F137" s="221" t="s">
        <v>1758</v>
      </c>
      <c r="G137" s="222" t="s">
        <v>248</v>
      </c>
      <c r="H137" s="223">
        <v>3.4500000000000002</v>
      </c>
      <c r="I137" s="224"/>
      <c r="J137" s="225">
        <f>ROUND(I137*H137,2)</f>
        <v>0</v>
      </c>
      <c r="K137" s="221" t="s">
        <v>168</v>
      </c>
      <c r="L137" s="45"/>
      <c r="M137" s="226" t="s">
        <v>1</v>
      </c>
      <c r="N137" s="227" t="s">
        <v>45</v>
      </c>
      <c r="O137" s="92"/>
      <c r="P137" s="228">
        <f>O137*H137</f>
        <v>0</v>
      </c>
      <c r="Q137" s="228">
        <v>0.061719999999999997</v>
      </c>
      <c r="R137" s="228">
        <f>Q137*H137</f>
        <v>0.21293400000000001</v>
      </c>
      <c r="S137" s="228">
        <v>0</v>
      </c>
      <c r="T137" s="229">
        <f>S137*H137</f>
        <v>0</v>
      </c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R137" s="230" t="s">
        <v>184</v>
      </c>
      <c r="AT137" s="230" t="s">
        <v>164</v>
      </c>
      <c r="AU137" s="230" t="s">
        <v>90</v>
      </c>
      <c r="AY137" s="18" t="s">
        <v>161</v>
      </c>
      <c r="BE137" s="231">
        <f>IF(N137="základní",J137,0)</f>
        <v>0</v>
      </c>
      <c r="BF137" s="231">
        <f>IF(N137="snížená",J137,0)</f>
        <v>0</v>
      </c>
      <c r="BG137" s="231">
        <f>IF(N137="zákl. přenesená",J137,0)</f>
        <v>0</v>
      </c>
      <c r="BH137" s="231">
        <f>IF(N137="sníž. přenesená",J137,0)</f>
        <v>0</v>
      </c>
      <c r="BI137" s="231">
        <f>IF(N137="nulová",J137,0)</f>
        <v>0</v>
      </c>
      <c r="BJ137" s="18" t="s">
        <v>88</v>
      </c>
      <c r="BK137" s="231">
        <f>ROUND(I137*H137,2)</f>
        <v>0</v>
      </c>
      <c r="BL137" s="18" t="s">
        <v>184</v>
      </c>
      <c r="BM137" s="230" t="s">
        <v>1759</v>
      </c>
    </row>
    <row r="138" s="13" customFormat="1">
      <c r="A138" s="13"/>
      <c r="B138" s="241"/>
      <c r="C138" s="242"/>
      <c r="D138" s="232" t="s">
        <v>250</v>
      </c>
      <c r="E138" s="243" t="s">
        <v>1</v>
      </c>
      <c r="F138" s="244" t="s">
        <v>1760</v>
      </c>
      <c r="G138" s="242"/>
      <c r="H138" s="245">
        <v>3.4500000000000002</v>
      </c>
      <c r="I138" s="246"/>
      <c r="J138" s="242"/>
      <c r="K138" s="242"/>
      <c r="L138" s="247"/>
      <c r="M138" s="248"/>
      <c r="N138" s="249"/>
      <c r="O138" s="249"/>
      <c r="P138" s="249"/>
      <c r="Q138" s="249"/>
      <c r="R138" s="249"/>
      <c r="S138" s="249"/>
      <c r="T138" s="250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51" t="s">
        <v>250</v>
      </c>
      <c r="AU138" s="251" t="s">
        <v>90</v>
      </c>
      <c r="AV138" s="13" t="s">
        <v>90</v>
      </c>
      <c r="AW138" s="13" t="s">
        <v>36</v>
      </c>
      <c r="AX138" s="13" t="s">
        <v>80</v>
      </c>
      <c r="AY138" s="251" t="s">
        <v>161</v>
      </c>
    </row>
    <row r="139" s="14" customFormat="1">
      <c r="A139" s="14"/>
      <c r="B139" s="252"/>
      <c r="C139" s="253"/>
      <c r="D139" s="232" t="s">
        <v>250</v>
      </c>
      <c r="E139" s="254" t="s">
        <v>1</v>
      </c>
      <c r="F139" s="255" t="s">
        <v>253</v>
      </c>
      <c r="G139" s="253"/>
      <c r="H139" s="256">
        <v>3.4500000000000002</v>
      </c>
      <c r="I139" s="257"/>
      <c r="J139" s="253"/>
      <c r="K139" s="253"/>
      <c r="L139" s="258"/>
      <c r="M139" s="259"/>
      <c r="N139" s="260"/>
      <c r="O139" s="260"/>
      <c r="P139" s="260"/>
      <c r="Q139" s="260"/>
      <c r="R139" s="260"/>
      <c r="S139" s="260"/>
      <c r="T139" s="261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T139" s="262" t="s">
        <v>250</v>
      </c>
      <c r="AU139" s="262" t="s">
        <v>90</v>
      </c>
      <c r="AV139" s="14" t="s">
        <v>184</v>
      </c>
      <c r="AW139" s="14" t="s">
        <v>36</v>
      </c>
      <c r="AX139" s="14" t="s">
        <v>88</v>
      </c>
      <c r="AY139" s="262" t="s">
        <v>161</v>
      </c>
    </row>
    <row r="140" s="2" customFormat="1" ht="24.15" customHeight="1">
      <c r="A140" s="39"/>
      <c r="B140" s="40"/>
      <c r="C140" s="219" t="s">
        <v>177</v>
      </c>
      <c r="D140" s="219" t="s">
        <v>164</v>
      </c>
      <c r="E140" s="220" t="s">
        <v>1761</v>
      </c>
      <c r="F140" s="221" t="s">
        <v>1762</v>
      </c>
      <c r="G140" s="222" t="s">
        <v>441</v>
      </c>
      <c r="H140" s="223">
        <v>8.3000000000000007</v>
      </c>
      <c r="I140" s="224"/>
      <c r="J140" s="225">
        <f>ROUND(I140*H140,2)</f>
        <v>0</v>
      </c>
      <c r="K140" s="221" t="s">
        <v>168</v>
      </c>
      <c r="L140" s="45"/>
      <c r="M140" s="226" t="s">
        <v>1</v>
      </c>
      <c r="N140" s="227" t="s">
        <v>45</v>
      </c>
      <c r="O140" s="92"/>
      <c r="P140" s="228">
        <f>O140*H140</f>
        <v>0</v>
      </c>
      <c r="Q140" s="228">
        <v>0.00013999999999999999</v>
      </c>
      <c r="R140" s="228">
        <f>Q140*H140</f>
        <v>0.0011620000000000001</v>
      </c>
      <c r="S140" s="228">
        <v>0</v>
      </c>
      <c r="T140" s="229">
        <f>S140*H140</f>
        <v>0</v>
      </c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R140" s="230" t="s">
        <v>184</v>
      </c>
      <c r="AT140" s="230" t="s">
        <v>164</v>
      </c>
      <c r="AU140" s="230" t="s">
        <v>90</v>
      </c>
      <c r="AY140" s="18" t="s">
        <v>161</v>
      </c>
      <c r="BE140" s="231">
        <f>IF(N140="základní",J140,0)</f>
        <v>0</v>
      </c>
      <c r="BF140" s="231">
        <f>IF(N140="snížená",J140,0)</f>
        <v>0</v>
      </c>
      <c r="BG140" s="231">
        <f>IF(N140="zákl. přenesená",J140,0)</f>
        <v>0</v>
      </c>
      <c r="BH140" s="231">
        <f>IF(N140="sníž. přenesená",J140,0)</f>
        <v>0</v>
      </c>
      <c r="BI140" s="231">
        <f>IF(N140="nulová",J140,0)</f>
        <v>0</v>
      </c>
      <c r="BJ140" s="18" t="s">
        <v>88</v>
      </c>
      <c r="BK140" s="231">
        <f>ROUND(I140*H140,2)</f>
        <v>0</v>
      </c>
      <c r="BL140" s="18" t="s">
        <v>184</v>
      </c>
      <c r="BM140" s="230" t="s">
        <v>1763</v>
      </c>
    </row>
    <row r="141" s="13" customFormat="1">
      <c r="A141" s="13"/>
      <c r="B141" s="241"/>
      <c r="C141" s="242"/>
      <c r="D141" s="232" t="s">
        <v>250</v>
      </c>
      <c r="E141" s="243" t="s">
        <v>1</v>
      </c>
      <c r="F141" s="244" t="s">
        <v>1764</v>
      </c>
      <c r="G141" s="242"/>
      <c r="H141" s="245">
        <v>6</v>
      </c>
      <c r="I141" s="246"/>
      <c r="J141" s="242"/>
      <c r="K141" s="242"/>
      <c r="L141" s="247"/>
      <c r="M141" s="248"/>
      <c r="N141" s="249"/>
      <c r="O141" s="249"/>
      <c r="P141" s="249"/>
      <c r="Q141" s="249"/>
      <c r="R141" s="249"/>
      <c r="S141" s="249"/>
      <c r="T141" s="250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51" t="s">
        <v>250</v>
      </c>
      <c r="AU141" s="251" t="s">
        <v>90</v>
      </c>
      <c r="AV141" s="13" t="s">
        <v>90</v>
      </c>
      <c r="AW141" s="13" t="s">
        <v>36</v>
      </c>
      <c r="AX141" s="13" t="s">
        <v>80</v>
      </c>
      <c r="AY141" s="251" t="s">
        <v>161</v>
      </c>
    </row>
    <row r="142" s="13" customFormat="1">
      <c r="A142" s="13"/>
      <c r="B142" s="241"/>
      <c r="C142" s="242"/>
      <c r="D142" s="232" t="s">
        <v>250</v>
      </c>
      <c r="E142" s="243" t="s">
        <v>1</v>
      </c>
      <c r="F142" s="244" t="s">
        <v>1765</v>
      </c>
      <c r="G142" s="242"/>
      <c r="H142" s="245">
        <v>2.2999999999999998</v>
      </c>
      <c r="I142" s="246"/>
      <c r="J142" s="242"/>
      <c r="K142" s="242"/>
      <c r="L142" s="247"/>
      <c r="M142" s="248"/>
      <c r="N142" s="249"/>
      <c r="O142" s="249"/>
      <c r="P142" s="249"/>
      <c r="Q142" s="249"/>
      <c r="R142" s="249"/>
      <c r="S142" s="249"/>
      <c r="T142" s="250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51" t="s">
        <v>250</v>
      </c>
      <c r="AU142" s="251" t="s">
        <v>90</v>
      </c>
      <c r="AV142" s="13" t="s">
        <v>90</v>
      </c>
      <c r="AW142" s="13" t="s">
        <v>36</v>
      </c>
      <c r="AX142" s="13" t="s">
        <v>80</v>
      </c>
      <c r="AY142" s="251" t="s">
        <v>161</v>
      </c>
    </row>
    <row r="143" s="14" customFormat="1">
      <c r="A143" s="14"/>
      <c r="B143" s="252"/>
      <c r="C143" s="253"/>
      <c r="D143" s="232" t="s">
        <v>250</v>
      </c>
      <c r="E143" s="254" t="s">
        <v>1</v>
      </c>
      <c r="F143" s="255" t="s">
        <v>253</v>
      </c>
      <c r="G143" s="253"/>
      <c r="H143" s="256">
        <v>8.3000000000000007</v>
      </c>
      <c r="I143" s="257"/>
      <c r="J143" s="253"/>
      <c r="K143" s="253"/>
      <c r="L143" s="258"/>
      <c r="M143" s="259"/>
      <c r="N143" s="260"/>
      <c r="O143" s="260"/>
      <c r="P143" s="260"/>
      <c r="Q143" s="260"/>
      <c r="R143" s="260"/>
      <c r="S143" s="260"/>
      <c r="T143" s="261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T143" s="262" t="s">
        <v>250</v>
      </c>
      <c r="AU143" s="262" t="s">
        <v>90</v>
      </c>
      <c r="AV143" s="14" t="s">
        <v>184</v>
      </c>
      <c r="AW143" s="14" t="s">
        <v>36</v>
      </c>
      <c r="AX143" s="14" t="s">
        <v>88</v>
      </c>
      <c r="AY143" s="262" t="s">
        <v>161</v>
      </c>
    </row>
    <row r="144" s="12" customFormat="1" ht="22.8" customHeight="1">
      <c r="A144" s="12"/>
      <c r="B144" s="203"/>
      <c r="C144" s="204"/>
      <c r="D144" s="205" t="s">
        <v>79</v>
      </c>
      <c r="E144" s="217" t="s">
        <v>193</v>
      </c>
      <c r="F144" s="217" t="s">
        <v>245</v>
      </c>
      <c r="G144" s="204"/>
      <c r="H144" s="204"/>
      <c r="I144" s="207"/>
      <c r="J144" s="218">
        <f>BK144</f>
        <v>0</v>
      </c>
      <c r="K144" s="204"/>
      <c r="L144" s="209"/>
      <c r="M144" s="210"/>
      <c r="N144" s="211"/>
      <c r="O144" s="211"/>
      <c r="P144" s="212">
        <f>SUM(P145:P157)</f>
        <v>0</v>
      </c>
      <c r="Q144" s="211"/>
      <c r="R144" s="212">
        <f>SUM(R145:R157)</f>
        <v>0.27937040000000002</v>
      </c>
      <c r="S144" s="211"/>
      <c r="T144" s="213">
        <f>SUM(T145:T157)</f>
        <v>0</v>
      </c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R144" s="214" t="s">
        <v>88</v>
      </c>
      <c r="AT144" s="215" t="s">
        <v>79</v>
      </c>
      <c r="AU144" s="215" t="s">
        <v>88</v>
      </c>
      <c r="AY144" s="214" t="s">
        <v>161</v>
      </c>
      <c r="BK144" s="216">
        <f>SUM(BK145:BK157)</f>
        <v>0</v>
      </c>
    </row>
    <row r="145" s="2" customFormat="1" ht="24.15" customHeight="1">
      <c r="A145" s="39"/>
      <c r="B145" s="40"/>
      <c r="C145" s="219" t="s">
        <v>184</v>
      </c>
      <c r="D145" s="219" t="s">
        <v>164</v>
      </c>
      <c r="E145" s="220" t="s">
        <v>1766</v>
      </c>
      <c r="F145" s="221" t="s">
        <v>1767</v>
      </c>
      <c r="G145" s="222" t="s">
        <v>248</v>
      </c>
      <c r="H145" s="223">
        <v>17.547999999999998</v>
      </c>
      <c r="I145" s="224"/>
      <c r="J145" s="225">
        <f>ROUND(I145*H145,2)</f>
        <v>0</v>
      </c>
      <c r="K145" s="221" t="s">
        <v>168</v>
      </c>
      <c r="L145" s="45"/>
      <c r="M145" s="226" t="s">
        <v>1</v>
      </c>
      <c r="N145" s="227" t="s">
        <v>45</v>
      </c>
      <c r="O145" s="92"/>
      <c r="P145" s="228">
        <f>O145*H145</f>
        <v>0</v>
      </c>
      <c r="Q145" s="228">
        <v>0.00025999999999999998</v>
      </c>
      <c r="R145" s="228">
        <f>Q145*H145</f>
        <v>0.004562479999999999</v>
      </c>
      <c r="S145" s="228">
        <v>0</v>
      </c>
      <c r="T145" s="229">
        <f>S145*H145</f>
        <v>0</v>
      </c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R145" s="230" t="s">
        <v>184</v>
      </c>
      <c r="AT145" s="230" t="s">
        <v>164</v>
      </c>
      <c r="AU145" s="230" t="s">
        <v>90</v>
      </c>
      <c r="AY145" s="18" t="s">
        <v>161</v>
      </c>
      <c r="BE145" s="231">
        <f>IF(N145="základní",J145,0)</f>
        <v>0</v>
      </c>
      <c r="BF145" s="231">
        <f>IF(N145="snížená",J145,0)</f>
        <v>0</v>
      </c>
      <c r="BG145" s="231">
        <f>IF(N145="zákl. přenesená",J145,0)</f>
        <v>0</v>
      </c>
      <c r="BH145" s="231">
        <f>IF(N145="sníž. přenesená",J145,0)</f>
        <v>0</v>
      </c>
      <c r="BI145" s="231">
        <f>IF(N145="nulová",J145,0)</f>
        <v>0</v>
      </c>
      <c r="BJ145" s="18" t="s">
        <v>88</v>
      </c>
      <c r="BK145" s="231">
        <f>ROUND(I145*H145,2)</f>
        <v>0</v>
      </c>
      <c r="BL145" s="18" t="s">
        <v>184</v>
      </c>
      <c r="BM145" s="230" t="s">
        <v>1768</v>
      </c>
    </row>
    <row r="146" s="2" customFormat="1">
      <c r="A146" s="39"/>
      <c r="B146" s="40"/>
      <c r="C146" s="41"/>
      <c r="D146" s="232" t="s">
        <v>171</v>
      </c>
      <c r="E146" s="41"/>
      <c r="F146" s="233" t="s">
        <v>1769</v>
      </c>
      <c r="G146" s="41"/>
      <c r="H146" s="41"/>
      <c r="I146" s="234"/>
      <c r="J146" s="41"/>
      <c r="K146" s="41"/>
      <c r="L146" s="45"/>
      <c r="M146" s="235"/>
      <c r="N146" s="236"/>
      <c r="O146" s="92"/>
      <c r="P146" s="92"/>
      <c r="Q146" s="92"/>
      <c r="R146" s="92"/>
      <c r="S146" s="92"/>
      <c r="T146" s="93"/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T146" s="18" t="s">
        <v>171</v>
      </c>
      <c r="AU146" s="18" t="s">
        <v>90</v>
      </c>
    </row>
    <row r="147" s="13" customFormat="1">
      <c r="A147" s="13"/>
      <c r="B147" s="241"/>
      <c r="C147" s="242"/>
      <c r="D147" s="232" t="s">
        <v>250</v>
      </c>
      <c r="E147" s="242"/>
      <c r="F147" s="244" t="s">
        <v>1770</v>
      </c>
      <c r="G147" s="242"/>
      <c r="H147" s="245">
        <v>17.547999999999998</v>
      </c>
      <c r="I147" s="246"/>
      <c r="J147" s="242"/>
      <c r="K147" s="242"/>
      <c r="L147" s="247"/>
      <c r="M147" s="248"/>
      <c r="N147" s="249"/>
      <c r="O147" s="249"/>
      <c r="P147" s="249"/>
      <c r="Q147" s="249"/>
      <c r="R147" s="249"/>
      <c r="S147" s="249"/>
      <c r="T147" s="250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51" t="s">
        <v>250</v>
      </c>
      <c r="AU147" s="251" t="s">
        <v>90</v>
      </c>
      <c r="AV147" s="13" t="s">
        <v>90</v>
      </c>
      <c r="AW147" s="13" t="s">
        <v>4</v>
      </c>
      <c r="AX147" s="13" t="s">
        <v>88</v>
      </c>
      <c r="AY147" s="251" t="s">
        <v>161</v>
      </c>
    </row>
    <row r="148" s="2" customFormat="1" ht="21.75" customHeight="1">
      <c r="A148" s="39"/>
      <c r="B148" s="40"/>
      <c r="C148" s="219" t="s">
        <v>160</v>
      </c>
      <c r="D148" s="219" t="s">
        <v>164</v>
      </c>
      <c r="E148" s="220" t="s">
        <v>425</v>
      </c>
      <c r="F148" s="221" t="s">
        <v>426</v>
      </c>
      <c r="G148" s="222" t="s">
        <v>248</v>
      </c>
      <c r="H148" s="223">
        <v>1</v>
      </c>
      <c r="I148" s="224"/>
      <c r="J148" s="225">
        <f>ROUND(I148*H148,2)</f>
        <v>0</v>
      </c>
      <c r="K148" s="221" t="s">
        <v>168</v>
      </c>
      <c r="L148" s="45"/>
      <c r="M148" s="226" t="s">
        <v>1</v>
      </c>
      <c r="N148" s="227" t="s">
        <v>45</v>
      </c>
      <c r="O148" s="92"/>
      <c r="P148" s="228">
        <f>O148*H148</f>
        <v>0</v>
      </c>
      <c r="Q148" s="228">
        <v>0.056000000000000001</v>
      </c>
      <c r="R148" s="228">
        <f>Q148*H148</f>
        <v>0.056000000000000001</v>
      </c>
      <c r="S148" s="228">
        <v>0</v>
      </c>
      <c r="T148" s="229">
        <f>S148*H148</f>
        <v>0</v>
      </c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R148" s="230" t="s">
        <v>184</v>
      </c>
      <c r="AT148" s="230" t="s">
        <v>164</v>
      </c>
      <c r="AU148" s="230" t="s">
        <v>90</v>
      </c>
      <c r="AY148" s="18" t="s">
        <v>161</v>
      </c>
      <c r="BE148" s="231">
        <f>IF(N148="základní",J148,0)</f>
        <v>0</v>
      </c>
      <c r="BF148" s="231">
        <f>IF(N148="snížená",J148,0)</f>
        <v>0</v>
      </c>
      <c r="BG148" s="231">
        <f>IF(N148="zákl. přenesená",J148,0)</f>
        <v>0</v>
      </c>
      <c r="BH148" s="231">
        <f>IF(N148="sníž. přenesená",J148,0)</f>
        <v>0</v>
      </c>
      <c r="BI148" s="231">
        <f>IF(N148="nulová",J148,0)</f>
        <v>0</v>
      </c>
      <c r="BJ148" s="18" t="s">
        <v>88</v>
      </c>
      <c r="BK148" s="231">
        <f>ROUND(I148*H148,2)</f>
        <v>0</v>
      </c>
      <c r="BL148" s="18" t="s">
        <v>184</v>
      </c>
      <c r="BM148" s="230" t="s">
        <v>1771</v>
      </c>
    </row>
    <row r="149" s="2" customFormat="1" ht="21.75" customHeight="1">
      <c r="A149" s="39"/>
      <c r="B149" s="40"/>
      <c r="C149" s="219" t="s">
        <v>193</v>
      </c>
      <c r="D149" s="219" t="s">
        <v>164</v>
      </c>
      <c r="E149" s="220" t="s">
        <v>1772</v>
      </c>
      <c r="F149" s="221" t="s">
        <v>1773</v>
      </c>
      <c r="G149" s="222" t="s">
        <v>248</v>
      </c>
      <c r="H149" s="223">
        <v>8.7739999999999991</v>
      </c>
      <c r="I149" s="224"/>
      <c r="J149" s="225">
        <f>ROUND(I149*H149,2)</f>
        <v>0</v>
      </c>
      <c r="K149" s="221" t="s">
        <v>168</v>
      </c>
      <c r="L149" s="45"/>
      <c r="M149" s="226" t="s">
        <v>1</v>
      </c>
      <c r="N149" s="227" t="s">
        <v>45</v>
      </c>
      <c r="O149" s="92"/>
      <c r="P149" s="228">
        <f>O149*H149</f>
        <v>0</v>
      </c>
      <c r="Q149" s="228">
        <v>0.0043800000000000002</v>
      </c>
      <c r="R149" s="228">
        <f>Q149*H149</f>
        <v>0.038430119999999998</v>
      </c>
      <c r="S149" s="228">
        <v>0</v>
      </c>
      <c r="T149" s="229">
        <f>S149*H149</f>
        <v>0</v>
      </c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R149" s="230" t="s">
        <v>184</v>
      </c>
      <c r="AT149" s="230" t="s">
        <v>164</v>
      </c>
      <c r="AU149" s="230" t="s">
        <v>90</v>
      </c>
      <c r="AY149" s="18" t="s">
        <v>161</v>
      </c>
      <c r="BE149" s="231">
        <f>IF(N149="základní",J149,0)</f>
        <v>0</v>
      </c>
      <c r="BF149" s="231">
        <f>IF(N149="snížená",J149,0)</f>
        <v>0</v>
      </c>
      <c r="BG149" s="231">
        <f>IF(N149="zákl. přenesená",J149,0)</f>
        <v>0</v>
      </c>
      <c r="BH149" s="231">
        <f>IF(N149="sníž. přenesená",J149,0)</f>
        <v>0</v>
      </c>
      <c r="BI149" s="231">
        <f>IF(N149="nulová",J149,0)</f>
        <v>0</v>
      </c>
      <c r="BJ149" s="18" t="s">
        <v>88</v>
      </c>
      <c r="BK149" s="231">
        <f>ROUND(I149*H149,2)</f>
        <v>0</v>
      </c>
      <c r="BL149" s="18" t="s">
        <v>184</v>
      </c>
      <c r="BM149" s="230" t="s">
        <v>1774</v>
      </c>
    </row>
    <row r="150" s="2" customFormat="1" ht="21.75" customHeight="1">
      <c r="A150" s="39"/>
      <c r="B150" s="40"/>
      <c r="C150" s="219" t="s">
        <v>197</v>
      </c>
      <c r="D150" s="219" t="s">
        <v>164</v>
      </c>
      <c r="E150" s="220" t="s">
        <v>829</v>
      </c>
      <c r="F150" s="221" t="s">
        <v>830</v>
      </c>
      <c r="G150" s="222" t="s">
        <v>248</v>
      </c>
      <c r="H150" s="223">
        <v>1</v>
      </c>
      <c r="I150" s="224"/>
      <c r="J150" s="225">
        <f>ROUND(I150*H150,2)</f>
        <v>0</v>
      </c>
      <c r="K150" s="221" t="s">
        <v>168</v>
      </c>
      <c r="L150" s="45"/>
      <c r="M150" s="226" t="s">
        <v>1</v>
      </c>
      <c r="N150" s="227" t="s">
        <v>45</v>
      </c>
      <c r="O150" s="92"/>
      <c r="P150" s="228">
        <f>O150*H150</f>
        <v>0</v>
      </c>
      <c r="Q150" s="228">
        <v>0.037999999999999999</v>
      </c>
      <c r="R150" s="228">
        <f>Q150*H150</f>
        <v>0.037999999999999999</v>
      </c>
      <c r="S150" s="228">
        <v>0</v>
      </c>
      <c r="T150" s="229">
        <f>S150*H150</f>
        <v>0</v>
      </c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R150" s="230" t="s">
        <v>184</v>
      </c>
      <c r="AT150" s="230" t="s">
        <v>164</v>
      </c>
      <c r="AU150" s="230" t="s">
        <v>90</v>
      </c>
      <c r="AY150" s="18" t="s">
        <v>161</v>
      </c>
      <c r="BE150" s="231">
        <f>IF(N150="základní",J150,0)</f>
        <v>0</v>
      </c>
      <c r="BF150" s="231">
        <f>IF(N150="snížená",J150,0)</f>
        <v>0</v>
      </c>
      <c r="BG150" s="231">
        <f>IF(N150="zákl. přenesená",J150,0)</f>
        <v>0</v>
      </c>
      <c r="BH150" s="231">
        <f>IF(N150="sníž. přenesená",J150,0)</f>
        <v>0</v>
      </c>
      <c r="BI150" s="231">
        <f>IF(N150="nulová",J150,0)</f>
        <v>0</v>
      </c>
      <c r="BJ150" s="18" t="s">
        <v>88</v>
      </c>
      <c r="BK150" s="231">
        <f>ROUND(I150*H150,2)</f>
        <v>0</v>
      </c>
      <c r="BL150" s="18" t="s">
        <v>184</v>
      </c>
      <c r="BM150" s="230" t="s">
        <v>1775</v>
      </c>
    </row>
    <row r="151" s="2" customFormat="1" ht="24.15" customHeight="1">
      <c r="A151" s="39"/>
      <c r="B151" s="40"/>
      <c r="C151" s="219" t="s">
        <v>203</v>
      </c>
      <c r="D151" s="219" t="s">
        <v>164</v>
      </c>
      <c r="E151" s="220" t="s">
        <v>1776</v>
      </c>
      <c r="F151" s="221" t="s">
        <v>1777</v>
      </c>
      <c r="G151" s="222" t="s">
        <v>248</v>
      </c>
      <c r="H151" s="223">
        <v>7.5060000000000002</v>
      </c>
      <c r="I151" s="224"/>
      <c r="J151" s="225">
        <f>ROUND(I151*H151,2)</f>
        <v>0</v>
      </c>
      <c r="K151" s="221" t="s">
        <v>168</v>
      </c>
      <c r="L151" s="45"/>
      <c r="M151" s="226" t="s">
        <v>1</v>
      </c>
      <c r="N151" s="227" t="s">
        <v>45</v>
      </c>
      <c r="O151" s="92"/>
      <c r="P151" s="228">
        <f>O151*H151</f>
        <v>0</v>
      </c>
      <c r="Q151" s="228">
        <v>0.015400000000000001</v>
      </c>
      <c r="R151" s="228">
        <f>Q151*H151</f>
        <v>0.11559240000000001</v>
      </c>
      <c r="S151" s="228">
        <v>0</v>
      </c>
      <c r="T151" s="229">
        <f>S151*H151</f>
        <v>0</v>
      </c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R151" s="230" t="s">
        <v>184</v>
      </c>
      <c r="AT151" s="230" t="s">
        <v>164</v>
      </c>
      <c r="AU151" s="230" t="s">
        <v>90</v>
      </c>
      <c r="AY151" s="18" t="s">
        <v>161</v>
      </c>
      <c r="BE151" s="231">
        <f>IF(N151="základní",J151,0)</f>
        <v>0</v>
      </c>
      <c r="BF151" s="231">
        <f>IF(N151="snížená",J151,0)</f>
        <v>0</v>
      </c>
      <c r="BG151" s="231">
        <f>IF(N151="zákl. přenesená",J151,0)</f>
        <v>0</v>
      </c>
      <c r="BH151" s="231">
        <f>IF(N151="sníž. přenesená",J151,0)</f>
        <v>0</v>
      </c>
      <c r="BI151" s="231">
        <f>IF(N151="nulová",J151,0)</f>
        <v>0</v>
      </c>
      <c r="BJ151" s="18" t="s">
        <v>88</v>
      </c>
      <c r="BK151" s="231">
        <f>ROUND(I151*H151,2)</f>
        <v>0</v>
      </c>
      <c r="BL151" s="18" t="s">
        <v>184</v>
      </c>
      <c r="BM151" s="230" t="s">
        <v>1778</v>
      </c>
    </row>
    <row r="152" s="13" customFormat="1">
      <c r="A152" s="13"/>
      <c r="B152" s="241"/>
      <c r="C152" s="242"/>
      <c r="D152" s="232" t="s">
        <v>250</v>
      </c>
      <c r="E152" s="243" t="s">
        <v>1</v>
      </c>
      <c r="F152" s="244" t="s">
        <v>1779</v>
      </c>
      <c r="G152" s="242"/>
      <c r="H152" s="245">
        <v>7.5060000000000002</v>
      </c>
      <c r="I152" s="246"/>
      <c r="J152" s="242"/>
      <c r="K152" s="242"/>
      <c r="L152" s="247"/>
      <c r="M152" s="248"/>
      <c r="N152" s="249"/>
      <c r="O152" s="249"/>
      <c r="P152" s="249"/>
      <c r="Q152" s="249"/>
      <c r="R152" s="249"/>
      <c r="S152" s="249"/>
      <c r="T152" s="250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51" t="s">
        <v>250</v>
      </c>
      <c r="AU152" s="251" t="s">
        <v>90</v>
      </c>
      <c r="AV152" s="13" t="s">
        <v>90</v>
      </c>
      <c r="AW152" s="13" t="s">
        <v>36</v>
      </c>
      <c r="AX152" s="13" t="s">
        <v>80</v>
      </c>
      <c r="AY152" s="251" t="s">
        <v>161</v>
      </c>
    </row>
    <row r="153" s="14" customFormat="1">
      <c r="A153" s="14"/>
      <c r="B153" s="252"/>
      <c r="C153" s="253"/>
      <c r="D153" s="232" t="s">
        <v>250</v>
      </c>
      <c r="E153" s="254" t="s">
        <v>1</v>
      </c>
      <c r="F153" s="255" t="s">
        <v>253</v>
      </c>
      <c r="G153" s="253"/>
      <c r="H153" s="256">
        <v>7.5060000000000002</v>
      </c>
      <c r="I153" s="257"/>
      <c r="J153" s="253"/>
      <c r="K153" s="253"/>
      <c r="L153" s="258"/>
      <c r="M153" s="259"/>
      <c r="N153" s="260"/>
      <c r="O153" s="260"/>
      <c r="P153" s="260"/>
      <c r="Q153" s="260"/>
      <c r="R153" s="260"/>
      <c r="S153" s="260"/>
      <c r="T153" s="261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T153" s="262" t="s">
        <v>250</v>
      </c>
      <c r="AU153" s="262" t="s">
        <v>90</v>
      </c>
      <c r="AV153" s="14" t="s">
        <v>184</v>
      </c>
      <c r="AW153" s="14" t="s">
        <v>36</v>
      </c>
      <c r="AX153" s="14" t="s">
        <v>88</v>
      </c>
      <c r="AY153" s="262" t="s">
        <v>161</v>
      </c>
    </row>
    <row r="154" s="2" customFormat="1" ht="21.75" customHeight="1">
      <c r="A154" s="39"/>
      <c r="B154" s="40"/>
      <c r="C154" s="219" t="s">
        <v>208</v>
      </c>
      <c r="D154" s="219" t="s">
        <v>164</v>
      </c>
      <c r="E154" s="220" t="s">
        <v>1780</v>
      </c>
      <c r="F154" s="221" t="s">
        <v>1781</v>
      </c>
      <c r="G154" s="222" t="s">
        <v>248</v>
      </c>
      <c r="H154" s="223">
        <v>8.7739999999999991</v>
      </c>
      <c r="I154" s="224"/>
      <c r="J154" s="225">
        <f>ROUND(I154*H154,2)</f>
        <v>0</v>
      </c>
      <c r="K154" s="221" t="s">
        <v>168</v>
      </c>
      <c r="L154" s="45"/>
      <c r="M154" s="226" t="s">
        <v>1</v>
      </c>
      <c r="N154" s="227" t="s">
        <v>45</v>
      </c>
      <c r="O154" s="92"/>
      <c r="P154" s="228">
        <f>O154*H154</f>
        <v>0</v>
      </c>
      <c r="Q154" s="228">
        <v>0.0030000000000000001</v>
      </c>
      <c r="R154" s="228">
        <f>Q154*H154</f>
        <v>0.026321999999999998</v>
      </c>
      <c r="S154" s="228">
        <v>0</v>
      </c>
      <c r="T154" s="229">
        <f>S154*H154</f>
        <v>0</v>
      </c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R154" s="230" t="s">
        <v>184</v>
      </c>
      <c r="AT154" s="230" t="s">
        <v>164</v>
      </c>
      <c r="AU154" s="230" t="s">
        <v>90</v>
      </c>
      <c r="AY154" s="18" t="s">
        <v>161</v>
      </c>
      <c r="BE154" s="231">
        <f>IF(N154="základní",J154,0)</f>
        <v>0</v>
      </c>
      <c r="BF154" s="231">
        <f>IF(N154="snížená",J154,0)</f>
        <v>0</v>
      </c>
      <c r="BG154" s="231">
        <f>IF(N154="zákl. přenesená",J154,0)</f>
        <v>0</v>
      </c>
      <c r="BH154" s="231">
        <f>IF(N154="sníž. přenesená",J154,0)</f>
        <v>0</v>
      </c>
      <c r="BI154" s="231">
        <f>IF(N154="nulová",J154,0)</f>
        <v>0</v>
      </c>
      <c r="BJ154" s="18" t="s">
        <v>88</v>
      </c>
      <c r="BK154" s="231">
        <f>ROUND(I154*H154,2)</f>
        <v>0</v>
      </c>
      <c r="BL154" s="18" t="s">
        <v>184</v>
      </c>
      <c r="BM154" s="230" t="s">
        <v>1782</v>
      </c>
    </row>
    <row r="155" s="2" customFormat="1" ht="33" customHeight="1">
      <c r="A155" s="39"/>
      <c r="B155" s="40"/>
      <c r="C155" s="219" t="s">
        <v>215</v>
      </c>
      <c r="D155" s="219" t="s">
        <v>164</v>
      </c>
      <c r="E155" s="220" t="s">
        <v>832</v>
      </c>
      <c r="F155" s="221" t="s">
        <v>833</v>
      </c>
      <c r="G155" s="222" t="s">
        <v>441</v>
      </c>
      <c r="H155" s="223">
        <v>23.170000000000002</v>
      </c>
      <c r="I155" s="224"/>
      <c r="J155" s="225">
        <f>ROUND(I155*H155,2)</f>
        <v>0</v>
      </c>
      <c r="K155" s="221" t="s">
        <v>168</v>
      </c>
      <c r="L155" s="45"/>
      <c r="M155" s="226" t="s">
        <v>1</v>
      </c>
      <c r="N155" s="227" t="s">
        <v>45</v>
      </c>
      <c r="O155" s="92"/>
      <c r="P155" s="228">
        <f>O155*H155</f>
        <v>0</v>
      </c>
      <c r="Q155" s="228">
        <v>2.0000000000000002E-05</v>
      </c>
      <c r="R155" s="228">
        <f>Q155*H155</f>
        <v>0.0004634000000000001</v>
      </c>
      <c r="S155" s="228">
        <v>0</v>
      </c>
      <c r="T155" s="229">
        <f>S155*H155</f>
        <v>0</v>
      </c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R155" s="230" t="s">
        <v>184</v>
      </c>
      <c r="AT155" s="230" t="s">
        <v>164</v>
      </c>
      <c r="AU155" s="230" t="s">
        <v>90</v>
      </c>
      <c r="AY155" s="18" t="s">
        <v>161</v>
      </c>
      <c r="BE155" s="231">
        <f>IF(N155="základní",J155,0)</f>
        <v>0</v>
      </c>
      <c r="BF155" s="231">
        <f>IF(N155="snížená",J155,0)</f>
        <v>0</v>
      </c>
      <c r="BG155" s="231">
        <f>IF(N155="zákl. přenesená",J155,0)</f>
        <v>0</v>
      </c>
      <c r="BH155" s="231">
        <f>IF(N155="sníž. přenesená",J155,0)</f>
        <v>0</v>
      </c>
      <c r="BI155" s="231">
        <f>IF(N155="nulová",J155,0)</f>
        <v>0</v>
      </c>
      <c r="BJ155" s="18" t="s">
        <v>88</v>
      </c>
      <c r="BK155" s="231">
        <f>ROUND(I155*H155,2)</f>
        <v>0</v>
      </c>
      <c r="BL155" s="18" t="s">
        <v>184</v>
      </c>
      <c r="BM155" s="230" t="s">
        <v>1783</v>
      </c>
    </row>
    <row r="156" s="13" customFormat="1">
      <c r="A156" s="13"/>
      <c r="B156" s="241"/>
      <c r="C156" s="242"/>
      <c r="D156" s="232" t="s">
        <v>250</v>
      </c>
      <c r="E156" s="243" t="s">
        <v>1</v>
      </c>
      <c r="F156" s="244" t="s">
        <v>1784</v>
      </c>
      <c r="G156" s="242"/>
      <c r="H156" s="245">
        <v>23.170000000000002</v>
      </c>
      <c r="I156" s="246"/>
      <c r="J156" s="242"/>
      <c r="K156" s="242"/>
      <c r="L156" s="247"/>
      <c r="M156" s="248"/>
      <c r="N156" s="249"/>
      <c r="O156" s="249"/>
      <c r="P156" s="249"/>
      <c r="Q156" s="249"/>
      <c r="R156" s="249"/>
      <c r="S156" s="249"/>
      <c r="T156" s="250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51" t="s">
        <v>250</v>
      </c>
      <c r="AU156" s="251" t="s">
        <v>90</v>
      </c>
      <c r="AV156" s="13" t="s">
        <v>90</v>
      </c>
      <c r="AW156" s="13" t="s">
        <v>36</v>
      </c>
      <c r="AX156" s="13" t="s">
        <v>80</v>
      </c>
      <c r="AY156" s="251" t="s">
        <v>161</v>
      </c>
    </row>
    <row r="157" s="14" customFormat="1">
      <c r="A157" s="14"/>
      <c r="B157" s="252"/>
      <c r="C157" s="253"/>
      <c r="D157" s="232" t="s">
        <v>250</v>
      </c>
      <c r="E157" s="254" t="s">
        <v>1</v>
      </c>
      <c r="F157" s="255" t="s">
        <v>253</v>
      </c>
      <c r="G157" s="253"/>
      <c r="H157" s="256">
        <v>23.170000000000002</v>
      </c>
      <c r="I157" s="257"/>
      <c r="J157" s="253"/>
      <c r="K157" s="253"/>
      <c r="L157" s="258"/>
      <c r="M157" s="259"/>
      <c r="N157" s="260"/>
      <c r="O157" s="260"/>
      <c r="P157" s="260"/>
      <c r="Q157" s="260"/>
      <c r="R157" s="260"/>
      <c r="S157" s="260"/>
      <c r="T157" s="261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T157" s="262" t="s">
        <v>250</v>
      </c>
      <c r="AU157" s="262" t="s">
        <v>90</v>
      </c>
      <c r="AV157" s="14" t="s">
        <v>184</v>
      </c>
      <c r="AW157" s="14" t="s">
        <v>36</v>
      </c>
      <c r="AX157" s="14" t="s">
        <v>88</v>
      </c>
      <c r="AY157" s="262" t="s">
        <v>161</v>
      </c>
    </row>
    <row r="158" s="12" customFormat="1" ht="22.8" customHeight="1">
      <c r="A158" s="12"/>
      <c r="B158" s="203"/>
      <c r="C158" s="204"/>
      <c r="D158" s="205" t="s">
        <v>79</v>
      </c>
      <c r="E158" s="217" t="s">
        <v>208</v>
      </c>
      <c r="F158" s="217" t="s">
        <v>269</v>
      </c>
      <c r="G158" s="204"/>
      <c r="H158" s="204"/>
      <c r="I158" s="207"/>
      <c r="J158" s="218">
        <f>BK158</f>
        <v>0</v>
      </c>
      <c r="K158" s="204"/>
      <c r="L158" s="209"/>
      <c r="M158" s="210"/>
      <c r="N158" s="211"/>
      <c r="O158" s="211"/>
      <c r="P158" s="212">
        <f>SUM(P159:P168)</f>
        <v>0</v>
      </c>
      <c r="Q158" s="211"/>
      <c r="R158" s="212">
        <f>SUM(R159:R168)</f>
        <v>0.00082759999999999995</v>
      </c>
      <c r="S158" s="211"/>
      <c r="T158" s="213">
        <f>SUM(T159:T168)</f>
        <v>0.070199999999999985</v>
      </c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R158" s="214" t="s">
        <v>88</v>
      </c>
      <c r="AT158" s="215" t="s">
        <v>79</v>
      </c>
      <c r="AU158" s="215" t="s">
        <v>88</v>
      </c>
      <c r="AY158" s="214" t="s">
        <v>161</v>
      </c>
      <c r="BK158" s="216">
        <f>SUM(BK159:BK168)</f>
        <v>0</v>
      </c>
    </row>
    <row r="159" s="2" customFormat="1" ht="33" customHeight="1">
      <c r="A159" s="39"/>
      <c r="B159" s="40"/>
      <c r="C159" s="219" t="s">
        <v>219</v>
      </c>
      <c r="D159" s="219" t="s">
        <v>164</v>
      </c>
      <c r="E159" s="220" t="s">
        <v>835</v>
      </c>
      <c r="F159" s="221" t="s">
        <v>836</v>
      </c>
      <c r="G159" s="222" t="s">
        <v>248</v>
      </c>
      <c r="H159" s="223">
        <v>16.552</v>
      </c>
      <c r="I159" s="224"/>
      <c r="J159" s="225">
        <f>ROUND(I159*H159,2)</f>
        <v>0</v>
      </c>
      <c r="K159" s="221" t="s">
        <v>168</v>
      </c>
      <c r="L159" s="45"/>
      <c r="M159" s="226" t="s">
        <v>1</v>
      </c>
      <c r="N159" s="227" t="s">
        <v>45</v>
      </c>
      <c r="O159" s="92"/>
      <c r="P159" s="228">
        <f>O159*H159</f>
        <v>0</v>
      </c>
      <c r="Q159" s="228">
        <v>0</v>
      </c>
      <c r="R159" s="228">
        <f>Q159*H159</f>
        <v>0</v>
      </c>
      <c r="S159" s="228">
        <v>0</v>
      </c>
      <c r="T159" s="229">
        <f>S159*H159</f>
        <v>0</v>
      </c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R159" s="230" t="s">
        <v>184</v>
      </c>
      <c r="AT159" s="230" t="s">
        <v>164</v>
      </c>
      <c r="AU159" s="230" t="s">
        <v>90</v>
      </c>
      <c r="AY159" s="18" t="s">
        <v>161</v>
      </c>
      <c r="BE159" s="231">
        <f>IF(N159="základní",J159,0)</f>
        <v>0</v>
      </c>
      <c r="BF159" s="231">
        <f>IF(N159="snížená",J159,0)</f>
        <v>0</v>
      </c>
      <c r="BG159" s="231">
        <f>IF(N159="zákl. přenesená",J159,0)</f>
        <v>0</v>
      </c>
      <c r="BH159" s="231">
        <f>IF(N159="sníž. přenesená",J159,0)</f>
        <v>0</v>
      </c>
      <c r="BI159" s="231">
        <f>IF(N159="nulová",J159,0)</f>
        <v>0</v>
      </c>
      <c r="BJ159" s="18" t="s">
        <v>88</v>
      </c>
      <c r="BK159" s="231">
        <f>ROUND(I159*H159,2)</f>
        <v>0</v>
      </c>
      <c r="BL159" s="18" t="s">
        <v>184</v>
      </c>
      <c r="BM159" s="230" t="s">
        <v>1785</v>
      </c>
    </row>
    <row r="160" s="13" customFormat="1">
      <c r="A160" s="13"/>
      <c r="B160" s="241"/>
      <c r="C160" s="242"/>
      <c r="D160" s="232" t="s">
        <v>250</v>
      </c>
      <c r="E160" s="243" t="s">
        <v>1</v>
      </c>
      <c r="F160" s="244" t="s">
        <v>1786</v>
      </c>
      <c r="G160" s="242"/>
      <c r="H160" s="245">
        <v>16.552</v>
      </c>
      <c r="I160" s="246"/>
      <c r="J160" s="242"/>
      <c r="K160" s="242"/>
      <c r="L160" s="247"/>
      <c r="M160" s="248"/>
      <c r="N160" s="249"/>
      <c r="O160" s="249"/>
      <c r="P160" s="249"/>
      <c r="Q160" s="249"/>
      <c r="R160" s="249"/>
      <c r="S160" s="249"/>
      <c r="T160" s="250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51" t="s">
        <v>250</v>
      </c>
      <c r="AU160" s="251" t="s">
        <v>90</v>
      </c>
      <c r="AV160" s="13" t="s">
        <v>90</v>
      </c>
      <c r="AW160" s="13" t="s">
        <v>36</v>
      </c>
      <c r="AX160" s="13" t="s">
        <v>80</v>
      </c>
      <c r="AY160" s="251" t="s">
        <v>161</v>
      </c>
    </row>
    <row r="161" s="14" customFormat="1">
      <c r="A161" s="14"/>
      <c r="B161" s="252"/>
      <c r="C161" s="253"/>
      <c r="D161" s="232" t="s">
        <v>250</v>
      </c>
      <c r="E161" s="254" t="s">
        <v>1</v>
      </c>
      <c r="F161" s="255" t="s">
        <v>253</v>
      </c>
      <c r="G161" s="253"/>
      <c r="H161" s="256">
        <v>16.552</v>
      </c>
      <c r="I161" s="257"/>
      <c r="J161" s="253"/>
      <c r="K161" s="253"/>
      <c r="L161" s="258"/>
      <c r="M161" s="259"/>
      <c r="N161" s="260"/>
      <c r="O161" s="260"/>
      <c r="P161" s="260"/>
      <c r="Q161" s="260"/>
      <c r="R161" s="260"/>
      <c r="S161" s="260"/>
      <c r="T161" s="261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T161" s="262" t="s">
        <v>250</v>
      </c>
      <c r="AU161" s="262" t="s">
        <v>90</v>
      </c>
      <c r="AV161" s="14" t="s">
        <v>184</v>
      </c>
      <c r="AW161" s="14" t="s">
        <v>36</v>
      </c>
      <c r="AX161" s="14" t="s">
        <v>88</v>
      </c>
      <c r="AY161" s="262" t="s">
        <v>161</v>
      </c>
    </row>
    <row r="162" s="2" customFormat="1" ht="16.5" customHeight="1">
      <c r="A162" s="39"/>
      <c r="B162" s="40"/>
      <c r="C162" s="219" t="s">
        <v>8</v>
      </c>
      <c r="D162" s="219" t="s">
        <v>164</v>
      </c>
      <c r="E162" s="220" t="s">
        <v>838</v>
      </c>
      <c r="F162" s="221" t="s">
        <v>839</v>
      </c>
      <c r="G162" s="222" t="s">
        <v>248</v>
      </c>
      <c r="H162" s="223">
        <v>16.552</v>
      </c>
      <c r="I162" s="224"/>
      <c r="J162" s="225">
        <f>ROUND(I162*H162,2)</f>
        <v>0</v>
      </c>
      <c r="K162" s="221" t="s">
        <v>168</v>
      </c>
      <c r="L162" s="45"/>
      <c r="M162" s="226" t="s">
        <v>1</v>
      </c>
      <c r="N162" s="227" t="s">
        <v>45</v>
      </c>
      <c r="O162" s="92"/>
      <c r="P162" s="228">
        <f>O162*H162</f>
        <v>0</v>
      </c>
      <c r="Q162" s="228">
        <v>0</v>
      </c>
      <c r="R162" s="228">
        <f>Q162*H162</f>
        <v>0</v>
      </c>
      <c r="S162" s="228">
        <v>0</v>
      </c>
      <c r="T162" s="229">
        <f>S162*H162</f>
        <v>0</v>
      </c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R162" s="230" t="s">
        <v>184</v>
      </c>
      <c r="AT162" s="230" t="s">
        <v>164</v>
      </c>
      <c r="AU162" s="230" t="s">
        <v>90</v>
      </c>
      <c r="AY162" s="18" t="s">
        <v>161</v>
      </c>
      <c r="BE162" s="231">
        <f>IF(N162="základní",J162,0)</f>
        <v>0</v>
      </c>
      <c r="BF162" s="231">
        <f>IF(N162="snížená",J162,0)</f>
        <v>0</v>
      </c>
      <c r="BG162" s="231">
        <f>IF(N162="zákl. přenesená",J162,0)</f>
        <v>0</v>
      </c>
      <c r="BH162" s="231">
        <f>IF(N162="sníž. přenesená",J162,0)</f>
        <v>0</v>
      </c>
      <c r="BI162" s="231">
        <f>IF(N162="nulová",J162,0)</f>
        <v>0</v>
      </c>
      <c r="BJ162" s="18" t="s">
        <v>88</v>
      </c>
      <c r="BK162" s="231">
        <f>ROUND(I162*H162,2)</f>
        <v>0</v>
      </c>
      <c r="BL162" s="18" t="s">
        <v>184</v>
      </c>
      <c r="BM162" s="230" t="s">
        <v>1787</v>
      </c>
    </row>
    <row r="163" s="2" customFormat="1" ht="16.5" customHeight="1">
      <c r="A163" s="39"/>
      <c r="B163" s="40"/>
      <c r="C163" s="219" t="s">
        <v>230</v>
      </c>
      <c r="D163" s="219" t="s">
        <v>164</v>
      </c>
      <c r="E163" s="220" t="s">
        <v>841</v>
      </c>
      <c r="F163" s="221" t="s">
        <v>842</v>
      </c>
      <c r="G163" s="222" t="s">
        <v>248</v>
      </c>
      <c r="H163" s="223">
        <v>16.552</v>
      </c>
      <c r="I163" s="224"/>
      <c r="J163" s="225">
        <f>ROUND(I163*H163,2)</f>
        <v>0</v>
      </c>
      <c r="K163" s="221" t="s">
        <v>168</v>
      </c>
      <c r="L163" s="45"/>
      <c r="M163" s="226" t="s">
        <v>1</v>
      </c>
      <c r="N163" s="227" t="s">
        <v>45</v>
      </c>
      <c r="O163" s="92"/>
      <c r="P163" s="228">
        <f>O163*H163</f>
        <v>0</v>
      </c>
      <c r="Q163" s="228">
        <v>1.0000000000000001E-05</v>
      </c>
      <c r="R163" s="228">
        <f>Q163*H163</f>
        <v>0.00016552</v>
      </c>
      <c r="S163" s="228">
        <v>0</v>
      </c>
      <c r="T163" s="229">
        <f>S163*H163</f>
        <v>0</v>
      </c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R163" s="230" t="s">
        <v>184</v>
      </c>
      <c r="AT163" s="230" t="s">
        <v>164</v>
      </c>
      <c r="AU163" s="230" t="s">
        <v>90</v>
      </c>
      <c r="AY163" s="18" t="s">
        <v>161</v>
      </c>
      <c r="BE163" s="231">
        <f>IF(N163="základní",J163,0)</f>
        <v>0</v>
      </c>
      <c r="BF163" s="231">
        <f>IF(N163="snížená",J163,0)</f>
        <v>0</v>
      </c>
      <c r="BG163" s="231">
        <f>IF(N163="zákl. přenesená",J163,0)</f>
        <v>0</v>
      </c>
      <c r="BH163" s="231">
        <f>IF(N163="sníž. přenesená",J163,0)</f>
        <v>0</v>
      </c>
      <c r="BI163" s="231">
        <f>IF(N163="nulová",J163,0)</f>
        <v>0</v>
      </c>
      <c r="BJ163" s="18" t="s">
        <v>88</v>
      </c>
      <c r="BK163" s="231">
        <f>ROUND(I163*H163,2)</f>
        <v>0</v>
      </c>
      <c r="BL163" s="18" t="s">
        <v>184</v>
      </c>
      <c r="BM163" s="230" t="s">
        <v>1788</v>
      </c>
    </row>
    <row r="164" s="2" customFormat="1" ht="24.15" customHeight="1">
      <c r="A164" s="39"/>
      <c r="B164" s="40"/>
      <c r="C164" s="219" t="s">
        <v>305</v>
      </c>
      <c r="D164" s="219" t="s">
        <v>164</v>
      </c>
      <c r="E164" s="220" t="s">
        <v>844</v>
      </c>
      <c r="F164" s="221" t="s">
        <v>845</v>
      </c>
      <c r="G164" s="222" t="s">
        <v>248</v>
      </c>
      <c r="H164" s="223">
        <v>16.552</v>
      </c>
      <c r="I164" s="224"/>
      <c r="J164" s="225">
        <f>ROUND(I164*H164,2)</f>
        <v>0</v>
      </c>
      <c r="K164" s="221" t="s">
        <v>168</v>
      </c>
      <c r="L164" s="45"/>
      <c r="M164" s="226" t="s">
        <v>1</v>
      </c>
      <c r="N164" s="227" t="s">
        <v>45</v>
      </c>
      <c r="O164" s="92"/>
      <c r="P164" s="228">
        <f>O164*H164</f>
        <v>0</v>
      </c>
      <c r="Q164" s="228">
        <v>4.0000000000000003E-05</v>
      </c>
      <c r="R164" s="228">
        <f>Q164*H164</f>
        <v>0.00066208</v>
      </c>
      <c r="S164" s="228">
        <v>0</v>
      </c>
      <c r="T164" s="229">
        <f>S164*H164</f>
        <v>0</v>
      </c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R164" s="230" t="s">
        <v>184</v>
      </c>
      <c r="AT164" s="230" t="s">
        <v>164</v>
      </c>
      <c r="AU164" s="230" t="s">
        <v>90</v>
      </c>
      <c r="AY164" s="18" t="s">
        <v>161</v>
      </c>
      <c r="BE164" s="231">
        <f>IF(N164="základní",J164,0)</f>
        <v>0</v>
      </c>
      <c r="BF164" s="231">
        <f>IF(N164="snížená",J164,0)</f>
        <v>0</v>
      </c>
      <c r="BG164" s="231">
        <f>IF(N164="zákl. přenesená",J164,0)</f>
        <v>0</v>
      </c>
      <c r="BH164" s="231">
        <f>IF(N164="sníž. přenesená",J164,0)</f>
        <v>0</v>
      </c>
      <c r="BI164" s="231">
        <f>IF(N164="nulová",J164,0)</f>
        <v>0</v>
      </c>
      <c r="BJ164" s="18" t="s">
        <v>88</v>
      </c>
      <c r="BK164" s="231">
        <f>ROUND(I164*H164,2)</f>
        <v>0</v>
      </c>
      <c r="BL164" s="18" t="s">
        <v>184</v>
      </c>
      <c r="BM164" s="230" t="s">
        <v>1789</v>
      </c>
    </row>
    <row r="165" s="2" customFormat="1" ht="16.5" customHeight="1">
      <c r="A165" s="39"/>
      <c r="B165" s="40"/>
      <c r="C165" s="219" t="s">
        <v>312</v>
      </c>
      <c r="D165" s="219" t="s">
        <v>164</v>
      </c>
      <c r="E165" s="220" t="s">
        <v>847</v>
      </c>
      <c r="F165" s="221" t="s">
        <v>848</v>
      </c>
      <c r="G165" s="222" t="s">
        <v>441</v>
      </c>
      <c r="H165" s="223">
        <v>2</v>
      </c>
      <c r="I165" s="224"/>
      <c r="J165" s="225">
        <f>ROUND(I165*H165,2)</f>
        <v>0</v>
      </c>
      <c r="K165" s="221" t="s">
        <v>168</v>
      </c>
      <c r="L165" s="45"/>
      <c r="M165" s="226" t="s">
        <v>1</v>
      </c>
      <c r="N165" s="227" t="s">
        <v>45</v>
      </c>
      <c r="O165" s="92"/>
      <c r="P165" s="228">
        <f>O165*H165</f>
        <v>0</v>
      </c>
      <c r="Q165" s="228">
        <v>0</v>
      </c>
      <c r="R165" s="228">
        <f>Q165*H165</f>
        <v>0</v>
      </c>
      <c r="S165" s="228">
        <v>0.0070000000000000001</v>
      </c>
      <c r="T165" s="229">
        <f>S165*H165</f>
        <v>0.014</v>
      </c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R165" s="230" t="s">
        <v>184</v>
      </c>
      <c r="AT165" s="230" t="s">
        <v>164</v>
      </c>
      <c r="AU165" s="230" t="s">
        <v>90</v>
      </c>
      <c r="AY165" s="18" t="s">
        <v>161</v>
      </c>
      <c r="BE165" s="231">
        <f>IF(N165="základní",J165,0)</f>
        <v>0</v>
      </c>
      <c r="BF165" s="231">
        <f>IF(N165="snížená",J165,0)</f>
        <v>0</v>
      </c>
      <c r="BG165" s="231">
        <f>IF(N165="zákl. přenesená",J165,0)</f>
        <v>0</v>
      </c>
      <c r="BH165" s="231">
        <f>IF(N165="sníž. přenesená",J165,0)</f>
        <v>0</v>
      </c>
      <c r="BI165" s="231">
        <f>IF(N165="nulová",J165,0)</f>
        <v>0</v>
      </c>
      <c r="BJ165" s="18" t="s">
        <v>88</v>
      </c>
      <c r="BK165" s="231">
        <f>ROUND(I165*H165,2)</f>
        <v>0</v>
      </c>
      <c r="BL165" s="18" t="s">
        <v>184</v>
      </c>
      <c r="BM165" s="230" t="s">
        <v>1790</v>
      </c>
    </row>
    <row r="166" s="2" customFormat="1" ht="16.5" customHeight="1">
      <c r="A166" s="39"/>
      <c r="B166" s="40"/>
      <c r="C166" s="219" t="s">
        <v>303</v>
      </c>
      <c r="D166" s="219" t="s">
        <v>164</v>
      </c>
      <c r="E166" s="220" t="s">
        <v>850</v>
      </c>
      <c r="F166" s="221" t="s">
        <v>851</v>
      </c>
      <c r="G166" s="222" t="s">
        <v>441</v>
      </c>
      <c r="H166" s="223">
        <v>1</v>
      </c>
      <c r="I166" s="224"/>
      <c r="J166" s="225">
        <f>ROUND(I166*H166,2)</f>
        <v>0</v>
      </c>
      <c r="K166" s="221" t="s">
        <v>168</v>
      </c>
      <c r="L166" s="45"/>
      <c r="M166" s="226" t="s">
        <v>1</v>
      </c>
      <c r="N166" s="227" t="s">
        <v>45</v>
      </c>
      <c r="O166" s="92"/>
      <c r="P166" s="228">
        <f>O166*H166</f>
        <v>0</v>
      </c>
      <c r="Q166" s="228">
        <v>0</v>
      </c>
      <c r="R166" s="228">
        <f>Q166*H166</f>
        <v>0</v>
      </c>
      <c r="S166" s="228">
        <v>0.0022000000000000001</v>
      </c>
      <c r="T166" s="229">
        <f>S166*H166</f>
        <v>0.0022000000000000001</v>
      </c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R166" s="230" t="s">
        <v>184</v>
      </c>
      <c r="AT166" s="230" t="s">
        <v>164</v>
      </c>
      <c r="AU166" s="230" t="s">
        <v>90</v>
      </c>
      <c r="AY166" s="18" t="s">
        <v>161</v>
      </c>
      <c r="BE166" s="231">
        <f>IF(N166="základní",J166,0)</f>
        <v>0</v>
      </c>
      <c r="BF166" s="231">
        <f>IF(N166="snížená",J166,0)</f>
        <v>0</v>
      </c>
      <c r="BG166" s="231">
        <f>IF(N166="zákl. přenesená",J166,0)</f>
        <v>0</v>
      </c>
      <c r="BH166" s="231">
        <f>IF(N166="sníž. přenesená",J166,0)</f>
        <v>0</v>
      </c>
      <c r="BI166" s="231">
        <f>IF(N166="nulová",J166,0)</f>
        <v>0</v>
      </c>
      <c r="BJ166" s="18" t="s">
        <v>88</v>
      </c>
      <c r="BK166" s="231">
        <f>ROUND(I166*H166,2)</f>
        <v>0</v>
      </c>
      <c r="BL166" s="18" t="s">
        <v>184</v>
      </c>
      <c r="BM166" s="230" t="s">
        <v>1791</v>
      </c>
    </row>
    <row r="167" s="2" customFormat="1" ht="24.15" customHeight="1">
      <c r="A167" s="39"/>
      <c r="B167" s="40"/>
      <c r="C167" s="219" t="s">
        <v>319</v>
      </c>
      <c r="D167" s="219" t="s">
        <v>164</v>
      </c>
      <c r="E167" s="220" t="s">
        <v>853</v>
      </c>
      <c r="F167" s="221" t="s">
        <v>854</v>
      </c>
      <c r="G167" s="222" t="s">
        <v>441</v>
      </c>
      <c r="H167" s="223">
        <v>3</v>
      </c>
      <c r="I167" s="224"/>
      <c r="J167" s="225">
        <f>ROUND(I167*H167,2)</f>
        <v>0</v>
      </c>
      <c r="K167" s="221" t="s">
        <v>168</v>
      </c>
      <c r="L167" s="45"/>
      <c r="M167" s="226" t="s">
        <v>1</v>
      </c>
      <c r="N167" s="227" t="s">
        <v>45</v>
      </c>
      <c r="O167" s="92"/>
      <c r="P167" s="228">
        <f>O167*H167</f>
        <v>0</v>
      </c>
      <c r="Q167" s="228">
        <v>0</v>
      </c>
      <c r="R167" s="228">
        <f>Q167*H167</f>
        <v>0</v>
      </c>
      <c r="S167" s="228">
        <v>0.0089999999999999993</v>
      </c>
      <c r="T167" s="229">
        <f>S167*H167</f>
        <v>0.026999999999999996</v>
      </c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R167" s="230" t="s">
        <v>184</v>
      </c>
      <c r="AT167" s="230" t="s">
        <v>164</v>
      </c>
      <c r="AU167" s="230" t="s">
        <v>90</v>
      </c>
      <c r="AY167" s="18" t="s">
        <v>161</v>
      </c>
      <c r="BE167" s="231">
        <f>IF(N167="základní",J167,0)</f>
        <v>0</v>
      </c>
      <c r="BF167" s="231">
        <f>IF(N167="snížená",J167,0)</f>
        <v>0</v>
      </c>
      <c r="BG167" s="231">
        <f>IF(N167="zákl. přenesená",J167,0)</f>
        <v>0</v>
      </c>
      <c r="BH167" s="231">
        <f>IF(N167="sníž. přenesená",J167,0)</f>
        <v>0</v>
      </c>
      <c r="BI167" s="231">
        <f>IF(N167="nulová",J167,0)</f>
        <v>0</v>
      </c>
      <c r="BJ167" s="18" t="s">
        <v>88</v>
      </c>
      <c r="BK167" s="231">
        <f>ROUND(I167*H167,2)</f>
        <v>0</v>
      </c>
      <c r="BL167" s="18" t="s">
        <v>184</v>
      </c>
      <c r="BM167" s="230" t="s">
        <v>1792</v>
      </c>
    </row>
    <row r="168" s="2" customFormat="1" ht="24.15" customHeight="1">
      <c r="A168" s="39"/>
      <c r="B168" s="40"/>
      <c r="C168" s="219" t="s">
        <v>323</v>
      </c>
      <c r="D168" s="219" t="s">
        <v>164</v>
      </c>
      <c r="E168" s="220" t="s">
        <v>857</v>
      </c>
      <c r="F168" s="221" t="s">
        <v>858</v>
      </c>
      <c r="G168" s="222" t="s">
        <v>441</v>
      </c>
      <c r="H168" s="223">
        <v>1.5</v>
      </c>
      <c r="I168" s="224"/>
      <c r="J168" s="225">
        <f>ROUND(I168*H168,2)</f>
        <v>0</v>
      </c>
      <c r="K168" s="221" t="s">
        <v>168</v>
      </c>
      <c r="L168" s="45"/>
      <c r="M168" s="226" t="s">
        <v>1</v>
      </c>
      <c r="N168" s="227" t="s">
        <v>45</v>
      </c>
      <c r="O168" s="92"/>
      <c r="P168" s="228">
        <f>O168*H168</f>
        <v>0</v>
      </c>
      <c r="Q168" s="228">
        <v>0</v>
      </c>
      <c r="R168" s="228">
        <f>Q168*H168</f>
        <v>0</v>
      </c>
      <c r="S168" s="228">
        <v>0.017999999999999999</v>
      </c>
      <c r="T168" s="229">
        <f>S168*H168</f>
        <v>0.026999999999999996</v>
      </c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R168" s="230" t="s">
        <v>184</v>
      </c>
      <c r="AT168" s="230" t="s">
        <v>164</v>
      </c>
      <c r="AU168" s="230" t="s">
        <v>90</v>
      </c>
      <c r="AY168" s="18" t="s">
        <v>161</v>
      </c>
      <c r="BE168" s="231">
        <f>IF(N168="základní",J168,0)</f>
        <v>0</v>
      </c>
      <c r="BF168" s="231">
        <f>IF(N168="snížená",J168,0)</f>
        <v>0</v>
      </c>
      <c r="BG168" s="231">
        <f>IF(N168="zákl. přenesená",J168,0)</f>
        <v>0</v>
      </c>
      <c r="BH168" s="231">
        <f>IF(N168="sníž. přenesená",J168,0)</f>
        <v>0</v>
      </c>
      <c r="BI168" s="231">
        <f>IF(N168="nulová",J168,0)</f>
        <v>0</v>
      </c>
      <c r="BJ168" s="18" t="s">
        <v>88</v>
      </c>
      <c r="BK168" s="231">
        <f>ROUND(I168*H168,2)</f>
        <v>0</v>
      </c>
      <c r="BL168" s="18" t="s">
        <v>184</v>
      </c>
      <c r="BM168" s="230" t="s">
        <v>1793</v>
      </c>
    </row>
    <row r="169" s="12" customFormat="1" ht="22.8" customHeight="1">
      <c r="A169" s="12"/>
      <c r="B169" s="203"/>
      <c r="C169" s="204"/>
      <c r="D169" s="205" t="s">
        <v>79</v>
      </c>
      <c r="E169" s="217" t="s">
        <v>277</v>
      </c>
      <c r="F169" s="217" t="s">
        <v>278</v>
      </c>
      <c r="G169" s="204"/>
      <c r="H169" s="204"/>
      <c r="I169" s="207"/>
      <c r="J169" s="218">
        <f>BK169</f>
        <v>0</v>
      </c>
      <c r="K169" s="204"/>
      <c r="L169" s="209"/>
      <c r="M169" s="210"/>
      <c r="N169" s="211"/>
      <c r="O169" s="211"/>
      <c r="P169" s="212">
        <f>SUM(P170:P178)</f>
        <v>0</v>
      </c>
      <c r="Q169" s="211"/>
      <c r="R169" s="212">
        <f>SUM(R170:R178)</f>
        <v>0</v>
      </c>
      <c r="S169" s="211"/>
      <c r="T169" s="213">
        <f>SUM(T170:T178)</f>
        <v>0</v>
      </c>
      <c r="U169" s="12"/>
      <c r="V169" s="12"/>
      <c r="W169" s="12"/>
      <c r="X169" s="12"/>
      <c r="Y169" s="12"/>
      <c r="Z169" s="12"/>
      <c r="AA169" s="12"/>
      <c r="AB169" s="12"/>
      <c r="AC169" s="12"/>
      <c r="AD169" s="12"/>
      <c r="AE169" s="12"/>
      <c r="AR169" s="214" t="s">
        <v>88</v>
      </c>
      <c r="AT169" s="215" t="s">
        <v>79</v>
      </c>
      <c r="AU169" s="215" t="s">
        <v>88</v>
      </c>
      <c r="AY169" s="214" t="s">
        <v>161</v>
      </c>
      <c r="BK169" s="216">
        <f>SUM(BK170:BK178)</f>
        <v>0</v>
      </c>
    </row>
    <row r="170" s="2" customFormat="1" ht="24.15" customHeight="1">
      <c r="A170" s="39"/>
      <c r="B170" s="40"/>
      <c r="C170" s="219" t="s">
        <v>327</v>
      </c>
      <c r="D170" s="219" t="s">
        <v>164</v>
      </c>
      <c r="E170" s="220" t="s">
        <v>279</v>
      </c>
      <c r="F170" s="221" t="s">
        <v>280</v>
      </c>
      <c r="G170" s="222" t="s">
        <v>281</v>
      </c>
      <c r="H170" s="223">
        <v>0.60699999999999998</v>
      </c>
      <c r="I170" s="224"/>
      <c r="J170" s="225">
        <f>ROUND(I170*H170,2)</f>
        <v>0</v>
      </c>
      <c r="K170" s="221" t="s">
        <v>168</v>
      </c>
      <c r="L170" s="45"/>
      <c r="M170" s="226" t="s">
        <v>1</v>
      </c>
      <c r="N170" s="227" t="s">
        <v>45</v>
      </c>
      <c r="O170" s="92"/>
      <c r="P170" s="228">
        <f>O170*H170</f>
        <v>0</v>
      </c>
      <c r="Q170" s="228">
        <v>0</v>
      </c>
      <c r="R170" s="228">
        <f>Q170*H170</f>
        <v>0</v>
      </c>
      <c r="S170" s="228">
        <v>0</v>
      </c>
      <c r="T170" s="229">
        <f>S170*H170</f>
        <v>0</v>
      </c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R170" s="230" t="s">
        <v>184</v>
      </c>
      <c r="AT170" s="230" t="s">
        <v>164</v>
      </c>
      <c r="AU170" s="230" t="s">
        <v>90</v>
      </c>
      <c r="AY170" s="18" t="s">
        <v>161</v>
      </c>
      <c r="BE170" s="231">
        <f>IF(N170="základní",J170,0)</f>
        <v>0</v>
      </c>
      <c r="BF170" s="231">
        <f>IF(N170="snížená",J170,0)</f>
        <v>0</v>
      </c>
      <c r="BG170" s="231">
        <f>IF(N170="zákl. přenesená",J170,0)</f>
        <v>0</v>
      </c>
      <c r="BH170" s="231">
        <f>IF(N170="sníž. přenesená",J170,0)</f>
        <v>0</v>
      </c>
      <c r="BI170" s="231">
        <f>IF(N170="nulová",J170,0)</f>
        <v>0</v>
      </c>
      <c r="BJ170" s="18" t="s">
        <v>88</v>
      </c>
      <c r="BK170" s="231">
        <f>ROUND(I170*H170,2)</f>
        <v>0</v>
      </c>
      <c r="BL170" s="18" t="s">
        <v>184</v>
      </c>
      <c r="BM170" s="230" t="s">
        <v>1794</v>
      </c>
    </row>
    <row r="171" s="2" customFormat="1" ht="33" customHeight="1">
      <c r="A171" s="39"/>
      <c r="B171" s="40"/>
      <c r="C171" s="219" t="s">
        <v>330</v>
      </c>
      <c r="D171" s="219" t="s">
        <v>164</v>
      </c>
      <c r="E171" s="220" t="s">
        <v>283</v>
      </c>
      <c r="F171" s="221" t="s">
        <v>284</v>
      </c>
      <c r="G171" s="222" t="s">
        <v>281</v>
      </c>
      <c r="H171" s="223">
        <v>6.0700000000000003</v>
      </c>
      <c r="I171" s="224"/>
      <c r="J171" s="225">
        <f>ROUND(I171*H171,2)</f>
        <v>0</v>
      </c>
      <c r="K171" s="221" t="s">
        <v>168</v>
      </c>
      <c r="L171" s="45"/>
      <c r="M171" s="226" t="s">
        <v>1</v>
      </c>
      <c r="N171" s="227" t="s">
        <v>45</v>
      </c>
      <c r="O171" s="92"/>
      <c r="P171" s="228">
        <f>O171*H171</f>
        <v>0</v>
      </c>
      <c r="Q171" s="228">
        <v>0</v>
      </c>
      <c r="R171" s="228">
        <f>Q171*H171</f>
        <v>0</v>
      </c>
      <c r="S171" s="228">
        <v>0</v>
      </c>
      <c r="T171" s="229">
        <f>S171*H171</f>
        <v>0</v>
      </c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R171" s="230" t="s">
        <v>184</v>
      </c>
      <c r="AT171" s="230" t="s">
        <v>164</v>
      </c>
      <c r="AU171" s="230" t="s">
        <v>90</v>
      </c>
      <c r="AY171" s="18" t="s">
        <v>161</v>
      </c>
      <c r="BE171" s="231">
        <f>IF(N171="základní",J171,0)</f>
        <v>0</v>
      </c>
      <c r="BF171" s="231">
        <f>IF(N171="snížená",J171,0)</f>
        <v>0</v>
      </c>
      <c r="BG171" s="231">
        <f>IF(N171="zákl. přenesená",J171,0)</f>
        <v>0</v>
      </c>
      <c r="BH171" s="231">
        <f>IF(N171="sníž. přenesená",J171,0)</f>
        <v>0</v>
      </c>
      <c r="BI171" s="231">
        <f>IF(N171="nulová",J171,0)</f>
        <v>0</v>
      </c>
      <c r="BJ171" s="18" t="s">
        <v>88</v>
      </c>
      <c r="BK171" s="231">
        <f>ROUND(I171*H171,2)</f>
        <v>0</v>
      </c>
      <c r="BL171" s="18" t="s">
        <v>184</v>
      </c>
      <c r="BM171" s="230" t="s">
        <v>1795</v>
      </c>
    </row>
    <row r="172" s="13" customFormat="1">
      <c r="A172" s="13"/>
      <c r="B172" s="241"/>
      <c r="C172" s="242"/>
      <c r="D172" s="232" t="s">
        <v>250</v>
      </c>
      <c r="E172" s="242"/>
      <c r="F172" s="244" t="s">
        <v>1796</v>
      </c>
      <c r="G172" s="242"/>
      <c r="H172" s="245">
        <v>6.0700000000000003</v>
      </c>
      <c r="I172" s="246"/>
      <c r="J172" s="242"/>
      <c r="K172" s="242"/>
      <c r="L172" s="247"/>
      <c r="M172" s="248"/>
      <c r="N172" s="249"/>
      <c r="O172" s="249"/>
      <c r="P172" s="249"/>
      <c r="Q172" s="249"/>
      <c r="R172" s="249"/>
      <c r="S172" s="249"/>
      <c r="T172" s="250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251" t="s">
        <v>250</v>
      </c>
      <c r="AU172" s="251" t="s">
        <v>90</v>
      </c>
      <c r="AV172" s="13" t="s">
        <v>90</v>
      </c>
      <c r="AW172" s="13" t="s">
        <v>4</v>
      </c>
      <c r="AX172" s="13" t="s">
        <v>88</v>
      </c>
      <c r="AY172" s="251" t="s">
        <v>161</v>
      </c>
    </row>
    <row r="173" s="2" customFormat="1" ht="24.15" customHeight="1">
      <c r="A173" s="39"/>
      <c r="B173" s="40"/>
      <c r="C173" s="219" t="s">
        <v>7</v>
      </c>
      <c r="D173" s="219" t="s">
        <v>164</v>
      </c>
      <c r="E173" s="220" t="s">
        <v>287</v>
      </c>
      <c r="F173" s="221" t="s">
        <v>288</v>
      </c>
      <c r="G173" s="222" t="s">
        <v>281</v>
      </c>
      <c r="H173" s="223">
        <v>0.60699999999999998</v>
      </c>
      <c r="I173" s="224"/>
      <c r="J173" s="225">
        <f>ROUND(I173*H173,2)</f>
        <v>0</v>
      </c>
      <c r="K173" s="221" t="s">
        <v>168</v>
      </c>
      <c r="L173" s="45"/>
      <c r="M173" s="226" t="s">
        <v>1</v>
      </c>
      <c r="N173" s="227" t="s">
        <v>45</v>
      </c>
      <c r="O173" s="92"/>
      <c r="P173" s="228">
        <f>O173*H173</f>
        <v>0</v>
      </c>
      <c r="Q173" s="228">
        <v>0</v>
      </c>
      <c r="R173" s="228">
        <f>Q173*H173</f>
        <v>0</v>
      </c>
      <c r="S173" s="228">
        <v>0</v>
      </c>
      <c r="T173" s="229">
        <f>S173*H173</f>
        <v>0</v>
      </c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R173" s="230" t="s">
        <v>184</v>
      </c>
      <c r="AT173" s="230" t="s">
        <v>164</v>
      </c>
      <c r="AU173" s="230" t="s">
        <v>90</v>
      </c>
      <c r="AY173" s="18" t="s">
        <v>161</v>
      </c>
      <c r="BE173" s="231">
        <f>IF(N173="základní",J173,0)</f>
        <v>0</v>
      </c>
      <c r="BF173" s="231">
        <f>IF(N173="snížená",J173,0)</f>
        <v>0</v>
      </c>
      <c r="BG173" s="231">
        <f>IF(N173="zákl. přenesená",J173,0)</f>
        <v>0</v>
      </c>
      <c r="BH173" s="231">
        <f>IF(N173="sníž. přenesená",J173,0)</f>
        <v>0</v>
      </c>
      <c r="BI173" s="231">
        <f>IF(N173="nulová",J173,0)</f>
        <v>0</v>
      </c>
      <c r="BJ173" s="18" t="s">
        <v>88</v>
      </c>
      <c r="BK173" s="231">
        <f>ROUND(I173*H173,2)</f>
        <v>0</v>
      </c>
      <c r="BL173" s="18" t="s">
        <v>184</v>
      </c>
      <c r="BM173" s="230" t="s">
        <v>1797</v>
      </c>
    </row>
    <row r="174" s="2" customFormat="1" ht="24.15" customHeight="1">
      <c r="A174" s="39"/>
      <c r="B174" s="40"/>
      <c r="C174" s="219" t="s">
        <v>336</v>
      </c>
      <c r="D174" s="219" t="s">
        <v>164</v>
      </c>
      <c r="E174" s="220" t="s">
        <v>290</v>
      </c>
      <c r="F174" s="221" t="s">
        <v>291</v>
      </c>
      <c r="G174" s="222" t="s">
        <v>281</v>
      </c>
      <c r="H174" s="223">
        <v>4.8559999999999999</v>
      </c>
      <c r="I174" s="224"/>
      <c r="J174" s="225">
        <f>ROUND(I174*H174,2)</f>
        <v>0</v>
      </c>
      <c r="K174" s="221" t="s">
        <v>168</v>
      </c>
      <c r="L174" s="45"/>
      <c r="M174" s="226" t="s">
        <v>1</v>
      </c>
      <c r="N174" s="227" t="s">
        <v>45</v>
      </c>
      <c r="O174" s="92"/>
      <c r="P174" s="228">
        <f>O174*H174</f>
        <v>0</v>
      </c>
      <c r="Q174" s="228">
        <v>0</v>
      </c>
      <c r="R174" s="228">
        <f>Q174*H174</f>
        <v>0</v>
      </c>
      <c r="S174" s="228">
        <v>0</v>
      </c>
      <c r="T174" s="229">
        <f>S174*H174</f>
        <v>0</v>
      </c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R174" s="230" t="s">
        <v>184</v>
      </c>
      <c r="AT174" s="230" t="s">
        <v>164</v>
      </c>
      <c r="AU174" s="230" t="s">
        <v>90</v>
      </c>
      <c r="AY174" s="18" t="s">
        <v>161</v>
      </c>
      <c r="BE174" s="231">
        <f>IF(N174="základní",J174,0)</f>
        <v>0</v>
      </c>
      <c r="BF174" s="231">
        <f>IF(N174="snížená",J174,0)</f>
        <v>0</v>
      </c>
      <c r="BG174" s="231">
        <f>IF(N174="zákl. přenesená",J174,0)</f>
        <v>0</v>
      </c>
      <c r="BH174" s="231">
        <f>IF(N174="sníž. přenesená",J174,0)</f>
        <v>0</v>
      </c>
      <c r="BI174" s="231">
        <f>IF(N174="nulová",J174,0)</f>
        <v>0</v>
      </c>
      <c r="BJ174" s="18" t="s">
        <v>88</v>
      </c>
      <c r="BK174" s="231">
        <f>ROUND(I174*H174,2)</f>
        <v>0</v>
      </c>
      <c r="BL174" s="18" t="s">
        <v>184</v>
      </c>
      <c r="BM174" s="230" t="s">
        <v>1798</v>
      </c>
    </row>
    <row r="175" s="13" customFormat="1">
      <c r="A175" s="13"/>
      <c r="B175" s="241"/>
      <c r="C175" s="242"/>
      <c r="D175" s="232" t="s">
        <v>250</v>
      </c>
      <c r="E175" s="242"/>
      <c r="F175" s="244" t="s">
        <v>1799</v>
      </c>
      <c r="G175" s="242"/>
      <c r="H175" s="245">
        <v>4.8559999999999999</v>
      </c>
      <c r="I175" s="246"/>
      <c r="J175" s="242"/>
      <c r="K175" s="242"/>
      <c r="L175" s="247"/>
      <c r="M175" s="248"/>
      <c r="N175" s="249"/>
      <c r="O175" s="249"/>
      <c r="P175" s="249"/>
      <c r="Q175" s="249"/>
      <c r="R175" s="249"/>
      <c r="S175" s="249"/>
      <c r="T175" s="250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51" t="s">
        <v>250</v>
      </c>
      <c r="AU175" s="251" t="s">
        <v>90</v>
      </c>
      <c r="AV175" s="13" t="s">
        <v>90</v>
      </c>
      <c r="AW175" s="13" t="s">
        <v>4</v>
      </c>
      <c r="AX175" s="13" t="s">
        <v>88</v>
      </c>
      <c r="AY175" s="251" t="s">
        <v>161</v>
      </c>
    </row>
    <row r="176" s="2" customFormat="1" ht="33" customHeight="1">
      <c r="A176" s="39"/>
      <c r="B176" s="40"/>
      <c r="C176" s="219" t="s">
        <v>341</v>
      </c>
      <c r="D176" s="219" t="s">
        <v>164</v>
      </c>
      <c r="E176" s="220" t="s">
        <v>294</v>
      </c>
      <c r="F176" s="221" t="s">
        <v>295</v>
      </c>
      <c r="G176" s="222" t="s">
        <v>281</v>
      </c>
      <c r="H176" s="223">
        <v>0.55900000000000005</v>
      </c>
      <c r="I176" s="224"/>
      <c r="J176" s="225">
        <f>ROUND(I176*H176,2)</f>
        <v>0</v>
      </c>
      <c r="K176" s="221" t="s">
        <v>168</v>
      </c>
      <c r="L176" s="45"/>
      <c r="M176" s="226" t="s">
        <v>1</v>
      </c>
      <c r="N176" s="227" t="s">
        <v>45</v>
      </c>
      <c r="O176" s="92"/>
      <c r="P176" s="228">
        <f>O176*H176</f>
        <v>0</v>
      </c>
      <c r="Q176" s="228">
        <v>0</v>
      </c>
      <c r="R176" s="228">
        <f>Q176*H176</f>
        <v>0</v>
      </c>
      <c r="S176" s="228">
        <v>0</v>
      </c>
      <c r="T176" s="229">
        <f>S176*H176</f>
        <v>0</v>
      </c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R176" s="230" t="s">
        <v>184</v>
      </c>
      <c r="AT176" s="230" t="s">
        <v>164</v>
      </c>
      <c r="AU176" s="230" t="s">
        <v>90</v>
      </c>
      <c r="AY176" s="18" t="s">
        <v>161</v>
      </c>
      <c r="BE176" s="231">
        <f>IF(N176="základní",J176,0)</f>
        <v>0</v>
      </c>
      <c r="BF176" s="231">
        <f>IF(N176="snížená",J176,0)</f>
        <v>0</v>
      </c>
      <c r="BG176" s="231">
        <f>IF(N176="zákl. přenesená",J176,0)</f>
        <v>0</v>
      </c>
      <c r="BH176" s="231">
        <f>IF(N176="sníž. přenesená",J176,0)</f>
        <v>0</v>
      </c>
      <c r="BI176" s="231">
        <f>IF(N176="nulová",J176,0)</f>
        <v>0</v>
      </c>
      <c r="BJ176" s="18" t="s">
        <v>88</v>
      </c>
      <c r="BK176" s="231">
        <f>ROUND(I176*H176,2)</f>
        <v>0</v>
      </c>
      <c r="BL176" s="18" t="s">
        <v>184</v>
      </c>
      <c r="BM176" s="230" t="s">
        <v>1800</v>
      </c>
    </row>
    <row r="177" s="13" customFormat="1">
      <c r="A177" s="13"/>
      <c r="B177" s="241"/>
      <c r="C177" s="242"/>
      <c r="D177" s="232" t="s">
        <v>250</v>
      </c>
      <c r="E177" s="243" t="s">
        <v>1</v>
      </c>
      <c r="F177" s="244" t="s">
        <v>1801</v>
      </c>
      <c r="G177" s="242"/>
      <c r="H177" s="245">
        <v>0.55900000000000005</v>
      </c>
      <c r="I177" s="246"/>
      <c r="J177" s="242"/>
      <c r="K177" s="242"/>
      <c r="L177" s="247"/>
      <c r="M177" s="248"/>
      <c r="N177" s="249"/>
      <c r="O177" s="249"/>
      <c r="P177" s="249"/>
      <c r="Q177" s="249"/>
      <c r="R177" s="249"/>
      <c r="S177" s="249"/>
      <c r="T177" s="250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251" t="s">
        <v>250</v>
      </c>
      <c r="AU177" s="251" t="s">
        <v>90</v>
      </c>
      <c r="AV177" s="13" t="s">
        <v>90</v>
      </c>
      <c r="AW177" s="13" t="s">
        <v>36</v>
      </c>
      <c r="AX177" s="13" t="s">
        <v>88</v>
      </c>
      <c r="AY177" s="251" t="s">
        <v>161</v>
      </c>
    </row>
    <row r="178" s="2" customFormat="1" ht="37.8" customHeight="1">
      <c r="A178" s="39"/>
      <c r="B178" s="40"/>
      <c r="C178" s="219" t="s">
        <v>345</v>
      </c>
      <c r="D178" s="219" t="s">
        <v>164</v>
      </c>
      <c r="E178" s="220" t="s">
        <v>873</v>
      </c>
      <c r="F178" s="221" t="s">
        <v>874</v>
      </c>
      <c r="G178" s="222" t="s">
        <v>281</v>
      </c>
      <c r="H178" s="223">
        <v>0.048000000000000001</v>
      </c>
      <c r="I178" s="224"/>
      <c r="J178" s="225">
        <f>ROUND(I178*H178,2)</f>
        <v>0</v>
      </c>
      <c r="K178" s="221" t="s">
        <v>168</v>
      </c>
      <c r="L178" s="45"/>
      <c r="M178" s="226" t="s">
        <v>1</v>
      </c>
      <c r="N178" s="227" t="s">
        <v>45</v>
      </c>
      <c r="O178" s="92"/>
      <c r="P178" s="228">
        <f>O178*H178</f>
        <v>0</v>
      </c>
      <c r="Q178" s="228">
        <v>0</v>
      </c>
      <c r="R178" s="228">
        <f>Q178*H178</f>
        <v>0</v>
      </c>
      <c r="S178" s="228">
        <v>0</v>
      </c>
      <c r="T178" s="229">
        <f>S178*H178</f>
        <v>0</v>
      </c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R178" s="230" t="s">
        <v>184</v>
      </c>
      <c r="AT178" s="230" t="s">
        <v>164</v>
      </c>
      <c r="AU178" s="230" t="s">
        <v>90</v>
      </c>
      <c r="AY178" s="18" t="s">
        <v>161</v>
      </c>
      <c r="BE178" s="231">
        <f>IF(N178="základní",J178,0)</f>
        <v>0</v>
      </c>
      <c r="BF178" s="231">
        <f>IF(N178="snížená",J178,0)</f>
        <v>0</v>
      </c>
      <c r="BG178" s="231">
        <f>IF(N178="zákl. přenesená",J178,0)</f>
        <v>0</v>
      </c>
      <c r="BH178" s="231">
        <f>IF(N178="sníž. přenesená",J178,0)</f>
        <v>0</v>
      </c>
      <c r="BI178" s="231">
        <f>IF(N178="nulová",J178,0)</f>
        <v>0</v>
      </c>
      <c r="BJ178" s="18" t="s">
        <v>88</v>
      </c>
      <c r="BK178" s="231">
        <f>ROUND(I178*H178,2)</f>
        <v>0</v>
      </c>
      <c r="BL178" s="18" t="s">
        <v>184</v>
      </c>
      <c r="BM178" s="230" t="s">
        <v>1802</v>
      </c>
    </row>
    <row r="179" s="12" customFormat="1" ht="22.8" customHeight="1">
      <c r="A179" s="12"/>
      <c r="B179" s="203"/>
      <c r="C179" s="204"/>
      <c r="D179" s="205" t="s">
        <v>79</v>
      </c>
      <c r="E179" s="217" t="s">
        <v>456</v>
      </c>
      <c r="F179" s="217" t="s">
        <v>457</v>
      </c>
      <c r="G179" s="204"/>
      <c r="H179" s="204"/>
      <c r="I179" s="207"/>
      <c r="J179" s="218">
        <f>BK179</f>
        <v>0</v>
      </c>
      <c r="K179" s="204"/>
      <c r="L179" s="209"/>
      <c r="M179" s="210"/>
      <c r="N179" s="211"/>
      <c r="O179" s="211"/>
      <c r="P179" s="212">
        <f>SUM(P180:P181)</f>
        <v>0</v>
      </c>
      <c r="Q179" s="211"/>
      <c r="R179" s="212">
        <f>SUM(R180:R181)</f>
        <v>0</v>
      </c>
      <c r="S179" s="211"/>
      <c r="T179" s="213">
        <f>SUM(T180:T181)</f>
        <v>0</v>
      </c>
      <c r="U179" s="12"/>
      <c r="V179" s="12"/>
      <c r="W179" s="12"/>
      <c r="X179" s="12"/>
      <c r="Y179" s="12"/>
      <c r="Z179" s="12"/>
      <c r="AA179" s="12"/>
      <c r="AB179" s="12"/>
      <c r="AC179" s="12"/>
      <c r="AD179" s="12"/>
      <c r="AE179" s="12"/>
      <c r="AR179" s="214" t="s">
        <v>88</v>
      </c>
      <c r="AT179" s="215" t="s">
        <v>79</v>
      </c>
      <c r="AU179" s="215" t="s">
        <v>88</v>
      </c>
      <c r="AY179" s="214" t="s">
        <v>161</v>
      </c>
      <c r="BK179" s="216">
        <f>SUM(BK180:BK181)</f>
        <v>0</v>
      </c>
    </row>
    <row r="180" s="2" customFormat="1" ht="24.15" customHeight="1">
      <c r="A180" s="39"/>
      <c r="B180" s="40"/>
      <c r="C180" s="219" t="s">
        <v>352</v>
      </c>
      <c r="D180" s="219" t="s">
        <v>164</v>
      </c>
      <c r="E180" s="220" t="s">
        <v>458</v>
      </c>
      <c r="F180" s="221" t="s">
        <v>459</v>
      </c>
      <c r="G180" s="222" t="s">
        <v>281</v>
      </c>
      <c r="H180" s="223">
        <v>0.54700000000000004</v>
      </c>
      <c r="I180" s="224"/>
      <c r="J180" s="225">
        <f>ROUND(I180*H180,2)</f>
        <v>0</v>
      </c>
      <c r="K180" s="221" t="s">
        <v>168</v>
      </c>
      <c r="L180" s="45"/>
      <c r="M180" s="226" t="s">
        <v>1</v>
      </c>
      <c r="N180" s="227" t="s">
        <v>45</v>
      </c>
      <c r="O180" s="92"/>
      <c r="P180" s="228">
        <f>O180*H180</f>
        <v>0</v>
      </c>
      <c r="Q180" s="228">
        <v>0</v>
      </c>
      <c r="R180" s="228">
        <f>Q180*H180</f>
        <v>0</v>
      </c>
      <c r="S180" s="228">
        <v>0</v>
      </c>
      <c r="T180" s="229">
        <f>S180*H180</f>
        <v>0</v>
      </c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R180" s="230" t="s">
        <v>184</v>
      </c>
      <c r="AT180" s="230" t="s">
        <v>164</v>
      </c>
      <c r="AU180" s="230" t="s">
        <v>90</v>
      </c>
      <c r="AY180" s="18" t="s">
        <v>161</v>
      </c>
      <c r="BE180" s="231">
        <f>IF(N180="základní",J180,0)</f>
        <v>0</v>
      </c>
      <c r="BF180" s="231">
        <f>IF(N180="snížená",J180,0)</f>
        <v>0</v>
      </c>
      <c r="BG180" s="231">
        <f>IF(N180="zákl. přenesená",J180,0)</f>
        <v>0</v>
      </c>
      <c r="BH180" s="231">
        <f>IF(N180="sníž. přenesená",J180,0)</f>
        <v>0</v>
      </c>
      <c r="BI180" s="231">
        <f>IF(N180="nulová",J180,0)</f>
        <v>0</v>
      </c>
      <c r="BJ180" s="18" t="s">
        <v>88</v>
      </c>
      <c r="BK180" s="231">
        <f>ROUND(I180*H180,2)</f>
        <v>0</v>
      </c>
      <c r="BL180" s="18" t="s">
        <v>184</v>
      </c>
      <c r="BM180" s="230" t="s">
        <v>1803</v>
      </c>
    </row>
    <row r="181" s="2" customFormat="1" ht="24.15" customHeight="1">
      <c r="A181" s="39"/>
      <c r="B181" s="40"/>
      <c r="C181" s="219" t="s">
        <v>359</v>
      </c>
      <c r="D181" s="219" t="s">
        <v>164</v>
      </c>
      <c r="E181" s="220" t="s">
        <v>461</v>
      </c>
      <c r="F181" s="221" t="s">
        <v>462</v>
      </c>
      <c r="G181" s="222" t="s">
        <v>281</v>
      </c>
      <c r="H181" s="223">
        <v>0.54700000000000004</v>
      </c>
      <c r="I181" s="224"/>
      <c r="J181" s="225">
        <f>ROUND(I181*H181,2)</f>
        <v>0</v>
      </c>
      <c r="K181" s="221" t="s">
        <v>168</v>
      </c>
      <c r="L181" s="45"/>
      <c r="M181" s="226" t="s">
        <v>1</v>
      </c>
      <c r="N181" s="227" t="s">
        <v>45</v>
      </c>
      <c r="O181" s="92"/>
      <c r="P181" s="228">
        <f>O181*H181</f>
        <v>0</v>
      </c>
      <c r="Q181" s="228">
        <v>0</v>
      </c>
      <c r="R181" s="228">
        <f>Q181*H181</f>
        <v>0</v>
      </c>
      <c r="S181" s="228">
        <v>0</v>
      </c>
      <c r="T181" s="229">
        <f>S181*H181</f>
        <v>0</v>
      </c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R181" s="230" t="s">
        <v>184</v>
      </c>
      <c r="AT181" s="230" t="s">
        <v>164</v>
      </c>
      <c r="AU181" s="230" t="s">
        <v>90</v>
      </c>
      <c r="AY181" s="18" t="s">
        <v>161</v>
      </c>
      <c r="BE181" s="231">
        <f>IF(N181="základní",J181,0)</f>
        <v>0</v>
      </c>
      <c r="BF181" s="231">
        <f>IF(N181="snížená",J181,0)</f>
        <v>0</v>
      </c>
      <c r="BG181" s="231">
        <f>IF(N181="zákl. přenesená",J181,0)</f>
        <v>0</v>
      </c>
      <c r="BH181" s="231">
        <f>IF(N181="sníž. přenesená",J181,0)</f>
        <v>0</v>
      </c>
      <c r="BI181" s="231">
        <f>IF(N181="nulová",J181,0)</f>
        <v>0</v>
      </c>
      <c r="BJ181" s="18" t="s">
        <v>88</v>
      </c>
      <c r="BK181" s="231">
        <f>ROUND(I181*H181,2)</f>
        <v>0</v>
      </c>
      <c r="BL181" s="18" t="s">
        <v>184</v>
      </c>
      <c r="BM181" s="230" t="s">
        <v>1804</v>
      </c>
    </row>
    <row r="182" s="12" customFormat="1" ht="25.92" customHeight="1">
      <c r="A182" s="12"/>
      <c r="B182" s="203"/>
      <c r="C182" s="204"/>
      <c r="D182" s="205" t="s">
        <v>79</v>
      </c>
      <c r="E182" s="206" t="s">
        <v>297</v>
      </c>
      <c r="F182" s="206" t="s">
        <v>298</v>
      </c>
      <c r="G182" s="204"/>
      <c r="H182" s="204"/>
      <c r="I182" s="207"/>
      <c r="J182" s="208">
        <f>BK182</f>
        <v>0</v>
      </c>
      <c r="K182" s="204"/>
      <c r="L182" s="209"/>
      <c r="M182" s="210"/>
      <c r="N182" s="211"/>
      <c r="O182" s="211"/>
      <c r="P182" s="212">
        <f>P183+P192+P203+P220+P226+P244+P281+P316+P324</f>
        <v>0</v>
      </c>
      <c r="Q182" s="211"/>
      <c r="R182" s="212">
        <f>R183+R192+R203+R220+R226+R244+R281+R316+R324</f>
        <v>1.6951633899999998</v>
      </c>
      <c r="S182" s="211"/>
      <c r="T182" s="213">
        <f>T183+T192+T203+T220+T226+T244+T281+T316+T324</f>
        <v>0.53665069999999992</v>
      </c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R182" s="214" t="s">
        <v>90</v>
      </c>
      <c r="AT182" s="215" t="s">
        <v>79</v>
      </c>
      <c r="AU182" s="215" t="s">
        <v>80</v>
      </c>
      <c r="AY182" s="214" t="s">
        <v>161</v>
      </c>
      <c r="BK182" s="216">
        <f>BK183+BK192+BK203+BK220+BK226+BK244+BK281+BK316+BK324</f>
        <v>0</v>
      </c>
    </row>
    <row r="183" s="12" customFormat="1" ht="22.8" customHeight="1">
      <c r="A183" s="12"/>
      <c r="B183" s="203"/>
      <c r="C183" s="204"/>
      <c r="D183" s="205" t="s">
        <v>79</v>
      </c>
      <c r="E183" s="217" t="s">
        <v>878</v>
      </c>
      <c r="F183" s="217" t="s">
        <v>879</v>
      </c>
      <c r="G183" s="204"/>
      <c r="H183" s="204"/>
      <c r="I183" s="207"/>
      <c r="J183" s="218">
        <f>BK183</f>
        <v>0</v>
      </c>
      <c r="K183" s="204"/>
      <c r="L183" s="209"/>
      <c r="M183" s="210"/>
      <c r="N183" s="211"/>
      <c r="O183" s="211"/>
      <c r="P183" s="212">
        <f>SUM(P184:P191)</f>
        <v>0</v>
      </c>
      <c r="Q183" s="211"/>
      <c r="R183" s="212">
        <f>SUM(R184:R191)</f>
        <v>0.0022500000000000003</v>
      </c>
      <c r="S183" s="211"/>
      <c r="T183" s="213">
        <f>SUM(T184:T191)</f>
        <v>0.0051999999999999998</v>
      </c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R183" s="214" t="s">
        <v>90</v>
      </c>
      <c r="AT183" s="215" t="s">
        <v>79</v>
      </c>
      <c r="AU183" s="215" t="s">
        <v>88</v>
      </c>
      <c r="AY183" s="214" t="s">
        <v>161</v>
      </c>
      <c r="BK183" s="216">
        <f>SUM(BK184:BK191)</f>
        <v>0</v>
      </c>
    </row>
    <row r="184" s="2" customFormat="1" ht="16.5" customHeight="1">
      <c r="A184" s="39"/>
      <c r="B184" s="40"/>
      <c r="C184" s="219" t="s">
        <v>364</v>
      </c>
      <c r="D184" s="219" t="s">
        <v>164</v>
      </c>
      <c r="E184" s="220" t="s">
        <v>880</v>
      </c>
      <c r="F184" s="221" t="s">
        <v>881</v>
      </c>
      <c r="G184" s="222" t="s">
        <v>441</v>
      </c>
      <c r="H184" s="223">
        <v>1</v>
      </c>
      <c r="I184" s="224"/>
      <c r="J184" s="225">
        <f>ROUND(I184*H184,2)</f>
        <v>0</v>
      </c>
      <c r="K184" s="221" t="s">
        <v>168</v>
      </c>
      <c r="L184" s="45"/>
      <c r="M184" s="226" t="s">
        <v>1</v>
      </c>
      <c r="N184" s="227" t="s">
        <v>45</v>
      </c>
      <c r="O184" s="92"/>
      <c r="P184" s="228">
        <f>O184*H184</f>
        <v>0</v>
      </c>
      <c r="Q184" s="228">
        <v>0</v>
      </c>
      <c r="R184" s="228">
        <f>Q184*H184</f>
        <v>0</v>
      </c>
      <c r="S184" s="228">
        <v>0.0020999999999999999</v>
      </c>
      <c r="T184" s="229">
        <f>S184*H184</f>
        <v>0.0020999999999999999</v>
      </c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R184" s="230" t="s">
        <v>303</v>
      </c>
      <c r="AT184" s="230" t="s">
        <v>164</v>
      </c>
      <c r="AU184" s="230" t="s">
        <v>90</v>
      </c>
      <c r="AY184" s="18" t="s">
        <v>161</v>
      </c>
      <c r="BE184" s="231">
        <f>IF(N184="základní",J184,0)</f>
        <v>0</v>
      </c>
      <c r="BF184" s="231">
        <f>IF(N184="snížená",J184,0)</f>
        <v>0</v>
      </c>
      <c r="BG184" s="231">
        <f>IF(N184="zákl. přenesená",J184,0)</f>
        <v>0</v>
      </c>
      <c r="BH184" s="231">
        <f>IF(N184="sníž. přenesená",J184,0)</f>
        <v>0</v>
      </c>
      <c r="BI184" s="231">
        <f>IF(N184="nulová",J184,0)</f>
        <v>0</v>
      </c>
      <c r="BJ184" s="18" t="s">
        <v>88</v>
      </c>
      <c r="BK184" s="231">
        <f>ROUND(I184*H184,2)</f>
        <v>0</v>
      </c>
      <c r="BL184" s="18" t="s">
        <v>303</v>
      </c>
      <c r="BM184" s="230" t="s">
        <v>1805</v>
      </c>
    </row>
    <row r="185" s="2" customFormat="1" ht="16.5" customHeight="1">
      <c r="A185" s="39"/>
      <c r="B185" s="40"/>
      <c r="C185" s="219" t="s">
        <v>371</v>
      </c>
      <c r="D185" s="219" t="s">
        <v>164</v>
      </c>
      <c r="E185" s="220" t="s">
        <v>883</v>
      </c>
      <c r="F185" s="221" t="s">
        <v>884</v>
      </c>
      <c r="G185" s="222" t="s">
        <v>441</v>
      </c>
      <c r="H185" s="223">
        <v>4.5</v>
      </c>
      <c r="I185" s="224"/>
      <c r="J185" s="225">
        <f>ROUND(I185*H185,2)</f>
        <v>0</v>
      </c>
      <c r="K185" s="221" t="s">
        <v>168</v>
      </c>
      <c r="L185" s="45"/>
      <c r="M185" s="226" t="s">
        <v>1</v>
      </c>
      <c r="N185" s="227" t="s">
        <v>45</v>
      </c>
      <c r="O185" s="92"/>
      <c r="P185" s="228">
        <f>O185*H185</f>
        <v>0</v>
      </c>
      <c r="Q185" s="228">
        <v>0.00050000000000000001</v>
      </c>
      <c r="R185" s="228">
        <f>Q185*H185</f>
        <v>0.0022500000000000003</v>
      </c>
      <c r="S185" s="228">
        <v>0</v>
      </c>
      <c r="T185" s="229">
        <f>S185*H185</f>
        <v>0</v>
      </c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R185" s="230" t="s">
        <v>303</v>
      </c>
      <c r="AT185" s="230" t="s">
        <v>164</v>
      </c>
      <c r="AU185" s="230" t="s">
        <v>90</v>
      </c>
      <c r="AY185" s="18" t="s">
        <v>161</v>
      </c>
      <c r="BE185" s="231">
        <f>IF(N185="základní",J185,0)</f>
        <v>0</v>
      </c>
      <c r="BF185" s="231">
        <f>IF(N185="snížená",J185,0)</f>
        <v>0</v>
      </c>
      <c r="BG185" s="231">
        <f>IF(N185="zákl. přenesená",J185,0)</f>
        <v>0</v>
      </c>
      <c r="BH185" s="231">
        <f>IF(N185="sníž. přenesená",J185,0)</f>
        <v>0</v>
      </c>
      <c r="BI185" s="231">
        <f>IF(N185="nulová",J185,0)</f>
        <v>0</v>
      </c>
      <c r="BJ185" s="18" t="s">
        <v>88</v>
      </c>
      <c r="BK185" s="231">
        <f>ROUND(I185*H185,2)</f>
        <v>0</v>
      </c>
      <c r="BL185" s="18" t="s">
        <v>303</v>
      </c>
      <c r="BM185" s="230" t="s">
        <v>1806</v>
      </c>
    </row>
    <row r="186" s="2" customFormat="1" ht="16.5" customHeight="1">
      <c r="A186" s="39"/>
      <c r="B186" s="40"/>
      <c r="C186" s="219" t="s">
        <v>379</v>
      </c>
      <c r="D186" s="219" t="s">
        <v>164</v>
      </c>
      <c r="E186" s="220" t="s">
        <v>886</v>
      </c>
      <c r="F186" s="221" t="s">
        <v>887</v>
      </c>
      <c r="G186" s="222" t="s">
        <v>256</v>
      </c>
      <c r="H186" s="223">
        <v>2</v>
      </c>
      <c r="I186" s="224"/>
      <c r="J186" s="225">
        <f>ROUND(I186*H186,2)</f>
        <v>0</v>
      </c>
      <c r="K186" s="221" t="s">
        <v>168</v>
      </c>
      <c r="L186" s="45"/>
      <c r="M186" s="226" t="s">
        <v>1</v>
      </c>
      <c r="N186" s="227" t="s">
        <v>45</v>
      </c>
      <c r="O186" s="92"/>
      <c r="P186" s="228">
        <f>O186*H186</f>
        <v>0</v>
      </c>
      <c r="Q186" s="228">
        <v>0</v>
      </c>
      <c r="R186" s="228">
        <f>Q186*H186</f>
        <v>0</v>
      </c>
      <c r="S186" s="228">
        <v>0</v>
      </c>
      <c r="T186" s="229">
        <f>S186*H186</f>
        <v>0</v>
      </c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R186" s="230" t="s">
        <v>303</v>
      </c>
      <c r="AT186" s="230" t="s">
        <v>164</v>
      </c>
      <c r="AU186" s="230" t="s">
        <v>90</v>
      </c>
      <c r="AY186" s="18" t="s">
        <v>161</v>
      </c>
      <c r="BE186" s="231">
        <f>IF(N186="základní",J186,0)</f>
        <v>0</v>
      </c>
      <c r="BF186" s="231">
        <f>IF(N186="snížená",J186,0)</f>
        <v>0</v>
      </c>
      <c r="BG186" s="231">
        <f>IF(N186="zákl. přenesená",J186,0)</f>
        <v>0</v>
      </c>
      <c r="BH186" s="231">
        <f>IF(N186="sníž. přenesená",J186,0)</f>
        <v>0</v>
      </c>
      <c r="BI186" s="231">
        <f>IF(N186="nulová",J186,0)</f>
        <v>0</v>
      </c>
      <c r="BJ186" s="18" t="s">
        <v>88</v>
      </c>
      <c r="BK186" s="231">
        <f>ROUND(I186*H186,2)</f>
        <v>0</v>
      </c>
      <c r="BL186" s="18" t="s">
        <v>303</v>
      </c>
      <c r="BM186" s="230" t="s">
        <v>1807</v>
      </c>
    </row>
    <row r="187" s="2" customFormat="1" ht="16.5" customHeight="1">
      <c r="A187" s="39"/>
      <c r="B187" s="40"/>
      <c r="C187" s="219" t="s">
        <v>383</v>
      </c>
      <c r="D187" s="219" t="s">
        <v>164</v>
      </c>
      <c r="E187" s="220" t="s">
        <v>889</v>
      </c>
      <c r="F187" s="221" t="s">
        <v>890</v>
      </c>
      <c r="G187" s="222" t="s">
        <v>256</v>
      </c>
      <c r="H187" s="223">
        <v>1</v>
      </c>
      <c r="I187" s="224"/>
      <c r="J187" s="225">
        <f>ROUND(I187*H187,2)</f>
        <v>0</v>
      </c>
      <c r="K187" s="221" t="s">
        <v>168</v>
      </c>
      <c r="L187" s="45"/>
      <c r="M187" s="226" t="s">
        <v>1</v>
      </c>
      <c r="N187" s="227" t="s">
        <v>45</v>
      </c>
      <c r="O187" s="92"/>
      <c r="P187" s="228">
        <f>O187*H187</f>
        <v>0</v>
      </c>
      <c r="Q187" s="228">
        <v>0</v>
      </c>
      <c r="R187" s="228">
        <f>Q187*H187</f>
        <v>0</v>
      </c>
      <c r="S187" s="228">
        <v>0.0030999999999999999</v>
      </c>
      <c r="T187" s="229">
        <f>S187*H187</f>
        <v>0.0030999999999999999</v>
      </c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R187" s="230" t="s">
        <v>303</v>
      </c>
      <c r="AT187" s="230" t="s">
        <v>164</v>
      </c>
      <c r="AU187" s="230" t="s">
        <v>90</v>
      </c>
      <c r="AY187" s="18" t="s">
        <v>161</v>
      </c>
      <c r="BE187" s="231">
        <f>IF(N187="základní",J187,0)</f>
        <v>0</v>
      </c>
      <c r="BF187" s="231">
        <f>IF(N187="snížená",J187,0)</f>
        <v>0</v>
      </c>
      <c r="BG187" s="231">
        <f>IF(N187="zákl. přenesená",J187,0)</f>
        <v>0</v>
      </c>
      <c r="BH187" s="231">
        <f>IF(N187="sníž. přenesená",J187,0)</f>
        <v>0</v>
      </c>
      <c r="BI187" s="231">
        <f>IF(N187="nulová",J187,0)</f>
        <v>0</v>
      </c>
      <c r="BJ187" s="18" t="s">
        <v>88</v>
      </c>
      <c r="BK187" s="231">
        <f>ROUND(I187*H187,2)</f>
        <v>0</v>
      </c>
      <c r="BL187" s="18" t="s">
        <v>303</v>
      </c>
      <c r="BM187" s="230" t="s">
        <v>1808</v>
      </c>
    </row>
    <row r="188" s="2" customFormat="1" ht="21.75" customHeight="1">
      <c r="A188" s="39"/>
      <c r="B188" s="40"/>
      <c r="C188" s="219" t="s">
        <v>388</v>
      </c>
      <c r="D188" s="219" t="s">
        <v>164</v>
      </c>
      <c r="E188" s="220" t="s">
        <v>892</v>
      </c>
      <c r="F188" s="221" t="s">
        <v>893</v>
      </c>
      <c r="G188" s="222" t="s">
        <v>441</v>
      </c>
      <c r="H188" s="223">
        <v>4.5</v>
      </c>
      <c r="I188" s="224"/>
      <c r="J188" s="225">
        <f>ROUND(I188*H188,2)</f>
        <v>0</v>
      </c>
      <c r="K188" s="221" t="s">
        <v>168</v>
      </c>
      <c r="L188" s="45"/>
      <c r="M188" s="226" t="s">
        <v>1</v>
      </c>
      <c r="N188" s="227" t="s">
        <v>45</v>
      </c>
      <c r="O188" s="92"/>
      <c r="P188" s="228">
        <f>O188*H188</f>
        <v>0</v>
      </c>
      <c r="Q188" s="228">
        <v>0</v>
      </c>
      <c r="R188" s="228">
        <f>Q188*H188</f>
        <v>0</v>
      </c>
      <c r="S188" s="228">
        <v>0</v>
      </c>
      <c r="T188" s="229">
        <f>S188*H188</f>
        <v>0</v>
      </c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R188" s="230" t="s">
        <v>303</v>
      </c>
      <c r="AT188" s="230" t="s">
        <v>164</v>
      </c>
      <c r="AU188" s="230" t="s">
        <v>90</v>
      </c>
      <c r="AY188" s="18" t="s">
        <v>161</v>
      </c>
      <c r="BE188" s="231">
        <f>IF(N188="základní",J188,0)</f>
        <v>0</v>
      </c>
      <c r="BF188" s="231">
        <f>IF(N188="snížená",J188,0)</f>
        <v>0</v>
      </c>
      <c r="BG188" s="231">
        <f>IF(N188="zákl. přenesená",J188,0)</f>
        <v>0</v>
      </c>
      <c r="BH188" s="231">
        <f>IF(N188="sníž. přenesená",J188,0)</f>
        <v>0</v>
      </c>
      <c r="BI188" s="231">
        <f>IF(N188="nulová",J188,0)</f>
        <v>0</v>
      </c>
      <c r="BJ188" s="18" t="s">
        <v>88</v>
      </c>
      <c r="BK188" s="231">
        <f>ROUND(I188*H188,2)</f>
        <v>0</v>
      </c>
      <c r="BL188" s="18" t="s">
        <v>303</v>
      </c>
      <c r="BM188" s="230" t="s">
        <v>1809</v>
      </c>
    </row>
    <row r="189" s="2" customFormat="1" ht="24.15" customHeight="1">
      <c r="A189" s="39"/>
      <c r="B189" s="40"/>
      <c r="C189" s="219" t="s">
        <v>309</v>
      </c>
      <c r="D189" s="219" t="s">
        <v>164</v>
      </c>
      <c r="E189" s="220" t="s">
        <v>895</v>
      </c>
      <c r="F189" s="221" t="s">
        <v>896</v>
      </c>
      <c r="G189" s="222" t="s">
        <v>362</v>
      </c>
      <c r="H189" s="283"/>
      <c r="I189" s="224"/>
      <c r="J189" s="225">
        <f>ROUND(I189*H189,2)</f>
        <v>0</v>
      </c>
      <c r="K189" s="221" t="s">
        <v>168</v>
      </c>
      <c r="L189" s="45"/>
      <c r="M189" s="226" t="s">
        <v>1</v>
      </c>
      <c r="N189" s="227" t="s">
        <v>45</v>
      </c>
      <c r="O189" s="92"/>
      <c r="P189" s="228">
        <f>O189*H189</f>
        <v>0</v>
      </c>
      <c r="Q189" s="228">
        <v>0</v>
      </c>
      <c r="R189" s="228">
        <f>Q189*H189</f>
        <v>0</v>
      </c>
      <c r="S189" s="228">
        <v>0</v>
      </c>
      <c r="T189" s="229">
        <f>S189*H189</f>
        <v>0</v>
      </c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R189" s="230" t="s">
        <v>303</v>
      </c>
      <c r="AT189" s="230" t="s">
        <v>164</v>
      </c>
      <c r="AU189" s="230" t="s">
        <v>90</v>
      </c>
      <c r="AY189" s="18" t="s">
        <v>161</v>
      </c>
      <c r="BE189" s="231">
        <f>IF(N189="základní",J189,0)</f>
        <v>0</v>
      </c>
      <c r="BF189" s="231">
        <f>IF(N189="snížená",J189,0)</f>
        <v>0</v>
      </c>
      <c r="BG189" s="231">
        <f>IF(N189="zákl. přenesená",J189,0)</f>
        <v>0</v>
      </c>
      <c r="BH189" s="231">
        <f>IF(N189="sníž. přenesená",J189,0)</f>
        <v>0</v>
      </c>
      <c r="BI189" s="231">
        <f>IF(N189="nulová",J189,0)</f>
        <v>0</v>
      </c>
      <c r="BJ189" s="18" t="s">
        <v>88</v>
      </c>
      <c r="BK189" s="231">
        <f>ROUND(I189*H189,2)</f>
        <v>0</v>
      </c>
      <c r="BL189" s="18" t="s">
        <v>303</v>
      </c>
      <c r="BM189" s="230" t="s">
        <v>1810</v>
      </c>
    </row>
    <row r="190" s="2" customFormat="1" ht="33" customHeight="1">
      <c r="A190" s="39"/>
      <c r="B190" s="40"/>
      <c r="C190" s="219" t="s">
        <v>395</v>
      </c>
      <c r="D190" s="219" t="s">
        <v>164</v>
      </c>
      <c r="E190" s="220" t="s">
        <v>898</v>
      </c>
      <c r="F190" s="221" t="s">
        <v>899</v>
      </c>
      <c r="G190" s="222" t="s">
        <v>362</v>
      </c>
      <c r="H190" s="283"/>
      <c r="I190" s="224"/>
      <c r="J190" s="225">
        <f>ROUND(I190*H190,2)</f>
        <v>0</v>
      </c>
      <c r="K190" s="221" t="s">
        <v>168</v>
      </c>
      <c r="L190" s="45"/>
      <c r="M190" s="226" t="s">
        <v>1</v>
      </c>
      <c r="N190" s="227" t="s">
        <v>45</v>
      </c>
      <c r="O190" s="92"/>
      <c r="P190" s="228">
        <f>O190*H190</f>
        <v>0</v>
      </c>
      <c r="Q190" s="228">
        <v>0</v>
      </c>
      <c r="R190" s="228">
        <f>Q190*H190</f>
        <v>0</v>
      </c>
      <c r="S190" s="228">
        <v>0</v>
      </c>
      <c r="T190" s="229">
        <f>S190*H190</f>
        <v>0</v>
      </c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R190" s="230" t="s">
        <v>303</v>
      </c>
      <c r="AT190" s="230" t="s">
        <v>164</v>
      </c>
      <c r="AU190" s="230" t="s">
        <v>90</v>
      </c>
      <c r="AY190" s="18" t="s">
        <v>161</v>
      </c>
      <c r="BE190" s="231">
        <f>IF(N190="základní",J190,0)</f>
        <v>0</v>
      </c>
      <c r="BF190" s="231">
        <f>IF(N190="snížená",J190,0)</f>
        <v>0</v>
      </c>
      <c r="BG190" s="231">
        <f>IF(N190="zákl. přenesená",J190,0)</f>
        <v>0</v>
      </c>
      <c r="BH190" s="231">
        <f>IF(N190="sníž. přenesená",J190,0)</f>
        <v>0</v>
      </c>
      <c r="BI190" s="231">
        <f>IF(N190="nulová",J190,0)</f>
        <v>0</v>
      </c>
      <c r="BJ190" s="18" t="s">
        <v>88</v>
      </c>
      <c r="BK190" s="231">
        <f>ROUND(I190*H190,2)</f>
        <v>0</v>
      </c>
      <c r="BL190" s="18" t="s">
        <v>303</v>
      </c>
      <c r="BM190" s="230" t="s">
        <v>1811</v>
      </c>
    </row>
    <row r="191" s="13" customFormat="1">
      <c r="A191" s="13"/>
      <c r="B191" s="241"/>
      <c r="C191" s="242"/>
      <c r="D191" s="232" t="s">
        <v>250</v>
      </c>
      <c r="E191" s="242"/>
      <c r="F191" s="244" t="s">
        <v>1812</v>
      </c>
      <c r="G191" s="242"/>
      <c r="H191" s="245">
        <v>62.994</v>
      </c>
      <c r="I191" s="246"/>
      <c r="J191" s="242"/>
      <c r="K191" s="242"/>
      <c r="L191" s="247"/>
      <c r="M191" s="248"/>
      <c r="N191" s="249"/>
      <c r="O191" s="249"/>
      <c r="P191" s="249"/>
      <c r="Q191" s="249"/>
      <c r="R191" s="249"/>
      <c r="S191" s="249"/>
      <c r="T191" s="250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251" t="s">
        <v>250</v>
      </c>
      <c r="AU191" s="251" t="s">
        <v>90</v>
      </c>
      <c r="AV191" s="13" t="s">
        <v>90</v>
      </c>
      <c r="AW191" s="13" t="s">
        <v>4</v>
      </c>
      <c r="AX191" s="13" t="s">
        <v>88</v>
      </c>
      <c r="AY191" s="251" t="s">
        <v>161</v>
      </c>
    </row>
    <row r="192" s="12" customFormat="1" ht="22.8" customHeight="1">
      <c r="A192" s="12"/>
      <c r="B192" s="203"/>
      <c r="C192" s="204"/>
      <c r="D192" s="205" t="s">
        <v>79</v>
      </c>
      <c r="E192" s="217" t="s">
        <v>902</v>
      </c>
      <c r="F192" s="217" t="s">
        <v>903</v>
      </c>
      <c r="G192" s="204"/>
      <c r="H192" s="204"/>
      <c r="I192" s="207"/>
      <c r="J192" s="218">
        <f>BK192</f>
        <v>0</v>
      </c>
      <c r="K192" s="204"/>
      <c r="L192" s="209"/>
      <c r="M192" s="210"/>
      <c r="N192" s="211"/>
      <c r="O192" s="211"/>
      <c r="P192" s="212">
        <f>SUM(P193:P202)</f>
        <v>0</v>
      </c>
      <c r="Q192" s="211"/>
      <c r="R192" s="212">
        <f>SUM(R193:R202)</f>
        <v>0.0097811999999999986</v>
      </c>
      <c r="S192" s="211"/>
      <c r="T192" s="213">
        <f>SUM(T193:T202)</f>
        <v>0.010619999999999999</v>
      </c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R192" s="214" t="s">
        <v>90</v>
      </c>
      <c r="AT192" s="215" t="s">
        <v>79</v>
      </c>
      <c r="AU192" s="215" t="s">
        <v>88</v>
      </c>
      <c r="AY192" s="214" t="s">
        <v>161</v>
      </c>
      <c r="BK192" s="216">
        <f>SUM(BK193:BK202)</f>
        <v>0</v>
      </c>
    </row>
    <row r="193" s="2" customFormat="1" ht="24.15" customHeight="1">
      <c r="A193" s="39"/>
      <c r="B193" s="40"/>
      <c r="C193" s="219" t="s">
        <v>399</v>
      </c>
      <c r="D193" s="219" t="s">
        <v>164</v>
      </c>
      <c r="E193" s="220" t="s">
        <v>904</v>
      </c>
      <c r="F193" s="221" t="s">
        <v>905</v>
      </c>
      <c r="G193" s="222" t="s">
        <v>441</v>
      </c>
      <c r="H193" s="223">
        <v>2</v>
      </c>
      <c r="I193" s="224"/>
      <c r="J193" s="225">
        <f>ROUND(I193*H193,2)</f>
        <v>0</v>
      </c>
      <c r="K193" s="221" t="s">
        <v>168</v>
      </c>
      <c r="L193" s="45"/>
      <c r="M193" s="226" t="s">
        <v>1</v>
      </c>
      <c r="N193" s="227" t="s">
        <v>45</v>
      </c>
      <c r="O193" s="92"/>
      <c r="P193" s="228">
        <f>O193*H193</f>
        <v>0</v>
      </c>
      <c r="Q193" s="228">
        <v>0</v>
      </c>
      <c r="R193" s="228">
        <f>Q193*H193</f>
        <v>0</v>
      </c>
      <c r="S193" s="228">
        <v>0.0049699999999999996</v>
      </c>
      <c r="T193" s="229">
        <f>S193*H193</f>
        <v>0.0099399999999999992</v>
      </c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R193" s="230" t="s">
        <v>303</v>
      </c>
      <c r="AT193" s="230" t="s">
        <v>164</v>
      </c>
      <c r="AU193" s="230" t="s">
        <v>90</v>
      </c>
      <c r="AY193" s="18" t="s">
        <v>161</v>
      </c>
      <c r="BE193" s="231">
        <f>IF(N193="základní",J193,0)</f>
        <v>0</v>
      </c>
      <c r="BF193" s="231">
        <f>IF(N193="snížená",J193,0)</f>
        <v>0</v>
      </c>
      <c r="BG193" s="231">
        <f>IF(N193="zákl. přenesená",J193,0)</f>
        <v>0</v>
      </c>
      <c r="BH193" s="231">
        <f>IF(N193="sníž. přenesená",J193,0)</f>
        <v>0</v>
      </c>
      <c r="BI193" s="231">
        <f>IF(N193="nulová",J193,0)</f>
        <v>0</v>
      </c>
      <c r="BJ193" s="18" t="s">
        <v>88</v>
      </c>
      <c r="BK193" s="231">
        <f>ROUND(I193*H193,2)</f>
        <v>0</v>
      </c>
      <c r="BL193" s="18" t="s">
        <v>303</v>
      </c>
      <c r="BM193" s="230" t="s">
        <v>1813</v>
      </c>
    </row>
    <row r="194" s="2" customFormat="1" ht="16.5" customHeight="1">
      <c r="A194" s="39"/>
      <c r="B194" s="40"/>
      <c r="C194" s="219" t="s">
        <v>403</v>
      </c>
      <c r="D194" s="219" t="s">
        <v>164</v>
      </c>
      <c r="E194" s="220" t="s">
        <v>907</v>
      </c>
      <c r="F194" s="221" t="s">
        <v>908</v>
      </c>
      <c r="G194" s="222" t="s">
        <v>256</v>
      </c>
      <c r="H194" s="223">
        <v>1</v>
      </c>
      <c r="I194" s="224"/>
      <c r="J194" s="225">
        <f>ROUND(I194*H194,2)</f>
        <v>0</v>
      </c>
      <c r="K194" s="221" t="s">
        <v>168</v>
      </c>
      <c r="L194" s="45"/>
      <c r="M194" s="226" t="s">
        <v>1</v>
      </c>
      <c r="N194" s="227" t="s">
        <v>45</v>
      </c>
      <c r="O194" s="92"/>
      <c r="P194" s="228">
        <f>O194*H194</f>
        <v>0</v>
      </c>
      <c r="Q194" s="228">
        <v>0</v>
      </c>
      <c r="R194" s="228">
        <f>Q194*H194</f>
        <v>0</v>
      </c>
      <c r="S194" s="228">
        <v>0.00022000000000000001</v>
      </c>
      <c r="T194" s="229">
        <f>S194*H194</f>
        <v>0.00022000000000000001</v>
      </c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R194" s="230" t="s">
        <v>303</v>
      </c>
      <c r="AT194" s="230" t="s">
        <v>164</v>
      </c>
      <c r="AU194" s="230" t="s">
        <v>90</v>
      </c>
      <c r="AY194" s="18" t="s">
        <v>161</v>
      </c>
      <c r="BE194" s="231">
        <f>IF(N194="základní",J194,0)</f>
        <v>0</v>
      </c>
      <c r="BF194" s="231">
        <f>IF(N194="snížená",J194,0)</f>
        <v>0</v>
      </c>
      <c r="BG194" s="231">
        <f>IF(N194="zákl. přenesená",J194,0)</f>
        <v>0</v>
      </c>
      <c r="BH194" s="231">
        <f>IF(N194="sníž. přenesená",J194,0)</f>
        <v>0</v>
      </c>
      <c r="BI194" s="231">
        <f>IF(N194="nulová",J194,0)</f>
        <v>0</v>
      </c>
      <c r="BJ194" s="18" t="s">
        <v>88</v>
      </c>
      <c r="BK194" s="231">
        <f>ROUND(I194*H194,2)</f>
        <v>0</v>
      </c>
      <c r="BL194" s="18" t="s">
        <v>303</v>
      </c>
      <c r="BM194" s="230" t="s">
        <v>1814</v>
      </c>
    </row>
    <row r="195" s="2" customFormat="1" ht="24.15" customHeight="1">
      <c r="A195" s="39"/>
      <c r="B195" s="40"/>
      <c r="C195" s="219" t="s">
        <v>561</v>
      </c>
      <c r="D195" s="219" t="s">
        <v>164</v>
      </c>
      <c r="E195" s="220" t="s">
        <v>910</v>
      </c>
      <c r="F195" s="221" t="s">
        <v>911</v>
      </c>
      <c r="G195" s="222" t="s">
        <v>441</v>
      </c>
      <c r="H195" s="223">
        <v>9</v>
      </c>
      <c r="I195" s="224"/>
      <c r="J195" s="225">
        <f>ROUND(I195*H195,2)</f>
        <v>0</v>
      </c>
      <c r="K195" s="221" t="s">
        <v>168</v>
      </c>
      <c r="L195" s="45"/>
      <c r="M195" s="226" t="s">
        <v>1</v>
      </c>
      <c r="N195" s="227" t="s">
        <v>45</v>
      </c>
      <c r="O195" s="92"/>
      <c r="P195" s="228">
        <f>O195*H195</f>
        <v>0</v>
      </c>
      <c r="Q195" s="228">
        <v>0.00040999999999999999</v>
      </c>
      <c r="R195" s="228">
        <f>Q195*H195</f>
        <v>0.0036899999999999997</v>
      </c>
      <c r="S195" s="228">
        <v>0</v>
      </c>
      <c r="T195" s="229">
        <f>S195*H195</f>
        <v>0</v>
      </c>
      <c r="U195" s="39"/>
      <c r="V195" s="39"/>
      <c r="W195" s="39"/>
      <c r="X195" s="39"/>
      <c r="Y195" s="39"/>
      <c r="Z195" s="39"/>
      <c r="AA195" s="39"/>
      <c r="AB195" s="39"/>
      <c r="AC195" s="39"/>
      <c r="AD195" s="39"/>
      <c r="AE195" s="39"/>
      <c r="AR195" s="230" t="s">
        <v>303</v>
      </c>
      <c r="AT195" s="230" t="s">
        <v>164</v>
      </c>
      <c r="AU195" s="230" t="s">
        <v>90</v>
      </c>
      <c r="AY195" s="18" t="s">
        <v>161</v>
      </c>
      <c r="BE195" s="231">
        <f>IF(N195="základní",J195,0)</f>
        <v>0</v>
      </c>
      <c r="BF195" s="231">
        <f>IF(N195="snížená",J195,0)</f>
        <v>0</v>
      </c>
      <c r="BG195" s="231">
        <f>IF(N195="zákl. přenesená",J195,0)</f>
        <v>0</v>
      </c>
      <c r="BH195" s="231">
        <f>IF(N195="sníž. přenesená",J195,0)</f>
        <v>0</v>
      </c>
      <c r="BI195" s="231">
        <f>IF(N195="nulová",J195,0)</f>
        <v>0</v>
      </c>
      <c r="BJ195" s="18" t="s">
        <v>88</v>
      </c>
      <c r="BK195" s="231">
        <f>ROUND(I195*H195,2)</f>
        <v>0</v>
      </c>
      <c r="BL195" s="18" t="s">
        <v>303</v>
      </c>
      <c r="BM195" s="230" t="s">
        <v>1815</v>
      </c>
    </row>
    <row r="196" s="2" customFormat="1" ht="16.5" customHeight="1">
      <c r="A196" s="39"/>
      <c r="B196" s="40"/>
      <c r="C196" s="263" t="s">
        <v>566</v>
      </c>
      <c r="D196" s="263" t="s">
        <v>261</v>
      </c>
      <c r="E196" s="264" t="s">
        <v>913</v>
      </c>
      <c r="F196" s="265" t="s">
        <v>914</v>
      </c>
      <c r="G196" s="266" t="s">
        <v>441</v>
      </c>
      <c r="H196" s="267">
        <v>9.2699999999999996</v>
      </c>
      <c r="I196" s="268"/>
      <c r="J196" s="269">
        <f>ROUND(I196*H196,2)</f>
        <v>0</v>
      </c>
      <c r="K196" s="265" t="s">
        <v>168</v>
      </c>
      <c r="L196" s="270"/>
      <c r="M196" s="271" t="s">
        <v>1</v>
      </c>
      <c r="N196" s="272" t="s">
        <v>45</v>
      </c>
      <c r="O196" s="92"/>
      <c r="P196" s="228">
        <f>O196*H196</f>
        <v>0</v>
      </c>
      <c r="Q196" s="228">
        <v>0.00055999999999999995</v>
      </c>
      <c r="R196" s="228">
        <f>Q196*H196</f>
        <v>0.0051911999999999991</v>
      </c>
      <c r="S196" s="228">
        <v>0</v>
      </c>
      <c r="T196" s="229">
        <f>S196*H196</f>
        <v>0</v>
      </c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R196" s="230" t="s">
        <v>309</v>
      </c>
      <c r="AT196" s="230" t="s">
        <v>261</v>
      </c>
      <c r="AU196" s="230" t="s">
        <v>90</v>
      </c>
      <c r="AY196" s="18" t="s">
        <v>161</v>
      </c>
      <c r="BE196" s="231">
        <f>IF(N196="základní",J196,0)</f>
        <v>0</v>
      </c>
      <c r="BF196" s="231">
        <f>IF(N196="snížená",J196,0)</f>
        <v>0</v>
      </c>
      <c r="BG196" s="231">
        <f>IF(N196="zákl. přenesená",J196,0)</f>
        <v>0</v>
      </c>
      <c r="BH196" s="231">
        <f>IF(N196="sníž. přenesená",J196,0)</f>
        <v>0</v>
      </c>
      <c r="BI196" s="231">
        <f>IF(N196="nulová",J196,0)</f>
        <v>0</v>
      </c>
      <c r="BJ196" s="18" t="s">
        <v>88</v>
      </c>
      <c r="BK196" s="231">
        <f>ROUND(I196*H196,2)</f>
        <v>0</v>
      </c>
      <c r="BL196" s="18" t="s">
        <v>303</v>
      </c>
      <c r="BM196" s="230" t="s">
        <v>1816</v>
      </c>
    </row>
    <row r="197" s="13" customFormat="1">
      <c r="A197" s="13"/>
      <c r="B197" s="241"/>
      <c r="C197" s="242"/>
      <c r="D197" s="232" t="s">
        <v>250</v>
      </c>
      <c r="E197" s="242"/>
      <c r="F197" s="244" t="s">
        <v>1817</v>
      </c>
      <c r="G197" s="242"/>
      <c r="H197" s="245">
        <v>9.2699999999999996</v>
      </c>
      <c r="I197" s="246"/>
      <c r="J197" s="242"/>
      <c r="K197" s="242"/>
      <c r="L197" s="247"/>
      <c r="M197" s="248"/>
      <c r="N197" s="249"/>
      <c r="O197" s="249"/>
      <c r="P197" s="249"/>
      <c r="Q197" s="249"/>
      <c r="R197" s="249"/>
      <c r="S197" s="249"/>
      <c r="T197" s="250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251" t="s">
        <v>250</v>
      </c>
      <c r="AU197" s="251" t="s">
        <v>90</v>
      </c>
      <c r="AV197" s="13" t="s">
        <v>90</v>
      </c>
      <c r="AW197" s="13" t="s">
        <v>4</v>
      </c>
      <c r="AX197" s="13" t="s">
        <v>88</v>
      </c>
      <c r="AY197" s="251" t="s">
        <v>161</v>
      </c>
    </row>
    <row r="198" s="2" customFormat="1" ht="37.8" customHeight="1">
      <c r="A198" s="39"/>
      <c r="B198" s="40"/>
      <c r="C198" s="219" t="s">
        <v>572</v>
      </c>
      <c r="D198" s="219" t="s">
        <v>164</v>
      </c>
      <c r="E198" s="220" t="s">
        <v>917</v>
      </c>
      <c r="F198" s="221" t="s">
        <v>918</v>
      </c>
      <c r="G198" s="222" t="s">
        <v>441</v>
      </c>
      <c r="H198" s="223">
        <v>9</v>
      </c>
      <c r="I198" s="224"/>
      <c r="J198" s="225">
        <f>ROUND(I198*H198,2)</f>
        <v>0</v>
      </c>
      <c r="K198" s="221" t="s">
        <v>168</v>
      </c>
      <c r="L198" s="45"/>
      <c r="M198" s="226" t="s">
        <v>1</v>
      </c>
      <c r="N198" s="227" t="s">
        <v>45</v>
      </c>
      <c r="O198" s="92"/>
      <c r="P198" s="228">
        <f>O198*H198</f>
        <v>0</v>
      </c>
      <c r="Q198" s="228">
        <v>0.00010000000000000001</v>
      </c>
      <c r="R198" s="228">
        <f>Q198*H198</f>
        <v>0.00090000000000000008</v>
      </c>
      <c r="S198" s="228">
        <v>0</v>
      </c>
      <c r="T198" s="229">
        <f>S198*H198</f>
        <v>0</v>
      </c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R198" s="230" t="s">
        <v>303</v>
      </c>
      <c r="AT198" s="230" t="s">
        <v>164</v>
      </c>
      <c r="AU198" s="230" t="s">
        <v>90</v>
      </c>
      <c r="AY198" s="18" t="s">
        <v>161</v>
      </c>
      <c r="BE198" s="231">
        <f>IF(N198="základní",J198,0)</f>
        <v>0</v>
      </c>
      <c r="BF198" s="231">
        <f>IF(N198="snížená",J198,0)</f>
        <v>0</v>
      </c>
      <c r="BG198" s="231">
        <f>IF(N198="zákl. přenesená",J198,0)</f>
        <v>0</v>
      </c>
      <c r="BH198" s="231">
        <f>IF(N198="sníž. přenesená",J198,0)</f>
        <v>0</v>
      </c>
      <c r="BI198" s="231">
        <f>IF(N198="nulová",J198,0)</f>
        <v>0</v>
      </c>
      <c r="BJ198" s="18" t="s">
        <v>88</v>
      </c>
      <c r="BK198" s="231">
        <f>ROUND(I198*H198,2)</f>
        <v>0</v>
      </c>
      <c r="BL198" s="18" t="s">
        <v>303</v>
      </c>
      <c r="BM198" s="230" t="s">
        <v>1818</v>
      </c>
    </row>
    <row r="199" s="2" customFormat="1" ht="16.5" customHeight="1">
      <c r="A199" s="39"/>
      <c r="B199" s="40"/>
      <c r="C199" s="219" t="s">
        <v>577</v>
      </c>
      <c r="D199" s="219" t="s">
        <v>164</v>
      </c>
      <c r="E199" s="220" t="s">
        <v>920</v>
      </c>
      <c r="F199" s="221" t="s">
        <v>921</v>
      </c>
      <c r="G199" s="222" t="s">
        <v>441</v>
      </c>
      <c r="H199" s="223">
        <v>2</v>
      </c>
      <c r="I199" s="224"/>
      <c r="J199" s="225">
        <f>ROUND(I199*H199,2)</f>
        <v>0</v>
      </c>
      <c r="K199" s="221" t="s">
        <v>168</v>
      </c>
      <c r="L199" s="45"/>
      <c r="M199" s="226" t="s">
        <v>1</v>
      </c>
      <c r="N199" s="227" t="s">
        <v>45</v>
      </c>
      <c r="O199" s="92"/>
      <c r="P199" s="228">
        <f>O199*H199</f>
        <v>0</v>
      </c>
      <c r="Q199" s="228">
        <v>0</v>
      </c>
      <c r="R199" s="228">
        <f>Q199*H199</f>
        <v>0</v>
      </c>
      <c r="S199" s="228">
        <v>0.00023000000000000001</v>
      </c>
      <c r="T199" s="229">
        <f>S199*H199</f>
        <v>0.00046000000000000001</v>
      </c>
      <c r="U199" s="39"/>
      <c r="V199" s="39"/>
      <c r="W199" s="39"/>
      <c r="X199" s="39"/>
      <c r="Y199" s="39"/>
      <c r="Z199" s="39"/>
      <c r="AA199" s="39"/>
      <c r="AB199" s="39"/>
      <c r="AC199" s="39"/>
      <c r="AD199" s="39"/>
      <c r="AE199" s="39"/>
      <c r="AR199" s="230" t="s">
        <v>303</v>
      </c>
      <c r="AT199" s="230" t="s">
        <v>164</v>
      </c>
      <c r="AU199" s="230" t="s">
        <v>90</v>
      </c>
      <c r="AY199" s="18" t="s">
        <v>161</v>
      </c>
      <c r="BE199" s="231">
        <f>IF(N199="základní",J199,0)</f>
        <v>0</v>
      </c>
      <c r="BF199" s="231">
        <f>IF(N199="snížená",J199,0)</f>
        <v>0</v>
      </c>
      <c r="BG199" s="231">
        <f>IF(N199="zákl. přenesená",J199,0)</f>
        <v>0</v>
      </c>
      <c r="BH199" s="231">
        <f>IF(N199="sníž. přenesená",J199,0)</f>
        <v>0</v>
      </c>
      <c r="BI199" s="231">
        <f>IF(N199="nulová",J199,0)</f>
        <v>0</v>
      </c>
      <c r="BJ199" s="18" t="s">
        <v>88</v>
      </c>
      <c r="BK199" s="231">
        <f>ROUND(I199*H199,2)</f>
        <v>0</v>
      </c>
      <c r="BL199" s="18" t="s">
        <v>303</v>
      </c>
      <c r="BM199" s="230" t="s">
        <v>1819</v>
      </c>
    </row>
    <row r="200" s="2" customFormat="1" ht="24.15" customHeight="1">
      <c r="A200" s="39"/>
      <c r="B200" s="40"/>
      <c r="C200" s="219" t="s">
        <v>581</v>
      </c>
      <c r="D200" s="219" t="s">
        <v>164</v>
      </c>
      <c r="E200" s="220" t="s">
        <v>923</v>
      </c>
      <c r="F200" s="221" t="s">
        <v>924</v>
      </c>
      <c r="G200" s="222" t="s">
        <v>362</v>
      </c>
      <c r="H200" s="283"/>
      <c r="I200" s="224"/>
      <c r="J200" s="225">
        <f>ROUND(I200*H200,2)</f>
        <v>0</v>
      </c>
      <c r="K200" s="221" t="s">
        <v>168</v>
      </c>
      <c r="L200" s="45"/>
      <c r="M200" s="226" t="s">
        <v>1</v>
      </c>
      <c r="N200" s="227" t="s">
        <v>45</v>
      </c>
      <c r="O200" s="92"/>
      <c r="P200" s="228">
        <f>O200*H200</f>
        <v>0</v>
      </c>
      <c r="Q200" s="228">
        <v>0</v>
      </c>
      <c r="R200" s="228">
        <f>Q200*H200</f>
        <v>0</v>
      </c>
      <c r="S200" s="228">
        <v>0</v>
      </c>
      <c r="T200" s="229">
        <f>S200*H200</f>
        <v>0</v>
      </c>
      <c r="U200" s="39"/>
      <c r="V200" s="39"/>
      <c r="W200" s="39"/>
      <c r="X200" s="39"/>
      <c r="Y200" s="39"/>
      <c r="Z200" s="39"/>
      <c r="AA200" s="39"/>
      <c r="AB200" s="39"/>
      <c r="AC200" s="39"/>
      <c r="AD200" s="39"/>
      <c r="AE200" s="39"/>
      <c r="AR200" s="230" t="s">
        <v>303</v>
      </c>
      <c r="AT200" s="230" t="s">
        <v>164</v>
      </c>
      <c r="AU200" s="230" t="s">
        <v>90</v>
      </c>
      <c r="AY200" s="18" t="s">
        <v>161</v>
      </c>
      <c r="BE200" s="231">
        <f>IF(N200="základní",J200,0)</f>
        <v>0</v>
      </c>
      <c r="BF200" s="231">
        <f>IF(N200="snížená",J200,0)</f>
        <v>0</v>
      </c>
      <c r="BG200" s="231">
        <f>IF(N200="zákl. přenesená",J200,0)</f>
        <v>0</v>
      </c>
      <c r="BH200" s="231">
        <f>IF(N200="sníž. přenesená",J200,0)</f>
        <v>0</v>
      </c>
      <c r="BI200" s="231">
        <f>IF(N200="nulová",J200,0)</f>
        <v>0</v>
      </c>
      <c r="BJ200" s="18" t="s">
        <v>88</v>
      </c>
      <c r="BK200" s="231">
        <f>ROUND(I200*H200,2)</f>
        <v>0</v>
      </c>
      <c r="BL200" s="18" t="s">
        <v>303</v>
      </c>
      <c r="BM200" s="230" t="s">
        <v>1820</v>
      </c>
    </row>
    <row r="201" s="2" customFormat="1" ht="33" customHeight="1">
      <c r="A201" s="39"/>
      <c r="B201" s="40"/>
      <c r="C201" s="219" t="s">
        <v>585</v>
      </c>
      <c r="D201" s="219" t="s">
        <v>164</v>
      </c>
      <c r="E201" s="220" t="s">
        <v>926</v>
      </c>
      <c r="F201" s="221" t="s">
        <v>927</v>
      </c>
      <c r="G201" s="222" t="s">
        <v>362</v>
      </c>
      <c r="H201" s="283"/>
      <c r="I201" s="224"/>
      <c r="J201" s="225">
        <f>ROUND(I201*H201,2)</f>
        <v>0</v>
      </c>
      <c r="K201" s="221" t="s">
        <v>168</v>
      </c>
      <c r="L201" s="45"/>
      <c r="M201" s="226" t="s">
        <v>1</v>
      </c>
      <c r="N201" s="227" t="s">
        <v>45</v>
      </c>
      <c r="O201" s="92"/>
      <c r="P201" s="228">
        <f>O201*H201</f>
        <v>0</v>
      </c>
      <c r="Q201" s="228">
        <v>0</v>
      </c>
      <c r="R201" s="228">
        <f>Q201*H201</f>
        <v>0</v>
      </c>
      <c r="S201" s="228">
        <v>0</v>
      </c>
      <c r="T201" s="229">
        <f>S201*H201</f>
        <v>0</v>
      </c>
      <c r="U201" s="39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R201" s="230" t="s">
        <v>303</v>
      </c>
      <c r="AT201" s="230" t="s">
        <v>164</v>
      </c>
      <c r="AU201" s="230" t="s">
        <v>90</v>
      </c>
      <c r="AY201" s="18" t="s">
        <v>161</v>
      </c>
      <c r="BE201" s="231">
        <f>IF(N201="základní",J201,0)</f>
        <v>0</v>
      </c>
      <c r="BF201" s="231">
        <f>IF(N201="snížená",J201,0)</f>
        <v>0</v>
      </c>
      <c r="BG201" s="231">
        <f>IF(N201="zákl. přenesená",J201,0)</f>
        <v>0</v>
      </c>
      <c r="BH201" s="231">
        <f>IF(N201="sníž. přenesená",J201,0)</f>
        <v>0</v>
      </c>
      <c r="BI201" s="231">
        <f>IF(N201="nulová",J201,0)</f>
        <v>0</v>
      </c>
      <c r="BJ201" s="18" t="s">
        <v>88</v>
      </c>
      <c r="BK201" s="231">
        <f>ROUND(I201*H201,2)</f>
        <v>0</v>
      </c>
      <c r="BL201" s="18" t="s">
        <v>303</v>
      </c>
      <c r="BM201" s="230" t="s">
        <v>1821</v>
      </c>
    </row>
    <row r="202" s="13" customFormat="1">
      <c r="A202" s="13"/>
      <c r="B202" s="241"/>
      <c r="C202" s="242"/>
      <c r="D202" s="232" t="s">
        <v>250</v>
      </c>
      <c r="E202" s="242"/>
      <c r="F202" s="244" t="s">
        <v>1822</v>
      </c>
      <c r="G202" s="242"/>
      <c r="H202" s="245">
        <v>87.584000000000003</v>
      </c>
      <c r="I202" s="246"/>
      <c r="J202" s="242"/>
      <c r="K202" s="242"/>
      <c r="L202" s="247"/>
      <c r="M202" s="248"/>
      <c r="N202" s="249"/>
      <c r="O202" s="249"/>
      <c r="P202" s="249"/>
      <c r="Q202" s="249"/>
      <c r="R202" s="249"/>
      <c r="S202" s="249"/>
      <c r="T202" s="250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251" t="s">
        <v>250</v>
      </c>
      <c r="AU202" s="251" t="s">
        <v>90</v>
      </c>
      <c r="AV202" s="13" t="s">
        <v>90</v>
      </c>
      <c r="AW202" s="13" t="s">
        <v>4</v>
      </c>
      <c r="AX202" s="13" t="s">
        <v>88</v>
      </c>
      <c r="AY202" s="251" t="s">
        <v>161</v>
      </c>
    </row>
    <row r="203" s="12" customFormat="1" ht="22.8" customHeight="1">
      <c r="A203" s="12"/>
      <c r="B203" s="203"/>
      <c r="C203" s="204"/>
      <c r="D203" s="205" t="s">
        <v>79</v>
      </c>
      <c r="E203" s="217" t="s">
        <v>930</v>
      </c>
      <c r="F203" s="217" t="s">
        <v>931</v>
      </c>
      <c r="G203" s="204"/>
      <c r="H203" s="204"/>
      <c r="I203" s="207"/>
      <c r="J203" s="218">
        <f>BK203</f>
        <v>0</v>
      </c>
      <c r="K203" s="204"/>
      <c r="L203" s="209"/>
      <c r="M203" s="210"/>
      <c r="N203" s="211"/>
      <c r="O203" s="211"/>
      <c r="P203" s="212">
        <f>SUM(P204:P219)</f>
        <v>0</v>
      </c>
      <c r="Q203" s="211"/>
      <c r="R203" s="212">
        <f>SUM(R204:R219)</f>
        <v>0.06046</v>
      </c>
      <c r="S203" s="211"/>
      <c r="T203" s="213">
        <f>SUM(T204:T219)</f>
        <v>0.022859999999999998</v>
      </c>
      <c r="U203" s="12"/>
      <c r="V203" s="12"/>
      <c r="W203" s="12"/>
      <c r="X203" s="12"/>
      <c r="Y203" s="12"/>
      <c r="Z203" s="12"/>
      <c r="AA203" s="12"/>
      <c r="AB203" s="12"/>
      <c r="AC203" s="12"/>
      <c r="AD203" s="12"/>
      <c r="AE203" s="12"/>
      <c r="AR203" s="214" t="s">
        <v>90</v>
      </c>
      <c r="AT203" s="215" t="s">
        <v>79</v>
      </c>
      <c r="AU203" s="215" t="s">
        <v>88</v>
      </c>
      <c r="AY203" s="214" t="s">
        <v>161</v>
      </c>
      <c r="BK203" s="216">
        <f>SUM(BK204:BK219)</f>
        <v>0</v>
      </c>
    </row>
    <row r="204" s="2" customFormat="1" ht="16.5" customHeight="1">
      <c r="A204" s="39"/>
      <c r="B204" s="40"/>
      <c r="C204" s="219" t="s">
        <v>590</v>
      </c>
      <c r="D204" s="219" t="s">
        <v>164</v>
      </c>
      <c r="E204" s="220" t="s">
        <v>932</v>
      </c>
      <c r="F204" s="221" t="s">
        <v>933</v>
      </c>
      <c r="G204" s="222" t="s">
        <v>934</v>
      </c>
      <c r="H204" s="223">
        <v>1</v>
      </c>
      <c r="I204" s="224"/>
      <c r="J204" s="225">
        <f>ROUND(I204*H204,2)</f>
        <v>0</v>
      </c>
      <c r="K204" s="221" t="s">
        <v>168</v>
      </c>
      <c r="L204" s="45"/>
      <c r="M204" s="226" t="s">
        <v>1</v>
      </c>
      <c r="N204" s="227" t="s">
        <v>45</v>
      </c>
      <c r="O204" s="92"/>
      <c r="P204" s="228">
        <f>O204*H204</f>
        <v>0</v>
      </c>
      <c r="Q204" s="228">
        <v>0</v>
      </c>
      <c r="R204" s="228">
        <f>Q204*H204</f>
        <v>0</v>
      </c>
      <c r="S204" s="228">
        <v>0.019460000000000002</v>
      </c>
      <c r="T204" s="229">
        <f>S204*H204</f>
        <v>0.019460000000000002</v>
      </c>
      <c r="U204" s="39"/>
      <c r="V204" s="39"/>
      <c r="W204" s="39"/>
      <c r="X204" s="39"/>
      <c r="Y204" s="39"/>
      <c r="Z204" s="39"/>
      <c r="AA204" s="39"/>
      <c r="AB204" s="39"/>
      <c r="AC204" s="39"/>
      <c r="AD204" s="39"/>
      <c r="AE204" s="39"/>
      <c r="AR204" s="230" t="s">
        <v>303</v>
      </c>
      <c r="AT204" s="230" t="s">
        <v>164</v>
      </c>
      <c r="AU204" s="230" t="s">
        <v>90</v>
      </c>
      <c r="AY204" s="18" t="s">
        <v>161</v>
      </c>
      <c r="BE204" s="231">
        <f>IF(N204="základní",J204,0)</f>
        <v>0</v>
      </c>
      <c r="BF204" s="231">
        <f>IF(N204="snížená",J204,0)</f>
        <v>0</v>
      </c>
      <c r="BG204" s="231">
        <f>IF(N204="zákl. přenesená",J204,0)</f>
        <v>0</v>
      </c>
      <c r="BH204" s="231">
        <f>IF(N204="sníž. přenesená",J204,0)</f>
        <v>0</v>
      </c>
      <c r="BI204" s="231">
        <f>IF(N204="nulová",J204,0)</f>
        <v>0</v>
      </c>
      <c r="BJ204" s="18" t="s">
        <v>88</v>
      </c>
      <c r="BK204" s="231">
        <f>ROUND(I204*H204,2)</f>
        <v>0</v>
      </c>
      <c r="BL204" s="18" t="s">
        <v>303</v>
      </c>
      <c r="BM204" s="230" t="s">
        <v>1823</v>
      </c>
    </row>
    <row r="205" s="2" customFormat="1" ht="24.15" customHeight="1">
      <c r="A205" s="39"/>
      <c r="B205" s="40"/>
      <c r="C205" s="219" t="s">
        <v>596</v>
      </c>
      <c r="D205" s="219" t="s">
        <v>164</v>
      </c>
      <c r="E205" s="220" t="s">
        <v>936</v>
      </c>
      <c r="F205" s="221" t="s">
        <v>937</v>
      </c>
      <c r="G205" s="222" t="s">
        <v>934</v>
      </c>
      <c r="H205" s="223">
        <v>2</v>
      </c>
      <c r="I205" s="224"/>
      <c r="J205" s="225">
        <f>ROUND(I205*H205,2)</f>
        <v>0</v>
      </c>
      <c r="K205" s="221" t="s">
        <v>168</v>
      </c>
      <c r="L205" s="45"/>
      <c r="M205" s="226" t="s">
        <v>1</v>
      </c>
      <c r="N205" s="227" t="s">
        <v>45</v>
      </c>
      <c r="O205" s="92"/>
      <c r="P205" s="228">
        <f>O205*H205</f>
        <v>0</v>
      </c>
      <c r="Q205" s="228">
        <v>0.02273</v>
      </c>
      <c r="R205" s="228">
        <f>Q205*H205</f>
        <v>0.04546</v>
      </c>
      <c r="S205" s="228">
        <v>0</v>
      </c>
      <c r="T205" s="229">
        <f>S205*H205</f>
        <v>0</v>
      </c>
      <c r="U205" s="39"/>
      <c r="V205" s="39"/>
      <c r="W205" s="39"/>
      <c r="X205" s="39"/>
      <c r="Y205" s="39"/>
      <c r="Z205" s="39"/>
      <c r="AA205" s="39"/>
      <c r="AB205" s="39"/>
      <c r="AC205" s="39"/>
      <c r="AD205" s="39"/>
      <c r="AE205" s="39"/>
      <c r="AR205" s="230" t="s">
        <v>303</v>
      </c>
      <c r="AT205" s="230" t="s">
        <v>164</v>
      </c>
      <c r="AU205" s="230" t="s">
        <v>90</v>
      </c>
      <c r="AY205" s="18" t="s">
        <v>161</v>
      </c>
      <c r="BE205" s="231">
        <f>IF(N205="základní",J205,0)</f>
        <v>0</v>
      </c>
      <c r="BF205" s="231">
        <f>IF(N205="snížená",J205,0)</f>
        <v>0</v>
      </c>
      <c r="BG205" s="231">
        <f>IF(N205="zákl. přenesená",J205,0)</f>
        <v>0</v>
      </c>
      <c r="BH205" s="231">
        <f>IF(N205="sníž. přenesená",J205,0)</f>
        <v>0</v>
      </c>
      <c r="BI205" s="231">
        <f>IF(N205="nulová",J205,0)</f>
        <v>0</v>
      </c>
      <c r="BJ205" s="18" t="s">
        <v>88</v>
      </c>
      <c r="BK205" s="231">
        <f>ROUND(I205*H205,2)</f>
        <v>0</v>
      </c>
      <c r="BL205" s="18" t="s">
        <v>303</v>
      </c>
      <c r="BM205" s="230" t="s">
        <v>1824</v>
      </c>
    </row>
    <row r="206" s="2" customFormat="1" ht="16.5" customHeight="1">
      <c r="A206" s="39"/>
      <c r="B206" s="40"/>
      <c r="C206" s="219" t="s">
        <v>602</v>
      </c>
      <c r="D206" s="219" t="s">
        <v>164</v>
      </c>
      <c r="E206" s="220" t="s">
        <v>939</v>
      </c>
      <c r="F206" s="221" t="s">
        <v>940</v>
      </c>
      <c r="G206" s="222" t="s">
        <v>256</v>
      </c>
      <c r="H206" s="223">
        <v>2</v>
      </c>
      <c r="I206" s="224"/>
      <c r="J206" s="225">
        <f>ROUND(I206*H206,2)</f>
        <v>0</v>
      </c>
      <c r="K206" s="221" t="s">
        <v>168</v>
      </c>
      <c r="L206" s="45"/>
      <c r="M206" s="226" t="s">
        <v>1</v>
      </c>
      <c r="N206" s="227" t="s">
        <v>45</v>
      </c>
      <c r="O206" s="92"/>
      <c r="P206" s="228">
        <f>O206*H206</f>
        <v>0</v>
      </c>
      <c r="Q206" s="228">
        <v>0</v>
      </c>
      <c r="R206" s="228">
        <f>Q206*H206</f>
        <v>0</v>
      </c>
      <c r="S206" s="228">
        <v>0.00048999999999999998</v>
      </c>
      <c r="T206" s="229">
        <f>S206*H206</f>
        <v>0.00097999999999999997</v>
      </c>
      <c r="U206" s="39"/>
      <c r="V206" s="39"/>
      <c r="W206" s="39"/>
      <c r="X206" s="39"/>
      <c r="Y206" s="39"/>
      <c r="Z206" s="39"/>
      <c r="AA206" s="39"/>
      <c r="AB206" s="39"/>
      <c r="AC206" s="39"/>
      <c r="AD206" s="39"/>
      <c r="AE206" s="39"/>
      <c r="AR206" s="230" t="s">
        <v>303</v>
      </c>
      <c r="AT206" s="230" t="s">
        <v>164</v>
      </c>
      <c r="AU206" s="230" t="s">
        <v>90</v>
      </c>
      <c r="AY206" s="18" t="s">
        <v>161</v>
      </c>
      <c r="BE206" s="231">
        <f>IF(N206="základní",J206,0)</f>
        <v>0</v>
      </c>
      <c r="BF206" s="231">
        <f>IF(N206="snížená",J206,0)</f>
        <v>0</v>
      </c>
      <c r="BG206" s="231">
        <f>IF(N206="zákl. přenesená",J206,0)</f>
        <v>0</v>
      </c>
      <c r="BH206" s="231">
        <f>IF(N206="sníž. přenesená",J206,0)</f>
        <v>0</v>
      </c>
      <c r="BI206" s="231">
        <f>IF(N206="nulová",J206,0)</f>
        <v>0</v>
      </c>
      <c r="BJ206" s="18" t="s">
        <v>88</v>
      </c>
      <c r="BK206" s="231">
        <f>ROUND(I206*H206,2)</f>
        <v>0</v>
      </c>
      <c r="BL206" s="18" t="s">
        <v>303</v>
      </c>
      <c r="BM206" s="230" t="s">
        <v>1825</v>
      </c>
    </row>
    <row r="207" s="2" customFormat="1" ht="24.15" customHeight="1">
      <c r="A207" s="39"/>
      <c r="B207" s="40"/>
      <c r="C207" s="219" t="s">
        <v>606</v>
      </c>
      <c r="D207" s="219" t="s">
        <v>164</v>
      </c>
      <c r="E207" s="220" t="s">
        <v>942</v>
      </c>
      <c r="F207" s="221" t="s">
        <v>943</v>
      </c>
      <c r="G207" s="222" t="s">
        <v>934</v>
      </c>
      <c r="H207" s="223">
        <v>2</v>
      </c>
      <c r="I207" s="224"/>
      <c r="J207" s="225">
        <f>ROUND(I207*H207,2)</f>
        <v>0</v>
      </c>
      <c r="K207" s="221" t="s">
        <v>168</v>
      </c>
      <c r="L207" s="45"/>
      <c r="M207" s="226" t="s">
        <v>1</v>
      </c>
      <c r="N207" s="227" t="s">
        <v>45</v>
      </c>
      <c r="O207" s="92"/>
      <c r="P207" s="228">
        <f>O207*H207</f>
        <v>0</v>
      </c>
      <c r="Q207" s="228">
        <v>0.00024000000000000001</v>
      </c>
      <c r="R207" s="228">
        <f>Q207*H207</f>
        <v>0.00048000000000000001</v>
      </c>
      <c r="S207" s="228">
        <v>0</v>
      </c>
      <c r="T207" s="229">
        <f>S207*H207</f>
        <v>0</v>
      </c>
      <c r="U207" s="39"/>
      <c r="V207" s="39"/>
      <c r="W207" s="39"/>
      <c r="X207" s="39"/>
      <c r="Y207" s="39"/>
      <c r="Z207" s="39"/>
      <c r="AA207" s="39"/>
      <c r="AB207" s="39"/>
      <c r="AC207" s="39"/>
      <c r="AD207" s="39"/>
      <c r="AE207" s="39"/>
      <c r="AR207" s="230" t="s">
        <v>303</v>
      </c>
      <c r="AT207" s="230" t="s">
        <v>164</v>
      </c>
      <c r="AU207" s="230" t="s">
        <v>90</v>
      </c>
      <c r="AY207" s="18" t="s">
        <v>161</v>
      </c>
      <c r="BE207" s="231">
        <f>IF(N207="základní",J207,0)</f>
        <v>0</v>
      </c>
      <c r="BF207" s="231">
        <f>IF(N207="snížená",J207,0)</f>
        <v>0</v>
      </c>
      <c r="BG207" s="231">
        <f>IF(N207="zákl. přenesená",J207,0)</f>
        <v>0</v>
      </c>
      <c r="BH207" s="231">
        <f>IF(N207="sníž. přenesená",J207,0)</f>
        <v>0</v>
      </c>
      <c r="BI207" s="231">
        <f>IF(N207="nulová",J207,0)</f>
        <v>0</v>
      </c>
      <c r="BJ207" s="18" t="s">
        <v>88</v>
      </c>
      <c r="BK207" s="231">
        <f>ROUND(I207*H207,2)</f>
        <v>0</v>
      </c>
      <c r="BL207" s="18" t="s">
        <v>303</v>
      </c>
      <c r="BM207" s="230" t="s">
        <v>1826</v>
      </c>
    </row>
    <row r="208" s="2" customFormat="1" ht="24.15" customHeight="1">
      <c r="A208" s="39"/>
      <c r="B208" s="40"/>
      <c r="C208" s="263" t="s">
        <v>610</v>
      </c>
      <c r="D208" s="263" t="s">
        <v>261</v>
      </c>
      <c r="E208" s="264" t="s">
        <v>945</v>
      </c>
      <c r="F208" s="265" t="s">
        <v>946</v>
      </c>
      <c r="G208" s="266" t="s">
        <v>191</v>
      </c>
      <c r="H208" s="267">
        <v>4</v>
      </c>
      <c r="I208" s="268"/>
      <c r="J208" s="269">
        <f>ROUND(I208*H208,2)</f>
        <v>0</v>
      </c>
      <c r="K208" s="265" t="s">
        <v>308</v>
      </c>
      <c r="L208" s="270"/>
      <c r="M208" s="271" t="s">
        <v>1</v>
      </c>
      <c r="N208" s="272" t="s">
        <v>45</v>
      </c>
      <c r="O208" s="92"/>
      <c r="P208" s="228">
        <f>O208*H208</f>
        <v>0</v>
      </c>
      <c r="Q208" s="228">
        <v>0.00012999999999999999</v>
      </c>
      <c r="R208" s="228">
        <f>Q208*H208</f>
        <v>0.00051999999999999995</v>
      </c>
      <c r="S208" s="228">
        <v>0</v>
      </c>
      <c r="T208" s="229">
        <f>S208*H208</f>
        <v>0</v>
      </c>
      <c r="U208" s="39"/>
      <c r="V208" s="39"/>
      <c r="W208" s="39"/>
      <c r="X208" s="39"/>
      <c r="Y208" s="39"/>
      <c r="Z208" s="39"/>
      <c r="AA208" s="39"/>
      <c r="AB208" s="39"/>
      <c r="AC208" s="39"/>
      <c r="AD208" s="39"/>
      <c r="AE208" s="39"/>
      <c r="AR208" s="230" t="s">
        <v>309</v>
      </c>
      <c r="AT208" s="230" t="s">
        <v>261</v>
      </c>
      <c r="AU208" s="230" t="s">
        <v>90</v>
      </c>
      <c r="AY208" s="18" t="s">
        <v>161</v>
      </c>
      <c r="BE208" s="231">
        <f>IF(N208="základní",J208,0)</f>
        <v>0</v>
      </c>
      <c r="BF208" s="231">
        <f>IF(N208="snížená",J208,0)</f>
        <v>0</v>
      </c>
      <c r="BG208" s="231">
        <f>IF(N208="zákl. přenesená",J208,0)</f>
        <v>0</v>
      </c>
      <c r="BH208" s="231">
        <f>IF(N208="sníž. přenesená",J208,0)</f>
        <v>0</v>
      </c>
      <c r="BI208" s="231">
        <f>IF(N208="nulová",J208,0)</f>
        <v>0</v>
      </c>
      <c r="BJ208" s="18" t="s">
        <v>88</v>
      </c>
      <c r="BK208" s="231">
        <f>ROUND(I208*H208,2)</f>
        <v>0</v>
      </c>
      <c r="BL208" s="18" t="s">
        <v>303</v>
      </c>
      <c r="BM208" s="230" t="s">
        <v>1827</v>
      </c>
    </row>
    <row r="209" s="13" customFormat="1">
      <c r="A209" s="13"/>
      <c r="B209" s="241"/>
      <c r="C209" s="242"/>
      <c r="D209" s="232" t="s">
        <v>250</v>
      </c>
      <c r="E209" s="242"/>
      <c r="F209" s="244" t="s">
        <v>1489</v>
      </c>
      <c r="G209" s="242"/>
      <c r="H209" s="245">
        <v>4</v>
      </c>
      <c r="I209" s="246"/>
      <c r="J209" s="242"/>
      <c r="K209" s="242"/>
      <c r="L209" s="247"/>
      <c r="M209" s="248"/>
      <c r="N209" s="249"/>
      <c r="O209" s="249"/>
      <c r="P209" s="249"/>
      <c r="Q209" s="249"/>
      <c r="R209" s="249"/>
      <c r="S209" s="249"/>
      <c r="T209" s="250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T209" s="251" t="s">
        <v>250</v>
      </c>
      <c r="AU209" s="251" t="s">
        <v>90</v>
      </c>
      <c r="AV209" s="13" t="s">
        <v>90</v>
      </c>
      <c r="AW209" s="13" t="s">
        <v>4</v>
      </c>
      <c r="AX209" s="13" t="s">
        <v>88</v>
      </c>
      <c r="AY209" s="251" t="s">
        <v>161</v>
      </c>
    </row>
    <row r="210" s="2" customFormat="1" ht="16.5" customHeight="1">
      <c r="A210" s="39"/>
      <c r="B210" s="40"/>
      <c r="C210" s="219" t="s">
        <v>614</v>
      </c>
      <c r="D210" s="219" t="s">
        <v>164</v>
      </c>
      <c r="E210" s="220" t="s">
        <v>949</v>
      </c>
      <c r="F210" s="221" t="s">
        <v>950</v>
      </c>
      <c r="G210" s="222" t="s">
        <v>934</v>
      </c>
      <c r="H210" s="223">
        <v>4</v>
      </c>
      <c r="I210" s="224"/>
      <c r="J210" s="225">
        <f>ROUND(I210*H210,2)</f>
        <v>0</v>
      </c>
      <c r="K210" s="221" t="s">
        <v>168</v>
      </c>
      <c r="L210" s="45"/>
      <c r="M210" s="226" t="s">
        <v>1</v>
      </c>
      <c r="N210" s="227" t="s">
        <v>45</v>
      </c>
      <c r="O210" s="92"/>
      <c r="P210" s="228">
        <f>O210*H210</f>
        <v>0</v>
      </c>
      <c r="Q210" s="228">
        <v>9.0000000000000006E-05</v>
      </c>
      <c r="R210" s="228">
        <f>Q210*H210</f>
        <v>0.00036000000000000002</v>
      </c>
      <c r="S210" s="228">
        <v>0</v>
      </c>
      <c r="T210" s="229">
        <f>S210*H210</f>
        <v>0</v>
      </c>
      <c r="U210" s="39"/>
      <c r="V210" s="39"/>
      <c r="W210" s="39"/>
      <c r="X210" s="39"/>
      <c r="Y210" s="39"/>
      <c r="Z210" s="39"/>
      <c r="AA210" s="39"/>
      <c r="AB210" s="39"/>
      <c r="AC210" s="39"/>
      <c r="AD210" s="39"/>
      <c r="AE210" s="39"/>
      <c r="AR210" s="230" t="s">
        <v>303</v>
      </c>
      <c r="AT210" s="230" t="s">
        <v>164</v>
      </c>
      <c r="AU210" s="230" t="s">
        <v>90</v>
      </c>
      <c r="AY210" s="18" t="s">
        <v>161</v>
      </c>
      <c r="BE210" s="231">
        <f>IF(N210="základní",J210,0)</f>
        <v>0</v>
      </c>
      <c r="BF210" s="231">
        <f>IF(N210="snížená",J210,0)</f>
        <v>0</v>
      </c>
      <c r="BG210" s="231">
        <f>IF(N210="zákl. přenesená",J210,0)</f>
        <v>0</v>
      </c>
      <c r="BH210" s="231">
        <f>IF(N210="sníž. přenesená",J210,0)</f>
        <v>0</v>
      </c>
      <c r="BI210" s="231">
        <f>IF(N210="nulová",J210,0)</f>
        <v>0</v>
      </c>
      <c r="BJ210" s="18" t="s">
        <v>88</v>
      </c>
      <c r="BK210" s="231">
        <f>ROUND(I210*H210,2)</f>
        <v>0</v>
      </c>
      <c r="BL210" s="18" t="s">
        <v>303</v>
      </c>
      <c r="BM210" s="230" t="s">
        <v>1828</v>
      </c>
    </row>
    <row r="211" s="2" customFormat="1" ht="24.15" customHeight="1">
      <c r="A211" s="39"/>
      <c r="B211" s="40"/>
      <c r="C211" s="263" t="s">
        <v>618</v>
      </c>
      <c r="D211" s="263" t="s">
        <v>261</v>
      </c>
      <c r="E211" s="264" t="s">
        <v>952</v>
      </c>
      <c r="F211" s="265" t="s">
        <v>953</v>
      </c>
      <c r="G211" s="266" t="s">
        <v>256</v>
      </c>
      <c r="H211" s="267">
        <v>4</v>
      </c>
      <c r="I211" s="268"/>
      <c r="J211" s="269">
        <f>ROUND(I211*H211,2)</f>
        <v>0</v>
      </c>
      <c r="K211" s="265" t="s">
        <v>168</v>
      </c>
      <c r="L211" s="270"/>
      <c r="M211" s="271" t="s">
        <v>1</v>
      </c>
      <c r="N211" s="272" t="s">
        <v>45</v>
      </c>
      <c r="O211" s="92"/>
      <c r="P211" s="228">
        <f>O211*H211</f>
        <v>0</v>
      </c>
      <c r="Q211" s="228">
        <v>0.0018</v>
      </c>
      <c r="R211" s="228">
        <f>Q211*H211</f>
        <v>0.0071999999999999998</v>
      </c>
      <c r="S211" s="228">
        <v>0</v>
      </c>
      <c r="T211" s="229">
        <f>S211*H211</f>
        <v>0</v>
      </c>
      <c r="U211" s="39"/>
      <c r="V211" s="39"/>
      <c r="W211" s="39"/>
      <c r="X211" s="39"/>
      <c r="Y211" s="39"/>
      <c r="Z211" s="39"/>
      <c r="AA211" s="39"/>
      <c r="AB211" s="39"/>
      <c r="AC211" s="39"/>
      <c r="AD211" s="39"/>
      <c r="AE211" s="39"/>
      <c r="AR211" s="230" t="s">
        <v>309</v>
      </c>
      <c r="AT211" s="230" t="s">
        <v>261</v>
      </c>
      <c r="AU211" s="230" t="s">
        <v>90</v>
      </c>
      <c r="AY211" s="18" t="s">
        <v>161</v>
      </c>
      <c r="BE211" s="231">
        <f>IF(N211="základní",J211,0)</f>
        <v>0</v>
      </c>
      <c r="BF211" s="231">
        <f>IF(N211="snížená",J211,0)</f>
        <v>0</v>
      </c>
      <c r="BG211" s="231">
        <f>IF(N211="zákl. přenesená",J211,0)</f>
        <v>0</v>
      </c>
      <c r="BH211" s="231">
        <f>IF(N211="sníž. přenesená",J211,0)</f>
        <v>0</v>
      </c>
      <c r="BI211" s="231">
        <f>IF(N211="nulová",J211,0)</f>
        <v>0</v>
      </c>
      <c r="BJ211" s="18" t="s">
        <v>88</v>
      </c>
      <c r="BK211" s="231">
        <f>ROUND(I211*H211,2)</f>
        <v>0</v>
      </c>
      <c r="BL211" s="18" t="s">
        <v>303</v>
      </c>
      <c r="BM211" s="230" t="s">
        <v>1829</v>
      </c>
    </row>
    <row r="212" s="2" customFormat="1" ht="16.5" customHeight="1">
      <c r="A212" s="39"/>
      <c r="B212" s="40"/>
      <c r="C212" s="219" t="s">
        <v>622</v>
      </c>
      <c r="D212" s="219" t="s">
        <v>164</v>
      </c>
      <c r="E212" s="220" t="s">
        <v>955</v>
      </c>
      <c r="F212" s="221" t="s">
        <v>956</v>
      </c>
      <c r="G212" s="222" t="s">
        <v>934</v>
      </c>
      <c r="H212" s="223">
        <v>1</v>
      </c>
      <c r="I212" s="224"/>
      <c r="J212" s="225">
        <f>ROUND(I212*H212,2)</f>
        <v>0</v>
      </c>
      <c r="K212" s="221" t="s">
        <v>168</v>
      </c>
      <c r="L212" s="45"/>
      <c r="M212" s="226" t="s">
        <v>1</v>
      </c>
      <c r="N212" s="227" t="s">
        <v>45</v>
      </c>
      <c r="O212" s="92"/>
      <c r="P212" s="228">
        <f>O212*H212</f>
        <v>0</v>
      </c>
      <c r="Q212" s="228">
        <v>0</v>
      </c>
      <c r="R212" s="228">
        <f>Q212*H212</f>
        <v>0</v>
      </c>
      <c r="S212" s="228">
        <v>0.00156</v>
      </c>
      <c r="T212" s="229">
        <f>S212*H212</f>
        <v>0.00156</v>
      </c>
      <c r="U212" s="39"/>
      <c r="V212" s="39"/>
      <c r="W212" s="39"/>
      <c r="X212" s="39"/>
      <c r="Y212" s="39"/>
      <c r="Z212" s="39"/>
      <c r="AA212" s="39"/>
      <c r="AB212" s="39"/>
      <c r="AC212" s="39"/>
      <c r="AD212" s="39"/>
      <c r="AE212" s="39"/>
      <c r="AR212" s="230" t="s">
        <v>303</v>
      </c>
      <c r="AT212" s="230" t="s">
        <v>164</v>
      </c>
      <c r="AU212" s="230" t="s">
        <v>90</v>
      </c>
      <c r="AY212" s="18" t="s">
        <v>161</v>
      </c>
      <c r="BE212" s="231">
        <f>IF(N212="základní",J212,0)</f>
        <v>0</v>
      </c>
      <c r="BF212" s="231">
        <f>IF(N212="snížená",J212,0)</f>
        <v>0</v>
      </c>
      <c r="BG212" s="231">
        <f>IF(N212="zákl. přenesená",J212,0)</f>
        <v>0</v>
      </c>
      <c r="BH212" s="231">
        <f>IF(N212="sníž. přenesená",J212,0)</f>
        <v>0</v>
      </c>
      <c r="BI212" s="231">
        <f>IF(N212="nulová",J212,0)</f>
        <v>0</v>
      </c>
      <c r="BJ212" s="18" t="s">
        <v>88</v>
      </c>
      <c r="BK212" s="231">
        <f>ROUND(I212*H212,2)</f>
        <v>0</v>
      </c>
      <c r="BL212" s="18" t="s">
        <v>303</v>
      </c>
      <c r="BM212" s="230" t="s">
        <v>1830</v>
      </c>
    </row>
    <row r="213" s="2" customFormat="1" ht="16.5" customHeight="1">
      <c r="A213" s="39"/>
      <c r="B213" s="40"/>
      <c r="C213" s="219" t="s">
        <v>629</v>
      </c>
      <c r="D213" s="219" t="s">
        <v>164</v>
      </c>
      <c r="E213" s="220" t="s">
        <v>958</v>
      </c>
      <c r="F213" s="221" t="s">
        <v>959</v>
      </c>
      <c r="G213" s="222" t="s">
        <v>934</v>
      </c>
      <c r="H213" s="223">
        <v>2</v>
      </c>
      <c r="I213" s="224"/>
      <c r="J213" s="225">
        <f>ROUND(I213*H213,2)</f>
        <v>0</v>
      </c>
      <c r="K213" s="221" t="s">
        <v>168</v>
      </c>
      <c r="L213" s="45"/>
      <c r="M213" s="226" t="s">
        <v>1</v>
      </c>
      <c r="N213" s="227" t="s">
        <v>45</v>
      </c>
      <c r="O213" s="92"/>
      <c r="P213" s="228">
        <f>O213*H213</f>
        <v>0</v>
      </c>
      <c r="Q213" s="228">
        <v>0.0028400000000000001</v>
      </c>
      <c r="R213" s="228">
        <f>Q213*H213</f>
        <v>0.0056800000000000002</v>
      </c>
      <c r="S213" s="228">
        <v>0</v>
      </c>
      <c r="T213" s="229">
        <f>S213*H213</f>
        <v>0</v>
      </c>
      <c r="U213" s="39"/>
      <c r="V213" s="39"/>
      <c r="W213" s="39"/>
      <c r="X213" s="39"/>
      <c r="Y213" s="39"/>
      <c r="Z213" s="39"/>
      <c r="AA213" s="39"/>
      <c r="AB213" s="39"/>
      <c r="AC213" s="39"/>
      <c r="AD213" s="39"/>
      <c r="AE213" s="39"/>
      <c r="AR213" s="230" t="s">
        <v>303</v>
      </c>
      <c r="AT213" s="230" t="s">
        <v>164</v>
      </c>
      <c r="AU213" s="230" t="s">
        <v>90</v>
      </c>
      <c r="AY213" s="18" t="s">
        <v>161</v>
      </c>
      <c r="BE213" s="231">
        <f>IF(N213="základní",J213,0)</f>
        <v>0</v>
      </c>
      <c r="BF213" s="231">
        <f>IF(N213="snížená",J213,0)</f>
        <v>0</v>
      </c>
      <c r="BG213" s="231">
        <f>IF(N213="zákl. přenesená",J213,0)</f>
        <v>0</v>
      </c>
      <c r="BH213" s="231">
        <f>IF(N213="sníž. přenesená",J213,0)</f>
        <v>0</v>
      </c>
      <c r="BI213" s="231">
        <f>IF(N213="nulová",J213,0)</f>
        <v>0</v>
      </c>
      <c r="BJ213" s="18" t="s">
        <v>88</v>
      </c>
      <c r="BK213" s="231">
        <f>ROUND(I213*H213,2)</f>
        <v>0</v>
      </c>
      <c r="BL213" s="18" t="s">
        <v>303</v>
      </c>
      <c r="BM213" s="230" t="s">
        <v>1831</v>
      </c>
    </row>
    <row r="214" s="2" customFormat="1" ht="16.5" customHeight="1">
      <c r="A214" s="39"/>
      <c r="B214" s="40"/>
      <c r="C214" s="219" t="s">
        <v>631</v>
      </c>
      <c r="D214" s="219" t="s">
        <v>164</v>
      </c>
      <c r="E214" s="220" t="s">
        <v>961</v>
      </c>
      <c r="F214" s="221" t="s">
        <v>962</v>
      </c>
      <c r="G214" s="222" t="s">
        <v>256</v>
      </c>
      <c r="H214" s="223">
        <v>1</v>
      </c>
      <c r="I214" s="224"/>
      <c r="J214" s="225">
        <f>ROUND(I214*H214,2)</f>
        <v>0</v>
      </c>
      <c r="K214" s="221" t="s">
        <v>168</v>
      </c>
      <c r="L214" s="45"/>
      <c r="M214" s="226" t="s">
        <v>1</v>
      </c>
      <c r="N214" s="227" t="s">
        <v>45</v>
      </c>
      <c r="O214" s="92"/>
      <c r="P214" s="228">
        <f>O214*H214</f>
        <v>0</v>
      </c>
      <c r="Q214" s="228">
        <v>0</v>
      </c>
      <c r="R214" s="228">
        <f>Q214*H214</f>
        <v>0</v>
      </c>
      <c r="S214" s="228">
        <v>0.00085999999999999998</v>
      </c>
      <c r="T214" s="229">
        <f>S214*H214</f>
        <v>0.00085999999999999998</v>
      </c>
      <c r="U214" s="39"/>
      <c r="V214" s="39"/>
      <c r="W214" s="39"/>
      <c r="X214" s="39"/>
      <c r="Y214" s="39"/>
      <c r="Z214" s="39"/>
      <c r="AA214" s="39"/>
      <c r="AB214" s="39"/>
      <c r="AC214" s="39"/>
      <c r="AD214" s="39"/>
      <c r="AE214" s="39"/>
      <c r="AR214" s="230" t="s">
        <v>303</v>
      </c>
      <c r="AT214" s="230" t="s">
        <v>164</v>
      </c>
      <c r="AU214" s="230" t="s">
        <v>90</v>
      </c>
      <c r="AY214" s="18" t="s">
        <v>161</v>
      </c>
      <c r="BE214" s="231">
        <f>IF(N214="základní",J214,0)</f>
        <v>0</v>
      </c>
      <c r="BF214" s="231">
        <f>IF(N214="snížená",J214,0)</f>
        <v>0</v>
      </c>
      <c r="BG214" s="231">
        <f>IF(N214="zákl. přenesená",J214,0)</f>
        <v>0</v>
      </c>
      <c r="BH214" s="231">
        <f>IF(N214="sníž. přenesená",J214,0)</f>
        <v>0</v>
      </c>
      <c r="BI214" s="231">
        <f>IF(N214="nulová",J214,0)</f>
        <v>0</v>
      </c>
      <c r="BJ214" s="18" t="s">
        <v>88</v>
      </c>
      <c r="BK214" s="231">
        <f>ROUND(I214*H214,2)</f>
        <v>0</v>
      </c>
      <c r="BL214" s="18" t="s">
        <v>303</v>
      </c>
      <c r="BM214" s="230" t="s">
        <v>1832</v>
      </c>
    </row>
    <row r="215" s="2" customFormat="1" ht="16.5" customHeight="1">
      <c r="A215" s="39"/>
      <c r="B215" s="40"/>
      <c r="C215" s="219" t="s">
        <v>636</v>
      </c>
      <c r="D215" s="219" t="s">
        <v>164</v>
      </c>
      <c r="E215" s="220" t="s">
        <v>964</v>
      </c>
      <c r="F215" s="221" t="s">
        <v>965</v>
      </c>
      <c r="G215" s="222" t="s">
        <v>256</v>
      </c>
      <c r="H215" s="223">
        <v>2</v>
      </c>
      <c r="I215" s="224"/>
      <c r="J215" s="225">
        <f>ROUND(I215*H215,2)</f>
        <v>0</v>
      </c>
      <c r="K215" s="221" t="s">
        <v>168</v>
      </c>
      <c r="L215" s="45"/>
      <c r="M215" s="226" t="s">
        <v>1</v>
      </c>
      <c r="N215" s="227" t="s">
        <v>45</v>
      </c>
      <c r="O215" s="92"/>
      <c r="P215" s="228">
        <f>O215*H215</f>
        <v>0</v>
      </c>
      <c r="Q215" s="228">
        <v>0.00013999999999999999</v>
      </c>
      <c r="R215" s="228">
        <f>Q215*H215</f>
        <v>0.00027999999999999998</v>
      </c>
      <c r="S215" s="228">
        <v>0</v>
      </c>
      <c r="T215" s="229">
        <f>S215*H215</f>
        <v>0</v>
      </c>
      <c r="U215" s="39"/>
      <c r="V215" s="39"/>
      <c r="W215" s="39"/>
      <c r="X215" s="39"/>
      <c r="Y215" s="39"/>
      <c r="Z215" s="39"/>
      <c r="AA215" s="39"/>
      <c r="AB215" s="39"/>
      <c r="AC215" s="39"/>
      <c r="AD215" s="39"/>
      <c r="AE215" s="39"/>
      <c r="AR215" s="230" t="s">
        <v>303</v>
      </c>
      <c r="AT215" s="230" t="s">
        <v>164</v>
      </c>
      <c r="AU215" s="230" t="s">
        <v>90</v>
      </c>
      <c r="AY215" s="18" t="s">
        <v>161</v>
      </c>
      <c r="BE215" s="231">
        <f>IF(N215="základní",J215,0)</f>
        <v>0</v>
      </c>
      <c r="BF215" s="231">
        <f>IF(N215="snížená",J215,0)</f>
        <v>0</v>
      </c>
      <c r="BG215" s="231">
        <f>IF(N215="zákl. přenesená",J215,0)</f>
        <v>0</v>
      </c>
      <c r="BH215" s="231">
        <f>IF(N215="sníž. přenesená",J215,0)</f>
        <v>0</v>
      </c>
      <c r="BI215" s="231">
        <f>IF(N215="nulová",J215,0)</f>
        <v>0</v>
      </c>
      <c r="BJ215" s="18" t="s">
        <v>88</v>
      </c>
      <c r="BK215" s="231">
        <f>ROUND(I215*H215,2)</f>
        <v>0</v>
      </c>
      <c r="BL215" s="18" t="s">
        <v>303</v>
      </c>
      <c r="BM215" s="230" t="s">
        <v>1833</v>
      </c>
    </row>
    <row r="216" s="2" customFormat="1" ht="16.5" customHeight="1">
      <c r="A216" s="39"/>
      <c r="B216" s="40"/>
      <c r="C216" s="219" t="s">
        <v>640</v>
      </c>
      <c r="D216" s="219" t="s">
        <v>164</v>
      </c>
      <c r="E216" s="220" t="s">
        <v>967</v>
      </c>
      <c r="F216" s="221" t="s">
        <v>968</v>
      </c>
      <c r="G216" s="222" t="s">
        <v>256</v>
      </c>
      <c r="H216" s="223">
        <v>2</v>
      </c>
      <c r="I216" s="224"/>
      <c r="J216" s="225">
        <f>ROUND(I216*H216,2)</f>
        <v>0</v>
      </c>
      <c r="K216" s="221" t="s">
        <v>168</v>
      </c>
      <c r="L216" s="45"/>
      <c r="M216" s="226" t="s">
        <v>1</v>
      </c>
      <c r="N216" s="227" t="s">
        <v>45</v>
      </c>
      <c r="O216" s="92"/>
      <c r="P216" s="228">
        <f>O216*H216</f>
        <v>0</v>
      </c>
      <c r="Q216" s="228">
        <v>0.00024000000000000001</v>
      </c>
      <c r="R216" s="228">
        <f>Q216*H216</f>
        <v>0.00048000000000000001</v>
      </c>
      <c r="S216" s="228">
        <v>0</v>
      </c>
      <c r="T216" s="229">
        <f>S216*H216</f>
        <v>0</v>
      </c>
      <c r="U216" s="39"/>
      <c r="V216" s="39"/>
      <c r="W216" s="39"/>
      <c r="X216" s="39"/>
      <c r="Y216" s="39"/>
      <c r="Z216" s="39"/>
      <c r="AA216" s="39"/>
      <c r="AB216" s="39"/>
      <c r="AC216" s="39"/>
      <c r="AD216" s="39"/>
      <c r="AE216" s="39"/>
      <c r="AR216" s="230" t="s">
        <v>303</v>
      </c>
      <c r="AT216" s="230" t="s">
        <v>164</v>
      </c>
      <c r="AU216" s="230" t="s">
        <v>90</v>
      </c>
      <c r="AY216" s="18" t="s">
        <v>161</v>
      </c>
      <c r="BE216" s="231">
        <f>IF(N216="základní",J216,0)</f>
        <v>0</v>
      </c>
      <c r="BF216" s="231">
        <f>IF(N216="snížená",J216,0)</f>
        <v>0</v>
      </c>
      <c r="BG216" s="231">
        <f>IF(N216="zákl. přenesená",J216,0)</f>
        <v>0</v>
      </c>
      <c r="BH216" s="231">
        <f>IF(N216="sníž. přenesená",J216,0)</f>
        <v>0</v>
      </c>
      <c r="BI216" s="231">
        <f>IF(N216="nulová",J216,0)</f>
        <v>0</v>
      </c>
      <c r="BJ216" s="18" t="s">
        <v>88</v>
      </c>
      <c r="BK216" s="231">
        <f>ROUND(I216*H216,2)</f>
        <v>0</v>
      </c>
      <c r="BL216" s="18" t="s">
        <v>303</v>
      </c>
      <c r="BM216" s="230" t="s">
        <v>1834</v>
      </c>
    </row>
    <row r="217" s="2" customFormat="1" ht="24.15" customHeight="1">
      <c r="A217" s="39"/>
      <c r="B217" s="40"/>
      <c r="C217" s="219" t="s">
        <v>644</v>
      </c>
      <c r="D217" s="219" t="s">
        <v>164</v>
      </c>
      <c r="E217" s="220" t="s">
        <v>970</v>
      </c>
      <c r="F217" s="221" t="s">
        <v>971</v>
      </c>
      <c r="G217" s="222" t="s">
        <v>362</v>
      </c>
      <c r="H217" s="283"/>
      <c r="I217" s="224"/>
      <c r="J217" s="225">
        <f>ROUND(I217*H217,2)</f>
        <v>0</v>
      </c>
      <c r="K217" s="221" t="s">
        <v>168</v>
      </c>
      <c r="L217" s="45"/>
      <c r="M217" s="226" t="s">
        <v>1</v>
      </c>
      <c r="N217" s="227" t="s">
        <v>45</v>
      </c>
      <c r="O217" s="92"/>
      <c r="P217" s="228">
        <f>O217*H217</f>
        <v>0</v>
      </c>
      <c r="Q217" s="228">
        <v>0</v>
      </c>
      <c r="R217" s="228">
        <f>Q217*H217</f>
        <v>0</v>
      </c>
      <c r="S217" s="228">
        <v>0</v>
      </c>
      <c r="T217" s="229">
        <f>S217*H217</f>
        <v>0</v>
      </c>
      <c r="U217" s="39"/>
      <c r="V217" s="39"/>
      <c r="W217" s="39"/>
      <c r="X217" s="39"/>
      <c r="Y217" s="39"/>
      <c r="Z217" s="39"/>
      <c r="AA217" s="39"/>
      <c r="AB217" s="39"/>
      <c r="AC217" s="39"/>
      <c r="AD217" s="39"/>
      <c r="AE217" s="39"/>
      <c r="AR217" s="230" t="s">
        <v>303</v>
      </c>
      <c r="AT217" s="230" t="s">
        <v>164</v>
      </c>
      <c r="AU217" s="230" t="s">
        <v>90</v>
      </c>
      <c r="AY217" s="18" t="s">
        <v>161</v>
      </c>
      <c r="BE217" s="231">
        <f>IF(N217="základní",J217,0)</f>
        <v>0</v>
      </c>
      <c r="BF217" s="231">
        <f>IF(N217="snížená",J217,0)</f>
        <v>0</v>
      </c>
      <c r="BG217" s="231">
        <f>IF(N217="zákl. přenesená",J217,0)</f>
        <v>0</v>
      </c>
      <c r="BH217" s="231">
        <f>IF(N217="sníž. přenesená",J217,0)</f>
        <v>0</v>
      </c>
      <c r="BI217" s="231">
        <f>IF(N217="nulová",J217,0)</f>
        <v>0</v>
      </c>
      <c r="BJ217" s="18" t="s">
        <v>88</v>
      </c>
      <c r="BK217" s="231">
        <f>ROUND(I217*H217,2)</f>
        <v>0</v>
      </c>
      <c r="BL217" s="18" t="s">
        <v>303</v>
      </c>
      <c r="BM217" s="230" t="s">
        <v>1835</v>
      </c>
    </row>
    <row r="218" s="2" customFormat="1" ht="33" customHeight="1">
      <c r="A218" s="39"/>
      <c r="B218" s="40"/>
      <c r="C218" s="219" t="s">
        <v>648</v>
      </c>
      <c r="D218" s="219" t="s">
        <v>164</v>
      </c>
      <c r="E218" s="220" t="s">
        <v>973</v>
      </c>
      <c r="F218" s="221" t="s">
        <v>974</v>
      </c>
      <c r="G218" s="222" t="s">
        <v>362</v>
      </c>
      <c r="H218" s="283"/>
      <c r="I218" s="224"/>
      <c r="J218" s="225">
        <f>ROUND(I218*H218,2)</f>
        <v>0</v>
      </c>
      <c r="K218" s="221" t="s">
        <v>168</v>
      </c>
      <c r="L218" s="45"/>
      <c r="M218" s="226" t="s">
        <v>1</v>
      </c>
      <c r="N218" s="227" t="s">
        <v>45</v>
      </c>
      <c r="O218" s="92"/>
      <c r="P218" s="228">
        <f>O218*H218</f>
        <v>0</v>
      </c>
      <c r="Q218" s="228">
        <v>0</v>
      </c>
      <c r="R218" s="228">
        <f>Q218*H218</f>
        <v>0</v>
      </c>
      <c r="S218" s="228">
        <v>0</v>
      </c>
      <c r="T218" s="229">
        <f>S218*H218</f>
        <v>0</v>
      </c>
      <c r="U218" s="39"/>
      <c r="V218" s="39"/>
      <c r="W218" s="39"/>
      <c r="X218" s="39"/>
      <c r="Y218" s="39"/>
      <c r="Z218" s="39"/>
      <c r="AA218" s="39"/>
      <c r="AB218" s="39"/>
      <c r="AC218" s="39"/>
      <c r="AD218" s="39"/>
      <c r="AE218" s="39"/>
      <c r="AR218" s="230" t="s">
        <v>303</v>
      </c>
      <c r="AT218" s="230" t="s">
        <v>164</v>
      </c>
      <c r="AU218" s="230" t="s">
        <v>90</v>
      </c>
      <c r="AY218" s="18" t="s">
        <v>161</v>
      </c>
      <c r="BE218" s="231">
        <f>IF(N218="základní",J218,0)</f>
        <v>0</v>
      </c>
      <c r="BF218" s="231">
        <f>IF(N218="snížená",J218,0)</f>
        <v>0</v>
      </c>
      <c r="BG218" s="231">
        <f>IF(N218="zákl. přenesená",J218,0)</f>
        <v>0</v>
      </c>
      <c r="BH218" s="231">
        <f>IF(N218="sníž. přenesená",J218,0)</f>
        <v>0</v>
      </c>
      <c r="BI218" s="231">
        <f>IF(N218="nulová",J218,0)</f>
        <v>0</v>
      </c>
      <c r="BJ218" s="18" t="s">
        <v>88</v>
      </c>
      <c r="BK218" s="231">
        <f>ROUND(I218*H218,2)</f>
        <v>0</v>
      </c>
      <c r="BL218" s="18" t="s">
        <v>303</v>
      </c>
      <c r="BM218" s="230" t="s">
        <v>1836</v>
      </c>
    </row>
    <row r="219" s="13" customFormat="1">
      <c r="A219" s="13"/>
      <c r="B219" s="241"/>
      <c r="C219" s="242"/>
      <c r="D219" s="232" t="s">
        <v>250</v>
      </c>
      <c r="E219" s="242"/>
      <c r="F219" s="244" t="s">
        <v>1837</v>
      </c>
      <c r="G219" s="242"/>
      <c r="H219" s="245">
        <v>743.95000000000005</v>
      </c>
      <c r="I219" s="246"/>
      <c r="J219" s="242"/>
      <c r="K219" s="242"/>
      <c r="L219" s="247"/>
      <c r="M219" s="248"/>
      <c r="N219" s="249"/>
      <c r="O219" s="249"/>
      <c r="P219" s="249"/>
      <c r="Q219" s="249"/>
      <c r="R219" s="249"/>
      <c r="S219" s="249"/>
      <c r="T219" s="250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T219" s="251" t="s">
        <v>250</v>
      </c>
      <c r="AU219" s="251" t="s">
        <v>90</v>
      </c>
      <c r="AV219" s="13" t="s">
        <v>90</v>
      </c>
      <c r="AW219" s="13" t="s">
        <v>4</v>
      </c>
      <c r="AX219" s="13" t="s">
        <v>88</v>
      </c>
      <c r="AY219" s="251" t="s">
        <v>161</v>
      </c>
    </row>
    <row r="220" s="12" customFormat="1" ht="22.8" customHeight="1">
      <c r="A220" s="12"/>
      <c r="B220" s="203"/>
      <c r="C220" s="204"/>
      <c r="D220" s="205" t="s">
        <v>79</v>
      </c>
      <c r="E220" s="217" t="s">
        <v>977</v>
      </c>
      <c r="F220" s="217" t="s">
        <v>978</v>
      </c>
      <c r="G220" s="204"/>
      <c r="H220" s="204"/>
      <c r="I220" s="207"/>
      <c r="J220" s="218">
        <f>BK220</f>
        <v>0</v>
      </c>
      <c r="K220" s="204"/>
      <c r="L220" s="209"/>
      <c r="M220" s="210"/>
      <c r="N220" s="211"/>
      <c r="O220" s="211"/>
      <c r="P220" s="212">
        <f>SUM(P221:P225)</f>
        <v>0</v>
      </c>
      <c r="Q220" s="211"/>
      <c r="R220" s="212">
        <f>SUM(R221:R225)</f>
        <v>0.00063999999999999994</v>
      </c>
      <c r="S220" s="211"/>
      <c r="T220" s="213">
        <f>SUM(T221:T225)</f>
        <v>0</v>
      </c>
      <c r="U220" s="12"/>
      <c r="V220" s="12"/>
      <c r="W220" s="12"/>
      <c r="X220" s="12"/>
      <c r="Y220" s="12"/>
      <c r="Z220" s="12"/>
      <c r="AA220" s="12"/>
      <c r="AB220" s="12"/>
      <c r="AC220" s="12"/>
      <c r="AD220" s="12"/>
      <c r="AE220" s="12"/>
      <c r="AR220" s="214" t="s">
        <v>90</v>
      </c>
      <c r="AT220" s="215" t="s">
        <v>79</v>
      </c>
      <c r="AU220" s="215" t="s">
        <v>88</v>
      </c>
      <c r="AY220" s="214" t="s">
        <v>161</v>
      </c>
      <c r="BK220" s="216">
        <f>SUM(BK221:BK225)</f>
        <v>0</v>
      </c>
    </row>
    <row r="221" s="2" customFormat="1" ht="33" customHeight="1">
      <c r="A221" s="39"/>
      <c r="B221" s="40"/>
      <c r="C221" s="219" t="s">
        <v>655</v>
      </c>
      <c r="D221" s="219" t="s">
        <v>164</v>
      </c>
      <c r="E221" s="220" t="s">
        <v>979</v>
      </c>
      <c r="F221" s="221" t="s">
        <v>980</v>
      </c>
      <c r="G221" s="222" t="s">
        <v>256</v>
      </c>
      <c r="H221" s="223">
        <v>2</v>
      </c>
      <c r="I221" s="224"/>
      <c r="J221" s="225">
        <f>ROUND(I221*H221,2)</f>
        <v>0</v>
      </c>
      <c r="K221" s="221" t="s">
        <v>168</v>
      </c>
      <c r="L221" s="45"/>
      <c r="M221" s="226" t="s">
        <v>1</v>
      </c>
      <c r="N221" s="227" t="s">
        <v>45</v>
      </c>
      <c r="O221" s="92"/>
      <c r="P221" s="228">
        <f>O221*H221</f>
        <v>0</v>
      </c>
      <c r="Q221" s="228">
        <v>0.00025000000000000001</v>
      </c>
      <c r="R221" s="228">
        <f>Q221*H221</f>
        <v>0.00050000000000000001</v>
      </c>
      <c r="S221" s="228">
        <v>0</v>
      </c>
      <c r="T221" s="229">
        <f>S221*H221</f>
        <v>0</v>
      </c>
      <c r="U221" s="39"/>
      <c r="V221" s="39"/>
      <c r="W221" s="39"/>
      <c r="X221" s="39"/>
      <c r="Y221" s="39"/>
      <c r="Z221" s="39"/>
      <c r="AA221" s="39"/>
      <c r="AB221" s="39"/>
      <c r="AC221" s="39"/>
      <c r="AD221" s="39"/>
      <c r="AE221" s="39"/>
      <c r="AR221" s="230" t="s">
        <v>303</v>
      </c>
      <c r="AT221" s="230" t="s">
        <v>164</v>
      </c>
      <c r="AU221" s="230" t="s">
        <v>90</v>
      </c>
      <c r="AY221" s="18" t="s">
        <v>161</v>
      </c>
      <c r="BE221" s="231">
        <f>IF(N221="základní",J221,0)</f>
        <v>0</v>
      </c>
      <c r="BF221" s="231">
        <f>IF(N221="snížená",J221,0)</f>
        <v>0</v>
      </c>
      <c r="BG221" s="231">
        <f>IF(N221="zákl. přenesená",J221,0)</f>
        <v>0</v>
      </c>
      <c r="BH221" s="231">
        <f>IF(N221="sníž. přenesená",J221,0)</f>
        <v>0</v>
      </c>
      <c r="BI221" s="231">
        <f>IF(N221="nulová",J221,0)</f>
        <v>0</v>
      </c>
      <c r="BJ221" s="18" t="s">
        <v>88</v>
      </c>
      <c r="BK221" s="231">
        <f>ROUND(I221*H221,2)</f>
        <v>0</v>
      </c>
      <c r="BL221" s="18" t="s">
        <v>303</v>
      </c>
      <c r="BM221" s="230" t="s">
        <v>1838</v>
      </c>
    </row>
    <row r="222" s="2" customFormat="1" ht="33" customHeight="1">
      <c r="A222" s="39"/>
      <c r="B222" s="40"/>
      <c r="C222" s="219" t="s">
        <v>660</v>
      </c>
      <c r="D222" s="219" t="s">
        <v>164</v>
      </c>
      <c r="E222" s="220" t="s">
        <v>982</v>
      </c>
      <c r="F222" s="221" t="s">
        <v>983</v>
      </c>
      <c r="G222" s="222" t="s">
        <v>256</v>
      </c>
      <c r="H222" s="223">
        <v>1</v>
      </c>
      <c r="I222" s="224"/>
      <c r="J222" s="225">
        <f>ROUND(I222*H222,2)</f>
        <v>0</v>
      </c>
      <c r="K222" s="221" t="s">
        <v>168</v>
      </c>
      <c r="L222" s="45"/>
      <c r="M222" s="226" t="s">
        <v>1</v>
      </c>
      <c r="N222" s="227" t="s">
        <v>45</v>
      </c>
      <c r="O222" s="92"/>
      <c r="P222" s="228">
        <f>O222*H222</f>
        <v>0</v>
      </c>
      <c r="Q222" s="228">
        <v>0.00013999999999999999</v>
      </c>
      <c r="R222" s="228">
        <f>Q222*H222</f>
        <v>0.00013999999999999999</v>
      </c>
      <c r="S222" s="228">
        <v>0</v>
      </c>
      <c r="T222" s="229">
        <f>S222*H222</f>
        <v>0</v>
      </c>
      <c r="U222" s="39"/>
      <c r="V222" s="39"/>
      <c r="W222" s="39"/>
      <c r="X222" s="39"/>
      <c r="Y222" s="39"/>
      <c r="Z222" s="39"/>
      <c r="AA222" s="39"/>
      <c r="AB222" s="39"/>
      <c r="AC222" s="39"/>
      <c r="AD222" s="39"/>
      <c r="AE222" s="39"/>
      <c r="AR222" s="230" t="s">
        <v>303</v>
      </c>
      <c r="AT222" s="230" t="s">
        <v>164</v>
      </c>
      <c r="AU222" s="230" t="s">
        <v>90</v>
      </c>
      <c r="AY222" s="18" t="s">
        <v>161</v>
      </c>
      <c r="BE222" s="231">
        <f>IF(N222="základní",J222,0)</f>
        <v>0</v>
      </c>
      <c r="BF222" s="231">
        <f>IF(N222="snížená",J222,0)</f>
        <v>0</v>
      </c>
      <c r="BG222" s="231">
        <f>IF(N222="zákl. přenesená",J222,0)</f>
        <v>0</v>
      </c>
      <c r="BH222" s="231">
        <f>IF(N222="sníž. přenesená",J222,0)</f>
        <v>0</v>
      </c>
      <c r="BI222" s="231">
        <f>IF(N222="nulová",J222,0)</f>
        <v>0</v>
      </c>
      <c r="BJ222" s="18" t="s">
        <v>88</v>
      </c>
      <c r="BK222" s="231">
        <f>ROUND(I222*H222,2)</f>
        <v>0</v>
      </c>
      <c r="BL222" s="18" t="s">
        <v>303</v>
      </c>
      <c r="BM222" s="230" t="s">
        <v>1839</v>
      </c>
    </row>
    <row r="223" s="2" customFormat="1" ht="24.15" customHeight="1">
      <c r="A223" s="39"/>
      <c r="B223" s="40"/>
      <c r="C223" s="219" t="s">
        <v>664</v>
      </c>
      <c r="D223" s="219" t="s">
        <v>164</v>
      </c>
      <c r="E223" s="220" t="s">
        <v>985</v>
      </c>
      <c r="F223" s="221" t="s">
        <v>986</v>
      </c>
      <c r="G223" s="222" t="s">
        <v>362</v>
      </c>
      <c r="H223" s="283"/>
      <c r="I223" s="224"/>
      <c r="J223" s="225">
        <f>ROUND(I223*H223,2)</f>
        <v>0</v>
      </c>
      <c r="K223" s="221" t="s">
        <v>168</v>
      </c>
      <c r="L223" s="45"/>
      <c r="M223" s="226" t="s">
        <v>1</v>
      </c>
      <c r="N223" s="227" t="s">
        <v>45</v>
      </c>
      <c r="O223" s="92"/>
      <c r="P223" s="228">
        <f>O223*H223</f>
        <v>0</v>
      </c>
      <c r="Q223" s="228">
        <v>0</v>
      </c>
      <c r="R223" s="228">
        <f>Q223*H223</f>
        <v>0</v>
      </c>
      <c r="S223" s="228">
        <v>0</v>
      </c>
      <c r="T223" s="229">
        <f>S223*H223</f>
        <v>0</v>
      </c>
      <c r="U223" s="39"/>
      <c r="V223" s="39"/>
      <c r="W223" s="39"/>
      <c r="X223" s="39"/>
      <c r="Y223" s="39"/>
      <c r="Z223" s="39"/>
      <c r="AA223" s="39"/>
      <c r="AB223" s="39"/>
      <c r="AC223" s="39"/>
      <c r="AD223" s="39"/>
      <c r="AE223" s="39"/>
      <c r="AR223" s="230" t="s">
        <v>303</v>
      </c>
      <c r="AT223" s="230" t="s">
        <v>164</v>
      </c>
      <c r="AU223" s="230" t="s">
        <v>90</v>
      </c>
      <c r="AY223" s="18" t="s">
        <v>161</v>
      </c>
      <c r="BE223" s="231">
        <f>IF(N223="základní",J223,0)</f>
        <v>0</v>
      </c>
      <c r="BF223" s="231">
        <f>IF(N223="snížená",J223,0)</f>
        <v>0</v>
      </c>
      <c r="BG223" s="231">
        <f>IF(N223="zákl. přenesená",J223,0)</f>
        <v>0</v>
      </c>
      <c r="BH223" s="231">
        <f>IF(N223="sníž. přenesená",J223,0)</f>
        <v>0</v>
      </c>
      <c r="BI223" s="231">
        <f>IF(N223="nulová",J223,0)</f>
        <v>0</v>
      </c>
      <c r="BJ223" s="18" t="s">
        <v>88</v>
      </c>
      <c r="BK223" s="231">
        <f>ROUND(I223*H223,2)</f>
        <v>0</v>
      </c>
      <c r="BL223" s="18" t="s">
        <v>303</v>
      </c>
      <c r="BM223" s="230" t="s">
        <v>1840</v>
      </c>
    </row>
    <row r="224" s="2" customFormat="1" ht="33" customHeight="1">
      <c r="A224" s="39"/>
      <c r="B224" s="40"/>
      <c r="C224" s="219" t="s">
        <v>668</v>
      </c>
      <c r="D224" s="219" t="s">
        <v>164</v>
      </c>
      <c r="E224" s="220" t="s">
        <v>988</v>
      </c>
      <c r="F224" s="221" t="s">
        <v>989</v>
      </c>
      <c r="G224" s="222" t="s">
        <v>362</v>
      </c>
      <c r="H224" s="283"/>
      <c r="I224" s="224"/>
      <c r="J224" s="225">
        <f>ROUND(I224*H224,2)</f>
        <v>0</v>
      </c>
      <c r="K224" s="221" t="s">
        <v>168</v>
      </c>
      <c r="L224" s="45"/>
      <c r="M224" s="226" t="s">
        <v>1</v>
      </c>
      <c r="N224" s="227" t="s">
        <v>45</v>
      </c>
      <c r="O224" s="92"/>
      <c r="P224" s="228">
        <f>O224*H224</f>
        <v>0</v>
      </c>
      <c r="Q224" s="228">
        <v>0</v>
      </c>
      <c r="R224" s="228">
        <f>Q224*H224</f>
        <v>0</v>
      </c>
      <c r="S224" s="228">
        <v>0</v>
      </c>
      <c r="T224" s="229">
        <f>S224*H224</f>
        <v>0</v>
      </c>
      <c r="U224" s="39"/>
      <c r="V224" s="39"/>
      <c r="W224" s="39"/>
      <c r="X224" s="39"/>
      <c r="Y224" s="39"/>
      <c r="Z224" s="39"/>
      <c r="AA224" s="39"/>
      <c r="AB224" s="39"/>
      <c r="AC224" s="39"/>
      <c r="AD224" s="39"/>
      <c r="AE224" s="39"/>
      <c r="AR224" s="230" t="s">
        <v>303</v>
      </c>
      <c r="AT224" s="230" t="s">
        <v>164</v>
      </c>
      <c r="AU224" s="230" t="s">
        <v>90</v>
      </c>
      <c r="AY224" s="18" t="s">
        <v>161</v>
      </c>
      <c r="BE224" s="231">
        <f>IF(N224="základní",J224,0)</f>
        <v>0</v>
      </c>
      <c r="BF224" s="231">
        <f>IF(N224="snížená",J224,0)</f>
        <v>0</v>
      </c>
      <c r="BG224" s="231">
        <f>IF(N224="zákl. přenesená",J224,0)</f>
        <v>0</v>
      </c>
      <c r="BH224" s="231">
        <f>IF(N224="sníž. přenesená",J224,0)</f>
        <v>0</v>
      </c>
      <c r="BI224" s="231">
        <f>IF(N224="nulová",J224,0)</f>
        <v>0</v>
      </c>
      <c r="BJ224" s="18" t="s">
        <v>88</v>
      </c>
      <c r="BK224" s="231">
        <f>ROUND(I224*H224,2)</f>
        <v>0</v>
      </c>
      <c r="BL224" s="18" t="s">
        <v>303</v>
      </c>
      <c r="BM224" s="230" t="s">
        <v>1841</v>
      </c>
    </row>
    <row r="225" s="13" customFormat="1">
      <c r="A225" s="13"/>
      <c r="B225" s="241"/>
      <c r="C225" s="242"/>
      <c r="D225" s="232" t="s">
        <v>250</v>
      </c>
      <c r="E225" s="242"/>
      <c r="F225" s="244" t="s">
        <v>991</v>
      </c>
      <c r="G225" s="242"/>
      <c r="H225" s="245">
        <v>67.799999999999997</v>
      </c>
      <c r="I225" s="246"/>
      <c r="J225" s="242"/>
      <c r="K225" s="242"/>
      <c r="L225" s="247"/>
      <c r="M225" s="248"/>
      <c r="N225" s="249"/>
      <c r="O225" s="249"/>
      <c r="P225" s="249"/>
      <c r="Q225" s="249"/>
      <c r="R225" s="249"/>
      <c r="S225" s="249"/>
      <c r="T225" s="250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T225" s="251" t="s">
        <v>250</v>
      </c>
      <c r="AU225" s="251" t="s">
        <v>90</v>
      </c>
      <c r="AV225" s="13" t="s">
        <v>90</v>
      </c>
      <c r="AW225" s="13" t="s">
        <v>4</v>
      </c>
      <c r="AX225" s="13" t="s">
        <v>88</v>
      </c>
      <c r="AY225" s="251" t="s">
        <v>161</v>
      </c>
    </row>
    <row r="226" s="12" customFormat="1" ht="22.8" customHeight="1">
      <c r="A226" s="12"/>
      <c r="B226" s="203"/>
      <c r="C226" s="204"/>
      <c r="D226" s="205" t="s">
        <v>79</v>
      </c>
      <c r="E226" s="217" t="s">
        <v>992</v>
      </c>
      <c r="F226" s="217" t="s">
        <v>993</v>
      </c>
      <c r="G226" s="204"/>
      <c r="H226" s="204"/>
      <c r="I226" s="207"/>
      <c r="J226" s="218">
        <f>BK226</f>
        <v>0</v>
      </c>
      <c r="K226" s="204"/>
      <c r="L226" s="209"/>
      <c r="M226" s="210"/>
      <c r="N226" s="211"/>
      <c r="O226" s="211"/>
      <c r="P226" s="212">
        <f>SUM(P227:P243)</f>
        <v>0</v>
      </c>
      <c r="Q226" s="211"/>
      <c r="R226" s="212">
        <f>SUM(R227:R243)</f>
        <v>0.27234649999999999</v>
      </c>
      <c r="S226" s="211"/>
      <c r="T226" s="213">
        <f>SUM(T227:T243)</f>
        <v>0</v>
      </c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R226" s="214" t="s">
        <v>90</v>
      </c>
      <c r="AT226" s="215" t="s">
        <v>79</v>
      </c>
      <c r="AU226" s="215" t="s">
        <v>88</v>
      </c>
      <c r="AY226" s="214" t="s">
        <v>161</v>
      </c>
      <c r="BK226" s="216">
        <f>SUM(BK227:BK243)</f>
        <v>0</v>
      </c>
    </row>
    <row r="227" s="2" customFormat="1" ht="24.15" customHeight="1">
      <c r="A227" s="39"/>
      <c r="B227" s="40"/>
      <c r="C227" s="219" t="s">
        <v>672</v>
      </c>
      <c r="D227" s="219" t="s">
        <v>164</v>
      </c>
      <c r="E227" s="220" t="s">
        <v>994</v>
      </c>
      <c r="F227" s="221" t="s">
        <v>995</v>
      </c>
      <c r="G227" s="222" t="s">
        <v>248</v>
      </c>
      <c r="H227" s="223">
        <v>10.35</v>
      </c>
      <c r="I227" s="224"/>
      <c r="J227" s="225">
        <f>ROUND(I227*H227,2)</f>
        <v>0</v>
      </c>
      <c r="K227" s="221" t="s">
        <v>168</v>
      </c>
      <c r="L227" s="45"/>
      <c r="M227" s="226" t="s">
        <v>1</v>
      </c>
      <c r="N227" s="227" t="s">
        <v>45</v>
      </c>
      <c r="O227" s="92"/>
      <c r="P227" s="228">
        <f>O227*H227</f>
        <v>0</v>
      </c>
      <c r="Q227" s="228">
        <v>0.025069999999999999</v>
      </c>
      <c r="R227" s="228">
        <f>Q227*H227</f>
        <v>0.2594745</v>
      </c>
      <c r="S227" s="228">
        <v>0</v>
      </c>
      <c r="T227" s="229">
        <f>S227*H227</f>
        <v>0</v>
      </c>
      <c r="U227" s="39"/>
      <c r="V227" s="39"/>
      <c r="W227" s="39"/>
      <c r="X227" s="39"/>
      <c r="Y227" s="39"/>
      <c r="Z227" s="39"/>
      <c r="AA227" s="39"/>
      <c r="AB227" s="39"/>
      <c r="AC227" s="39"/>
      <c r="AD227" s="39"/>
      <c r="AE227" s="39"/>
      <c r="AR227" s="230" t="s">
        <v>303</v>
      </c>
      <c r="AT227" s="230" t="s">
        <v>164</v>
      </c>
      <c r="AU227" s="230" t="s">
        <v>90</v>
      </c>
      <c r="AY227" s="18" t="s">
        <v>161</v>
      </c>
      <c r="BE227" s="231">
        <f>IF(N227="základní",J227,0)</f>
        <v>0</v>
      </c>
      <c r="BF227" s="231">
        <f>IF(N227="snížená",J227,0)</f>
        <v>0</v>
      </c>
      <c r="BG227" s="231">
        <f>IF(N227="zákl. přenesená",J227,0)</f>
        <v>0</v>
      </c>
      <c r="BH227" s="231">
        <f>IF(N227="sníž. přenesená",J227,0)</f>
        <v>0</v>
      </c>
      <c r="BI227" s="231">
        <f>IF(N227="nulová",J227,0)</f>
        <v>0</v>
      </c>
      <c r="BJ227" s="18" t="s">
        <v>88</v>
      </c>
      <c r="BK227" s="231">
        <f>ROUND(I227*H227,2)</f>
        <v>0</v>
      </c>
      <c r="BL227" s="18" t="s">
        <v>303</v>
      </c>
      <c r="BM227" s="230" t="s">
        <v>1842</v>
      </c>
    </row>
    <row r="228" s="2" customFormat="1">
      <c r="A228" s="39"/>
      <c r="B228" s="40"/>
      <c r="C228" s="41"/>
      <c r="D228" s="232" t="s">
        <v>171</v>
      </c>
      <c r="E228" s="41"/>
      <c r="F228" s="233" t="s">
        <v>997</v>
      </c>
      <c r="G228" s="41"/>
      <c r="H228" s="41"/>
      <c r="I228" s="234"/>
      <c r="J228" s="41"/>
      <c r="K228" s="41"/>
      <c r="L228" s="45"/>
      <c r="M228" s="235"/>
      <c r="N228" s="236"/>
      <c r="O228" s="92"/>
      <c r="P228" s="92"/>
      <c r="Q228" s="92"/>
      <c r="R228" s="92"/>
      <c r="S228" s="92"/>
      <c r="T228" s="93"/>
      <c r="U228" s="39"/>
      <c r="V228" s="39"/>
      <c r="W228" s="39"/>
      <c r="X228" s="39"/>
      <c r="Y228" s="39"/>
      <c r="Z228" s="39"/>
      <c r="AA228" s="39"/>
      <c r="AB228" s="39"/>
      <c r="AC228" s="39"/>
      <c r="AD228" s="39"/>
      <c r="AE228" s="39"/>
      <c r="AT228" s="18" t="s">
        <v>171</v>
      </c>
      <c r="AU228" s="18" t="s">
        <v>90</v>
      </c>
    </row>
    <row r="229" s="13" customFormat="1">
      <c r="A229" s="13"/>
      <c r="B229" s="241"/>
      <c r="C229" s="242"/>
      <c r="D229" s="232" t="s">
        <v>250</v>
      </c>
      <c r="E229" s="243" t="s">
        <v>1</v>
      </c>
      <c r="F229" s="244" t="s">
        <v>1843</v>
      </c>
      <c r="G229" s="242"/>
      <c r="H229" s="245">
        <v>7.2000000000000002</v>
      </c>
      <c r="I229" s="246"/>
      <c r="J229" s="242"/>
      <c r="K229" s="242"/>
      <c r="L229" s="247"/>
      <c r="M229" s="248"/>
      <c r="N229" s="249"/>
      <c r="O229" s="249"/>
      <c r="P229" s="249"/>
      <c r="Q229" s="249"/>
      <c r="R229" s="249"/>
      <c r="S229" s="249"/>
      <c r="T229" s="250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T229" s="251" t="s">
        <v>250</v>
      </c>
      <c r="AU229" s="251" t="s">
        <v>90</v>
      </c>
      <c r="AV229" s="13" t="s">
        <v>90</v>
      </c>
      <c r="AW229" s="13" t="s">
        <v>36</v>
      </c>
      <c r="AX229" s="13" t="s">
        <v>80</v>
      </c>
      <c r="AY229" s="251" t="s">
        <v>161</v>
      </c>
    </row>
    <row r="230" s="13" customFormat="1">
      <c r="A230" s="13"/>
      <c r="B230" s="241"/>
      <c r="C230" s="242"/>
      <c r="D230" s="232" t="s">
        <v>250</v>
      </c>
      <c r="E230" s="243" t="s">
        <v>1</v>
      </c>
      <c r="F230" s="244" t="s">
        <v>1844</v>
      </c>
      <c r="G230" s="242"/>
      <c r="H230" s="245">
        <v>3.1499999999999999</v>
      </c>
      <c r="I230" s="246"/>
      <c r="J230" s="242"/>
      <c r="K230" s="242"/>
      <c r="L230" s="247"/>
      <c r="M230" s="248"/>
      <c r="N230" s="249"/>
      <c r="O230" s="249"/>
      <c r="P230" s="249"/>
      <c r="Q230" s="249"/>
      <c r="R230" s="249"/>
      <c r="S230" s="249"/>
      <c r="T230" s="250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T230" s="251" t="s">
        <v>250</v>
      </c>
      <c r="AU230" s="251" t="s">
        <v>90</v>
      </c>
      <c r="AV230" s="13" t="s">
        <v>90</v>
      </c>
      <c r="AW230" s="13" t="s">
        <v>36</v>
      </c>
      <c r="AX230" s="13" t="s">
        <v>80</v>
      </c>
      <c r="AY230" s="251" t="s">
        <v>161</v>
      </c>
    </row>
    <row r="231" s="14" customFormat="1">
      <c r="A231" s="14"/>
      <c r="B231" s="252"/>
      <c r="C231" s="253"/>
      <c r="D231" s="232" t="s">
        <v>250</v>
      </c>
      <c r="E231" s="254" t="s">
        <v>1</v>
      </c>
      <c r="F231" s="255" t="s">
        <v>253</v>
      </c>
      <c r="G231" s="253"/>
      <c r="H231" s="256">
        <v>10.35</v>
      </c>
      <c r="I231" s="257"/>
      <c r="J231" s="253"/>
      <c r="K231" s="253"/>
      <c r="L231" s="258"/>
      <c r="M231" s="259"/>
      <c r="N231" s="260"/>
      <c r="O231" s="260"/>
      <c r="P231" s="260"/>
      <c r="Q231" s="260"/>
      <c r="R231" s="260"/>
      <c r="S231" s="260"/>
      <c r="T231" s="261"/>
      <c r="U231" s="14"/>
      <c r="V231" s="14"/>
      <c r="W231" s="14"/>
      <c r="X231" s="14"/>
      <c r="Y231" s="14"/>
      <c r="Z231" s="14"/>
      <c r="AA231" s="14"/>
      <c r="AB231" s="14"/>
      <c r="AC231" s="14"/>
      <c r="AD231" s="14"/>
      <c r="AE231" s="14"/>
      <c r="AT231" s="262" t="s">
        <v>250</v>
      </c>
      <c r="AU231" s="262" t="s">
        <v>90</v>
      </c>
      <c r="AV231" s="14" t="s">
        <v>184</v>
      </c>
      <c r="AW231" s="14" t="s">
        <v>36</v>
      </c>
      <c r="AX231" s="14" t="s">
        <v>88</v>
      </c>
      <c r="AY231" s="262" t="s">
        <v>161</v>
      </c>
    </row>
    <row r="232" s="2" customFormat="1" ht="16.5" customHeight="1">
      <c r="A232" s="39"/>
      <c r="B232" s="40"/>
      <c r="C232" s="219" t="s">
        <v>691</v>
      </c>
      <c r="D232" s="219" t="s">
        <v>164</v>
      </c>
      <c r="E232" s="220" t="s">
        <v>999</v>
      </c>
      <c r="F232" s="221" t="s">
        <v>1000</v>
      </c>
      <c r="G232" s="222" t="s">
        <v>441</v>
      </c>
      <c r="H232" s="223">
        <v>3</v>
      </c>
      <c r="I232" s="224"/>
      <c r="J232" s="225">
        <f>ROUND(I232*H232,2)</f>
        <v>0</v>
      </c>
      <c r="K232" s="221" t="s">
        <v>168</v>
      </c>
      <c r="L232" s="45"/>
      <c r="M232" s="226" t="s">
        <v>1</v>
      </c>
      <c r="N232" s="227" t="s">
        <v>45</v>
      </c>
      <c r="O232" s="92"/>
      <c r="P232" s="228">
        <f>O232*H232</f>
        <v>0</v>
      </c>
      <c r="Q232" s="228">
        <v>0.00051999999999999995</v>
      </c>
      <c r="R232" s="228">
        <f>Q232*H232</f>
        <v>0.0015599999999999998</v>
      </c>
      <c r="S232" s="228">
        <v>0</v>
      </c>
      <c r="T232" s="229">
        <f>S232*H232</f>
        <v>0</v>
      </c>
      <c r="U232" s="39"/>
      <c r="V232" s="39"/>
      <c r="W232" s="39"/>
      <c r="X232" s="39"/>
      <c r="Y232" s="39"/>
      <c r="Z232" s="39"/>
      <c r="AA232" s="39"/>
      <c r="AB232" s="39"/>
      <c r="AC232" s="39"/>
      <c r="AD232" s="39"/>
      <c r="AE232" s="39"/>
      <c r="AR232" s="230" t="s">
        <v>303</v>
      </c>
      <c r="AT232" s="230" t="s">
        <v>164</v>
      </c>
      <c r="AU232" s="230" t="s">
        <v>90</v>
      </c>
      <c r="AY232" s="18" t="s">
        <v>161</v>
      </c>
      <c r="BE232" s="231">
        <f>IF(N232="základní",J232,0)</f>
        <v>0</v>
      </c>
      <c r="BF232" s="231">
        <f>IF(N232="snížená",J232,0)</f>
        <v>0</v>
      </c>
      <c r="BG232" s="231">
        <f>IF(N232="zákl. přenesená",J232,0)</f>
        <v>0</v>
      </c>
      <c r="BH232" s="231">
        <f>IF(N232="sníž. přenesená",J232,0)</f>
        <v>0</v>
      </c>
      <c r="BI232" s="231">
        <f>IF(N232="nulová",J232,0)</f>
        <v>0</v>
      </c>
      <c r="BJ232" s="18" t="s">
        <v>88</v>
      </c>
      <c r="BK232" s="231">
        <f>ROUND(I232*H232,2)</f>
        <v>0</v>
      </c>
      <c r="BL232" s="18" t="s">
        <v>303</v>
      </c>
      <c r="BM232" s="230" t="s">
        <v>1845</v>
      </c>
    </row>
    <row r="233" s="2" customFormat="1" ht="16.5" customHeight="1">
      <c r="A233" s="39"/>
      <c r="B233" s="40"/>
      <c r="C233" s="219" t="s">
        <v>696</v>
      </c>
      <c r="D233" s="219" t="s">
        <v>164</v>
      </c>
      <c r="E233" s="220" t="s">
        <v>1002</v>
      </c>
      <c r="F233" s="221" t="s">
        <v>1003</v>
      </c>
      <c r="G233" s="222" t="s">
        <v>441</v>
      </c>
      <c r="H233" s="223">
        <v>3</v>
      </c>
      <c r="I233" s="224"/>
      <c r="J233" s="225">
        <f>ROUND(I233*H233,2)</f>
        <v>0</v>
      </c>
      <c r="K233" s="221" t="s">
        <v>168</v>
      </c>
      <c r="L233" s="45"/>
      <c r="M233" s="226" t="s">
        <v>1</v>
      </c>
      <c r="N233" s="227" t="s">
        <v>45</v>
      </c>
      <c r="O233" s="92"/>
      <c r="P233" s="228">
        <f>O233*H233</f>
        <v>0</v>
      </c>
      <c r="Q233" s="228">
        <v>0.00091</v>
      </c>
      <c r="R233" s="228">
        <f>Q233*H233</f>
        <v>0.0027299999999999998</v>
      </c>
      <c r="S233" s="228">
        <v>0</v>
      </c>
      <c r="T233" s="229">
        <f>S233*H233</f>
        <v>0</v>
      </c>
      <c r="U233" s="39"/>
      <c r="V233" s="39"/>
      <c r="W233" s="39"/>
      <c r="X233" s="39"/>
      <c r="Y233" s="39"/>
      <c r="Z233" s="39"/>
      <c r="AA233" s="39"/>
      <c r="AB233" s="39"/>
      <c r="AC233" s="39"/>
      <c r="AD233" s="39"/>
      <c r="AE233" s="39"/>
      <c r="AR233" s="230" t="s">
        <v>303</v>
      </c>
      <c r="AT233" s="230" t="s">
        <v>164</v>
      </c>
      <c r="AU233" s="230" t="s">
        <v>90</v>
      </c>
      <c r="AY233" s="18" t="s">
        <v>161</v>
      </c>
      <c r="BE233" s="231">
        <f>IF(N233="základní",J233,0)</f>
        <v>0</v>
      </c>
      <c r="BF233" s="231">
        <f>IF(N233="snížená",J233,0)</f>
        <v>0</v>
      </c>
      <c r="BG233" s="231">
        <f>IF(N233="zákl. přenesená",J233,0)</f>
        <v>0</v>
      </c>
      <c r="BH233" s="231">
        <f>IF(N233="sníž. přenesená",J233,0)</f>
        <v>0</v>
      </c>
      <c r="BI233" s="231">
        <f>IF(N233="nulová",J233,0)</f>
        <v>0</v>
      </c>
      <c r="BJ233" s="18" t="s">
        <v>88</v>
      </c>
      <c r="BK233" s="231">
        <f>ROUND(I233*H233,2)</f>
        <v>0</v>
      </c>
      <c r="BL233" s="18" t="s">
        <v>303</v>
      </c>
      <c r="BM233" s="230" t="s">
        <v>1846</v>
      </c>
    </row>
    <row r="234" s="2" customFormat="1" ht="16.5" customHeight="1">
      <c r="A234" s="39"/>
      <c r="B234" s="40"/>
      <c r="C234" s="219" t="s">
        <v>708</v>
      </c>
      <c r="D234" s="219" t="s">
        <v>164</v>
      </c>
      <c r="E234" s="220" t="s">
        <v>1005</v>
      </c>
      <c r="F234" s="221" t="s">
        <v>1006</v>
      </c>
      <c r="G234" s="222" t="s">
        <v>248</v>
      </c>
      <c r="H234" s="223">
        <v>10.35</v>
      </c>
      <c r="I234" s="224"/>
      <c r="J234" s="225">
        <f>ROUND(I234*H234,2)</f>
        <v>0</v>
      </c>
      <c r="K234" s="221" t="s">
        <v>168</v>
      </c>
      <c r="L234" s="45"/>
      <c r="M234" s="226" t="s">
        <v>1</v>
      </c>
      <c r="N234" s="227" t="s">
        <v>45</v>
      </c>
      <c r="O234" s="92"/>
      <c r="P234" s="228">
        <f>O234*H234</f>
        <v>0</v>
      </c>
      <c r="Q234" s="228">
        <v>0.00010000000000000001</v>
      </c>
      <c r="R234" s="228">
        <f>Q234*H234</f>
        <v>0.0010350000000000001</v>
      </c>
      <c r="S234" s="228">
        <v>0</v>
      </c>
      <c r="T234" s="229">
        <f>S234*H234</f>
        <v>0</v>
      </c>
      <c r="U234" s="39"/>
      <c r="V234" s="39"/>
      <c r="W234" s="39"/>
      <c r="X234" s="39"/>
      <c r="Y234" s="39"/>
      <c r="Z234" s="39"/>
      <c r="AA234" s="39"/>
      <c r="AB234" s="39"/>
      <c r="AC234" s="39"/>
      <c r="AD234" s="39"/>
      <c r="AE234" s="39"/>
      <c r="AR234" s="230" t="s">
        <v>303</v>
      </c>
      <c r="AT234" s="230" t="s">
        <v>164</v>
      </c>
      <c r="AU234" s="230" t="s">
        <v>90</v>
      </c>
      <c r="AY234" s="18" t="s">
        <v>161</v>
      </c>
      <c r="BE234" s="231">
        <f>IF(N234="základní",J234,0)</f>
        <v>0</v>
      </c>
      <c r="BF234" s="231">
        <f>IF(N234="snížená",J234,0)</f>
        <v>0</v>
      </c>
      <c r="BG234" s="231">
        <f>IF(N234="zákl. přenesená",J234,0)</f>
        <v>0</v>
      </c>
      <c r="BH234" s="231">
        <f>IF(N234="sníž. přenesená",J234,0)</f>
        <v>0</v>
      </c>
      <c r="BI234" s="231">
        <f>IF(N234="nulová",J234,0)</f>
        <v>0</v>
      </c>
      <c r="BJ234" s="18" t="s">
        <v>88</v>
      </c>
      <c r="BK234" s="231">
        <f>ROUND(I234*H234,2)</f>
        <v>0</v>
      </c>
      <c r="BL234" s="18" t="s">
        <v>303</v>
      </c>
      <c r="BM234" s="230" t="s">
        <v>1847</v>
      </c>
    </row>
    <row r="235" s="2" customFormat="1" ht="24.15" customHeight="1">
      <c r="A235" s="39"/>
      <c r="B235" s="40"/>
      <c r="C235" s="219" t="s">
        <v>712</v>
      </c>
      <c r="D235" s="219" t="s">
        <v>164</v>
      </c>
      <c r="E235" s="220" t="s">
        <v>1008</v>
      </c>
      <c r="F235" s="221" t="s">
        <v>1009</v>
      </c>
      <c r="G235" s="222" t="s">
        <v>441</v>
      </c>
      <c r="H235" s="223">
        <v>6.9000000000000004</v>
      </c>
      <c r="I235" s="224"/>
      <c r="J235" s="225">
        <f>ROUND(I235*H235,2)</f>
        <v>0</v>
      </c>
      <c r="K235" s="221" t="s">
        <v>168</v>
      </c>
      <c r="L235" s="45"/>
      <c r="M235" s="226" t="s">
        <v>1</v>
      </c>
      <c r="N235" s="227" t="s">
        <v>45</v>
      </c>
      <c r="O235" s="92"/>
      <c r="P235" s="228">
        <f>O235*H235</f>
        <v>0</v>
      </c>
      <c r="Q235" s="228">
        <v>0.00012999999999999999</v>
      </c>
      <c r="R235" s="228">
        <f>Q235*H235</f>
        <v>0.00089700000000000001</v>
      </c>
      <c r="S235" s="228">
        <v>0</v>
      </c>
      <c r="T235" s="229">
        <f>S235*H235</f>
        <v>0</v>
      </c>
      <c r="U235" s="39"/>
      <c r="V235" s="39"/>
      <c r="W235" s="39"/>
      <c r="X235" s="39"/>
      <c r="Y235" s="39"/>
      <c r="Z235" s="39"/>
      <c r="AA235" s="39"/>
      <c r="AB235" s="39"/>
      <c r="AC235" s="39"/>
      <c r="AD235" s="39"/>
      <c r="AE235" s="39"/>
      <c r="AR235" s="230" t="s">
        <v>303</v>
      </c>
      <c r="AT235" s="230" t="s">
        <v>164</v>
      </c>
      <c r="AU235" s="230" t="s">
        <v>90</v>
      </c>
      <c r="AY235" s="18" t="s">
        <v>161</v>
      </c>
      <c r="BE235" s="231">
        <f>IF(N235="základní",J235,0)</f>
        <v>0</v>
      </c>
      <c r="BF235" s="231">
        <f>IF(N235="snížená",J235,0)</f>
        <v>0</v>
      </c>
      <c r="BG235" s="231">
        <f>IF(N235="zákl. přenesená",J235,0)</f>
        <v>0</v>
      </c>
      <c r="BH235" s="231">
        <f>IF(N235="sníž. přenesená",J235,0)</f>
        <v>0</v>
      </c>
      <c r="BI235" s="231">
        <f>IF(N235="nulová",J235,0)</f>
        <v>0</v>
      </c>
      <c r="BJ235" s="18" t="s">
        <v>88</v>
      </c>
      <c r="BK235" s="231">
        <f>ROUND(I235*H235,2)</f>
        <v>0</v>
      </c>
      <c r="BL235" s="18" t="s">
        <v>303</v>
      </c>
      <c r="BM235" s="230" t="s">
        <v>1848</v>
      </c>
    </row>
    <row r="236" s="13" customFormat="1">
      <c r="A236" s="13"/>
      <c r="B236" s="241"/>
      <c r="C236" s="242"/>
      <c r="D236" s="232" t="s">
        <v>250</v>
      </c>
      <c r="E236" s="243" t="s">
        <v>1</v>
      </c>
      <c r="F236" s="244" t="s">
        <v>1849</v>
      </c>
      <c r="G236" s="242"/>
      <c r="H236" s="245">
        <v>6.9000000000000004</v>
      </c>
      <c r="I236" s="246"/>
      <c r="J236" s="242"/>
      <c r="K236" s="242"/>
      <c r="L236" s="247"/>
      <c r="M236" s="248"/>
      <c r="N236" s="249"/>
      <c r="O236" s="249"/>
      <c r="P236" s="249"/>
      <c r="Q236" s="249"/>
      <c r="R236" s="249"/>
      <c r="S236" s="249"/>
      <c r="T236" s="250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T236" s="251" t="s">
        <v>250</v>
      </c>
      <c r="AU236" s="251" t="s">
        <v>90</v>
      </c>
      <c r="AV236" s="13" t="s">
        <v>90</v>
      </c>
      <c r="AW236" s="13" t="s">
        <v>36</v>
      </c>
      <c r="AX236" s="13" t="s">
        <v>80</v>
      </c>
      <c r="AY236" s="251" t="s">
        <v>161</v>
      </c>
    </row>
    <row r="237" s="14" customFormat="1">
      <c r="A237" s="14"/>
      <c r="B237" s="252"/>
      <c r="C237" s="253"/>
      <c r="D237" s="232" t="s">
        <v>250</v>
      </c>
      <c r="E237" s="254" t="s">
        <v>1</v>
      </c>
      <c r="F237" s="255" t="s">
        <v>253</v>
      </c>
      <c r="G237" s="253"/>
      <c r="H237" s="256">
        <v>6.9000000000000004</v>
      </c>
      <c r="I237" s="257"/>
      <c r="J237" s="253"/>
      <c r="K237" s="253"/>
      <c r="L237" s="258"/>
      <c r="M237" s="259"/>
      <c r="N237" s="260"/>
      <c r="O237" s="260"/>
      <c r="P237" s="260"/>
      <c r="Q237" s="260"/>
      <c r="R237" s="260"/>
      <c r="S237" s="260"/>
      <c r="T237" s="261"/>
      <c r="U237" s="14"/>
      <c r="V237" s="14"/>
      <c r="W237" s="14"/>
      <c r="X237" s="14"/>
      <c r="Y237" s="14"/>
      <c r="Z237" s="14"/>
      <c r="AA237" s="14"/>
      <c r="AB237" s="14"/>
      <c r="AC237" s="14"/>
      <c r="AD237" s="14"/>
      <c r="AE237" s="14"/>
      <c r="AT237" s="262" t="s">
        <v>250</v>
      </c>
      <c r="AU237" s="262" t="s">
        <v>90</v>
      </c>
      <c r="AV237" s="14" t="s">
        <v>184</v>
      </c>
      <c r="AW237" s="14" t="s">
        <v>36</v>
      </c>
      <c r="AX237" s="14" t="s">
        <v>88</v>
      </c>
      <c r="AY237" s="262" t="s">
        <v>161</v>
      </c>
    </row>
    <row r="238" s="2" customFormat="1" ht="24.15" customHeight="1">
      <c r="A238" s="39"/>
      <c r="B238" s="40"/>
      <c r="C238" s="219" t="s">
        <v>716</v>
      </c>
      <c r="D238" s="219" t="s">
        <v>164</v>
      </c>
      <c r="E238" s="220" t="s">
        <v>1012</v>
      </c>
      <c r="F238" s="221" t="s">
        <v>1013</v>
      </c>
      <c r="G238" s="222" t="s">
        <v>248</v>
      </c>
      <c r="H238" s="223">
        <v>3.1499999999999999</v>
      </c>
      <c r="I238" s="224"/>
      <c r="J238" s="225">
        <f>ROUND(I238*H238,2)</f>
        <v>0</v>
      </c>
      <c r="K238" s="221" t="s">
        <v>168</v>
      </c>
      <c r="L238" s="45"/>
      <c r="M238" s="226" t="s">
        <v>1</v>
      </c>
      <c r="N238" s="227" t="s">
        <v>45</v>
      </c>
      <c r="O238" s="92"/>
      <c r="P238" s="228">
        <f>O238*H238</f>
        <v>0</v>
      </c>
      <c r="Q238" s="228">
        <v>0</v>
      </c>
      <c r="R238" s="228">
        <f>Q238*H238</f>
        <v>0</v>
      </c>
      <c r="S238" s="228">
        <v>0</v>
      </c>
      <c r="T238" s="229">
        <f>S238*H238</f>
        <v>0</v>
      </c>
      <c r="U238" s="39"/>
      <c r="V238" s="39"/>
      <c r="W238" s="39"/>
      <c r="X238" s="39"/>
      <c r="Y238" s="39"/>
      <c r="Z238" s="39"/>
      <c r="AA238" s="39"/>
      <c r="AB238" s="39"/>
      <c r="AC238" s="39"/>
      <c r="AD238" s="39"/>
      <c r="AE238" s="39"/>
      <c r="AR238" s="230" t="s">
        <v>303</v>
      </c>
      <c r="AT238" s="230" t="s">
        <v>164</v>
      </c>
      <c r="AU238" s="230" t="s">
        <v>90</v>
      </c>
      <c r="AY238" s="18" t="s">
        <v>161</v>
      </c>
      <c r="BE238" s="231">
        <f>IF(N238="základní",J238,0)</f>
        <v>0</v>
      </c>
      <c r="BF238" s="231">
        <f>IF(N238="snížená",J238,0)</f>
        <v>0</v>
      </c>
      <c r="BG238" s="231">
        <f>IF(N238="zákl. přenesená",J238,0)</f>
        <v>0</v>
      </c>
      <c r="BH238" s="231">
        <f>IF(N238="sníž. přenesená",J238,0)</f>
        <v>0</v>
      </c>
      <c r="BI238" s="231">
        <f>IF(N238="nulová",J238,0)</f>
        <v>0</v>
      </c>
      <c r="BJ238" s="18" t="s">
        <v>88</v>
      </c>
      <c r="BK238" s="231">
        <f>ROUND(I238*H238,2)</f>
        <v>0</v>
      </c>
      <c r="BL238" s="18" t="s">
        <v>303</v>
      </c>
      <c r="BM238" s="230" t="s">
        <v>1850</v>
      </c>
    </row>
    <row r="239" s="2" customFormat="1" ht="33" customHeight="1">
      <c r="A239" s="39"/>
      <c r="B239" s="40"/>
      <c r="C239" s="219" t="s">
        <v>720</v>
      </c>
      <c r="D239" s="219" t="s">
        <v>164</v>
      </c>
      <c r="E239" s="220" t="s">
        <v>1345</v>
      </c>
      <c r="F239" s="221" t="s">
        <v>1346</v>
      </c>
      <c r="G239" s="222" t="s">
        <v>256</v>
      </c>
      <c r="H239" s="223">
        <v>1</v>
      </c>
      <c r="I239" s="224"/>
      <c r="J239" s="225">
        <f>ROUND(I239*H239,2)</f>
        <v>0</v>
      </c>
      <c r="K239" s="221" t="s">
        <v>168</v>
      </c>
      <c r="L239" s="45"/>
      <c r="M239" s="226" t="s">
        <v>1</v>
      </c>
      <c r="N239" s="227" t="s">
        <v>45</v>
      </c>
      <c r="O239" s="92"/>
      <c r="P239" s="228">
        <f>O239*H239</f>
        <v>0</v>
      </c>
      <c r="Q239" s="228">
        <v>5.0000000000000002E-05</v>
      </c>
      <c r="R239" s="228">
        <f>Q239*H239</f>
        <v>5.0000000000000002E-05</v>
      </c>
      <c r="S239" s="228">
        <v>0</v>
      </c>
      <c r="T239" s="229">
        <f>S239*H239</f>
        <v>0</v>
      </c>
      <c r="U239" s="39"/>
      <c r="V239" s="39"/>
      <c r="W239" s="39"/>
      <c r="X239" s="39"/>
      <c r="Y239" s="39"/>
      <c r="Z239" s="39"/>
      <c r="AA239" s="39"/>
      <c r="AB239" s="39"/>
      <c r="AC239" s="39"/>
      <c r="AD239" s="39"/>
      <c r="AE239" s="39"/>
      <c r="AR239" s="230" t="s">
        <v>303</v>
      </c>
      <c r="AT239" s="230" t="s">
        <v>164</v>
      </c>
      <c r="AU239" s="230" t="s">
        <v>90</v>
      </c>
      <c r="AY239" s="18" t="s">
        <v>161</v>
      </c>
      <c r="BE239" s="231">
        <f>IF(N239="základní",J239,0)</f>
        <v>0</v>
      </c>
      <c r="BF239" s="231">
        <f>IF(N239="snížená",J239,0)</f>
        <v>0</v>
      </c>
      <c r="BG239" s="231">
        <f>IF(N239="zákl. přenesená",J239,0)</f>
        <v>0</v>
      </c>
      <c r="BH239" s="231">
        <f>IF(N239="sníž. přenesená",J239,0)</f>
        <v>0</v>
      </c>
      <c r="BI239" s="231">
        <f>IF(N239="nulová",J239,0)</f>
        <v>0</v>
      </c>
      <c r="BJ239" s="18" t="s">
        <v>88</v>
      </c>
      <c r="BK239" s="231">
        <f>ROUND(I239*H239,2)</f>
        <v>0</v>
      </c>
      <c r="BL239" s="18" t="s">
        <v>303</v>
      </c>
      <c r="BM239" s="230" t="s">
        <v>1851</v>
      </c>
    </row>
    <row r="240" s="2" customFormat="1" ht="24.15" customHeight="1">
      <c r="A240" s="39"/>
      <c r="B240" s="40"/>
      <c r="C240" s="263" t="s">
        <v>724</v>
      </c>
      <c r="D240" s="263" t="s">
        <v>261</v>
      </c>
      <c r="E240" s="264" t="s">
        <v>1348</v>
      </c>
      <c r="F240" s="265" t="s">
        <v>1349</v>
      </c>
      <c r="G240" s="266" t="s">
        <v>256</v>
      </c>
      <c r="H240" s="267">
        <v>1</v>
      </c>
      <c r="I240" s="268"/>
      <c r="J240" s="269">
        <f>ROUND(I240*H240,2)</f>
        <v>0</v>
      </c>
      <c r="K240" s="265" t="s">
        <v>308</v>
      </c>
      <c r="L240" s="270"/>
      <c r="M240" s="271" t="s">
        <v>1</v>
      </c>
      <c r="N240" s="272" t="s">
        <v>45</v>
      </c>
      <c r="O240" s="92"/>
      <c r="P240" s="228">
        <f>O240*H240</f>
        <v>0</v>
      </c>
      <c r="Q240" s="228">
        <v>0.0066</v>
      </c>
      <c r="R240" s="228">
        <f>Q240*H240</f>
        <v>0.0066</v>
      </c>
      <c r="S240" s="228">
        <v>0</v>
      </c>
      <c r="T240" s="229">
        <f>S240*H240</f>
        <v>0</v>
      </c>
      <c r="U240" s="39"/>
      <c r="V240" s="39"/>
      <c r="W240" s="39"/>
      <c r="X240" s="39"/>
      <c r="Y240" s="39"/>
      <c r="Z240" s="39"/>
      <c r="AA240" s="39"/>
      <c r="AB240" s="39"/>
      <c r="AC240" s="39"/>
      <c r="AD240" s="39"/>
      <c r="AE240" s="39"/>
      <c r="AR240" s="230" t="s">
        <v>309</v>
      </c>
      <c r="AT240" s="230" t="s">
        <v>261</v>
      </c>
      <c r="AU240" s="230" t="s">
        <v>90</v>
      </c>
      <c r="AY240" s="18" t="s">
        <v>161</v>
      </c>
      <c r="BE240" s="231">
        <f>IF(N240="základní",J240,0)</f>
        <v>0</v>
      </c>
      <c r="BF240" s="231">
        <f>IF(N240="snížená",J240,0)</f>
        <v>0</v>
      </c>
      <c r="BG240" s="231">
        <f>IF(N240="zákl. přenesená",J240,0)</f>
        <v>0</v>
      </c>
      <c r="BH240" s="231">
        <f>IF(N240="sníž. přenesená",J240,0)</f>
        <v>0</v>
      </c>
      <c r="BI240" s="231">
        <f>IF(N240="nulová",J240,0)</f>
        <v>0</v>
      </c>
      <c r="BJ240" s="18" t="s">
        <v>88</v>
      </c>
      <c r="BK240" s="231">
        <f>ROUND(I240*H240,2)</f>
        <v>0</v>
      </c>
      <c r="BL240" s="18" t="s">
        <v>303</v>
      </c>
      <c r="BM240" s="230" t="s">
        <v>1852</v>
      </c>
    </row>
    <row r="241" s="2" customFormat="1" ht="33" customHeight="1">
      <c r="A241" s="39"/>
      <c r="B241" s="40"/>
      <c r="C241" s="219" t="s">
        <v>728</v>
      </c>
      <c r="D241" s="219" t="s">
        <v>164</v>
      </c>
      <c r="E241" s="220" t="s">
        <v>1015</v>
      </c>
      <c r="F241" s="221" t="s">
        <v>1016</v>
      </c>
      <c r="G241" s="222" t="s">
        <v>362</v>
      </c>
      <c r="H241" s="283"/>
      <c r="I241" s="224"/>
      <c r="J241" s="225">
        <f>ROUND(I241*H241,2)</f>
        <v>0</v>
      </c>
      <c r="K241" s="221" t="s">
        <v>168</v>
      </c>
      <c r="L241" s="45"/>
      <c r="M241" s="226" t="s">
        <v>1</v>
      </c>
      <c r="N241" s="227" t="s">
        <v>45</v>
      </c>
      <c r="O241" s="92"/>
      <c r="P241" s="228">
        <f>O241*H241</f>
        <v>0</v>
      </c>
      <c r="Q241" s="228">
        <v>0</v>
      </c>
      <c r="R241" s="228">
        <f>Q241*H241</f>
        <v>0</v>
      </c>
      <c r="S241" s="228">
        <v>0</v>
      </c>
      <c r="T241" s="229">
        <f>S241*H241</f>
        <v>0</v>
      </c>
      <c r="U241" s="39"/>
      <c r="V241" s="39"/>
      <c r="W241" s="39"/>
      <c r="X241" s="39"/>
      <c r="Y241" s="39"/>
      <c r="Z241" s="39"/>
      <c r="AA241" s="39"/>
      <c r="AB241" s="39"/>
      <c r="AC241" s="39"/>
      <c r="AD241" s="39"/>
      <c r="AE241" s="39"/>
      <c r="AR241" s="230" t="s">
        <v>303</v>
      </c>
      <c r="AT241" s="230" t="s">
        <v>164</v>
      </c>
      <c r="AU241" s="230" t="s">
        <v>90</v>
      </c>
      <c r="AY241" s="18" t="s">
        <v>161</v>
      </c>
      <c r="BE241" s="231">
        <f>IF(N241="základní",J241,0)</f>
        <v>0</v>
      </c>
      <c r="BF241" s="231">
        <f>IF(N241="snížená",J241,0)</f>
        <v>0</v>
      </c>
      <c r="BG241" s="231">
        <f>IF(N241="zákl. přenesená",J241,0)</f>
        <v>0</v>
      </c>
      <c r="BH241" s="231">
        <f>IF(N241="sníž. přenesená",J241,0)</f>
        <v>0</v>
      </c>
      <c r="BI241" s="231">
        <f>IF(N241="nulová",J241,0)</f>
        <v>0</v>
      </c>
      <c r="BJ241" s="18" t="s">
        <v>88</v>
      </c>
      <c r="BK241" s="231">
        <f>ROUND(I241*H241,2)</f>
        <v>0</v>
      </c>
      <c r="BL241" s="18" t="s">
        <v>303</v>
      </c>
      <c r="BM241" s="230" t="s">
        <v>1853</v>
      </c>
    </row>
    <row r="242" s="2" customFormat="1" ht="37.8" customHeight="1">
      <c r="A242" s="39"/>
      <c r="B242" s="40"/>
      <c r="C242" s="219" t="s">
        <v>732</v>
      </c>
      <c r="D242" s="219" t="s">
        <v>164</v>
      </c>
      <c r="E242" s="220" t="s">
        <v>1018</v>
      </c>
      <c r="F242" s="221" t="s">
        <v>1019</v>
      </c>
      <c r="G242" s="222" t="s">
        <v>362</v>
      </c>
      <c r="H242" s="283"/>
      <c r="I242" s="224"/>
      <c r="J242" s="225">
        <f>ROUND(I242*H242,2)</f>
        <v>0</v>
      </c>
      <c r="K242" s="221" t="s">
        <v>168</v>
      </c>
      <c r="L242" s="45"/>
      <c r="M242" s="226" t="s">
        <v>1</v>
      </c>
      <c r="N242" s="227" t="s">
        <v>45</v>
      </c>
      <c r="O242" s="92"/>
      <c r="P242" s="228">
        <f>O242*H242</f>
        <v>0</v>
      </c>
      <c r="Q242" s="228">
        <v>0</v>
      </c>
      <c r="R242" s="228">
        <f>Q242*H242</f>
        <v>0</v>
      </c>
      <c r="S242" s="228">
        <v>0</v>
      </c>
      <c r="T242" s="229">
        <f>S242*H242</f>
        <v>0</v>
      </c>
      <c r="U242" s="39"/>
      <c r="V242" s="39"/>
      <c r="W242" s="39"/>
      <c r="X242" s="39"/>
      <c r="Y242" s="39"/>
      <c r="Z242" s="39"/>
      <c r="AA242" s="39"/>
      <c r="AB242" s="39"/>
      <c r="AC242" s="39"/>
      <c r="AD242" s="39"/>
      <c r="AE242" s="39"/>
      <c r="AR242" s="230" t="s">
        <v>303</v>
      </c>
      <c r="AT242" s="230" t="s">
        <v>164</v>
      </c>
      <c r="AU242" s="230" t="s">
        <v>90</v>
      </c>
      <c r="AY242" s="18" t="s">
        <v>161</v>
      </c>
      <c r="BE242" s="231">
        <f>IF(N242="základní",J242,0)</f>
        <v>0</v>
      </c>
      <c r="BF242" s="231">
        <f>IF(N242="snížená",J242,0)</f>
        <v>0</v>
      </c>
      <c r="BG242" s="231">
        <f>IF(N242="zákl. přenesená",J242,0)</f>
        <v>0</v>
      </c>
      <c r="BH242" s="231">
        <f>IF(N242="sníž. přenesená",J242,0)</f>
        <v>0</v>
      </c>
      <c r="BI242" s="231">
        <f>IF(N242="nulová",J242,0)</f>
        <v>0</v>
      </c>
      <c r="BJ242" s="18" t="s">
        <v>88</v>
      </c>
      <c r="BK242" s="231">
        <f>ROUND(I242*H242,2)</f>
        <v>0</v>
      </c>
      <c r="BL242" s="18" t="s">
        <v>303</v>
      </c>
      <c r="BM242" s="230" t="s">
        <v>1854</v>
      </c>
    </row>
    <row r="243" s="13" customFormat="1">
      <c r="A243" s="13"/>
      <c r="B243" s="241"/>
      <c r="C243" s="242"/>
      <c r="D243" s="232" t="s">
        <v>250</v>
      </c>
      <c r="E243" s="242"/>
      <c r="F243" s="244" t="s">
        <v>1855</v>
      </c>
      <c r="G243" s="242"/>
      <c r="H243" s="245">
        <v>351.48200000000003</v>
      </c>
      <c r="I243" s="246"/>
      <c r="J243" s="242"/>
      <c r="K243" s="242"/>
      <c r="L243" s="247"/>
      <c r="M243" s="248"/>
      <c r="N243" s="249"/>
      <c r="O243" s="249"/>
      <c r="P243" s="249"/>
      <c r="Q243" s="249"/>
      <c r="R243" s="249"/>
      <c r="S243" s="249"/>
      <c r="T243" s="250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T243" s="251" t="s">
        <v>250</v>
      </c>
      <c r="AU243" s="251" t="s">
        <v>90</v>
      </c>
      <c r="AV243" s="13" t="s">
        <v>90</v>
      </c>
      <c r="AW243" s="13" t="s">
        <v>4</v>
      </c>
      <c r="AX243" s="13" t="s">
        <v>88</v>
      </c>
      <c r="AY243" s="251" t="s">
        <v>161</v>
      </c>
    </row>
    <row r="244" s="12" customFormat="1" ht="22.8" customHeight="1">
      <c r="A244" s="12"/>
      <c r="B244" s="203"/>
      <c r="C244" s="204"/>
      <c r="D244" s="205" t="s">
        <v>79</v>
      </c>
      <c r="E244" s="217" t="s">
        <v>1035</v>
      </c>
      <c r="F244" s="217" t="s">
        <v>1036</v>
      </c>
      <c r="G244" s="204"/>
      <c r="H244" s="204"/>
      <c r="I244" s="207"/>
      <c r="J244" s="218">
        <f>BK244</f>
        <v>0</v>
      </c>
      <c r="K244" s="204"/>
      <c r="L244" s="209"/>
      <c r="M244" s="210"/>
      <c r="N244" s="211"/>
      <c r="O244" s="211"/>
      <c r="P244" s="212">
        <f>SUM(P245:P280)</f>
        <v>0</v>
      </c>
      <c r="Q244" s="211"/>
      <c r="R244" s="212">
        <f>SUM(R245:R280)</f>
        <v>0.62654135999999994</v>
      </c>
      <c r="S244" s="211"/>
      <c r="T244" s="213">
        <f>SUM(T245:T280)</f>
        <v>0.048401500000000007</v>
      </c>
      <c r="U244" s="12"/>
      <c r="V244" s="12"/>
      <c r="W244" s="12"/>
      <c r="X244" s="12"/>
      <c r="Y244" s="12"/>
      <c r="Z244" s="12"/>
      <c r="AA244" s="12"/>
      <c r="AB244" s="12"/>
      <c r="AC244" s="12"/>
      <c r="AD244" s="12"/>
      <c r="AE244" s="12"/>
      <c r="AR244" s="214" t="s">
        <v>90</v>
      </c>
      <c r="AT244" s="215" t="s">
        <v>79</v>
      </c>
      <c r="AU244" s="215" t="s">
        <v>88</v>
      </c>
      <c r="AY244" s="214" t="s">
        <v>161</v>
      </c>
      <c r="BK244" s="216">
        <f>SUM(BK245:BK280)</f>
        <v>0</v>
      </c>
    </row>
    <row r="245" s="2" customFormat="1" ht="24.15" customHeight="1">
      <c r="A245" s="39"/>
      <c r="B245" s="40"/>
      <c r="C245" s="219" t="s">
        <v>737</v>
      </c>
      <c r="D245" s="219" t="s">
        <v>164</v>
      </c>
      <c r="E245" s="220" t="s">
        <v>1043</v>
      </c>
      <c r="F245" s="221" t="s">
        <v>1044</v>
      </c>
      <c r="G245" s="222" t="s">
        <v>248</v>
      </c>
      <c r="H245" s="223">
        <v>16.552</v>
      </c>
      <c r="I245" s="224"/>
      <c r="J245" s="225">
        <f>ROUND(I245*H245,2)</f>
        <v>0</v>
      </c>
      <c r="K245" s="221" t="s">
        <v>168</v>
      </c>
      <c r="L245" s="45"/>
      <c r="M245" s="226" t="s">
        <v>1</v>
      </c>
      <c r="N245" s="227" t="s">
        <v>45</v>
      </c>
      <c r="O245" s="92"/>
      <c r="P245" s="228">
        <f>O245*H245</f>
        <v>0</v>
      </c>
      <c r="Q245" s="228">
        <v>0</v>
      </c>
      <c r="R245" s="228">
        <f>Q245*H245</f>
        <v>0</v>
      </c>
      <c r="S245" s="228">
        <v>0</v>
      </c>
      <c r="T245" s="229">
        <f>S245*H245</f>
        <v>0</v>
      </c>
      <c r="U245" s="39"/>
      <c r="V245" s="39"/>
      <c r="W245" s="39"/>
      <c r="X245" s="39"/>
      <c r="Y245" s="39"/>
      <c r="Z245" s="39"/>
      <c r="AA245" s="39"/>
      <c r="AB245" s="39"/>
      <c r="AC245" s="39"/>
      <c r="AD245" s="39"/>
      <c r="AE245" s="39"/>
      <c r="AR245" s="230" t="s">
        <v>303</v>
      </c>
      <c r="AT245" s="230" t="s">
        <v>164</v>
      </c>
      <c r="AU245" s="230" t="s">
        <v>90</v>
      </c>
      <c r="AY245" s="18" t="s">
        <v>161</v>
      </c>
      <c r="BE245" s="231">
        <f>IF(N245="základní",J245,0)</f>
        <v>0</v>
      </c>
      <c r="BF245" s="231">
        <f>IF(N245="snížená",J245,0)</f>
        <v>0</v>
      </c>
      <c r="BG245" s="231">
        <f>IF(N245="zákl. přenesená",J245,0)</f>
        <v>0</v>
      </c>
      <c r="BH245" s="231">
        <f>IF(N245="sníž. přenesená",J245,0)</f>
        <v>0</v>
      </c>
      <c r="BI245" s="231">
        <f>IF(N245="nulová",J245,0)</f>
        <v>0</v>
      </c>
      <c r="BJ245" s="18" t="s">
        <v>88</v>
      </c>
      <c r="BK245" s="231">
        <f>ROUND(I245*H245,2)</f>
        <v>0</v>
      </c>
      <c r="BL245" s="18" t="s">
        <v>303</v>
      </c>
      <c r="BM245" s="230" t="s">
        <v>1856</v>
      </c>
    </row>
    <row r="246" s="13" customFormat="1">
      <c r="A246" s="13"/>
      <c r="B246" s="241"/>
      <c r="C246" s="242"/>
      <c r="D246" s="232" t="s">
        <v>250</v>
      </c>
      <c r="E246" s="243" t="s">
        <v>1</v>
      </c>
      <c r="F246" s="244" t="s">
        <v>1857</v>
      </c>
      <c r="G246" s="242"/>
      <c r="H246" s="245">
        <v>16.552</v>
      </c>
      <c r="I246" s="246"/>
      <c r="J246" s="242"/>
      <c r="K246" s="242"/>
      <c r="L246" s="247"/>
      <c r="M246" s="248"/>
      <c r="N246" s="249"/>
      <c r="O246" s="249"/>
      <c r="P246" s="249"/>
      <c r="Q246" s="249"/>
      <c r="R246" s="249"/>
      <c r="S246" s="249"/>
      <c r="T246" s="250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T246" s="251" t="s">
        <v>250</v>
      </c>
      <c r="AU246" s="251" t="s">
        <v>90</v>
      </c>
      <c r="AV246" s="13" t="s">
        <v>90</v>
      </c>
      <c r="AW246" s="13" t="s">
        <v>36</v>
      </c>
      <c r="AX246" s="13" t="s">
        <v>80</v>
      </c>
      <c r="AY246" s="251" t="s">
        <v>161</v>
      </c>
    </row>
    <row r="247" s="14" customFormat="1">
      <c r="A247" s="14"/>
      <c r="B247" s="252"/>
      <c r="C247" s="253"/>
      <c r="D247" s="232" t="s">
        <v>250</v>
      </c>
      <c r="E247" s="254" t="s">
        <v>1</v>
      </c>
      <c r="F247" s="255" t="s">
        <v>253</v>
      </c>
      <c r="G247" s="253"/>
      <c r="H247" s="256">
        <v>16.552</v>
      </c>
      <c r="I247" s="257"/>
      <c r="J247" s="253"/>
      <c r="K247" s="253"/>
      <c r="L247" s="258"/>
      <c r="M247" s="259"/>
      <c r="N247" s="260"/>
      <c r="O247" s="260"/>
      <c r="P247" s="260"/>
      <c r="Q247" s="260"/>
      <c r="R247" s="260"/>
      <c r="S247" s="260"/>
      <c r="T247" s="261"/>
      <c r="U247" s="14"/>
      <c r="V247" s="14"/>
      <c r="W247" s="14"/>
      <c r="X247" s="14"/>
      <c r="Y247" s="14"/>
      <c r="Z247" s="14"/>
      <c r="AA247" s="14"/>
      <c r="AB247" s="14"/>
      <c r="AC247" s="14"/>
      <c r="AD247" s="14"/>
      <c r="AE247" s="14"/>
      <c r="AT247" s="262" t="s">
        <v>250</v>
      </c>
      <c r="AU247" s="262" t="s">
        <v>90</v>
      </c>
      <c r="AV247" s="14" t="s">
        <v>184</v>
      </c>
      <c r="AW247" s="14" t="s">
        <v>36</v>
      </c>
      <c r="AX247" s="14" t="s">
        <v>88</v>
      </c>
      <c r="AY247" s="262" t="s">
        <v>161</v>
      </c>
    </row>
    <row r="248" s="2" customFormat="1" ht="24.15" customHeight="1">
      <c r="A248" s="39"/>
      <c r="B248" s="40"/>
      <c r="C248" s="219" t="s">
        <v>741</v>
      </c>
      <c r="D248" s="219" t="s">
        <v>164</v>
      </c>
      <c r="E248" s="220" t="s">
        <v>1046</v>
      </c>
      <c r="F248" s="221" t="s">
        <v>1047</v>
      </c>
      <c r="G248" s="222" t="s">
        <v>248</v>
      </c>
      <c r="H248" s="223">
        <v>17.317</v>
      </c>
      <c r="I248" s="224"/>
      <c r="J248" s="225">
        <f>ROUND(I248*H248,2)</f>
        <v>0</v>
      </c>
      <c r="K248" s="221" t="s">
        <v>168</v>
      </c>
      <c r="L248" s="45"/>
      <c r="M248" s="226" t="s">
        <v>1</v>
      </c>
      <c r="N248" s="227" t="s">
        <v>45</v>
      </c>
      <c r="O248" s="92"/>
      <c r="P248" s="228">
        <f>O248*H248</f>
        <v>0</v>
      </c>
      <c r="Q248" s="228">
        <v>0</v>
      </c>
      <c r="R248" s="228">
        <f>Q248*H248</f>
        <v>0</v>
      </c>
      <c r="S248" s="228">
        <v>0</v>
      </c>
      <c r="T248" s="229">
        <f>S248*H248</f>
        <v>0</v>
      </c>
      <c r="U248" s="39"/>
      <c r="V248" s="39"/>
      <c r="W248" s="39"/>
      <c r="X248" s="39"/>
      <c r="Y248" s="39"/>
      <c r="Z248" s="39"/>
      <c r="AA248" s="39"/>
      <c r="AB248" s="39"/>
      <c r="AC248" s="39"/>
      <c r="AD248" s="39"/>
      <c r="AE248" s="39"/>
      <c r="AR248" s="230" t="s">
        <v>303</v>
      </c>
      <c r="AT248" s="230" t="s">
        <v>164</v>
      </c>
      <c r="AU248" s="230" t="s">
        <v>90</v>
      </c>
      <c r="AY248" s="18" t="s">
        <v>161</v>
      </c>
      <c r="BE248" s="231">
        <f>IF(N248="základní",J248,0)</f>
        <v>0</v>
      </c>
      <c r="BF248" s="231">
        <f>IF(N248="snížená",J248,0)</f>
        <v>0</v>
      </c>
      <c r="BG248" s="231">
        <f>IF(N248="zákl. přenesená",J248,0)</f>
        <v>0</v>
      </c>
      <c r="BH248" s="231">
        <f>IF(N248="sníž. přenesená",J248,0)</f>
        <v>0</v>
      </c>
      <c r="BI248" s="231">
        <f>IF(N248="nulová",J248,0)</f>
        <v>0</v>
      </c>
      <c r="BJ248" s="18" t="s">
        <v>88</v>
      </c>
      <c r="BK248" s="231">
        <f>ROUND(I248*H248,2)</f>
        <v>0</v>
      </c>
      <c r="BL248" s="18" t="s">
        <v>303</v>
      </c>
      <c r="BM248" s="230" t="s">
        <v>1858</v>
      </c>
    </row>
    <row r="249" s="2" customFormat="1">
      <c r="A249" s="39"/>
      <c r="B249" s="40"/>
      <c r="C249" s="41"/>
      <c r="D249" s="232" t="s">
        <v>171</v>
      </c>
      <c r="E249" s="41"/>
      <c r="F249" s="233" t="s">
        <v>1049</v>
      </c>
      <c r="G249" s="41"/>
      <c r="H249" s="41"/>
      <c r="I249" s="234"/>
      <c r="J249" s="41"/>
      <c r="K249" s="41"/>
      <c r="L249" s="45"/>
      <c r="M249" s="235"/>
      <c r="N249" s="236"/>
      <c r="O249" s="92"/>
      <c r="P249" s="92"/>
      <c r="Q249" s="92"/>
      <c r="R249" s="92"/>
      <c r="S249" s="92"/>
      <c r="T249" s="93"/>
      <c r="U249" s="39"/>
      <c r="V249" s="39"/>
      <c r="W249" s="39"/>
      <c r="X249" s="39"/>
      <c r="Y249" s="39"/>
      <c r="Z249" s="39"/>
      <c r="AA249" s="39"/>
      <c r="AB249" s="39"/>
      <c r="AC249" s="39"/>
      <c r="AD249" s="39"/>
      <c r="AE249" s="39"/>
      <c r="AT249" s="18" t="s">
        <v>171</v>
      </c>
      <c r="AU249" s="18" t="s">
        <v>90</v>
      </c>
    </row>
    <row r="250" s="2" customFormat="1" ht="24.15" customHeight="1">
      <c r="A250" s="39"/>
      <c r="B250" s="40"/>
      <c r="C250" s="219" t="s">
        <v>745</v>
      </c>
      <c r="D250" s="219" t="s">
        <v>164</v>
      </c>
      <c r="E250" s="220" t="s">
        <v>1050</v>
      </c>
      <c r="F250" s="221" t="s">
        <v>1051</v>
      </c>
      <c r="G250" s="222" t="s">
        <v>248</v>
      </c>
      <c r="H250" s="223">
        <v>62.898000000000003</v>
      </c>
      <c r="I250" s="224"/>
      <c r="J250" s="225">
        <f>ROUND(I250*H250,2)</f>
        <v>0</v>
      </c>
      <c r="K250" s="221" t="s">
        <v>168</v>
      </c>
      <c r="L250" s="45"/>
      <c r="M250" s="226" t="s">
        <v>1</v>
      </c>
      <c r="N250" s="227" t="s">
        <v>45</v>
      </c>
      <c r="O250" s="92"/>
      <c r="P250" s="228">
        <f>O250*H250</f>
        <v>0</v>
      </c>
      <c r="Q250" s="228">
        <v>0</v>
      </c>
      <c r="R250" s="228">
        <f>Q250*H250</f>
        <v>0</v>
      </c>
      <c r="S250" s="228">
        <v>0</v>
      </c>
      <c r="T250" s="229">
        <f>S250*H250</f>
        <v>0</v>
      </c>
      <c r="U250" s="39"/>
      <c r="V250" s="39"/>
      <c r="W250" s="39"/>
      <c r="X250" s="39"/>
      <c r="Y250" s="39"/>
      <c r="Z250" s="39"/>
      <c r="AA250" s="39"/>
      <c r="AB250" s="39"/>
      <c r="AC250" s="39"/>
      <c r="AD250" s="39"/>
      <c r="AE250" s="39"/>
      <c r="AR250" s="230" t="s">
        <v>303</v>
      </c>
      <c r="AT250" s="230" t="s">
        <v>164</v>
      </c>
      <c r="AU250" s="230" t="s">
        <v>90</v>
      </c>
      <c r="AY250" s="18" t="s">
        <v>161</v>
      </c>
      <c r="BE250" s="231">
        <f>IF(N250="základní",J250,0)</f>
        <v>0</v>
      </c>
      <c r="BF250" s="231">
        <f>IF(N250="snížená",J250,0)</f>
        <v>0</v>
      </c>
      <c r="BG250" s="231">
        <f>IF(N250="zákl. přenesená",J250,0)</f>
        <v>0</v>
      </c>
      <c r="BH250" s="231">
        <f>IF(N250="sníž. přenesená",J250,0)</f>
        <v>0</v>
      </c>
      <c r="BI250" s="231">
        <f>IF(N250="nulová",J250,0)</f>
        <v>0</v>
      </c>
      <c r="BJ250" s="18" t="s">
        <v>88</v>
      </c>
      <c r="BK250" s="231">
        <f>ROUND(I250*H250,2)</f>
        <v>0</v>
      </c>
      <c r="BL250" s="18" t="s">
        <v>303</v>
      </c>
      <c r="BM250" s="230" t="s">
        <v>1859</v>
      </c>
    </row>
    <row r="251" s="2" customFormat="1">
      <c r="A251" s="39"/>
      <c r="B251" s="40"/>
      <c r="C251" s="41"/>
      <c r="D251" s="232" t="s">
        <v>171</v>
      </c>
      <c r="E251" s="41"/>
      <c r="F251" s="233" t="s">
        <v>1367</v>
      </c>
      <c r="G251" s="41"/>
      <c r="H251" s="41"/>
      <c r="I251" s="234"/>
      <c r="J251" s="41"/>
      <c r="K251" s="41"/>
      <c r="L251" s="45"/>
      <c r="M251" s="235"/>
      <c r="N251" s="236"/>
      <c r="O251" s="92"/>
      <c r="P251" s="92"/>
      <c r="Q251" s="92"/>
      <c r="R251" s="92"/>
      <c r="S251" s="92"/>
      <c r="T251" s="93"/>
      <c r="U251" s="39"/>
      <c r="V251" s="39"/>
      <c r="W251" s="39"/>
      <c r="X251" s="39"/>
      <c r="Y251" s="39"/>
      <c r="Z251" s="39"/>
      <c r="AA251" s="39"/>
      <c r="AB251" s="39"/>
      <c r="AC251" s="39"/>
      <c r="AD251" s="39"/>
      <c r="AE251" s="39"/>
      <c r="AT251" s="18" t="s">
        <v>171</v>
      </c>
      <c r="AU251" s="18" t="s">
        <v>90</v>
      </c>
    </row>
    <row r="252" s="13" customFormat="1">
      <c r="A252" s="13"/>
      <c r="B252" s="241"/>
      <c r="C252" s="242"/>
      <c r="D252" s="232" t="s">
        <v>250</v>
      </c>
      <c r="E252" s="242"/>
      <c r="F252" s="244" t="s">
        <v>1860</v>
      </c>
      <c r="G252" s="242"/>
      <c r="H252" s="245">
        <v>62.898000000000003</v>
      </c>
      <c r="I252" s="246"/>
      <c r="J252" s="242"/>
      <c r="K252" s="242"/>
      <c r="L252" s="247"/>
      <c r="M252" s="248"/>
      <c r="N252" s="249"/>
      <c r="O252" s="249"/>
      <c r="P252" s="249"/>
      <c r="Q252" s="249"/>
      <c r="R252" s="249"/>
      <c r="S252" s="249"/>
      <c r="T252" s="250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T252" s="251" t="s">
        <v>250</v>
      </c>
      <c r="AU252" s="251" t="s">
        <v>90</v>
      </c>
      <c r="AV252" s="13" t="s">
        <v>90</v>
      </c>
      <c r="AW252" s="13" t="s">
        <v>4</v>
      </c>
      <c r="AX252" s="13" t="s">
        <v>88</v>
      </c>
      <c r="AY252" s="251" t="s">
        <v>161</v>
      </c>
    </row>
    <row r="253" s="2" customFormat="1" ht="16.5" customHeight="1">
      <c r="A253" s="39"/>
      <c r="B253" s="40"/>
      <c r="C253" s="219" t="s">
        <v>752</v>
      </c>
      <c r="D253" s="219" t="s">
        <v>164</v>
      </c>
      <c r="E253" s="220" t="s">
        <v>1056</v>
      </c>
      <c r="F253" s="221" t="s">
        <v>1057</v>
      </c>
      <c r="G253" s="222" t="s">
        <v>248</v>
      </c>
      <c r="H253" s="223">
        <v>33.103999999999999</v>
      </c>
      <c r="I253" s="224"/>
      <c r="J253" s="225">
        <f>ROUND(I253*H253,2)</f>
        <v>0</v>
      </c>
      <c r="K253" s="221" t="s">
        <v>168</v>
      </c>
      <c r="L253" s="45"/>
      <c r="M253" s="226" t="s">
        <v>1</v>
      </c>
      <c r="N253" s="227" t="s">
        <v>45</v>
      </c>
      <c r="O253" s="92"/>
      <c r="P253" s="228">
        <f>O253*H253</f>
        <v>0</v>
      </c>
      <c r="Q253" s="228">
        <v>0</v>
      </c>
      <c r="R253" s="228">
        <f>Q253*H253</f>
        <v>0</v>
      </c>
      <c r="S253" s="228">
        <v>0</v>
      </c>
      <c r="T253" s="229">
        <f>S253*H253</f>
        <v>0</v>
      </c>
      <c r="U253" s="39"/>
      <c r="V253" s="39"/>
      <c r="W253" s="39"/>
      <c r="X253" s="39"/>
      <c r="Y253" s="39"/>
      <c r="Z253" s="39"/>
      <c r="AA253" s="39"/>
      <c r="AB253" s="39"/>
      <c r="AC253" s="39"/>
      <c r="AD253" s="39"/>
      <c r="AE253" s="39"/>
      <c r="AR253" s="230" t="s">
        <v>303</v>
      </c>
      <c r="AT253" s="230" t="s">
        <v>164</v>
      </c>
      <c r="AU253" s="230" t="s">
        <v>90</v>
      </c>
      <c r="AY253" s="18" t="s">
        <v>161</v>
      </c>
      <c r="BE253" s="231">
        <f>IF(N253="základní",J253,0)</f>
        <v>0</v>
      </c>
      <c r="BF253" s="231">
        <f>IF(N253="snížená",J253,0)</f>
        <v>0</v>
      </c>
      <c r="BG253" s="231">
        <f>IF(N253="zákl. přenesená",J253,0)</f>
        <v>0</v>
      </c>
      <c r="BH253" s="231">
        <f>IF(N253="sníž. přenesená",J253,0)</f>
        <v>0</v>
      </c>
      <c r="BI253" s="231">
        <f>IF(N253="nulová",J253,0)</f>
        <v>0</v>
      </c>
      <c r="BJ253" s="18" t="s">
        <v>88</v>
      </c>
      <c r="BK253" s="231">
        <f>ROUND(I253*H253,2)</f>
        <v>0</v>
      </c>
      <c r="BL253" s="18" t="s">
        <v>303</v>
      </c>
      <c r="BM253" s="230" t="s">
        <v>1861</v>
      </c>
    </row>
    <row r="254" s="2" customFormat="1">
      <c r="A254" s="39"/>
      <c r="B254" s="40"/>
      <c r="C254" s="41"/>
      <c r="D254" s="232" t="s">
        <v>171</v>
      </c>
      <c r="E254" s="41"/>
      <c r="F254" s="233" t="s">
        <v>1059</v>
      </c>
      <c r="G254" s="41"/>
      <c r="H254" s="41"/>
      <c r="I254" s="234"/>
      <c r="J254" s="41"/>
      <c r="K254" s="41"/>
      <c r="L254" s="45"/>
      <c r="M254" s="235"/>
      <c r="N254" s="236"/>
      <c r="O254" s="92"/>
      <c r="P254" s="92"/>
      <c r="Q254" s="92"/>
      <c r="R254" s="92"/>
      <c r="S254" s="92"/>
      <c r="T254" s="93"/>
      <c r="U254" s="39"/>
      <c r="V254" s="39"/>
      <c r="W254" s="39"/>
      <c r="X254" s="39"/>
      <c r="Y254" s="39"/>
      <c r="Z254" s="39"/>
      <c r="AA254" s="39"/>
      <c r="AB254" s="39"/>
      <c r="AC254" s="39"/>
      <c r="AD254" s="39"/>
      <c r="AE254" s="39"/>
      <c r="AT254" s="18" t="s">
        <v>171</v>
      </c>
      <c r="AU254" s="18" t="s">
        <v>90</v>
      </c>
    </row>
    <row r="255" s="13" customFormat="1">
      <c r="A255" s="13"/>
      <c r="B255" s="241"/>
      <c r="C255" s="242"/>
      <c r="D255" s="232" t="s">
        <v>250</v>
      </c>
      <c r="E255" s="242"/>
      <c r="F255" s="244" t="s">
        <v>1862</v>
      </c>
      <c r="G255" s="242"/>
      <c r="H255" s="245">
        <v>33.103999999999999</v>
      </c>
      <c r="I255" s="246"/>
      <c r="J255" s="242"/>
      <c r="K255" s="242"/>
      <c r="L255" s="247"/>
      <c r="M255" s="248"/>
      <c r="N255" s="249"/>
      <c r="O255" s="249"/>
      <c r="P255" s="249"/>
      <c r="Q255" s="249"/>
      <c r="R255" s="249"/>
      <c r="S255" s="249"/>
      <c r="T255" s="250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  <c r="AE255" s="13"/>
      <c r="AT255" s="251" t="s">
        <v>250</v>
      </c>
      <c r="AU255" s="251" t="s">
        <v>90</v>
      </c>
      <c r="AV255" s="13" t="s">
        <v>90</v>
      </c>
      <c r="AW255" s="13" t="s">
        <v>4</v>
      </c>
      <c r="AX255" s="13" t="s">
        <v>88</v>
      </c>
      <c r="AY255" s="251" t="s">
        <v>161</v>
      </c>
    </row>
    <row r="256" s="2" customFormat="1" ht="24.15" customHeight="1">
      <c r="A256" s="39"/>
      <c r="B256" s="40"/>
      <c r="C256" s="219" t="s">
        <v>757</v>
      </c>
      <c r="D256" s="219" t="s">
        <v>164</v>
      </c>
      <c r="E256" s="220" t="s">
        <v>1061</v>
      </c>
      <c r="F256" s="221" t="s">
        <v>1062</v>
      </c>
      <c r="G256" s="222" t="s">
        <v>248</v>
      </c>
      <c r="H256" s="223">
        <v>16.552</v>
      </c>
      <c r="I256" s="224"/>
      <c r="J256" s="225">
        <f>ROUND(I256*H256,2)</f>
        <v>0</v>
      </c>
      <c r="K256" s="221" t="s">
        <v>168</v>
      </c>
      <c r="L256" s="45"/>
      <c r="M256" s="226" t="s">
        <v>1</v>
      </c>
      <c r="N256" s="227" t="s">
        <v>45</v>
      </c>
      <c r="O256" s="92"/>
      <c r="P256" s="228">
        <f>O256*H256</f>
        <v>0</v>
      </c>
      <c r="Q256" s="228">
        <v>0.00315</v>
      </c>
      <c r="R256" s="228">
        <f>Q256*H256</f>
        <v>0.052138799999999999</v>
      </c>
      <c r="S256" s="228">
        <v>0</v>
      </c>
      <c r="T256" s="229">
        <f>S256*H256</f>
        <v>0</v>
      </c>
      <c r="U256" s="39"/>
      <c r="V256" s="39"/>
      <c r="W256" s="39"/>
      <c r="X256" s="39"/>
      <c r="Y256" s="39"/>
      <c r="Z256" s="39"/>
      <c r="AA256" s="39"/>
      <c r="AB256" s="39"/>
      <c r="AC256" s="39"/>
      <c r="AD256" s="39"/>
      <c r="AE256" s="39"/>
      <c r="AR256" s="230" t="s">
        <v>303</v>
      </c>
      <c r="AT256" s="230" t="s">
        <v>164</v>
      </c>
      <c r="AU256" s="230" t="s">
        <v>90</v>
      </c>
      <c r="AY256" s="18" t="s">
        <v>161</v>
      </c>
      <c r="BE256" s="231">
        <f>IF(N256="základní",J256,0)</f>
        <v>0</v>
      </c>
      <c r="BF256" s="231">
        <f>IF(N256="snížená",J256,0)</f>
        <v>0</v>
      </c>
      <c r="BG256" s="231">
        <f>IF(N256="zákl. přenesená",J256,0)</f>
        <v>0</v>
      </c>
      <c r="BH256" s="231">
        <f>IF(N256="sníž. přenesená",J256,0)</f>
        <v>0</v>
      </c>
      <c r="BI256" s="231">
        <f>IF(N256="nulová",J256,0)</f>
        <v>0</v>
      </c>
      <c r="BJ256" s="18" t="s">
        <v>88</v>
      </c>
      <c r="BK256" s="231">
        <f>ROUND(I256*H256,2)</f>
        <v>0</v>
      </c>
      <c r="BL256" s="18" t="s">
        <v>303</v>
      </c>
      <c r="BM256" s="230" t="s">
        <v>1863</v>
      </c>
    </row>
    <row r="257" s="2" customFormat="1" ht="37.8" customHeight="1">
      <c r="A257" s="39"/>
      <c r="B257" s="40"/>
      <c r="C257" s="219" t="s">
        <v>761</v>
      </c>
      <c r="D257" s="219" t="s">
        <v>164</v>
      </c>
      <c r="E257" s="220" t="s">
        <v>1064</v>
      </c>
      <c r="F257" s="221" t="s">
        <v>1065</v>
      </c>
      <c r="G257" s="222" t="s">
        <v>248</v>
      </c>
      <c r="H257" s="223">
        <v>16.552</v>
      </c>
      <c r="I257" s="224"/>
      <c r="J257" s="225">
        <f>ROUND(I257*H257,2)</f>
        <v>0</v>
      </c>
      <c r="K257" s="221" t="s">
        <v>168</v>
      </c>
      <c r="L257" s="45"/>
      <c r="M257" s="226" t="s">
        <v>1</v>
      </c>
      <c r="N257" s="227" t="s">
        <v>45</v>
      </c>
      <c r="O257" s="92"/>
      <c r="P257" s="228">
        <f>O257*H257</f>
        <v>0</v>
      </c>
      <c r="Q257" s="228">
        <v>0.028799999999999999</v>
      </c>
      <c r="R257" s="228">
        <f>Q257*H257</f>
        <v>0.4766976</v>
      </c>
      <c r="S257" s="228">
        <v>0</v>
      </c>
      <c r="T257" s="229">
        <f>S257*H257</f>
        <v>0</v>
      </c>
      <c r="U257" s="39"/>
      <c r="V257" s="39"/>
      <c r="W257" s="39"/>
      <c r="X257" s="39"/>
      <c r="Y257" s="39"/>
      <c r="Z257" s="39"/>
      <c r="AA257" s="39"/>
      <c r="AB257" s="39"/>
      <c r="AC257" s="39"/>
      <c r="AD257" s="39"/>
      <c r="AE257" s="39"/>
      <c r="AR257" s="230" t="s">
        <v>303</v>
      </c>
      <c r="AT257" s="230" t="s">
        <v>164</v>
      </c>
      <c r="AU257" s="230" t="s">
        <v>90</v>
      </c>
      <c r="AY257" s="18" t="s">
        <v>161</v>
      </c>
      <c r="BE257" s="231">
        <f>IF(N257="základní",J257,0)</f>
        <v>0</v>
      </c>
      <c r="BF257" s="231">
        <f>IF(N257="snížená",J257,0)</f>
        <v>0</v>
      </c>
      <c r="BG257" s="231">
        <f>IF(N257="zákl. přenesená",J257,0)</f>
        <v>0</v>
      </c>
      <c r="BH257" s="231">
        <f>IF(N257="sníž. přenesená",J257,0)</f>
        <v>0</v>
      </c>
      <c r="BI257" s="231">
        <f>IF(N257="nulová",J257,0)</f>
        <v>0</v>
      </c>
      <c r="BJ257" s="18" t="s">
        <v>88</v>
      </c>
      <c r="BK257" s="231">
        <f>ROUND(I257*H257,2)</f>
        <v>0</v>
      </c>
      <c r="BL257" s="18" t="s">
        <v>303</v>
      </c>
      <c r="BM257" s="230" t="s">
        <v>1864</v>
      </c>
    </row>
    <row r="258" s="2" customFormat="1" ht="24.15" customHeight="1">
      <c r="A258" s="39"/>
      <c r="B258" s="40"/>
      <c r="C258" s="219" t="s">
        <v>767</v>
      </c>
      <c r="D258" s="219" t="s">
        <v>164</v>
      </c>
      <c r="E258" s="220" t="s">
        <v>1037</v>
      </c>
      <c r="F258" s="221" t="s">
        <v>1038</v>
      </c>
      <c r="G258" s="222" t="s">
        <v>248</v>
      </c>
      <c r="H258" s="223">
        <v>17.317</v>
      </c>
      <c r="I258" s="224"/>
      <c r="J258" s="225">
        <f>ROUND(I258*H258,2)</f>
        <v>0</v>
      </c>
      <c r="K258" s="221" t="s">
        <v>168</v>
      </c>
      <c r="L258" s="45"/>
      <c r="M258" s="226" t="s">
        <v>1</v>
      </c>
      <c r="N258" s="227" t="s">
        <v>45</v>
      </c>
      <c r="O258" s="92"/>
      <c r="P258" s="228">
        <f>O258*H258</f>
        <v>0</v>
      </c>
      <c r="Q258" s="228">
        <v>0</v>
      </c>
      <c r="R258" s="228">
        <f>Q258*H258</f>
        <v>0</v>
      </c>
      <c r="S258" s="228">
        <v>0.0025000000000000001</v>
      </c>
      <c r="T258" s="229">
        <f>S258*H258</f>
        <v>0.043292500000000005</v>
      </c>
      <c r="U258" s="39"/>
      <c r="V258" s="39"/>
      <c r="W258" s="39"/>
      <c r="X258" s="39"/>
      <c r="Y258" s="39"/>
      <c r="Z258" s="39"/>
      <c r="AA258" s="39"/>
      <c r="AB258" s="39"/>
      <c r="AC258" s="39"/>
      <c r="AD258" s="39"/>
      <c r="AE258" s="39"/>
      <c r="AR258" s="230" t="s">
        <v>303</v>
      </c>
      <c r="AT258" s="230" t="s">
        <v>164</v>
      </c>
      <c r="AU258" s="230" t="s">
        <v>90</v>
      </c>
      <c r="AY258" s="18" t="s">
        <v>161</v>
      </c>
      <c r="BE258" s="231">
        <f>IF(N258="základní",J258,0)</f>
        <v>0</v>
      </c>
      <c r="BF258" s="231">
        <f>IF(N258="snížená",J258,0)</f>
        <v>0</v>
      </c>
      <c r="BG258" s="231">
        <f>IF(N258="zákl. přenesená",J258,0)</f>
        <v>0</v>
      </c>
      <c r="BH258" s="231">
        <f>IF(N258="sníž. přenesená",J258,0)</f>
        <v>0</v>
      </c>
      <c r="BI258" s="231">
        <f>IF(N258="nulová",J258,0)</f>
        <v>0</v>
      </c>
      <c r="BJ258" s="18" t="s">
        <v>88</v>
      </c>
      <c r="BK258" s="231">
        <f>ROUND(I258*H258,2)</f>
        <v>0</v>
      </c>
      <c r="BL258" s="18" t="s">
        <v>303</v>
      </c>
      <c r="BM258" s="230" t="s">
        <v>1865</v>
      </c>
    </row>
    <row r="259" s="13" customFormat="1">
      <c r="A259" s="13"/>
      <c r="B259" s="241"/>
      <c r="C259" s="242"/>
      <c r="D259" s="232" t="s">
        <v>250</v>
      </c>
      <c r="E259" s="243" t="s">
        <v>1</v>
      </c>
      <c r="F259" s="244" t="s">
        <v>1866</v>
      </c>
      <c r="G259" s="242"/>
      <c r="H259" s="245">
        <v>17.317</v>
      </c>
      <c r="I259" s="246"/>
      <c r="J259" s="242"/>
      <c r="K259" s="242"/>
      <c r="L259" s="247"/>
      <c r="M259" s="248"/>
      <c r="N259" s="249"/>
      <c r="O259" s="249"/>
      <c r="P259" s="249"/>
      <c r="Q259" s="249"/>
      <c r="R259" s="249"/>
      <c r="S259" s="249"/>
      <c r="T259" s="250"/>
      <c r="U259" s="13"/>
      <c r="V259" s="13"/>
      <c r="W259" s="13"/>
      <c r="X259" s="13"/>
      <c r="Y259" s="13"/>
      <c r="Z259" s="13"/>
      <c r="AA259" s="13"/>
      <c r="AB259" s="13"/>
      <c r="AC259" s="13"/>
      <c r="AD259" s="13"/>
      <c r="AE259" s="13"/>
      <c r="AT259" s="251" t="s">
        <v>250</v>
      </c>
      <c r="AU259" s="251" t="s">
        <v>90</v>
      </c>
      <c r="AV259" s="13" t="s">
        <v>90</v>
      </c>
      <c r="AW259" s="13" t="s">
        <v>36</v>
      </c>
      <c r="AX259" s="13" t="s">
        <v>80</v>
      </c>
      <c r="AY259" s="251" t="s">
        <v>161</v>
      </c>
    </row>
    <row r="260" s="14" customFormat="1">
      <c r="A260" s="14"/>
      <c r="B260" s="252"/>
      <c r="C260" s="253"/>
      <c r="D260" s="232" t="s">
        <v>250</v>
      </c>
      <c r="E260" s="254" t="s">
        <v>1</v>
      </c>
      <c r="F260" s="255" t="s">
        <v>253</v>
      </c>
      <c r="G260" s="253"/>
      <c r="H260" s="256">
        <v>17.317</v>
      </c>
      <c r="I260" s="257"/>
      <c r="J260" s="253"/>
      <c r="K260" s="253"/>
      <c r="L260" s="258"/>
      <c r="M260" s="259"/>
      <c r="N260" s="260"/>
      <c r="O260" s="260"/>
      <c r="P260" s="260"/>
      <c r="Q260" s="260"/>
      <c r="R260" s="260"/>
      <c r="S260" s="260"/>
      <c r="T260" s="261"/>
      <c r="U260" s="14"/>
      <c r="V260" s="14"/>
      <c r="W260" s="14"/>
      <c r="X260" s="14"/>
      <c r="Y260" s="14"/>
      <c r="Z260" s="14"/>
      <c r="AA260" s="14"/>
      <c r="AB260" s="14"/>
      <c r="AC260" s="14"/>
      <c r="AD260" s="14"/>
      <c r="AE260" s="14"/>
      <c r="AT260" s="262" t="s">
        <v>250</v>
      </c>
      <c r="AU260" s="262" t="s">
        <v>90</v>
      </c>
      <c r="AV260" s="14" t="s">
        <v>184</v>
      </c>
      <c r="AW260" s="14" t="s">
        <v>36</v>
      </c>
      <c r="AX260" s="14" t="s">
        <v>88</v>
      </c>
      <c r="AY260" s="262" t="s">
        <v>161</v>
      </c>
    </row>
    <row r="261" s="2" customFormat="1" ht="16.5" customHeight="1">
      <c r="A261" s="39"/>
      <c r="B261" s="40"/>
      <c r="C261" s="219" t="s">
        <v>772</v>
      </c>
      <c r="D261" s="219" t="s">
        <v>164</v>
      </c>
      <c r="E261" s="220" t="s">
        <v>1067</v>
      </c>
      <c r="F261" s="221" t="s">
        <v>1068</v>
      </c>
      <c r="G261" s="222" t="s">
        <v>248</v>
      </c>
      <c r="H261" s="223">
        <v>17.324000000000002</v>
      </c>
      <c r="I261" s="224"/>
      <c r="J261" s="225">
        <f>ROUND(I261*H261,2)</f>
        <v>0</v>
      </c>
      <c r="K261" s="221" t="s">
        <v>168</v>
      </c>
      <c r="L261" s="45"/>
      <c r="M261" s="226" t="s">
        <v>1</v>
      </c>
      <c r="N261" s="227" t="s">
        <v>45</v>
      </c>
      <c r="O261" s="92"/>
      <c r="P261" s="228">
        <f>O261*H261</f>
        <v>0</v>
      </c>
      <c r="Q261" s="228">
        <v>0.00069999999999999999</v>
      </c>
      <c r="R261" s="228">
        <f>Q261*H261</f>
        <v>0.012126800000000002</v>
      </c>
      <c r="S261" s="228">
        <v>0</v>
      </c>
      <c r="T261" s="229">
        <f>S261*H261</f>
        <v>0</v>
      </c>
      <c r="U261" s="39"/>
      <c r="V261" s="39"/>
      <c r="W261" s="39"/>
      <c r="X261" s="39"/>
      <c r="Y261" s="39"/>
      <c r="Z261" s="39"/>
      <c r="AA261" s="39"/>
      <c r="AB261" s="39"/>
      <c r="AC261" s="39"/>
      <c r="AD261" s="39"/>
      <c r="AE261" s="39"/>
      <c r="AR261" s="230" t="s">
        <v>303</v>
      </c>
      <c r="AT261" s="230" t="s">
        <v>164</v>
      </c>
      <c r="AU261" s="230" t="s">
        <v>90</v>
      </c>
      <c r="AY261" s="18" t="s">
        <v>161</v>
      </c>
      <c r="BE261" s="231">
        <f>IF(N261="základní",J261,0)</f>
        <v>0</v>
      </c>
      <c r="BF261" s="231">
        <f>IF(N261="snížená",J261,0)</f>
        <v>0</v>
      </c>
      <c r="BG261" s="231">
        <f>IF(N261="zákl. přenesená",J261,0)</f>
        <v>0</v>
      </c>
      <c r="BH261" s="231">
        <f>IF(N261="sníž. přenesená",J261,0)</f>
        <v>0</v>
      </c>
      <c r="BI261" s="231">
        <f>IF(N261="nulová",J261,0)</f>
        <v>0</v>
      </c>
      <c r="BJ261" s="18" t="s">
        <v>88</v>
      </c>
      <c r="BK261" s="231">
        <f>ROUND(I261*H261,2)</f>
        <v>0</v>
      </c>
      <c r="BL261" s="18" t="s">
        <v>303</v>
      </c>
      <c r="BM261" s="230" t="s">
        <v>1867</v>
      </c>
    </row>
    <row r="262" s="2" customFormat="1" ht="16.5" customHeight="1">
      <c r="A262" s="39"/>
      <c r="B262" s="40"/>
      <c r="C262" s="263" t="s">
        <v>777</v>
      </c>
      <c r="D262" s="263" t="s">
        <v>261</v>
      </c>
      <c r="E262" s="264" t="s">
        <v>1070</v>
      </c>
      <c r="F262" s="265" t="s">
        <v>1071</v>
      </c>
      <c r="G262" s="266" t="s">
        <v>1072</v>
      </c>
      <c r="H262" s="267">
        <v>19.056000000000001</v>
      </c>
      <c r="I262" s="268"/>
      <c r="J262" s="269">
        <f>ROUND(I262*H262,2)</f>
        <v>0</v>
      </c>
      <c r="K262" s="265" t="s">
        <v>168</v>
      </c>
      <c r="L262" s="270"/>
      <c r="M262" s="271" t="s">
        <v>1</v>
      </c>
      <c r="N262" s="272" t="s">
        <v>45</v>
      </c>
      <c r="O262" s="92"/>
      <c r="P262" s="228">
        <f>O262*H262</f>
        <v>0</v>
      </c>
      <c r="Q262" s="228">
        <v>0.001</v>
      </c>
      <c r="R262" s="228">
        <f>Q262*H262</f>
        <v>0.019056</v>
      </c>
      <c r="S262" s="228">
        <v>0</v>
      </c>
      <c r="T262" s="229">
        <f>S262*H262</f>
        <v>0</v>
      </c>
      <c r="U262" s="39"/>
      <c r="V262" s="39"/>
      <c r="W262" s="39"/>
      <c r="X262" s="39"/>
      <c r="Y262" s="39"/>
      <c r="Z262" s="39"/>
      <c r="AA262" s="39"/>
      <c r="AB262" s="39"/>
      <c r="AC262" s="39"/>
      <c r="AD262" s="39"/>
      <c r="AE262" s="39"/>
      <c r="AR262" s="230" t="s">
        <v>309</v>
      </c>
      <c r="AT262" s="230" t="s">
        <v>261</v>
      </c>
      <c r="AU262" s="230" t="s">
        <v>90</v>
      </c>
      <c r="AY262" s="18" t="s">
        <v>161</v>
      </c>
      <c r="BE262" s="231">
        <f>IF(N262="základní",J262,0)</f>
        <v>0</v>
      </c>
      <c r="BF262" s="231">
        <f>IF(N262="snížená",J262,0)</f>
        <v>0</v>
      </c>
      <c r="BG262" s="231">
        <f>IF(N262="zákl. přenesená",J262,0)</f>
        <v>0</v>
      </c>
      <c r="BH262" s="231">
        <f>IF(N262="sníž. přenesená",J262,0)</f>
        <v>0</v>
      </c>
      <c r="BI262" s="231">
        <f>IF(N262="nulová",J262,0)</f>
        <v>0</v>
      </c>
      <c r="BJ262" s="18" t="s">
        <v>88</v>
      </c>
      <c r="BK262" s="231">
        <f>ROUND(I262*H262,2)</f>
        <v>0</v>
      </c>
      <c r="BL262" s="18" t="s">
        <v>303</v>
      </c>
      <c r="BM262" s="230" t="s">
        <v>1868</v>
      </c>
    </row>
    <row r="263" s="13" customFormat="1">
      <c r="A263" s="13"/>
      <c r="B263" s="241"/>
      <c r="C263" s="242"/>
      <c r="D263" s="232" t="s">
        <v>250</v>
      </c>
      <c r="E263" s="242"/>
      <c r="F263" s="244" t="s">
        <v>1869</v>
      </c>
      <c r="G263" s="242"/>
      <c r="H263" s="245">
        <v>19.056000000000001</v>
      </c>
      <c r="I263" s="246"/>
      <c r="J263" s="242"/>
      <c r="K263" s="242"/>
      <c r="L263" s="247"/>
      <c r="M263" s="248"/>
      <c r="N263" s="249"/>
      <c r="O263" s="249"/>
      <c r="P263" s="249"/>
      <c r="Q263" s="249"/>
      <c r="R263" s="249"/>
      <c r="S263" s="249"/>
      <c r="T263" s="250"/>
      <c r="U263" s="13"/>
      <c r="V263" s="13"/>
      <c r="W263" s="13"/>
      <c r="X263" s="13"/>
      <c r="Y263" s="13"/>
      <c r="Z263" s="13"/>
      <c r="AA263" s="13"/>
      <c r="AB263" s="13"/>
      <c r="AC263" s="13"/>
      <c r="AD263" s="13"/>
      <c r="AE263" s="13"/>
      <c r="AT263" s="251" t="s">
        <v>250</v>
      </c>
      <c r="AU263" s="251" t="s">
        <v>90</v>
      </c>
      <c r="AV263" s="13" t="s">
        <v>90</v>
      </c>
      <c r="AW263" s="13" t="s">
        <v>4</v>
      </c>
      <c r="AX263" s="13" t="s">
        <v>88</v>
      </c>
      <c r="AY263" s="251" t="s">
        <v>161</v>
      </c>
    </row>
    <row r="264" s="2" customFormat="1" ht="21.75" customHeight="1">
      <c r="A264" s="39"/>
      <c r="B264" s="40"/>
      <c r="C264" s="219" t="s">
        <v>783</v>
      </c>
      <c r="D264" s="219" t="s">
        <v>164</v>
      </c>
      <c r="E264" s="220" t="s">
        <v>1040</v>
      </c>
      <c r="F264" s="221" t="s">
        <v>1041</v>
      </c>
      <c r="G264" s="222" t="s">
        <v>441</v>
      </c>
      <c r="H264" s="223">
        <v>17.030000000000001</v>
      </c>
      <c r="I264" s="224"/>
      <c r="J264" s="225">
        <f>ROUND(I264*H264,2)</f>
        <v>0</v>
      </c>
      <c r="K264" s="221" t="s">
        <v>168</v>
      </c>
      <c r="L264" s="45"/>
      <c r="M264" s="226" t="s">
        <v>1</v>
      </c>
      <c r="N264" s="227" t="s">
        <v>45</v>
      </c>
      <c r="O264" s="92"/>
      <c r="P264" s="228">
        <f>O264*H264</f>
        <v>0</v>
      </c>
      <c r="Q264" s="228">
        <v>0</v>
      </c>
      <c r="R264" s="228">
        <f>Q264*H264</f>
        <v>0</v>
      </c>
      <c r="S264" s="228">
        <v>0.00029999999999999997</v>
      </c>
      <c r="T264" s="229">
        <f>S264*H264</f>
        <v>0.0051089999999999998</v>
      </c>
      <c r="U264" s="39"/>
      <c r="V264" s="39"/>
      <c r="W264" s="39"/>
      <c r="X264" s="39"/>
      <c r="Y264" s="39"/>
      <c r="Z264" s="39"/>
      <c r="AA264" s="39"/>
      <c r="AB264" s="39"/>
      <c r="AC264" s="39"/>
      <c r="AD264" s="39"/>
      <c r="AE264" s="39"/>
      <c r="AR264" s="230" t="s">
        <v>303</v>
      </c>
      <c r="AT264" s="230" t="s">
        <v>164</v>
      </c>
      <c r="AU264" s="230" t="s">
        <v>90</v>
      </c>
      <c r="AY264" s="18" t="s">
        <v>161</v>
      </c>
      <c r="BE264" s="231">
        <f>IF(N264="základní",J264,0)</f>
        <v>0</v>
      </c>
      <c r="BF264" s="231">
        <f>IF(N264="snížená",J264,0)</f>
        <v>0</v>
      </c>
      <c r="BG264" s="231">
        <f>IF(N264="zákl. přenesená",J264,0)</f>
        <v>0</v>
      </c>
      <c r="BH264" s="231">
        <f>IF(N264="sníž. přenesená",J264,0)</f>
        <v>0</v>
      </c>
      <c r="BI264" s="231">
        <f>IF(N264="nulová",J264,0)</f>
        <v>0</v>
      </c>
      <c r="BJ264" s="18" t="s">
        <v>88</v>
      </c>
      <c r="BK264" s="231">
        <f>ROUND(I264*H264,2)</f>
        <v>0</v>
      </c>
      <c r="BL264" s="18" t="s">
        <v>303</v>
      </c>
      <c r="BM264" s="230" t="s">
        <v>1870</v>
      </c>
    </row>
    <row r="265" s="13" customFormat="1">
      <c r="A265" s="13"/>
      <c r="B265" s="241"/>
      <c r="C265" s="242"/>
      <c r="D265" s="232" t="s">
        <v>250</v>
      </c>
      <c r="E265" s="243" t="s">
        <v>1</v>
      </c>
      <c r="F265" s="244" t="s">
        <v>1871</v>
      </c>
      <c r="G265" s="242"/>
      <c r="H265" s="245">
        <v>17.030000000000001</v>
      </c>
      <c r="I265" s="246"/>
      <c r="J265" s="242"/>
      <c r="K265" s="242"/>
      <c r="L265" s="247"/>
      <c r="M265" s="248"/>
      <c r="N265" s="249"/>
      <c r="O265" s="249"/>
      <c r="P265" s="249"/>
      <c r="Q265" s="249"/>
      <c r="R265" s="249"/>
      <c r="S265" s="249"/>
      <c r="T265" s="250"/>
      <c r="U265" s="13"/>
      <c r="V265" s="13"/>
      <c r="W265" s="13"/>
      <c r="X265" s="13"/>
      <c r="Y265" s="13"/>
      <c r="Z265" s="13"/>
      <c r="AA265" s="13"/>
      <c r="AB265" s="13"/>
      <c r="AC265" s="13"/>
      <c r="AD265" s="13"/>
      <c r="AE265" s="13"/>
      <c r="AT265" s="251" t="s">
        <v>250</v>
      </c>
      <c r="AU265" s="251" t="s">
        <v>90</v>
      </c>
      <c r="AV265" s="13" t="s">
        <v>90</v>
      </c>
      <c r="AW265" s="13" t="s">
        <v>36</v>
      </c>
      <c r="AX265" s="13" t="s">
        <v>80</v>
      </c>
      <c r="AY265" s="251" t="s">
        <v>161</v>
      </c>
    </row>
    <row r="266" s="14" customFormat="1">
      <c r="A266" s="14"/>
      <c r="B266" s="252"/>
      <c r="C266" s="253"/>
      <c r="D266" s="232" t="s">
        <v>250</v>
      </c>
      <c r="E266" s="254" t="s">
        <v>1</v>
      </c>
      <c r="F266" s="255" t="s">
        <v>253</v>
      </c>
      <c r="G266" s="253"/>
      <c r="H266" s="256">
        <v>17.030000000000001</v>
      </c>
      <c r="I266" s="257"/>
      <c r="J266" s="253"/>
      <c r="K266" s="253"/>
      <c r="L266" s="258"/>
      <c r="M266" s="259"/>
      <c r="N266" s="260"/>
      <c r="O266" s="260"/>
      <c r="P266" s="260"/>
      <c r="Q266" s="260"/>
      <c r="R266" s="260"/>
      <c r="S266" s="260"/>
      <c r="T266" s="261"/>
      <c r="U266" s="14"/>
      <c r="V266" s="14"/>
      <c r="W266" s="14"/>
      <c r="X266" s="14"/>
      <c r="Y266" s="14"/>
      <c r="Z266" s="14"/>
      <c r="AA266" s="14"/>
      <c r="AB266" s="14"/>
      <c r="AC266" s="14"/>
      <c r="AD266" s="14"/>
      <c r="AE266" s="14"/>
      <c r="AT266" s="262" t="s">
        <v>250</v>
      </c>
      <c r="AU266" s="262" t="s">
        <v>90</v>
      </c>
      <c r="AV266" s="14" t="s">
        <v>184</v>
      </c>
      <c r="AW266" s="14" t="s">
        <v>36</v>
      </c>
      <c r="AX266" s="14" t="s">
        <v>88</v>
      </c>
      <c r="AY266" s="262" t="s">
        <v>161</v>
      </c>
    </row>
    <row r="267" s="2" customFormat="1" ht="24.15" customHeight="1">
      <c r="A267" s="39"/>
      <c r="B267" s="40"/>
      <c r="C267" s="219" t="s">
        <v>791</v>
      </c>
      <c r="D267" s="219" t="s">
        <v>164</v>
      </c>
      <c r="E267" s="220" t="s">
        <v>1078</v>
      </c>
      <c r="F267" s="221" t="s">
        <v>1079</v>
      </c>
      <c r="G267" s="222" t="s">
        <v>441</v>
      </c>
      <c r="H267" s="223">
        <v>22.370000000000001</v>
      </c>
      <c r="I267" s="224"/>
      <c r="J267" s="225">
        <f>ROUND(I267*H267,2)</f>
        <v>0</v>
      </c>
      <c r="K267" s="221" t="s">
        <v>168</v>
      </c>
      <c r="L267" s="45"/>
      <c r="M267" s="226" t="s">
        <v>1</v>
      </c>
      <c r="N267" s="227" t="s">
        <v>45</v>
      </c>
      <c r="O267" s="92"/>
      <c r="P267" s="228">
        <f>O267*H267</f>
        <v>0</v>
      </c>
      <c r="Q267" s="228">
        <v>5.0000000000000002E-05</v>
      </c>
      <c r="R267" s="228">
        <f>Q267*H267</f>
        <v>0.0011185000000000001</v>
      </c>
      <c r="S267" s="228">
        <v>0</v>
      </c>
      <c r="T267" s="229">
        <f>S267*H267</f>
        <v>0</v>
      </c>
      <c r="U267" s="39"/>
      <c r="V267" s="39"/>
      <c r="W267" s="39"/>
      <c r="X267" s="39"/>
      <c r="Y267" s="39"/>
      <c r="Z267" s="39"/>
      <c r="AA267" s="39"/>
      <c r="AB267" s="39"/>
      <c r="AC267" s="39"/>
      <c r="AD267" s="39"/>
      <c r="AE267" s="39"/>
      <c r="AR267" s="230" t="s">
        <v>303</v>
      </c>
      <c r="AT267" s="230" t="s">
        <v>164</v>
      </c>
      <c r="AU267" s="230" t="s">
        <v>90</v>
      </c>
      <c r="AY267" s="18" t="s">
        <v>161</v>
      </c>
      <c r="BE267" s="231">
        <f>IF(N267="základní",J267,0)</f>
        <v>0</v>
      </c>
      <c r="BF267" s="231">
        <f>IF(N267="snížená",J267,0)</f>
        <v>0</v>
      </c>
      <c r="BG267" s="231">
        <f>IF(N267="zákl. přenesená",J267,0)</f>
        <v>0</v>
      </c>
      <c r="BH267" s="231">
        <f>IF(N267="sníž. přenesená",J267,0)</f>
        <v>0</v>
      </c>
      <c r="BI267" s="231">
        <f>IF(N267="nulová",J267,0)</f>
        <v>0</v>
      </c>
      <c r="BJ267" s="18" t="s">
        <v>88</v>
      </c>
      <c r="BK267" s="231">
        <f>ROUND(I267*H267,2)</f>
        <v>0</v>
      </c>
      <c r="BL267" s="18" t="s">
        <v>303</v>
      </c>
      <c r="BM267" s="230" t="s">
        <v>1872</v>
      </c>
    </row>
    <row r="268" s="13" customFormat="1">
      <c r="A268" s="13"/>
      <c r="B268" s="241"/>
      <c r="C268" s="242"/>
      <c r="D268" s="232" t="s">
        <v>250</v>
      </c>
      <c r="E268" s="243" t="s">
        <v>1</v>
      </c>
      <c r="F268" s="244" t="s">
        <v>1873</v>
      </c>
      <c r="G268" s="242"/>
      <c r="H268" s="245">
        <v>22.370000000000001</v>
      </c>
      <c r="I268" s="246"/>
      <c r="J268" s="242"/>
      <c r="K268" s="242"/>
      <c r="L268" s="247"/>
      <c r="M268" s="248"/>
      <c r="N268" s="249"/>
      <c r="O268" s="249"/>
      <c r="P268" s="249"/>
      <c r="Q268" s="249"/>
      <c r="R268" s="249"/>
      <c r="S268" s="249"/>
      <c r="T268" s="250"/>
      <c r="U268" s="13"/>
      <c r="V268" s="13"/>
      <c r="W268" s="13"/>
      <c r="X268" s="13"/>
      <c r="Y268" s="13"/>
      <c r="Z268" s="13"/>
      <c r="AA268" s="13"/>
      <c r="AB268" s="13"/>
      <c r="AC268" s="13"/>
      <c r="AD268" s="13"/>
      <c r="AE268" s="13"/>
      <c r="AT268" s="251" t="s">
        <v>250</v>
      </c>
      <c r="AU268" s="251" t="s">
        <v>90</v>
      </c>
      <c r="AV268" s="13" t="s">
        <v>90</v>
      </c>
      <c r="AW268" s="13" t="s">
        <v>36</v>
      </c>
      <c r="AX268" s="13" t="s">
        <v>80</v>
      </c>
      <c r="AY268" s="251" t="s">
        <v>161</v>
      </c>
    </row>
    <row r="269" s="14" customFormat="1">
      <c r="A269" s="14"/>
      <c r="B269" s="252"/>
      <c r="C269" s="253"/>
      <c r="D269" s="232" t="s">
        <v>250</v>
      </c>
      <c r="E269" s="254" t="s">
        <v>1</v>
      </c>
      <c r="F269" s="255" t="s">
        <v>253</v>
      </c>
      <c r="G269" s="253"/>
      <c r="H269" s="256">
        <v>22.370000000000001</v>
      </c>
      <c r="I269" s="257"/>
      <c r="J269" s="253"/>
      <c r="K269" s="253"/>
      <c r="L269" s="258"/>
      <c r="M269" s="259"/>
      <c r="N269" s="260"/>
      <c r="O269" s="260"/>
      <c r="P269" s="260"/>
      <c r="Q269" s="260"/>
      <c r="R269" s="260"/>
      <c r="S269" s="260"/>
      <c r="T269" s="261"/>
      <c r="U269" s="14"/>
      <c r="V269" s="14"/>
      <c r="W269" s="14"/>
      <c r="X269" s="14"/>
      <c r="Y269" s="14"/>
      <c r="Z269" s="14"/>
      <c r="AA269" s="14"/>
      <c r="AB269" s="14"/>
      <c r="AC269" s="14"/>
      <c r="AD269" s="14"/>
      <c r="AE269" s="14"/>
      <c r="AT269" s="262" t="s">
        <v>250</v>
      </c>
      <c r="AU269" s="262" t="s">
        <v>90</v>
      </c>
      <c r="AV269" s="14" t="s">
        <v>184</v>
      </c>
      <c r="AW269" s="14" t="s">
        <v>36</v>
      </c>
      <c r="AX269" s="14" t="s">
        <v>88</v>
      </c>
      <c r="AY269" s="262" t="s">
        <v>161</v>
      </c>
    </row>
    <row r="270" s="2" customFormat="1" ht="37.8" customHeight="1">
      <c r="A270" s="39"/>
      <c r="B270" s="40"/>
      <c r="C270" s="263" t="s">
        <v>796</v>
      </c>
      <c r="D270" s="263" t="s">
        <v>261</v>
      </c>
      <c r="E270" s="264" t="s">
        <v>1378</v>
      </c>
      <c r="F270" s="265" t="s">
        <v>1379</v>
      </c>
      <c r="G270" s="266" t="s">
        <v>248</v>
      </c>
      <c r="H270" s="267">
        <v>21.811</v>
      </c>
      <c r="I270" s="268"/>
      <c r="J270" s="269">
        <f>ROUND(I270*H270,2)</f>
        <v>0</v>
      </c>
      <c r="K270" s="265" t="s">
        <v>168</v>
      </c>
      <c r="L270" s="270"/>
      <c r="M270" s="271" t="s">
        <v>1</v>
      </c>
      <c r="N270" s="272" t="s">
        <v>45</v>
      </c>
      <c r="O270" s="92"/>
      <c r="P270" s="228">
        <f>O270*H270</f>
        <v>0</v>
      </c>
      <c r="Q270" s="228">
        <v>0.0028999999999999998</v>
      </c>
      <c r="R270" s="228">
        <f>Q270*H270</f>
        <v>0.0632519</v>
      </c>
      <c r="S270" s="228">
        <v>0</v>
      </c>
      <c r="T270" s="229">
        <f>S270*H270</f>
        <v>0</v>
      </c>
      <c r="U270" s="39"/>
      <c r="V270" s="39"/>
      <c r="W270" s="39"/>
      <c r="X270" s="39"/>
      <c r="Y270" s="39"/>
      <c r="Z270" s="39"/>
      <c r="AA270" s="39"/>
      <c r="AB270" s="39"/>
      <c r="AC270" s="39"/>
      <c r="AD270" s="39"/>
      <c r="AE270" s="39"/>
      <c r="AR270" s="230" t="s">
        <v>309</v>
      </c>
      <c r="AT270" s="230" t="s">
        <v>261</v>
      </c>
      <c r="AU270" s="230" t="s">
        <v>90</v>
      </c>
      <c r="AY270" s="18" t="s">
        <v>161</v>
      </c>
      <c r="BE270" s="231">
        <f>IF(N270="základní",J270,0)</f>
        <v>0</v>
      </c>
      <c r="BF270" s="231">
        <f>IF(N270="snížená",J270,0)</f>
        <v>0</v>
      </c>
      <c r="BG270" s="231">
        <f>IF(N270="zákl. přenesená",J270,0)</f>
        <v>0</v>
      </c>
      <c r="BH270" s="231">
        <f>IF(N270="sníž. přenesená",J270,0)</f>
        <v>0</v>
      </c>
      <c r="BI270" s="231">
        <f>IF(N270="nulová",J270,0)</f>
        <v>0</v>
      </c>
      <c r="BJ270" s="18" t="s">
        <v>88</v>
      </c>
      <c r="BK270" s="231">
        <f>ROUND(I270*H270,2)</f>
        <v>0</v>
      </c>
      <c r="BL270" s="18" t="s">
        <v>303</v>
      </c>
      <c r="BM270" s="230" t="s">
        <v>1874</v>
      </c>
    </row>
    <row r="271" s="13" customFormat="1">
      <c r="A271" s="13"/>
      <c r="B271" s="241"/>
      <c r="C271" s="242"/>
      <c r="D271" s="232" t="s">
        <v>250</v>
      </c>
      <c r="E271" s="243" t="s">
        <v>1</v>
      </c>
      <c r="F271" s="244" t="s">
        <v>1875</v>
      </c>
      <c r="G271" s="242"/>
      <c r="H271" s="245">
        <v>17.324000000000002</v>
      </c>
      <c r="I271" s="246"/>
      <c r="J271" s="242"/>
      <c r="K271" s="242"/>
      <c r="L271" s="247"/>
      <c r="M271" s="248"/>
      <c r="N271" s="249"/>
      <c r="O271" s="249"/>
      <c r="P271" s="249"/>
      <c r="Q271" s="249"/>
      <c r="R271" s="249"/>
      <c r="S271" s="249"/>
      <c r="T271" s="250"/>
      <c r="U271" s="13"/>
      <c r="V271" s="13"/>
      <c r="W271" s="13"/>
      <c r="X271" s="13"/>
      <c r="Y271" s="13"/>
      <c r="Z271" s="13"/>
      <c r="AA271" s="13"/>
      <c r="AB271" s="13"/>
      <c r="AC271" s="13"/>
      <c r="AD271" s="13"/>
      <c r="AE271" s="13"/>
      <c r="AT271" s="251" t="s">
        <v>250</v>
      </c>
      <c r="AU271" s="251" t="s">
        <v>90</v>
      </c>
      <c r="AV271" s="13" t="s">
        <v>90</v>
      </c>
      <c r="AW271" s="13" t="s">
        <v>36</v>
      </c>
      <c r="AX271" s="13" t="s">
        <v>80</v>
      </c>
      <c r="AY271" s="251" t="s">
        <v>161</v>
      </c>
    </row>
    <row r="272" s="13" customFormat="1">
      <c r="A272" s="13"/>
      <c r="B272" s="241"/>
      <c r="C272" s="242"/>
      <c r="D272" s="232" t="s">
        <v>250</v>
      </c>
      <c r="E272" s="243" t="s">
        <v>1</v>
      </c>
      <c r="F272" s="244" t="s">
        <v>1876</v>
      </c>
      <c r="G272" s="242"/>
      <c r="H272" s="245">
        <v>2.2370000000000001</v>
      </c>
      <c r="I272" s="246"/>
      <c r="J272" s="242"/>
      <c r="K272" s="242"/>
      <c r="L272" s="247"/>
      <c r="M272" s="248"/>
      <c r="N272" s="249"/>
      <c r="O272" s="249"/>
      <c r="P272" s="249"/>
      <c r="Q272" s="249"/>
      <c r="R272" s="249"/>
      <c r="S272" s="249"/>
      <c r="T272" s="250"/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  <c r="AE272" s="13"/>
      <c r="AT272" s="251" t="s">
        <v>250</v>
      </c>
      <c r="AU272" s="251" t="s">
        <v>90</v>
      </c>
      <c r="AV272" s="13" t="s">
        <v>90</v>
      </c>
      <c r="AW272" s="13" t="s">
        <v>36</v>
      </c>
      <c r="AX272" s="13" t="s">
        <v>80</v>
      </c>
      <c r="AY272" s="251" t="s">
        <v>161</v>
      </c>
    </row>
    <row r="273" s="14" customFormat="1">
      <c r="A273" s="14"/>
      <c r="B273" s="252"/>
      <c r="C273" s="253"/>
      <c r="D273" s="232" t="s">
        <v>250</v>
      </c>
      <c r="E273" s="254" t="s">
        <v>1</v>
      </c>
      <c r="F273" s="255" t="s">
        <v>253</v>
      </c>
      <c r="G273" s="253"/>
      <c r="H273" s="256">
        <v>19.561</v>
      </c>
      <c r="I273" s="257"/>
      <c r="J273" s="253"/>
      <c r="K273" s="253"/>
      <c r="L273" s="258"/>
      <c r="M273" s="259"/>
      <c r="N273" s="260"/>
      <c r="O273" s="260"/>
      <c r="P273" s="260"/>
      <c r="Q273" s="260"/>
      <c r="R273" s="260"/>
      <c r="S273" s="260"/>
      <c r="T273" s="261"/>
      <c r="U273" s="14"/>
      <c r="V273" s="14"/>
      <c r="W273" s="14"/>
      <c r="X273" s="14"/>
      <c r="Y273" s="14"/>
      <c r="Z273" s="14"/>
      <c r="AA273" s="14"/>
      <c r="AB273" s="14"/>
      <c r="AC273" s="14"/>
      <c r="AD273" s="14"/>
      <c r="AE273" s="14"/>
      <c r="AT273" s="262" t="s">
        <v>250</v>
      </c>
      <c r="AU273" s="262" t="s">
        <v>90</v>
      </c>
      <c r="AV273" s="14" t="s">
        <v>184</v>
      </c>
      <c r="AW273" s="14" t="s">
        <v>36</v>
      </c>
      <c r="AX273" s="14" t="s">
        <v>88</v>
      </c>
      <c r="AY273" s="262" t="s">
        <v>161</v>
      </c>
    </row>
    <row r="274" s="13" customFormat="1">
      <c r="A274" s="13"/>
      <c r="B274" s="241"/>
      <c r="C274" s="242"/>
      <c r="D274" s="232" t="s">
        <v>250</v>
      </c>
      <c r="E274" s="242"/>
      <c r="F274" s="244" t="s">
        <v>1877</v>
      </c>
      <c r="G274" s="242"/>
      <c r="H274" s="245">
        <v>21.811</v>
      </c>
      <c r="I274" s="246"/>
      <c r="J274" s="242"/>
      <c r="K274" s="242"/>
      <c r="L274" s="247"/>
      <c r="M274" s="248"/>
      <c r="N274" s="249"/>
      <c r="O274" s="249"/>
      <c r="P274" s="249"/>
      <c r="Q274" s="249"/>
      <c r="R274" s="249"/>
      <c r="S274" s="249"/>
      <c r="T274" s="250"/>
      <c r="U274" s="13"/>
      <c r="V274" s="13"/>
      <c r="W274" s="13"/>
      <c r="X274" s="13"/>
      <c r="Y274" s="13"/>
      <c r="Z274" s="13"/>
      <c r="AA274" s="13"/>
      <c r="AB274" s="13"/>
      <c r="AC274" s="13"/>
      <c r="AD274" s="13"/>
      <c r="AE274" s="13"/>
      <c r="AT274" s="251" t="s">
        <v>250</v>
      </c>
      <c r="AU274" s="251" t="s">
        <v>90</v>
      </c>
      <c r="AV274" s="13" t="s">
        <v>90</v>
      </c>
      <c r="AW274" s="13" t="s">
        <v>4</v>
      </c>
      <c r="AX274" s="13" t="s">
        <v>88</v>
      </c>
      <c r="AY274" s="251" t="s">
        <v>161</v>
      </c>
    </row>
    <row r="275" s="2" customFormat="1" ht="24.15" customHeight="1">
      <c r="A275" s="39"/>
      <c r="B275" s="40"/>
      <c r="C275" s="219" t="s">
        <v>124</v>
      </c>
      <c r="D275" s="219" t="s">
        <v>164</v>
      </c>
      <c r="E275" s="220" t="s">
        <v>1088</v>
      </c>
      <c r="F275" s="221" t="s">
        <v>1089</v>
      </c>
      <c r="G275" s="222" t="s">
        <v>248</v>
      </c>
      <c r="H275" s="223">
        <v>16.552</v>
      </c>
      <c r="I275" s="224"/>
      <c r="J275" s="225">
        <f>ROUND(I275*H275,2)</f>
        <v>0</v>
      </c>
      <c r="K275" s="221" t="s">
        <v>168</v>
      </c>
      <c r="L275" s="45"/>
      <c r="M275" s="226" t="s">
        <v>1</v>
      </c>
      <c r="N275" s="227" t="s">
        <v>45</v>
      </c>
      <c r="O275" s="92"/>
      <c r="P275" s="228">
        <f>O275*H275</f>
        <v>0</v>
      </c>
      <c r="Q275" s="228">
        <v>0</v>
      </c>
      <c r="R275" s="228">
        <f>Q275*H275</f>
        <v>0</v>
      </c>
      <c r="S275" s="228">
        <v>0</v>
      </c>
      <c r="T275" s="229">
        <f>S275*H275</f>
        <v>0</v>
      </c>
      <c r="U275" s="39"/>
      <c r="V275" s="39"/>
      <c r="W275" s="39"/>
      <c r="X275" s="39"/>
      <c r="Y275" s="39"/>
      <c r="Z275" s="39"/>
      <c r="AA275" s="39"/>
      <c r="AB275" s="39"/>
      <c r="AC275" s="39"/>
      <c r="AD275" s="39"/>
      <c r="AE275" s="39"/>
      <c r="AR275" s="230" t="s">
        <v>303</v>
      </c>
      <c r="AT275" s="230" t="s">
        <v>164</v>
      </c>
      <c r="AU275" s="230" t="s">
        <v>90</v>
      </c>
      <c r="AY275" s="18" t="s">
        <v>161</v>
      </c>
      <c r="BE275" s="231">
        <f>IF(N275="základní",J275,0)</f>
        <v>0</v>
      </c>
      <c r="BF275" s="231">
        <f>IF(N275="snížená",J275,0)</f>
        <v>0</v>
      </c>
      <c r="BG275" s="231">
        <f>IF(N275="zákl. přenesená",J275,0)</f>
        <v>0</v>
      </c>
      <c r="BH275" s="231">
        <f>IF(N275="sníž. přenesená",J275,0)</f>
        <v>0</v>
      </c>
      <c r="BI275" s="231">
        <f>IF(N275="nulová",J275,0)</f>
        <v>0</v>
      </c>
      <c r="BJ275" s="18" t="s">
        <v>88</v>
      </c>
      <c r="BK275" s="231">
        <f>ROUND(I275*H275,2)</f>
        <v>0</v>
      </c>
      <c r="BL275" s="18" t="s">
        <v>303</v>
      </c>
      <c r="BM275" s="230" t="s">
        <v>1878</v>
      </c>
    </row>
    <row r="276" s="2" customFormat="1" ht="33" customHeight="1">
      <c r="A276" s="39"/>
      <c r="B276" s="40"/>
      <c r="C276" s="219" t="s">
        <v>127</v>
      </c>
      <c r="D276" s="219" t="s">
        <v>164</v>
      </c>
      <c r="E276" s="220" t="s">
        <v>1091</v>
      </c>
      <c r="F276" s="221" t="s">
        <v>1092</v>
      </c>
      <c r="G276" s="222" t="s">
        <v>248</v>
      </c>
      <c r="H276" s="223">
        <v>16.552</v>
      </c>
      <c r="I276" s="224"/>
      <c r="J276" s="225">
        <f>ROUND(I276*H276,2)</f>
        <v>0</v>
      </c>
      <c r="K276" s="221" t="s">
        <v>168</v>
      </c>
      <c r="L276" s="45"/>
      <c r="M276" s="226" t="s">
        <v>1</v>
      </c>
      <c r="N276" s="227" t="s">
        <v>45</v>
      </c>
      <c r="O276" s="92"/>
      <c r="P276" s="228">
        <f>O276*H276</f>
        <v>0</v>
      </c>
      <c r="Q276" s="228">
        <v>0.00010000000000000001</v>
      </c>
      <c r="R276" s="228">
        <f>Q276*H276</f>
        <v>0.0016552000000000001</v>
      </c>
      <c r="S276" s="228">
        <v>0</v>
      </c>
      <c r="T276" s="229">
        <f>S276*H276</f>
        <v>0</v>
      </c>
      <c r="U276" s="39"/>
      <c r="V276" s="39"/>
      <c r="W276" s="39"/>
      <c r="X276" s="39"/>
      <c r="Y276" s="39"/>
      <c r="Z276" s="39"/>
      <c r="AA276" s="39"/>
      <c r="AB276" s="39"/>
      <c r="AC276" s="39"/>
      <c r="AD276" s="39"/>
      <c r="AE276" s="39"/>
      <c r="AR276" s="230" t="s">
        <v>303</v>
      </c>
      <c r="AT276" s="230" t="s">
        <v>164</v>
      </c>
      <c r="AU276" s="230" t="s">
        <v>90</v>
      </c>
      <c r="AY276" s="18" t="s">
        <v>161</v>
      </c>
      <c r="BE276" s="231">
        <f>IF(N276="základní",J276,0)</f>
        <v>0</v>
      </c>
      <c r="BF276" s="231">
        <f>IF(N276="snížená",J276,0)</f>
        <v>0</v>
      </c>
      <c r="BG276" s="231">
        <f>IF(N276="zákl. přenesená",J276,0)</f>
        <v>0</v>
      </c>
      <c r="BH276" s="231">
        <f>IF(N276="sníž. přenesená",J276,0)</f>
        <v>0</v>
      </c>
      <c r="BI276" s="231">
        <f>IF(N276="nulová",J276,0)</f>
        <v>0</v>
      </c>
      <c r="BJ276" s="18" t="s">
        <v>88</v>
      </c>
      <c r="BK276" s="231">
        <f>ROUND(I276*H276,2)</f>
        <v>0</v>
      </c>
      <c r="BL276" s="18" t="s">
        <v>303</v>
      </c>
      <c r="BM276" s="230" t="s">
        <v>1879</v>
      </c>
    </row>
    <row r="277" s="2" customFormat="1" ht="16.5" customHeight="1">
      <c r="A277" s="39"/>
      <c r="B277" s="40"/>
      <c r="C277" s="219" t="s">
        <v>1880</v>
      </c>
      <c r="D277" s="219" t="s">
        <v>164</v>
      </c>
      <c r="E277" s="220" t="s">
        <v>1094</v>
      </c>
      <c r="F277" s="221" t="s">
        <v>1095</v>
      </c>
      <c r="G277" s="222" t="s">
        <v>248</v>
      </c>
      <c r="H277" s="223">
        <v>16.552</v>
      </c>
      <c r="I277" s="224"/>
      <c r="J277" s="225">
        <f>ROUND(I277*H277,2)</f>
        <v>0</v>
      </c>
      <c r="K277" s="221" t="s">
        <v>168</v>
      </c>
      <c r="L277" s="45"/>
      <c r="M277" s="226" t="s">
        <v>1</v>
      </c>
      <c r="N277" s="227" t="s">
        <v>45</v>
      </c>
      <c r="O277" s="92"/>
      <c r="P277" s="228">
        <f>O277*H277</f>
        <v>0</v>
      </c>
      <c r="Q277" s="228">
        <v>3.0000000000000001E-05</v>
      </c>
      <c r="R277" s="228">
        <f>Q277*H277</f>
        <v>0.00049655999999999995</v>
      </c>
      <c r="S277" s="228">
        <v>0</v>
      </c>
      <c r="T277" s="229">
        <f>S277*H277</f>
        <v>0</v>
      </c>
      <c r="U277" s="39"/>
      <c r="V277" s="39"/>
      <c r="W277" s="39"/>
      <c r="X277" s="39"/>
      <c r="Y277" s="39"/>
      <c r="Z277" s="39"/>
      <c r="AA277" s="39"/>
      <c r="AB277" s="39"/>
      <c r="AC277" s="39"/>
      <c r="AD277" s="39"/>
      <c r="AE277" s="39"/>
      <c r="AR277" s="230" t="s">
        <v>303</v>
      </c>
      <c r="AT277" s="230" t="s">
        <v>164</v>
      </c>
      <c r="AU277" s="230" t="s">
        <v>90</v>
      </c>
      <c r="AY277" s="18" t="s">
        <v>161</v>
      </c>
      <c r="BE277" s="231">
        <f>IF(N277="základní",J277,0)</f>
        <v>0</v>
      </c>
      <c r="BF277" s="231">
        <f>IF(N277="snížená",J277,0)</f>
        <v>0</v>
      </c>
      <c r="BG277" s="231">
        <f>IF(N277="zákl. přenesená",J277,0)</f>
        <v>0</v>
      </c>
      <c r="BH277" s="231">
        <f>IF(N277="sníž. přenesená",J277,0)</f>
        <v>0</v>
      </c>
      <c r="BI277" s="231">
        <f>IF(N277="nulová",J277,0)</f>
        <v>0</v>
      </c>
      <c r="BJ277" s="18" t="s">
        <v>88</v>
      </c>
      <c r="BK277" s="231">
        <f>ROUND(I277*H277,2)</f>
        <v>0</v>
      </c>
      <c r="BL277" s="18" t="s">
        <v>303</v>
      </c>
      <c r="BM277" s="230" t="s">
        <v>1881</v>
      </c>
    </row>
    <row r="278" s="2" customFormat="1" ht="24.15" customHeight="1">
      <c r="A278" s="39"/>
      <c r="B278" s="40"/>
      <c r="C278" s="219" t="s">
        <v>800</v>
      </c>
      <c r="D278" s="219" t="s">
        <v>164</v>
      </c>
      <c r="E278" s="220" t="s">
        <v>1097</v>
      </c>
      <c r="F278" s="221" t="s">
        <v>1098</v>
      </c>
      <c r="G278" s="222" t="s">
        <v>362</v>
      </c>
      <c r="H278" s="283"/>
      <c r="I278" s="224"/>
      <c r="J278" s="225">
        <f>ROUND(I278*H278,2)</f>
        <v>0</v>
      </c>
      <c r="K278" s="221" t="s">
        <v>168</v>
      </c>
      <c r="L278" s="45"/>
      <c r="M278" s="226" t="s">
        <v>1</v>
      </c>
      <c r="N278" s="227" t="s">
        <v>45</v>
      </c>
      <c r="O278" s="92"/>
      <c r="P278" s="228">
        <f>O278*H278</f>
        <v>0</v>
      </c>
      <c r="Q278" s="228">
        <v>0</v>
      </c>
      <c r="R278" s="228">
        <f>Q278*H278</f>
        <v>0</v>
      </c>
      <c r="S278" s="228">
        <v>0</v>
      </c>
      <c r="T278" s="229">
        <f>S278*H278</f>
        <v>0</v>
      </c>
      <c r="U278" s="39"/>
      <c r="V278" s="39"/>
      <c r="W278" s="39"/>
      <c r="X278" s="39"/>
      <c r="Y278" s="39"/>
      <c r="Z278" s="39"/>
      <c r="AA278" s="39"/>
      <c r="AB278" s="39"/>
      <c r="AC278" s="39"/>
      <c r="AD278" s="39"/>
      <c r="AE278" s="39"/>
      <c r="AR278" s="230" t="s">
        <v>303</v>
      </c>
      <c r="AT278" s="230" t="s">
        <v>164</v>
      </c>
      <c r="AU278" s="230" t="s">
        <v>90</v>
      </c>
      <c r="AY278" s="18" t="s">
        <v>161</v>
      </c>
      <c r="BE278" s="231">
        <f>IF(N278="základní",J278,0)</f>
        <v>0</v>
      </c>
      <c r="BF278" s="231">
        <f>IF(N278="snížená",J278,0)</f>
        <v>0</v>
      </c>
      <c r="BG278" s="231">
        <f>IF(N278="zákl. přenesená",J278,0)</f>
        <v>0</v>
      </c>
      <c r="BH278" s="231">
        <f>IF(N278="sníž. přenesená",J278,0)</f>
        <v>0</v>
      </c>
      <c r="BI278" s="231">
        <f>IF(N278="nulová",J278,0)</f>
        <v>0</v>
      </c>
      <c r="BJ278" s="18" t="s">
        <v>88</v>
      </c>
      <c r="BK278" s="231">
        <f>ROUND(I278*H278,2)</f>
        <v>0</v>
      </c>
      <c r="BL278" s="18" t="s">
        <v>303</v>
      </c>
      <c r="BM278" s="230" t="s">
        <v>1882</v>
      </c>
    </row>
    <row r="279" s="2" customFormat="1" ht="33" customHeight="1">
      <c r="A279" s="39"/>
      <c r="B279" s="40"/>
      <c r="C279" s="219" t="s">
        <v>804</v>
      </c>
      <c r="D279" s="219" t="s">
        <v>164</v>
      </c>
      <c r="E279" s="220" t="s">
        <v>1100</v>
      </c>
      <c r="F279" s="221" t="s">
        <v>1101</v>
      </c>
      <c r="G279" s="222" t="s">
        <v>362</v>
      </c>
      <c r="H279" s="283"/>
      <c r="I279" s="224"/>
      <c r="J279" s="225">
        <f>ROUND(I279*H279,2)</f>
        <v>0</v>
      </c>
      <c r="K279" s="221" t="s">
        <v>168</v>
      </c>
      <c r="L279" s="45"/>
      <c r="M279" s="226" t="s">
        <v>1</v>
      </c>
      <c r="N279" s="227" t="s">
        <v>45</v>
      </c>
      <c r="O279" s="92"/>
      <c r="P279" s="228">
        <f>O279*H279</f>
        <v>0</v>
      </c>
      <c r="Q279" s="228">
        <v>0</v>
      </c>
      <c r="R279" s="228">
        <f>Q279*H279</f>
        <v>0</v>
      </c>
      <c r="S279" s="228">
        <v>0</v>
      </c>
      <c r="T279" s="229">
        <f>S279*H279</f>
        <v>0</v>
      </c>
      <c r="U279" s="39"/>
      <c r="V279" s="39"/>
      <c r="W279" s="39"/>
      <c r="X279" s="39"/>
      <c r="Y279" s="39"/>
      <c r="Z279" s="39"/>
      <c r="AA279" s="39"/>
      <c r="AB279" s="39"/>
      <c r="AC279" s="39"/>
      <c r="AD279" s="39"/>
      <c r="AE279" s="39"/>
      <c r="AR279" s="230" t="s">
        <v>303</v>
      </c>
      <c r="AT279" s="230" t="s">
        <v>164</v>
      </c>
      <c r="AU279" s="230" t="s">
        <v>90</v>
      </c>
      <c r="AY279" s="18" t="s">
        <v>161</v>
      </c>
      <c r="BE279" s="231">
        <f>IF(N279="základní",J279,0)</f>
        <v>0</v>
      </c>
      <c r="BF279" s="231">
        <f>IF(N279="snížená",J279,0)</f>
        <v>0</v>
      </c>
      <c r="BG279" s="231">
        <f>IF(N279="zákl. přenesená",J279,0)</f>
        <v>0</v>
      </c>
      <c r="BH279" s="231">
        <f>IF(N279="sníž. přenesená",J279,0)</f>
        <v>0</v>
      </c>
      <c r="BI279" s="231">
        <f>IF(N279="nulová",J279,0)</f>
        <v>0</v>
      </c>
      <c r="BJ279" s="18" t="s">
        <v>88</v>
      </c>
      <c r="BK279" s="231">
        <f>ROUND(I279*H279,2)</f>
        <v>0</v>
      </c>
      <c r="BL279" s="18" t="s">
        <v>303</v>
      </c>
      <c r="BM279" s="230" t="s">
        <v>1883</v>
      </c>
    </row>
    <row r="280" s="13" customFormat="1">
      <c r="A280" s="13"/>
      <c r="B280" s="241"/>
      <c r="C280" s="242"/>
      <c r="D280" s="232" t="s">
        <v>250</v>
      </c>
      <c r="E280" s="242"/>
      <c r="F280" s="244" t="s">
        <v>1884</v>
      </c>
      <c r="G280" s="242"/>
      <c r="H280" s="245">
        <v>2111.75</v>
      </c>
      <c r="I280" s="246"/>
      <c r="J280" s="242"/>
      <c r="K280" s="242"/>
      <c r="L280" s="247"/>
      <c r="M280" s="248"/>
      <c r="N280" s="249"/>
      <c r="O280" s="249"/>
      <c r="P280" s="249"/>
      <c r="Q280" s="249"/>
      <c r="R280" s="249"/>
      <c r="S280" s="249"/>
      <c r="T280" s="250"/>
      <c r="U280" s="13"/>
      <c r="V280" s="13"/>
      <c r="W280" s="13"/>
      <c r="X280" s="13"/>
      <c r="Y280" s="13"/>
      <c r="Z280" s="13"/>
      <c r="AA280" s="13"/>
      <c r="AB280" s="13"/>
      <c r="AC280" s="13"/>
      <c r="AD280" s="13"/>
      <c r="AE280" s="13"/>
      <c r="AT280" s="251" t="s">
        <v>250</v>
      </c>
      <c r="AU280" s="251" t="s">
        <v>90</v>
      </c>
      <c r="AV280" s="13" t="s">
        <v>90</v>
      </c>
      <c r="AW280" s="13" t="s">
        <v>4</v>
      </c>
      <c r="AX280" s="13" t="s">
        <v>88</v>
      </c>
      <c r="AY280" s="251" t="s">
        <v>161</v>
      </c>
    </row>
    <row r="281" s="12" customFormat="1" ht="22.8" customHeight="1">
      <c r="A281" s="12"/>
      <c r="B281" s="203"/>
      <c r="C281" s="204"/>
      <c r="D281" s="205" t="s">
        <v>79</v>
      </c>
      <c r="E281" s="217" t="s">
        <v>1104</v>
      </c>
      <c r="F281" s="217" t="s">
        <v>1105</v>
      </c>
      <c r="G281" s="204"/>
      <c r="H281" s="204"/>
      <c r="I281" s="207"/>
      <c r="J281" s="218">
        <f>BK281</f>
        <v>0</v>
      </c>
      <c r="K281" s="204"/>
      <c r="L281" s="209"/>
      <c r="M281" s="210"/>
      <c r="N281" s="211"/>
      <c r="O281" s="211"/>
      <c r="P281" s="212">
        <f>SUM(P282:P315)</f>
        <v>0</v>
      </c>
      <c r="Q281" s="211"/>
      <c r="R281" s="212">
        <f>SUM(R282:R315)</f>
        <v>0.39969223999999998</v>
      </c>
      <c r="S281" s="211"/>
      <c r="T281" s="213">
        <f>SUM(T282:T315)</f>
        <v>0.42803799999999997</v>
      </c>
      <c r="U281" s="12"/>
      <c r="V281" s="12"/>
      <c r="W281" s="12"/>
      <c r="X281" s="12"/>
      <c r="Y281" s="12"/>
      <c r="Z281" s="12"/>
      <c r="AA281" s="12"/>
      <c r="AB281" s="12"/>
      <c r="AC281" s="12"/>
      <c r="AD281" s="12"/>
      <c r="AE281" s="12"/>
      <c r="AR281" s="214" t="s">
        <v>90</v>
      </c>
      <c r="AT281" s="215" t="s">
        <v>79</v>
      </c>
      <c r="AU281" s="215" t="s">
        <v>88</v>
      </c>
      <c r="AY281" s="214" t="s">
        <v>161</v>
      </c>
      <c r="BK281" s="216">
        <f>SUM(BK282:BK315)</f>
        <v>0</v>
      </c>
    </row>
    <row r="282" s="2" customFormat="1" ht="16.5" customHeight="1">
      <c r="A282" s="39"/>
      <c r="B282" s="40"/>
      <c r="C282" s="219" t="s">
        <v>808</v>
      </c>
      <c r="D282" s="219" t="s">
        <v>164</v>
      </c>
      <c r="E282" s="220" t="s">
        <v>1107</v>
      </c>
      <c r="F282" s="221" t="s">
        <v>1108</v>
      </c>
      <c r="G282" s="222" t="s">
        <v>248</v>
      </c>
      <c r="H282" s="223">
        <v>9.4939999999999998</v>
      </c>
      <c r="I282" s="224"/>
      <c r="J282" s="225">
        <f>ROUND(I282*H282,2)</f>
        <v>0</v>
      </c>
      <c r="K282" s="221" t="s">
        <v>168</v>
      </c>
      <c r="L282" s="45"/>
      <c r="M282" s="226" t="s">
        <v>1</v>
      </c>
      <c r="N282" s="227" t="s">
        <v>45</v>
      </c>
      <c r="O282" s="92"/>
      <c r="P282" s="228">
        <f>O282*H282</f>
        <v>0</v>
      </c>
      <c r="Q282" s="228">
        <v>0</v>
      </c>
      <c r="R282" s="228">
        <f>Q282*H282</f>
        <v>0</v>
      </c>
      <c r="S282" s="228">
        <v>0</v>
      </c>
      <c r="T282" s="229">
        <f>S282*H282</f>
        <v>0</v>
      </c>
      <c r="U282" s="39"/>
      <c r="V282" s="39"/>
      <c r="W282" s="39"/>
      <c r="X282" s="39"/>
      <c r="Y282" s="39"/>
      <c r="Z282" s="39"/>
      <c r="AA282" s="39"/>
      <c r="AB282" s="39"/>
      <c r="AC282" s="39"/>
      <c r="AD282" s="39"/>
      <c r="AE282" s="39"/>
      <c r="AR282" s="230" t="s">
        <v>303</v>
      </c>
      <c r="AT282" s="230" t="s">
        <v>164</v>
      </c>
      <c r="AU282" s="230" t="s">
        <v>90</v>
      </c>
      <c r="AY282" s="18" t="s">
        <v>161</v>
      </c>
      <c r="BE282" s="231">
        <f>IF(N282="základní",J282,0)</f>
        <v>0</v>
      </c>
      <c r="BF282" s="231">
        <f>IF(N282="snížená",J282,0)</f>
        <v>0</v>
      </c>
      <c r="BG282" s="231">
        <f>IF(N282="zákl. přenesená",J282,0)</f>
        <v>0</v>
      </c>
      <c r="BH282" s="231">
        <f>IF(N282="sníž. přenesená",J282,0)</f>
        <v>0</v>
      </c>
      <c r="BI282" s="231">
        <f>IF(N282="nulová",J282,0)</f>
        <v>0</v>
      </c>
      <c r="BJ282" s="18" t="s">
        <v>88</v>
      </c>
      <c r="BK282" s="231">
        <f>ROUND(I282*H282,2)</f>
        <v>0</v>
      </c>
      <c r="BL282" s="18" t="s">
        <v>303</v>
      </c>
      <c r="BM282" s="230" t="s">
        <v>1885</v>
      </c>
    </row>
    <row r="283" s="13" customFormat="1">
      <c r="A283" s="13"/>
      <c r="B283" s="241"/>
      <c r="C283" s="242"/>
      <c r="D283" s="232" t="s">
        <v>250</v>
      </c>
      <c r="E283" s="243" t="s">
        <v>1</v>
      </c>
      <c r="F283" s="244" t="s">
        <v>1886</v>
      </c>
      <c r="G283" s="242"/>
      <c r="H283" s="245">
        <v>9.4939999999999998</v>
      </c>
      <c r="I283" s="246"/>
      <c r="J283" s="242"/>
      <c r="K283" s="242"/>
      <c r="L283" s="247"/>
      <c r="M283" s="248"/>
      <c r="N283" s="249"/>
      <c r="O283" s="249"/>
      <c r="P283" s="249"/>
      <c r="Q283" s="249"/>
      <c r="R283" s="249"/>
      <c r="S283" s="249"/>
      <c r="T283" s="250"/>
      <c r="U283" s="13"/>
      <c r="V283" s="13"/>
      <c r="W283" s="13"/>
      <c r="X283" s="13"/>
      <c r="Y283" s="13"/>
      <c r="Z283" s="13"/>
      <c r="AA283" s="13"/>
      <c r="AB283" s="13"/>
      <c r="AC283" s="13"/>
      <c r="AD283" s="13"/>
      <c r="AE283" s="13"/>
      <c r="AT283" s="251" t="s">
        <v>250</v>
      </c>
      <c r="AU283" s="251" t="s">
        <v>90</v>
      </c>
      <c r="AV283" s="13" t="s">
        <v>90</v>
      </c>
      <c r="AW283" s="13" t="s">
        <v>36</v>
      </c>
      <c r="AX283" s="13" t="s">
        <v>80</v>
      </c>
      <c r="AY283" s="251" t="s">
        <v>161</v>
      </c>
    </row>
    <row r="284" s="14" customFormat="1">
      <c r="A284" s="14"/>
      <c r="B284" s="252"/>
      <c r="C284" s="253"/>
      <c r="D284" s="232" t="s">
        <v>250</v>
      </c>
      <c r="E284" s="254" t="s">
        <v>1</v>
      </c>
      <c r="F284" s="255" t="s">
        <v>253</v>
      </c>
      <c r="G284" s="253"/>
      <c r="H284" s="256">
        <v>9.4939999999999998</v>
      </c>
      <c r="I284" s="257"/>
      <c r="J284" s="253"/>
      <c r="K284" s="253"/>
      <c r="L284" s="258"/>
      <c r="M284" s="259"/>
      <c r="N284" s="260"/>
      <c r="O284" s="260"/>
      <c r="P284" s="260"/>
      <c r="Q284" s="260"/>
      <c r="R284" s="260"/>
      <c r="S284" s="260"/>
      <c r="T284" s="261"/>
      <c r="U284" s="14"/>
      <c r="V284" s="14"/>
      <c r="W284" s="14"/>
      <c r="X284" s="14"/>
      <c r="Y284" s="14"/>
      <c r="Z284" s="14"/>
      <c r="AA284" s="14"/>
      <c r="AB284" s="14"/>
      <c r="AC284" s="14"/>
      <c r="AD284" s="14"/>
      <c r="AE284" s="14"/>
      <c r="AT284" s="262" t="s">
        <v>250</v>
      </c>
      <c r="AU284" s="262" t="s">
        <v>90</v>
      </c>
      <c r="AV284" s="14" t="s">
        <v>184</v>
      </c>
      <c r="AW284" s="14" t="s">
        <v>36</v>
      </c>
      <c r="AX284" s="14" t="s">
        <v>88</v>
      </c>
      <c r="AY284" s="262" t="s">
        <v>161</v>
      </c>
    </row>
    <row r="285" s="2" customFormat="1" ht="16.5" customHeight="1">
      <c r="A285" s="39"/>
      <c r="B285" s="40"/>
      <c r="C285" s="219" t="s">
        <v>815</v>
      </c>
      <c r="D285" s="219" t="s">
        <v>164</v>
      </c>
      <c r="E285" s="220" t="s">
        <v>1111</v>
      </c>
      <c r="F285" s="221" t="s">
        <v>1112</v>
      </c>
      <c r="G285" s="222" t="s">
        <v>248</v>
      </c>
      <c r="H285" s="223">
        <v>9.4939999999999998</v>
      </c>
      <c r="I285" s="224"/>
      <c r="J285" s="225">
        <f>ROUND(I285*H285,2)</f>
        <v>0</v>
      </c>
      <c r="K285" s="221" t="s">
        <v>168</v>
      </c>
      <c r="L285" s="45"/>
      <c r="M285" s="226" t="s">
        <v>1</v>
      </c>
      <c r="N285" s="227" t="s">
        <v>45</v>
      </c>
      <c r="O285" s="92"/>
      <c r="P285" s="228">
        <f>O285*H285</f>
        <v>0</v>
      </c>
      <c r="Q285" s="228">
        <v>0.00029999999999999997</v>
      </c>
      <c r="R285" s="228">
        <f>Q285*H285</f>
        <v>0.0028481999999999995</v>
      </c>
      <c r="S285" s="228">
        <v>0</v>
      </c>
      <c r="T285" s="229">
        <f>S285*H285</f>
        <v>0</v>
      </c>
      <c r="U285" s="39"/>
      <c r="V285" s="39"/>
      <c r="W285" s="39"/>
      <c r="X285" s="39"/>
      <c r="Y285" s="39"/>
      <c r="Z285" s="39"/>
      <c r="AA285" s="39"/>
      <c r="AB285" s="39"/>
      <c r="AC285" s="39"/>
      <c r="AD285" s="39"/>
      <c r="AE285" s="39"/>
      <c r="AR285" s="230" t="s">
        <v>303</v>
      </c>
      <c r="AT285" s="230" t="s">
        <v>164</v>
      </c>
      <c r="AU285" s="230" t="s">
        <v>90</v>
      </c>
      <c r="AY285" s="18" t="s">
        <v>161</v>
      </c>
      <c r="BE285" s="231">
        <f>IF(N285="základní",J285,0)</f>
        <v>0</v>
      </c>
      <c r="BF285" s="231">
        <f>IF(N285="snížená",J285,0)</f>
        <v>0</v>
      </c>
      <c r="BG285" s="231">
        <f>IF(N285="zákl. přenesená",J285,0)</f>
        <v>0</v>
      </c>
      <c r="BH285" s="231">
        <f>IF(N285="sníž. přenesená",J285,0)</f>
        <v>0</v>
      </c>
      <c r="BI285" s="231">
        <f>IF(N285="nulová",J285,0)</f>
        <v>0</v>
      </c>
      <c r="BJ285" s="18" t="s">
        <v>88</v>
      </c>
      <c r="BK285" s="231">
        <f>ROUND(I285*H285,2)</f>
        <v>0</v>
      </c>
      <c r="BL285" s="18" t="s">
        <v>303</v>
      </c>
      <c r="BM285" s="230" t="s">
        <v>1887</v>
      </c>
    </row>
    <row r="286" s="2" customFormat="1" ht="24.15" customHeight="1">
      <c r="A286" s="39"/>
      <c r="B286" s="40"/>
      <c r="C286" s="219" t="s">
        <v>1106</v>
      </c>
      <c r="D286" s="219" t="s">
        <v>164</v>
      </c>
      <c r="E286" s="220" t="s">
        <v>1115</v>
      </c>
      <c r="F286" s="221" t="s">
        <v>1116</v>
      </c>
      <c r="G286" s="222" t="s">
        <v>248</v>
      </c>
      <c r="H286" s="223">
        <v>9.4939999999999998</v>
      </c>
      <c r="I286" s="224"/>
      <c r="J286" s="225">
        <f>ROUND(I286*H286,2)</f>
        <v>0</v>
      </c>
      <c r="K286" s="221" t="s">
        <v>168</v>
      </c>
      <c r="L286" s="45"/>
      <c r="M286" s="226" t="s">
        <v>1</v>
      </c>
      <c r="N286" s="227" t="s">
        <v>45</v>
      </c>
      <c r="O286" s="92"/>
      <c r="P286" s="228">
        <f>O286*H286</f>
        <v>0</v>
      </c>
      <c r="Q286" s="228">
        <v>0.0015</v>
      </c>
      <c r="R286" s="228">
        <f>Q286*H286</f>
        <v>0.014241</v>
      </c>
      <c r="S286" s="228">
        <v>0</v>
      </c>
      <c r="T286" s="229">
        <f>S286*H286</f>
        <v>0</v>
      </c>
      <c r="U286" s="39"/>
      <c r="V286" s="39"/>
      <c r="W286" s="39"/>
      <c r="X286" s="39"/>
      <c r="Y286" s="39"/>
      <c r="Z286" s="39"/>
      <c r="AA286" s="39"/>
      <c r="AB286" s="39"/>
      <c r="AC286" s="39"/>
      <c r="AD286" s="39"/>
      <c r="AE286" s="39"/>
      <c r="AR286" s="230" t="s">
        <v>303</v>
      </c>
      <c r="AT286" s="230" t="s">
        <v>164</v>
      </c>
      <c r="AU286" s="230" t="s">
        <v>90</v>
      </c>
      <c r="AY286" s="18" t="s">
        <v>161</v>
      </c>
      <c r="BE286" s="231">
        <f>IF(N286="základní",J286,0)</f>
        <v>0</v>
      </c>
      <c r="BF286" s="231">
        <f>IF(N286="snížená",J286,0)</f>
        <v>0</v>
      </c>
      <c r="BG286" s="231">
        <f>IF(N286="zákl. přenesená",J286,0)</f>
        <v>0</v>
      </c>
      <c r="BH286" s="231">
        <f>IF(N286="sníž. přenesená",J286,0)</f>
        <v>0</v>
      </c>
      <c r="BI286" s="231">
        <f>IF(N286="nulová",J286,0)</f>
        <v>0</v>
      </c>
      <c r="BJ286" s="18" t="s">
        <v>88</v>
      </c>
      <c r="BK286" s="231">
        <f>ROUND(I286*H286,2)</f>
        <v>0</v>
      </c>
      <c r="BL286" s="18" t="s">
        <v>303</v>
      </c>
      <c r="BM286" s="230" t="s">
        <v>1888</v>
      </c>
    </row>
    <row r="287" s="2" customFormat="1" ht="16.5" customHeight="1">
      <c r="A287" s="39"/>
      <c r="B287" s="40"/>
      <c r="C287" s="219" t="s">
        <v>1110</v>
      </c>
      <c r="D287" s="219" t="s">
        <v>164</v>
      </c>
      <c r="E287" s="220" t="s">
        <v>1119</v>
      </c>
      <c r="F287" s="221" t="s">
        <v>1120</v>
      </c>
      <c r="G287" s="222" t="s">
        <v>256</v>
      </c>
      <c r="H287" s="223">
        <v>2</v>
      </c>
      <c r="I287" s="224"/>
      <c r="J287" s="225">
        <f>ROUND(I287*H287,2)</f>
        <v>0</v>
      </c>
      <c r="K287" s="221" t="s">
        <v>168</v>
      </c>
      <c r="L287" s="45"/>
      <c r="M287" s="226" t="s">
        <v>1</v>
      </c>
      <c r="N287" s="227" t="s">
        <v>45</v>
      </c>
      <c r="O287" s="92"/>
      <c r="P287" s="228">
        <f>O287*H287</f>
        <v>0</v>
      </c>
      <c r="Q287" s="228">
        <v>0.00021000000000000001</v>
      </c>
      <c r="R287" s="228">
        <f>Q287*H287</f>
        <v>0.00042000000000000002</v>
      </c>
      <c r="S287" s="228">
        <v>0</v>
      </c>
      <c r="T287" s="229">
        <f>S287*H287</f>
        <v>0</v>
      </c>
      <c r="U287" s="39"/>
      <c r="V287" s="39"/>
      <c r="W287" s="39"/>
      <c r="X287" s="39"/>
      <c r="Y287" s="39"/>
      <c r="Z287" s="39"/>
      <c r="AA287" s="39"/>
      <c r="AB287" s="39"/>
      <c r="AC287" s="39"/>
      <c r="AD287" s="39"/>
      <c r="AE287" s="39"/>
      <c r="AR287" s="230" t="s">
        <v>303</v>
      </c>
      <c r="AT287" s="230" t="s">
        <v>164</v>
      </c>
      <c r="AU287" s="230" t="s">
        <v>90</v>
      </c>
      <c r="AY287" s="18" t="s">
        <v>161</v>
      </c>
      <c r="BE287" s="231">
        <f>IF(N287="základní",J287,0)</f>
        <v>0</v>
      </c>
      <c r="BF287" s="231">
        <f>IF(N287="snížená",J287,0)</f>
        <v>0</v>
      </c>
      <c r="BG287" s="231">
        <f>IF(N287="zákl. přenesená",J287,0)</f>
        <v>0</v>
      </c>
      <c r="BH287" s="231">
        <f>IF(N287="sníž. přenesená",J287,0)</f>
        <v>0</v>
      </c>
      <c r="BI287" s="231">
        <f>IF(N287="nulová",J287,0)</f>
        <v>0</v>
      </c>
      <c r="BJ287" s="18" t="s">
        <v>88</v>
      </c>
      <c r="BK287" s="231">
        <f>ROUND(I287*H287,2)</f>
        <v>0</v>
      </c>
      <c r="BL287" s="18" t="s">
        <v>303</v>
      </c>
      <c r="BM287" s="230" t="s">
        <v>1889</v>
      </c>
    </row>
    <row r="288" s="2" customFormat="1" ht="24.15" customHeight="1">
      <c r="A288" s="39"/>
      <c r="B288" s="40"/>
      <c r="C288" s="219" t="s">
        <v>1114</v>
      </c>
      <c r="D288" s="219" t="s">
        <v>164</v>
      </c>
      <c r="E288" s="220" t="s">
        <v>1123</v>
      </c>
      <c r="F288" s="221" t="s">
        <v>1124</v>
      </c>
      <c r="G288" s="222" t="s">
        <v>256</v>
      </c>
      <c r="H288" s="223">
        <v>6</v>
      </c>
      <c r="I288" s="224"/>
      <c r="J288" s="225">
        <f>ROUND(I288*H288,2)</f>
        <v>0</v>
      </c>
      <c r="K288" s="221" t="s">
        <v>168</v>
      </c>
      <c r="L288" s="45"/>
      <c r="M288" s="226" t="s">
        <v>1</v>
      </c>
      <c r="N288" s="227" t="s">
        <v>45</v>
      </c>
      <c r="O288" s="92"/>
      <c r="P288" s="228">
        <f>O288*H288</f>
        <v>0</v>
      </c>
      <c r="Q288" s="228">
        <v>0.00021000000000000001</v>
      </c>
      <c r="R288" s="228">
        <f>Q288*H288</f>
        <v>0.0012600000000000001</v>
      </c>
      <c r="S288" s="228">
        <v>0</v>
      </c>
      <c r="T288" s="229">
        <f>S288*H288</f>
        <v>0</v>
      </c>
      <c r="U288" s="39"/>
      <c r="V288" s="39"/>
      <c r="W288" s="39"/>
      <c r="X288" s="39"/>
      <c r="Y288" s="39"/>
      <c r="Z288" s="39"/>
      <c r="AA288" s="39"/>
      <c r="AB288" s="39"/>
      <c r="AC288" s="39"/>
      <c r="AD288" s="39"/>
      <c r="AE288" s="39"/>
      <c r="AR288" s="230" t="s">
        <v>303</v>
      </c>
      <c r="AT288" s="230" t="s">
        <v>164</v>
      </c>
      <c r="AU288" s="230" t="s">
        <v>90</v>
      </c>
      <c r="AY288" s="18" t="s">
        <v>161</v>
      </c>
      <c r="BE288" s="231">
        <f>IF(N288="základní",J288,0)</f>
        <v>0</v>
      </c>
      <c r="BF288" s="231">
        <f>IF(N288="snížená",J288,0)</f>
        <v>0</v>
      </c>
      <c r="BG288" s="231">
        <f>IF(N288="zákl. přenesená",J288,0)</f>
        <v>0</v>
      </c>
      <c r="BH288" s="231">
        <f>IF(N288="sníž. přenesená",J288,0)</f>
        <v>0</v>
      </c>
      <c r="BI288" s="231">
        <f>IF(N288="nulová",J288,0)</f>
        <v>0</v>
      </c>
      <c r="BJ288" s="18" t="s">
        <v>88</v>
      </c>
      <c r="BK288" s="231">
        <f>ROUND(I288*H288,2)</f>
        <v>0</v>
      </c>
      <c r="BL288" s="18" t="s">
        <v>303</v>
      </c>
      <c r="BM288" s="230" t="s">
        <v>1890</v>
      </c>
    </row>
    <row r="289" s="2" customFormat="1" ht="24.15" customHeight="1">
      <c r="A289" s="39"/>
      <c r="B289" s="40"/>
      <c r="C289" s="219" t="s">
        <v>1118</v>
      </c>
      <c r="D289" s="219" t="s">
        <v>164</v>
      </c>
      <c r="E289" s="220" t="s">
        <v>1127</v>
      </c>
      <c r="F289" s="221" t="s">
        <v>1128</v>
      </c>
      <c r="G289" s="222" t="s">
        <v>441</v>
      </c>
      <c r="H289" s="223">
        <v>4.7000000000000002</v>
      </c>
      <c r="I289" s="224"/>
      <c r="J289" s="225">
        <f>ROUND(I289*H289,2)</f>
        <v>0</v>
      </c>
      <c r="K289" s="221" t="s">
        <v>168</v>
      </c>
      <c r="L289" s="45"/>
      <c r="M289" s="226" t="s">
        <v>1</v>
      </c>
      <c r="N289" s="227" t="s">
        <v>45</v>
      </c>
      <c r="O289" s="92"/>
      <c r="P289" s="228">
        <f>O289*H289</f>
        <v>0</v>
      </c>
      <c r="Q289" s="228">
        <v>0.00142</v>
      </c>
      <c r="R289" s="228">
        <f>Q289*H289</f>
        <v>0.0066740000000000002</v>
      </c>
      <c r="S289" s="228">
        <v>0</v>
      </c>
      <c r="T289" s="229">
        <f>S289*H289</f>
        <v>0</v>
      </c>
      <c r="U289" s="39"/>
      <c r="V289" s="39"/>
      <c r="W289" s="39"/>
      <c r="X289" s="39"/>
      <c r="Y289" s="39"/>
      <c r="Z289" s="39"/>
      <c r="AA289" s="39"/>
      <c r="AB289" s="39"/>
      <c r="AC289" s="39"/>
      <c r="AD289" s="39"/>
      <c r="AE289" s="39"/>
      <c r="AR289" s="230" t="s">
        <v>303</v>
      </c>
      <c r="AT289" s="230" t="s">
        <v>164</v>
      </c>
      <c r="AU289" s="230" t="s">
        <v>90</v>
      </c>
      <c r="AY289" s="18" t="s">
        <v>161</v>
      </c>
      <c r="BE289" s="231">
        <f>IF(N289="základní",J289,0)</f>
        <v>0</v>
      </c>
      <c r="BF289" s="231">
        <f>IF(N289="snížená",J289,0)</f>
        <v>0</v>
      </c>
      <c r="BG289" s="231">
        <f>IF(N289="zákl. přenesená",J289,0)</f>
        <v>0</v>
      </c>
      <c r="BH289" s="231">
        <f>IF(N289="sníž. přenesená",J289,0)</f>
        <v>0</v>
      </c>
      <c r="BI289" s="231">
        <f>IF(N289="nulová",J289,0)</f>
        <v>0</v>
      </c>
      <c r="BJ289" s="18" t="s">
        <v>88</v>
      </c>
      <c r="BK289" s="231">
        <f>ROUND(I289*H289,2)</f>
        <v>0</v>
      </c>
      <c r="BL289" s="18" t="s">
        <v>303</v>
      </c>
      <c r="BM289" s="230" t="s">
        <v>1891</v>
      </c>
    </row>
    <row r="290" s="13" customFormat="1">
      <c r="A290" s="13"/>
      <c r="B290" s="241"/>
      <c r="C290" s="242"/>
      <c r="D290" s="232" t="s">
        <v>250</v>
      </c>
      <c r="E290" s="243" t="s">
        <v>1</v>
      </c>
      <c r="F290" s="244" t="s">
        <v>1892</v>
      </c>
      <c r="G290" s="242"/>
      <c r="H290" s="245">
        <v>4.7000000000000002</v>
      </c>
      <c r="I290" s="246"/>
      <c r="J290" s="242"/>
      <c r="K290" s="242"/>
      <c r="L290" s="247"/>
      <c r="M290" s="248"/>
      <c r="N290" s="249"/>
      <c r="O290" s="249"/>
      <c r="P290" s="249"/>
      <c r="Q290" s="249"/>
      <c r="R290" s="249"/>
      <c r="S290" s="249"/>
      <c r="T290" s="250"/>
      <c r="U290" s="13"/>
      <c r="V290" s="13"/>
      <c r="W290" s="13"/>
      <c r="X290" s="13"/>
      <c r="Y290" s="13"/>
      <c r="Z290" s="13"/>
      <c r="AA290" s="13"/>
      <c r="AB290" s="13"/>
      <c r="AC290" s="13"/>
      <c r="AD290" s="13"/>
      <c r="AE290" s="13"/>
      <c r="AT290" s="251" t="s">
        <v>250</v>
      </c>
      <c r="AU290" s="251" t="s">
        <v>90</v>
      </c>
      <c r="AV290" s="13" t="s">
        <v>90</v>
      </c>
      <c r="AW290" s="13" t="s">
        <v>36</v>
      </c>
      <c r="AX290" s="13" t="s">
        <v>80</v>
      </c>
      <c r="AY290" s="251" t="s">
        <v>161</v>
      </c>
    </row>
    <row r="291" s="14" customFormat="1">
      <c r="A291" s="14"/>
      <c r="B291" s="252"/>
      <c r="C291" s="253"/>
      <c r="D291" s="232" t="s">
        <v>250</v>
      </c>
      <c r="E291" s="254" t="s">
        <v>1</v>
      </c>
      <c r="F291" s="255" t="s">
        <v>253</v>
      </c>
      <c r="G291" s="253"/>
      <c r="H291" s="256">
        <v>4.7000000000000002</v>
      </c>
      <c r="I291" s="257"/>
      <c r="J291" s="253"/>
      <c r="K291" s="253"/>
      <c r="L291" s="258"/>
      <c r="M291" s="259"/>
      <c r="N291" s="260"/>
      <c r="O291" s="260"/>
      <c r="P291" s="260"/>
      <c r="Q291" s="260"/>
      <c r="R291" s="260"/>
      <c r="S291" s="260"/>
      <c r="T291" s="261"/>
      <c r="U291" s="14"/>
      <c r="V291" s="14"/>
      <c r="W291" s="14"/>
      <c r="X291" s="14"/>
      <c r="Y291" s="14"/>
      <c r="Z291" s="14"/>
      <c r="AA291" s="14"/>
      <c r="AB291" s="14"/>
      <c r="AC291" s="14"/>
      <c r="AD291" s="14"/>
      <c r="AE291" s="14"/>
      <c r="AT291" s="262" t="s">
        <v>250</v>
      </c>
      <c r="AU291" s="262" t="s">
        <v>90</v>
      </c>
      <c r="AV291" s="14" t="s">
        <v>184</v>
      </c>
      <c r="AW291" s="14" t="s">
        <v>36</v>
      </c>
      <c r="AX291" s="14" t="s">
        <v>88</v>
      </c>
      <c r="AY291" s="262" t="s">
        <v>161</v>
      </c>
    </row>
    <row r="292" s="2" customFormat="1" ht="16.5" customHeight="1">
      <c r="A292" s="39"/>
      <c r="B292" s="40"/>
      <c r="C292" s="219" t="s">
        <v>1122</v>
      </c>
      <c r="D292" s="219" t="s">
        <v>164</v>
      </c>
      <c r="E292" s="220" t="s">
        <v>1131</v>
      </c>
      <c r="F292" s="221" t="s">
        <v>1132</v>
      </c>
      <c r="G292" s="222" t="s">
        <v>248</v>
      </c>
      <c r="H292" s="223">
        <v>9.4939999999999998</v>
      </c>
      <c r="I292" s="224"/>
      <c r="J292" s="225">
        <f>ROUND(I292*H292,2)</f>
        <v>0</v>
      </c>
      <c r="K292" s="221" t="s">
        <v>168</v>
      </c>
      <c r="L292" s="45"/>
      <c r="M292" s="226" t="s">
        <v>1</v>
      </c>
      <c r="N292" s="227" t="s">
        <v>45</v>
      </c>
      <c r="O292" s="92"/>
      <c r="P292" s="228">
        <f>O292*H292</f>
        <v>0</v>
      </c>
      <c r="Q292" s="228">
        <v>0.0044999999999999997</v>
      </c>
      <c r="R292" s="228">
        <f>Q292*H292</f>
        <v>0.042722999999999997</v>
      </c>
      <c r="S292" s="228">
        <v>0</v>
      </c>
      <c r="T292" s="229">
        <f>S292*H292</f>
        <v>0</v>
      </c>
      <c r="U292" s="39"/>
      <c r="V292" s="39"/>
      <c r="W292" s="39"/>
      <c r="X292" s="39"/>
      <c r="Y292" s="39"/>
      <c r="Z292" s="39"/>
      <c r="AA292" s="39"/>
      <c r="AB292" s="39"/>
      <c r="AC292" s="39"/>
      <c r="AD292" s="39"/>
      <c r="AE292" s="39"/>
      <c r="AR292" s="230" t="s">
        <v>303</v>
      </c>
      <c r="AT292" s="230" t="s">
        <v>164</v>
      </c>
      <c r="AU292" s="230" t="s">
        <v>90</v>
      </c>
      <c r="AY292" s="18" t="s">
        <v>161</v>
      </c>
      <c r="BE292" s="231">
        <f>IF(N292="základní",J292,0)</f>
        <v>0</v>
      </c>
      <c r="BF292" s="231">
        <f>IF(N292="snížená",J292,0)</f>
        <v>0</v>
      </c>
      <c r="BG292" s="231">
        <f>IF(N292="zákl. přenesená",J292,0)</f>
        <v>0</v>
      </c>
      <c r="BH292" s="231">
        <f>IF(N292="sníž. přenesená",J292,0)</f>
        <v>0</v>
      </c>
      <c r="BI292" s="231">
        <f>IF(N292="nulová",J292,0)</f>
        <v>0</v>
      </c>
      <c r="BJ292" s="18" t="s">
        <v>88</v>
      </c>
      <c r="BK292" s="231">
        <f>ROUND(I292*H292,2)</f>
        <v>0</v>
      </c>
      <c r="BL292" s="18" t="s">
        <v>303</v>
      </c>
      <c r="BM292" s="230" t="s">
        <v>1893</v>
      </c>
    </row>
    <row r="293" s="2" customFormat="1" ht="24.15" customHeight="1">
      <c r="A293" s="39"/>
      <c r="B293" s="40"/>
      <c r="C293" s="219" t="s">
        <v>1126</v>
      </c>
      <c r="D293" s="219" t="s">
        <v>164</v>
      </c>
      <c r="E293" s="220" t="s">
        <v>1135</v>
      </c>
      <c r="F293" s="221" t="s">
        <v>1136</v>
      </c>
      <c r="G293" s="222" t="s">
        <v>248</v>
      </c>
      <c r="H293" s="223">
        <v>66.457999999999998</v>
      </c>
      <c r="I293" s="224"/>
      <c r="J293" s="225">
        <f>ROUND(I293*H293,2)</f>
        <v>0</v>
      </c>
      <c r="K293" s="221" t="s">
        <v>168</v>
      </c>
      <c r="L293" s="45"/>
      <c r="M293" s="226" t="s">
        <v>1</v>
      </c>
      <c r="N293" s="227" t="s">
        <v>45</v>
      </c>
      <c r="O293" s="92"/>
      <c r="P293" s="228">
        <f>O293*H293</f>
        <v>0</v>
      </c>
      <c r="Q293" s="228">
        <v>0.0014499999999999999</v>
      </c>
      <c r="R293" s="228">
        <f>Q293*H293</f>
        <v>0.096364099999999994</v>
      </c>
      <c r="S293" s="228">
        <v>0</v>
      </c>
      <c r="T293" s="229">
        <f>S293*H293</f>
        <v>0</v>
      </c>
      <c r="U293" s="39"/>
      <c r="V293" s="39"/>
      <c r="W293" s="39"/>
      <c r="X293" s="39"/>
      <c r="Y293" s="39"/>
      <c r="Z293" s="39"/>
      <c r="AA293" s="39"/>
      <c r="AB293" s="39"/>
      <c r="AC293" s="39"/>
      <c r="AD293" s="39"/>
      <c r="AE293" s="39"/>
      <c r="AR293" s="230" t="s">
        <v>303</v>
      </c>
      <c r="AT293" s="230" t="s">
        <v>164</v>
      </c>
      <c r="AU293" s="230" t="s">
        <v>90</v>
      </c>
      <c r="AY293" s="18" t="s">
        <v>161</v>
      </c>
      <c r="BE293" s="231">
        <f>IF(N293="základní",J293,0)</f>
        <v>0</v>
      </c>
      <c r="BF293" s="231">
        <f>IF(N293="snížená",J293,0)</f>
        <v>0</v>
      </c>
      <c r="BG293" s="231">
        <f>IF(N293="zákl. přenesená",J293,0)</f>
        <v>0</v>
      </c>
      <c r="BH293" s="231">
        <f>IF(N293="sníž. přenesená",J293,0)</f>
        <v>0</v>
      </c>
      <c r="BI293" s="231">
        <f>IF(N293="nulová",J293,0)</f>
        <v>0</v>
      </c>
      <c r="BJ293" s="18" t="s">
        <v>88</v>
      </c>
      <c r="BK293" s="231">
        <f>ROUND(I293*H293,2)</f>
        <v>0</v>
      </c>
      <c r="BL293" s="18" t="s">
        <v>303</v>
      </c>
      <c r="BM293" s="230" t="s">
        <v>1894</v>
      </c>
    </row>
    <row r="294" s="2" customFormat="1">
      <c r="A294" s="39"/>
      <c r="B294" s="40"/>
      <c r="C294" s="41"/>
      <c r="D294" s="232" t="s">
        <v>171</v>
      </c>
      <c r="E294" s="41"/>
      <c r="F294" s="233" t="s">
        <v>1138</v>
      </c>
      <c r="G294" s="41"/>
      <c r="H294" s="41"/>
      <c r="I294" s="234"/>
      <c r="J294" s="41"/>
      <c r="K294" s="41"/>
      <c r="L294" s="45"/>
      <c r="M294" s="235"/>
      <c r="N294" s="236"/>
      <c r="O294" s="92"/>
      <c r="P294" s="92"/>
      <c r="Q294" s="92"/>
      <c r="R294" s="92"/>
      <c r="S294" s="92"/>
      <c r="T294" s="93"/>
      <c r="U294" s="39"/>
      <c r="V294" s="39"/>
      <c r="W294" s="39"/>
      <c r="X294" s="39"/>
      <c r="Y294" s="39"/>
      <c r="Z294" s="39"/>
      <c r="AA294" s="39"/>
      <c r="AB294" s="39"/>
      <c r="AC294" s="39"/>
      <c r="AD294" s="39"/>
      <c r="AE294" s="39"/>
      <c r="AT294" s="18" t="s">
        <v>171</v>
      </c>
      <c r="AU294" s="18" t="s">
        <v>90</v>
      </c>
    </row>
    <row r="295" s="13" customFormat="1">
      <c r="A295" s="13"/>
      <c r="B295" s="241"/>
      <c r="C295" s="242"/>
      <c r="D295" s="232" t="s">
        <v>250</v>
      </c>
      <c r="E295" s="242"/>
      <c r="F295" s="244" t="s">
        <v>1895</v>
      </c>
      <c r="G295" s="242"/>
      <c r="H295" s="245">
        <v>66.457999999999998</v>
      </c>
      <c r="I295" s="246"/>
      <c r="J295" s="242"/>
      <c r="K295" s="242"/>
      <c r="L295" s="247"/>
      <c r="M295" s="248"/>
      <c r="N295" s="249"/>
      <c r="O295" s="249"/>
      <c r="P295" s="249"/>
      <c r="Q295" s="249"/>
      <c r="R295" s="249"/>
      <c r="S295" s="249"/>
      <c r="T295" s="250"/>
      <c r="U295" s="13"/>
      <c r="V295" s="13"/>
      <c r="W295" s="13"/>
      <c r="X295" s="13"/>
      <c r="Y295" s="13"/>
      <c r="Z295" s="13"/>
      <c r="AA295" s="13"/>
      <c r="AB295" s="13"/>
      <c r="AC295" s="13"/>
      <c r="AD295" s="13"/>
      <c r="AE295" s="13"/>
      <c r="AT295" s="251" t="s">
        <v>250</v>
      </c>
      <c r="AU295" s="251" t="s">
        <v>90</v>
      </c>
      <c r="AV295" s="13" t="s">
        <v>90</v>
      </c>
      <c r="AW295" s="13" t="s">
        <v>4</v>
      </c>
      <c r="AX295" s="13" t="s">
        <v>88</v>
      </c>
      <c r="AY295" s="251" t="s">
        <v>161</v>
      </c>
    </row>
    <row r="296" s="2" customFormat="1" ht="24.15" customHeight="1">
      <c r="A296" s="39"/>
      <c r="B296" s="40"/>
      <c r="C296" s="219" t="s">
        <v>1130</v>
      </c>
      <c r="D296" s="219" t="s">
        <v>164</v>
      </c>
      <c r="E296" s="220" t="s">
        <v>1141</v>
      </c>
      <c r="F296" s="221" t="s">
        <v>1142</v>
      </c>
      <c r="G296" s="222" t="s">
        <v>248</v>
      </c>
      <c r="H296" s="223">
        <v>5.2519999999999998</v>
      </c>
      <c r="I296" s="224"/>
      <c r="J296" s="225">
        <f>ROUND(I296*H296,2)</f>
        <v>0</v>
      </c>
      <c r="K296" s="221" t="s">
        <v>168</v>
      </c>
      <c r="L296" s="45"/>
      <c r="M296" s="226" t="s">
        <v>1</v>
      </c>
      <c r="N296" s="227" t="s">
        <v>45</v>
      </c>
      <c r="O296" s="92"/>
      <c r="P296" s="228">
        <f>O296*H296</f>
        <v>0</v>
      </c>
      <c r="Q296" s="228">
        <v>0</v>
      </c>
      <c r="R296" s="228">
        <f>Q296*H296</f>
        <v>0</v>
      </c>
      <c r="S296" s="228">
        <v>0.081500000000000003</v>
      </c>
      <c r="T296" s="229">
        <f>S296*H296</f>
        <v>0.42803799999999997</v>
      </c>
      <c r="U296" s="39"/>
      <c r="V296" s="39"/>
      <c r="W296" s="39"/>
      <c r="X296" s="39"/>
      <c r="Y296" s="39"/>
      <c r="Z296" s="39"/>
      <c r="AA296" s="39"/>
      <c r="AB296" s="39"/>
      <c r="AC296" s="39"/>
      <c r="AD296" s="39"/>
      <c r="AE296" s="39"/>
      <c r="AR296" s="230" t="s">
        <v>303</v>
      </c>
      <c r="AT296" s="230" t="s">
        <v>164</v>
      </c>
      <c r="AU296" s="230" t="s">
        <v>90</v>
      </c>
      <c r="AY296" s="18" t="s">
        <v>161</v>
      </c>
      <c r="BE296" s="231">
        <f>IF(N296="základní",J296,0)</f>
        <v>0</v>
      </c>
      <c r="BF296" s="231">
        <f>IF(N296="snížená",J296,0)</f>
        <v>0</v>
      </c>
      <c r="BG296" s="231">
        <f>IF(N296="zákl. přenesená",J296,0)</f>
        <v>0</v>
      </c>
      <c r="BH296" s="231">
        <f>IF(N296="sníž. přenesená",J296,0)</f>
        <v>0</v>
      </c>
      <c r="BI296" s="231">
        <f>IF(N296="nulová",J296,0)</f>
        <v>0</v>
      </c>
      <c r="BJ296" s="18" t="s">
        <v>88</v>
      </c>
      <c r="BK296" s="231">
        <f>ROUND(I296*H296,2)</f>
        <v>0</v>
      </c>
      <c r="BL296" s="18" t="s">
        <v>303</v>
      </c>
      <c r="BM296" s="230" t="s">
        <v>1896</v>
      </c>
    </row>
    <row r="297" s="2" customFormat="1" ht="33" customHeight="1">
      <c r="A297" s="39"/>
      <c r="B297" s="40"/>
      <c r="C297" s="219" t="s">
        <v>1134</v>
      </c>
      <c r="D297" s="219" t="s">
        <v>164</v>
      </c>
      <c r="E297" s="220" t="s">
        <v>1146</v>
      </c>
      <c r="F297" s="221" t="s">
        <v>1147</v>
      </c>
      <c r="G297" s="222" t="s">
        <v>248</v>
      </c>
      <c r="H297" s="223">
        <v>9.4939999999999998</v>
      </c>
      <c r="I297" s="224"/>
      <c r="J297" s="225">
        <f>ROUND(I297*H297,2)</f>
        <v>0</v>
      </c>
      <c r="K297" s="221" t="s">
        <v>168</v>
      </c>
      <c r="L297" s="45"/>
      <c r="M297" s="226" t="s">
        <v>1</v>
      </c>
      <c r="N297" s="227" t="s">
        <v>45</v>
      </c>
      <c r="O297" s="92"/>
      <c r="P297" s="228">
        <f>O297*H297</f>
        <v>0</v>
      </c>
      <c r="Q297" s="228">
        <v>0.0053800000000000002</v>
      </c>
      <c r="R297" s="228">
        <f>Q297*H297</f>
        <v>0.05107772</v>
      </c>
      <c r="S297" s="228">
        <v>0</v>
      </c>
      <c r="T297" s="229">
        <f>S297*H297</f>
        <v>0</v>
      </c>
      <c r="U297" s="39"/>
      <c r="V297" s="39"/>
      <c r="W297" s="39"/>
      <c r="X297" s="39"/>
      <c r="Y297" s="39"/>
      <c r="Z297" s="39"/>
      <c r="AA297" s="39"/>
      <c r="AB297" s="39"/>
      <c r="AC297" s="39"/>
      <c r="AD297" s="39"/>
      <c r="AE297" s="39"/>
      <c r="AR297" s="230" t="s">
        <v>303</v>
      </c>
      <c r="AT297" s="230" t="s">
        <v>164</v>
      </c>
      <c r="AU297" s="230" t="s">
        <v>90</v>
      </c>
      <c r="AY297" s="18" t="s">
        <v>161</v>
      </c>
      <c r="BE297" s="231">
        <f>IF(N297="základní",J297,0)</f>
        <v>0</v>
      </c>
      <c r="BF297" s="231">
        <f>IF(N297="snížená",J297,0)</f>
        <v>0</v>
      </c>
      <c r="BG297" s="231">
        <f>IF(N297="zákl. přenesená",J297,0)</f>
        <v>0</v>
      </c>
      <c r="BH297" s="231">
        <f>IF(N297="sníž. přenesená",J297,0)</f>
        <v>0</v>
      </c>
      <c r="BI297" s="231">
        <f>IF(N297="nulová",J297,0)</f>
        <v>0</v>
      </c>
      <c r="BJ297" s="18" t="s">
        <v>88</v>
      </c>
      <c r="BK297" s="231">
        <f>ROUND(I297*H297,2)</f>
        <v>0</v>
      </c>
      <c r="BL297" s="18" t="s">
        <v>303</v>
      </c>
      <c r="BM297" s="230" t="s">
        <v>1897</v>
      </c>
    </row>
    <row r="298" s="2" customFormat="1" ht="24.15" customHeight="1">
      <c r="A298" s="39"/>
      <c r="B298" s="40"/>
      <c r="C298" s="263" t="s">
        <v>1140</v>
      </c>
      <c r="D298" s="263" t="s">
        <v>261</v>
      </c>
      <c r="E298" s="264" t="s">
        <v>1150</v>
      </c>
      <c r="F298" s="265" t="s">
        <v>1151</v>
      </c>
      <c r="G298" s="266" t="s">
        <v>248</v>
      </c>
      <c r="H298" s="267">
        <v>10.917999999999999</v>
      </c>
      <c r="I298" s="268"/>
      <c r="J298" s="269">
        <f>ROUND(I298*H298,2)</f>
        <v>0</v>
      </c>
      <c r="K298" s="265" t="s">
        <v>168</v>
      </c>
      <c r="L298" s="270"/>
      <c r="M298" s="271" t="s">
        <v>1</v>
      </c>
      <c r="N298" s="272" t="s">
        <v>45</v>
      </c>
      <c r="O298" s="92"/>
      <c r="P298" s="228">
        <f>O298*H298</f>
        <v>0</v>
      </c>
      <c r="Q298" s="228">
        <v>0.016</v>
      </c>
      <c r="R298" s="228">
        <f>Q298*H298</f>
        <v>0.17468799999999998</v>
      </c>
      <c r="S298" s="228">
        <v>0</v>
      </c>
      <c r="T298" s="229">
        <f>S298*H298</f>
        <v>0</v>
      </c>
      <c r="U298" s="39"/>
      <c r="V298" s="39"/>
      <c r="W298" s="39"/>
      <c r="X298" s="39"/>
      <c r="Y298" s="39"/>
      <c r="Z298" s="39"/>
      <c r="AA298" s="39"/>
      <c r="AB298" s="39"/>
      <c r="AC298" s="39"/>
      <c r="AD298" s="39"/>
      <c r="AE298" s="39"/>
      <c r="AR298" s="230" t="s">
        <v>309</v>
      </c>
      <c r="AT298" s="230" t="s">
        <v>261</v>
      </c>
      <c r="AU298" s="230" t="s">
        <v>90</v>
      </c>
      <c r="AY298" s="18" t="s">
        <v>161</v>
      </c>
      <c r="BE298" s="231">
        <f>IF(N298="základní",J298,0)</f>
        <v>0</v>
      </c>
      <c r="BF298" s="231">
        <f>IF(N298="snížená",J298,0)</f>
        <v>0</v>
      </c>
      <c r="BG298" s="231">
        <f>IF(N298="zákl. přenesená",J298,0)</f>
        <v>0</v>
      </c>
      <c r="BH298" s="231">
        <f>IF(N298="sníž. přenesená",J298,0)</f>
        <v>0</v>
      </c>
      <c r="BI298" s="231">
        <f>IF(N298="nulová",J298,0)</f>
        <v>0</v>
      </c>
      <c r="BJ298" s="18" t="s">
        <v>88</v>
      </c>
      <c r="BK298" s="231">
        <f>ROUND(I298*H298,2)</f>
        <v>0</v>
      </c>
      <c r="BL298" s="18" t="s">
        <v>303</v>
      </c>
      <c r="BM298" s="230" t="s">
        <v>1898</v>
      </c>
    </row>
    <row r="299" s="13" customFormat="1">
      <c r="A299" s="13"/>
      <c r="B299" s="241"/>
      <c r="C299" s="242"/>
      <c r="D299" s="232" t="s">
        <v>250</v>
      </c>
      <c r="E299" s="242"/>
      <c r="F299" s="244" t="s">
        <v>1899</v>
      </c>
      <c r="G299" s="242"/>
      <c r="H299" s="245">
        <v>10.917999999999999</v>
      </c>
      <c r="I299" s="246"/>
      <c r="J299" s="242"/>
      <c r="K299" s="242"/>
      <c r="L299" s="247"/>
      <c r="M299" s="248"/>
      <c r="N299" s="249"/>
      <c r="O299" s="249"/>
      <c r="P299" s="249"/>
      <c r="Q299" s="249"/>
      <c r="R299" s="249"/>
      <c r="S299" s="249"/>
      <c r="T299" s="250"/>
      <c r="U299" s="13"/>
      <c r="V299" s="13"/>
      <c r="W299" s="13"/>
      <c r="X299" s="13"/>
      <c r="Y299" s="13"/>
      <c r="Z299" s="13"/>
      <c r="AA299" s="13"/>
      <c r="AB299" s="13"/>
      <c r="AC299" s="13"/>
      <c r="AD299" s="13"/>
      <c r="AE299" s="13"/>
      <c r="AT299" s="251" t="s">
        <v>250</v>
      </c>
      <c r="AU299" s="251" t="s">
        <v>90</v>
      </c>
      <c r="AV299" s="13" t="s">
        <v>90</v>
      </c>
      <c r="AW299" s="13" t="s">
        <v>4</v>
      </c>
      <c r="AX299" s="13" t="s">
        <v>88</v>
      </c>
      <c r="AY299" s="251" t="s">
        <v>161</v>
      </c>
    </row>
    <row r="300" s="2" customFormat="1" ht="33" customHeight="1">
      <c r="A300" s="39"/>
      <c r="B300" s="40"/>
      <c r="C300" s="219" t="s">
        <v>1145</v>
      </c>
      <c r="D300" s="219" t="s">
        <v>164</v>
      </c>
      <c r="E300" s="220" t="s">
        <v>1155</v>
      </c>
      <c r="F300" s="221" t="s">
        <v>1156</v>
      </c>
      <c r="G300" s="222" t="s">
        <v>248</v>
      </c>
      <c r="H300" s="223">
        <v>9.4939999999999998</v>
      </c>
      <c r="I300" s="224"/>
      <c r="J300" s="225">
        <f>ROUND(I300*H300,2)</f>
        <v>0</v>
      </c>
      <c r="K300" s="221" t="s">
        <v>168</v>
      </c>
      <c r="L300" s="45"/>
      <c r="M300" s="226" t="s">
        <v>1</v>
      </c>
      <c r="N300" s="227" t="s">
        <v>45</v>
      </c>
      <c r="O300" s="92"/>
      <c r="P300" s="228">
        <f>O300*H300</f>
        <v>0</v>
      </c>
      <c r="Q300" s="228">
        <v>0</v>
      </c>
      <c r="R300" s="228">
        <f>Q300*H300</f>
        <v>0</v>
      </c>
      <c r="S300" s="228">
        <v>0</v>
      </c>
      <c r="T300" s="229">
        <f>S300*H300</f>
        <v>0</v>
      </c>
      <c r="U300" s="39"/>
      <c r="V300" s="39"/>
      <c r="W300" s="39"/>
      <c r="X300" s="39"/>
      <c r="Y300" s="39"/>
      <c r="Z300" s="39"/>
      <c r="AA300" s="39"/>
      <c r="AB300" s="39"/>
      <c r="AC300" s="39"/>
      <c r="AD300" s="39"/>
      <c r="AE300" s="39"/>
      <c r="AR300" s="230" t="s">
        <v>303</v>
      </c>
      <c r="AT300" s="230" t="s">
        <v>164</v>
      </c>
      <c r="AU300" s="230" t="s">
        <v>90</v>
      </c>
      <c r="AY300" s="18" t="s">
        <v>161</v>
      </c>
      <c r="BE300" s="231">
        <f>IF(N300="základní",J300,0)</f>
        <v>0</v>
      </c>
      <c r="BF300" s="231">
        <f>IF(N300="snížená",J300,0)</f>
        <v>0</v>
      </c>
      <c r="BG300" s="231">
        <f>IF(N300="zákl. přenesená",J300,0)</f>
        <v>0</v>
      </c>
      <c r="BH300" s="231">
        <f>IF(N300="sníž. přenesená",J300,0)</f>
        <v>0</v>
      </c>
      <c r="BI300" s="231">
        <f>IF(N300="nulová",J300,0)</f>
        <v>0</v>
      </c>
      <c r="BJ300" s="18" t="s">
        <v>88</v>
      </c>
      <c r="BK300" s="231">
        <f>ROUND(I300*H300,2)</f>
        <v>0</v>
      </c>
      <c r="BL300" s="18" t="s">
        <v>303</v>
      </c>
      <c r="BM300" s="230" t="s">
        <v>1900</v>
      </c>
    </row>
    <row r="301" s="2" customFormat="1" ht="33" customHeight="1">
      <c r="A301" s="39"/>
      <c r="B301" s="40"/>
      <c r="C301" s="219" t="s">
        <v>1149</v>
      </c>
      <c r="D301" s="219" t="s">
        <v>164</v>
      </c>
      <c r="E301" s="220" t="s">
        <v>1159</v>
      </c>
      <c r="F301" s="221" t="s">
        <v>1160</v>
      </c>
      <c r="G301" s="222" t="s">
        <v>248</v>
      </c>
      <c r="H301" s="223">
        <v>9.4939999999999998</v>
      </c>
      <c r="I301" s="224"/>
      <c r="J301" s="225">
        <f>ROUND(I301*H301,2)</f>
        <v>0</v>
      </c>
      <c r="K301" s="221" t="s">
        <v>168</v>
      </c>
      <c r="L301" s="45"/>
      <c r="M301" s="226" t="s">
        <v>1</v>
      </c>
      <c r="N301" s="227" t="s">
        <v>45</v>
      </c>
      <c r="O301" s="92"/>
      <c r="P301" s="228">
        <f>O301*H301</f>
        <v>0</v>
      </c>
      <c r="Q301" s="228">
        <v>0</v>
      </c>
      <c r="R301" s="228">
        <f>Q301*H301</f>
        <v>0</v>
      </c>
      <c r="S301" s="228">
        <v>0</v>
      </c>
      <c r="T301" s="229">
        <f>S301*H301</f>
        <v>0</v>
      </c>
      <c r="U301" s="39"/>
      <c r="V301" s="39"/>
      <c r="W301" s="39"/>
      <c r="X301" s="39"/>
      <c r="Y301" s="39"/>
      <c r="Z301" s="39"/>
      <c r="AA301" s="39"/>
      <c r="AB301" s="39"/>
      <c r="AC301" s="39"/>
      <c r="AD301" s="39"/>
      <c r="AE301" s="39"/>
      <c r="AR301" s="230" t="s">
        <v>303</v>
      </c>
      <c r="AT301" s="230" t="s">
        <v>164</v>
      </c>
      <c r="AU301" s="230" t="s">
        <v>90</v>
      </c>
      <c r="AY301" s="18" t="s">
        <v>161</v>
      </c>
      <c r="BE301" s="231">
        <f>IF(N301="základní",J301,0)</f>
        <v>0</v>
      </c>
      <c r="BF301" s="231">
        <f>IF(N301="snížená",J301,0)</f>
        <v>0</v>
      </c>
      <c r="BG301" s="231">
        <f>IF(N301="zákl. přenesená",J301,0)</f>
        <v>0</v>
      </c>
      <c r="BH301" s="231">
        <f>IF(N301="sníž. přenesená",J301,0)</f>
        <v>0</v>
      </c>
      <c r="BI301" s="231">
        <f>IF(N301="nulová",J301,0)</f>
        <v>0</v>
      </c>
      <c r="BJ301" s="18" t="s">
        <v>88</v>
      </c>
      <c r="BK301" s="231">
        <f>ROUND(I301*H301,2)</f>
        <v>0</v>
      </c>
      <c r="BL301" s="18" t="s">
        <v>303</v>
      </c>
      <c r="BM301" s="230" t="s">
        <v>1901</v>
      </c>
    </row>
    <row r="302" s="2" customFormat="1" ht="24.15" customHeight="1">
      <c r="A302" s="39"/>
      <c r="B302" s="40"/>
      <c r="C302" s="219" t="s">
        <v>1154</v>
      </c>
      <c r="D302" s="219" t="s">
        <v>164</v>
      </c>
      <c r="E302" s="220" t="s">
        <v>1163</v>
      </c>
      <c r="F302" s="221" t="s">
        <v>1164</v>
      </c>
      <c r="G302" s="222" t="s">
        <v>441</v>
      </c>
      <c r="H302" s="223">
        <v>12.119999999999999</v>
      </c>
      <c r="I302" s="224"/>
      <c r="J302" s="225">
        <f>ROUND(I302*H302,2)</f>
        <v>0</v>
      </c>
      <c r="K302" s="221" t="s">
        <v>168</v>
      </c>
      <c r="L302" s="45"/>
      <c r="M302" s="226" t="s">
        <v>1</v>
      </c>
      <c r="N302" s="227" t="s">
        <v>45</v>
      </c>
      <c r="O302" s="92"/>
      <c r="P302" s="228">
        <f>O302*H302</f>
        <v>0</v>
      </c>
      <c r="Q302" s="228">
        <v>0.00020000000000000001</v>
      </c>
      <c r="R302" s="228">
        <f>Q302*H302</f>
        <v>0.0024239999999999999</v>
      </c>
      <c r="S302" s="228">
        <v>0</v>
      </c>
      <c r="T302" s="229">
        <f>S302*H302</f>
        <v>0</v>
      </c>
      <c r="U302" s="39"/>
      <c r="V302" s="39"/>
      <c r="W302" s="39"/>
      <c r="X302" s="39"/>
      <c r="Y302" s="39"/>
      <c r="Z302" s="39"/>
      <c r="AA302" s="39"/>
      <c r="AB302" s="39"/>
      <c r="AC302" s="39"/>
      <c r="AD302" s="39"/>
      <c r="AE302" s="39"/>
      <c r="AR302" s="230" t="s">
        <v>303</v>
      </c>
      <c r="AT302" s="230" t="s">
        <v>164</v>
      </c>
      <c r="AU302" s="230" t="s">
        <v>90</v>
      </c>
      <c r="AY302" s="18" t="s">
        <v>161</v>
      </c>
      <c r="BE302" s="231">
        <f>IF(N302="základní",J302,0)</f>
        <v>0</v>
      </c>
      <c r="BF302" s="231">
        <f>IF(N302="snížená",J302,0)</f>
        <v>0</v>
      </c>
      <c r="BG302" s="231">
        <f>IF(N302="zákl. přenesená",J302,0)</f>
        <v>0</v>
      </c>
      <c r="BH302" s="231">
        <f>IF(N302="sníž. přenesená",J302,0)</f>
        <v>0</v>
      </c>
      <c r="BI302" s="231">
        <f>IF(N302="nulová",J302,0)</f>
        <v>0</v>
      </c>
      <c r="BJ302" s="18" t="s">
        <v>88</v>
      </c>
      <c r="BK302" s="231">
        <f>ROUND(I302*H302,2)</f>
        <v>0</v>
      </c>
      <c r="BL302" s="18" t="s">
        <v>303</v>
      </c>
      <c r="BM302" s="230" t="s">
        <v>1902</v>
      </c>
    </row>
    <row r="303" s="13" customFormat="1">
      <c r="A303" s="13"/>
      <c r="B303" s="241"/>
      <c r="C303" s="242"/>
      <c r="D303" s="232" t="s">
        <v>250</v>
      </c>
      <c r="E303" s="243" t="s">
        <v>1</v>
      </c>
      <c r="F303" s="244" t="s">
        <v>1903</v>
      </c>
      <c r="G303" s="242"/>
      <c r="H303" s="245">
        <v>12.119999999999999</v>
      </c>
      <c r="I303" s="246"/>
      <c r="J303" s="242"/>
      <c r="K303" s="242"/>
      <c r="L303" s="247"/>
      <c r="M303" s="248"/>
      <c r="N303" s="249"/>
      <c r="O303" s="249"/>
      <c r="P303" s="249"/>
      <c r="Q303" s="249"/>
      <c r="R303" s="249"/>
      <c r="S303" s="249"/>
      <c r="T303" s="250"/>
      <c r="U303" s="13"/>
      <c r="V303" s="13"/>
      <c r="W303" s="13"/>
      <c r="X303" s="13"/>
      <c r="Y303" s="13"/>
      <c r="Z303" s="13"/>
      <c r="AA303" s="13"/>
      <c r="AB303" s="13"/>
      <c r="AC303" s="13"/>
      <c r="AD303" s="13"/>
      <c r="AE303" s="13"/>
      <c r="AT303" s="251" t="s">
        <v>250</v>
      </c>
      <c r="AU303" s="251" t="s">
        <v>90</v>
      </c>
      <c r="AV303" s="13" t="s">
        <v>90</v>
      </c>
      <c r="AW303" s="13" t="s">
        <v>36</v>
      </c>
      <c r="AX303" s="13" t="s">
        <v>80</v>
      </c>
      <c r="AY303" s="251" t="s">
        <v>161</v>
      </c>
    </row>
    <row r="304" s="14" customFormat="1">
      <c r="A304" s="14"/>
      <c r="B304" s="252"/>
      <c r="C304" s="253"/>
      <c r="D304" s="232" t="s">
        <v>250</v>
      </c>
      <c r="E304" s="254" t="s">
        <v>1</v>
      </c>
      <c r="F304" s="255" t="s">
        <v>253</v>
      </c>
      <c r="G304" s="253"/>
      <c r="H304" s="256">
        <v>12.119999999999999</v>
      </c>
      <c r="I304" s="257"/>
      <c r="J304" s="253"/>
      <c r="K304" s="253"/>
      <c r="L304" s="258"/>
      <c r="M304" s="259"/>
      <c r="N304" s="260"/>
      <c r="O304" s="260"/>
      <c r="P304" s="260"/>
      <c r="Q304" s="260"/>
      <c r="R304" s="260"/>
      <c r="S304" s="260"/>
      <c r="T304" s="261"/>
      <c r="U304" s="14"/>
      <c r="V304" s="14"/>
      <c r="W304" s="14"/>
      <c r="X304" s="14"/>
      <c r="Y304" s="14"/>
      <c r="Z304" s="14"/>
      <c r="AA304" s="14"/>
      <c r="AB304" s="14"/>
      <c r="AC304" s="14"/>
      <c r="AD304" s="14"/>
      <c r="AE304" s="14"/>
      <c r="AT304" s="262" t="s">
        <v>250</v>
      </c>
      <c r="AU304" s="262" t="s">
        <v>90</v>
      </c>
      <c r="AV304" s="14" t="s">
        <v>184</v>
      </c>
      <c r="AW304" s="14" t="s">
        <v>36</v>
      </c>
      <c r="AX304" s="14" t="s">
        <v>88</v>
      </c>
      <c r="AY304" s="262" t="s">
        <v>161</v>
      </c>
    </row>
    <row r="305" s="2" customFormat="1" ht="16.5" customHeight="1">
      <c r="A305" s="39"/>
      <c r="B305" s="40"/>
      <c r="C305" s="263" t="s">
        <v>1158</v>
      </c>
      <c r="D305" s="263" t="s">
        <v>261</v>
      </c>
      <c r="E305" s="264" t="s">
        <v>1168</v>
      </c>
      <c r="F305" s="265" t="s">
        <v>1169</v>
      </c>
      <c r="G305" s="266" t="s">
        <v>441</v>
      </c>
      <c r="H305" s="267">
        <v>12.726000000000001</v>
      </c>
      <c r="I305" s="268"/>
      <c r="J305" s="269">
        <f>ROUND(I305*H305,2)</f>
        <v>0</v>
      </c>
      <c r="K305" s="265" t="s">
        <v>168</v>
      </c>
      <c r="L305" s="270"/>
      <c r="M305" s="271" t="s">
        <v>1</v>
      </c>
      <c r="N305" s="272" t="s">
        <v>45</v>
      </c>
      <c r="O305" s="92"/>
      <c r="P305" s="228">
        <f>O305*H305</f>
        <v>0</v>
      </c>
      <c r="Q305" s="228">
        <v>0.00032000000000000003</v>
      </c>
      <c r="R305" s="228">
        <f>Q305*H305</f>
        <v>0.0040723200000000008</v>
      </c>
      <c r="S305" s="228">
        <v>0</v>
      </c>
      <c r="T305" s="229">
        <f>S305*H305</f>
        <v>0</v>
      </c>
      <c r="U305" s="39"/>
      <c r="V305" s="39"/>
      <c r="W305" s="39"/>
      <c r="X305" s="39"/>
      <c r="Y305" s="39"/>
      <c r="Z305" s="39"/>
      <c r="AA305" s="39"/>
      <c r="AB305" s="39"/>
      <c r="AC305" s="39"/>
      <c r="AD305" s="39"/>
      <c r="AE305" s="39"/>
      <c r="AR305" s="230" t="s">
        <v>309</v>
      </c>
      <c r="AT305" s="230" t="s">
        <v>261</v>
      </c>
      <c r="AU305" s="230" t="s">
        <v>90</v>
      </c>
      <c r="AY305" s="18" t="s">
        <v>161</v>
      </c>
      <c r="BE305" s="231">
        <f>IF(N305="základní",J305,0)</f>
        <v>0</v>
      </c>
      <c r="BF305" s="231">
        <f>IF(N305="snížená",J305,0)</f>
        <v>0</v>
      </c>
      <c r="BG305" s="231">
        <f>IF(N305="zákl. přenesená",J305,0)</f>
        <v>0</v>
      </c>
      <c r="BH305" s="231">
        <f>IF(N305="sníž. přenesená",J305,0)</f>
        <v>0</v>
      </c>
      <c r="BI305" s="231">
        <f>IF(N305="nulová",J305,0)</f>
        <v>0</v>
      </c>
      <c r="BJ305" s="18" t="s">
        <v>88</v>
      </c>
      <c r="BK305" s="231">
        <f>ROUND(I305*H305,2)</f>
        <v>0</v>
      </c>
      <c r="BL305" s="18" t="s">
        <v>303</v>
      </c>
      <c r="BM305" s="230" t="s">
        <v>1904</v>
      </c>
    </row>
    <row r="306" s="13" customFormat="1">
      <c r="A306" s="13"/>
      <c r="B306" s="241"/>
      <c r="C306" s="242"/>
      <c r="D306" s="232" t="s">
        <v>250</v>
      </c>
      <c r="E306" s="242"/>
      <c r="F306" s="244" t="s">
        <v>1905</v>
      </c>
      <c r="G306" s="242"/>
      <c r="H306" s="245">
        <v>12.726000000000001</v>
      </c>
      <c r="I306" s="246"/>
      <c r="J306" s="242"/>
      <c r="K306" s="242"/>
      <c r="L306" s="247"/>
      <c r="M306" s="248"/>
      <c r="N306" s="249"/>
      <c r="O306" s="249"/>
      <c r="P306" s="249"/>
      <c r="Q306" s="249"/>
      <c r="R306" s="249"/>
      <c r="S306" s="249"/>
      <c r="T306" s="250"/>
      <c r="U306" s="13"/>
      <c r="V306" s="13"/>
      <c r="W306" s="13"/>
      <c r="X306" s="13"/>
      <c r="Y306" s="13"/>
      <c r="Z306" s="13"/>
      <c r="AA306" s="13"/>
      <c r="AB306" s="13"/>
      <c r="AC306" s="13"/>
      <c r="AD306" s="13"/>
      <c r="AE306" s="13"/>
      <c r="AT306" s="251" t="s">
        <v>250</v>
      </c>
      <c r="AU306" s="251" t="s">
        <v>90</v>
      </c>
      <c r="AV306" s="13" t="s">
        <v>90</v>
      </c>
      <c r="AW306" s="13" t="s">
        <v>4</v>
      </c>
      <c r="AX306" s="13" t="s">
        <v>88</v>
      </c>
      <c r="AY306" s="251" t="s">
        <v>161</v>
      </c>
    </row>
    <row r="307" s="2" customFormat="1" ht="24.15" customHeight="1">
      <c r="A307" s="39"/>
      <c r="B307" s="40"/>
      <c r="C307" s="219" t="s">
        <v>1162</v>
      </c>
      <c r="D307" s="219" t="s">
        <v>164</v>
      </c>
      <c r="E307" s="220" t="s">
        <v>1172</v>
      </c>
      <c r="F307" s="221" t="s">
        <v>1173</v>
      </c>
      <c r="G307" s="222" t="s">
        <v>441</v>
      </c>
      <c r="H307" s="223">
        <v>4.7000000000000002</v>
      </c>
      <c r="I307" s="224"/>
      <c r="J307" s="225">
        <f>ROUND(I307*H307,2)</f>
        <v>0</v>
      </c>
      <c r="K307" s="221" t="s">
        <v>168</v>
      </c>
      <c r="L307" s="45"/>
      <c r="M307" s="226" t="s">
        <v>1</v>
      </c>
      <c r="N307" s="227" t="s">
        <v>45</v>
      </c>
      <c r="O307" s="92"/>
      <c r="P307" s="228">
        <f>O307*H307</f>
        <v>0</v>
      </c>
      <c r="Q307" s="228">
        <v>0.00018000000000000001</v>
      </c>
      <c r="R307" s="228">
        <f>Q307*H307</f>
        <v>0.00084600000000000007</v>
      </c>
      <c r="S307" s="228">
        <v>0</v>
      </c>
      <c r="T307" s="229">
        <f>S307*H307</f>
        <v>0</v>
      </c>
      <c r="U307" s="39"/>
      <c r="V307" s="39"/>
      <c r="W307" s="39"/>
      <c r="X307" s="39"/>
      <c r="Y307" s="39"/>
      <c r="Z307" s="39"/>
      <c r="AA307" s="39"/>
      <c r="AB307" s="39"/>
      <c r="AC307" s="39"/>
      <c r="AD307" s="39"/>
      <c r="AE307" s="39"/>
      <c r="AR307" s="230" t="s">
        <v>303</v>
      </c>
      <c r="AT307" s="230" t="s">
        <v>164</v>
      </c>
      <c r="AU307" s="230" t="s">
        <v>90</v>
      </c>
      <c r="AY307" s="18" t="s">
        <v>161</v>
      </c>
      <c r="BE307" s="231">
        <f>IF(N307="základní",J307,0)</f>
        <v>0</v>
      </c>
      <c r="BF307" s="231">
        <f>IF(N307="snížená",J307,0)</f>
        <v>0</v>
      </c>
      <c r="BG307" s="231">
        <f>IF(N307="zákl. přenesená",J307,0)</f>
        <v>0</v>
      </c>
      <c r="BH307" s="231">
        <f>IF(N307="sníž. přenesená",J307,0)</f>
        <v>0</v>
      </c>
      <c r="BI307" s="231">
        <f>IF(N307="nulová",J307,0)</f>
        <v>0</v>
      </c>
      <c r="BJ307" s="18" t="s">
        <v>88</v>
      </c>
      <c r="BK307" s="231">
        <f>ROUND(I307*H307,2)</f>
        <v>0</v>
      </c>
      <c r="BL307" s="18" t="s">
        <v>303</v>
      </c>
      <c r="BM307" s="230" t="s">
        <v>1906</v>
      </c>
    </row>
    <row r="308" s="13" customFormat="1">
      <c r="A308" s="13"/>
      <c r="B308" s="241"/>
      <c r="C308" s="242"/>
      <c r="D308" s="232" t="s">
        <v>250</v>
      </c>
      <c r="E308" s="243" t="s">
        <v>1</v>
      </c>
      <c r="F308" s="244" t="s">
        <v>1892</v>
      </c>
      <c r="G308" s="242"/>
      <c r="H308" s="245">
        <v>4.7000000000000002</v>
      </c>
      <c r="I308" s="246"/>
      <c r="J308" s="242"/>
      <c r="K308" s="242"/>
      <c r="L308" s="247"/>
      <c r="M308" s="248"/>
      <c r="N308" s="249"/>
      <c r="O308" s="249"/>
      <c r="P308" s="249"/>
      <c r="Q308" s="249"/>
      <c r="R308" s="249"/>
      <c r="S308" s="249"/>
      <c r="T308" s="250"/>
      <c r="U308" s="13"/>
      <c r="V308" s="13"/>
      <c r="W308" s="13"/>
      <c r="X308" s="13"/>
      <c r="Y308" s="13"/>
      <c r="Z308" s="13"/>
      <c r="AA308" s="13"/>
      <c r="AB308" s="13"/>
      <c r="AC308" s="13"/>
      <c r="AD308" s="13"/>
      <c r="AE308" s="13"/>
      <c r="AT308" s="251" t="s">
        <v>250</v>
      </c>
      <c r="AU308" s="251" t="s">
        <v>90</v>
      </c>
      <c r="AV308" s="13" t="s">
        <v>90</v>
      </c>
      <c r="AW308" s="13" t="s">
        <v>36</v>
      </c>
      <c r="AX308" s="13" t="s">
        <v>80</v>
      </c>
      <c r="AY308" s="251" t="s">
        <v>161</v>
      </c>
    </row>
    <row r="309" s="14" customFormat="1">
      <c r="A309" s="14"/>
      <c r="B309" s="252"/>
      <c r="C309" s="253"/>
      <c r="D309" s="232" t="s">
        <v>250</v>
      </c>
      <c r="E309" s="254" t="s">
        <v>1</v>
      </c>
      <c r="F309" s="255" t="s">
        <v>253</v>
      </c>
      <c r="G309" s="253"/>
      <c r="H309" s="256">
        <v>4.7000000000000002</v>
      </c>
      <c r="I309" s="257"/>
      <c r="J309" s="253"/>
      <c r="K309" s="253"/>
      <c r="L309" s="258"/>
      <c r="M309" s="259"/>
      <c r="N309" s="260"/>
      <c r="O309" s="260"/>
      <c r="P309" s="260"/>
      <c r="Q309" s="260"/>
      <c r="R309" s="260"/>
      <c r="S309" s="260"/>
      <c r="T309" s="261"/>
      <c r="U309" s="14"/>
      <c r="V309" s="14"/>
      <c r="W309" s="14"/>
      <c r="X309" s="14"/>
      <c r="Y309" s="14"/>
      <c r="Z309" s="14"/>
      <c r="AA309" s="14"/>
      <c r="AB309" s="14"/>
      <c r="AC309" s="14"/>
      <c r="AD309" s="14"/>
      <c r="AE309" s="14"/>
      <c r="AT309" s="262" t="s">
        <v>250</v>
      </c>
      <c r="AU309" s="262" t="s">
        <v>90</v>
      </c>
      <c r="AV309" s="14" t="s">
        <v>184</v>
      </c>
      <c r="AW309" s="14" t="s">
        <v>36</v>
      </c>
      <c r="AX309" s="14" t="s">
        <v>88</v>
      </c>
      <c r="AY309" s="262" t="s">
        <v>161</v>
      </c>
    </row>
    <row r="310" s="2" customFormat="1" ht="16.5" customHeight="1">
      <c r="A310" s="39"/>
      <c r="B310" s="40"/>
      <c r="C310" s="263" t="s">
        <v>1167</v>
      </c>
      <c r="D310" s="263" t="s">
        <v>261</v>
      </c>
      <c r="E310" s="264" t="s">
        <v>1168</v>
      </c>
      <c r="F310" s="265" t="s">
        <v>1169</v>
      </c>
      <c r="G310" s="266" t="s">
        <v>441</v>
      </c>
      <c r="H310" s="267">
        <v>4.9349999999999996</v>
      </c>
      <c r="I310" s="268"/>
      <c r="J310" s="269">
        <f>ROUND(I310*H310,2)</f>
        <v>0</v>
      </c>
      <c r="K310" s="265" t="s">
        <v>168</v>
      </c>
      <c r="L310" s="270"/>
      <c r="M310" s="271" t="s">
        <v>1</v>
      </c>
      <c r="N310" s="272" t="s">
        <v>45</v>
      </c>
      <c r="O310" s="92"/>
      <c r="P310" s="228">
        <f>O310*H310</f>
        <v>0</v>
      </c>
      <c r="Q310" s="228">
        <v>0.00032000000000000003</v>
      </c>
      <c r="R310" s="228">
        <f>Q310*H310</f>
        <v>0.0015792</v>
      </c>
      <c r="S310" s="228">
        <v>0</v>
      </c>
      <c r="T310" s="229">
        <f>S310*H310</f>
        <v>0</v>
      </c>
      <c r="U310" s="39"/>
      <c r="V310" s="39"/>
      <c r="W310" s="39"/>
      <c r="X310" s="39"/>
      <c r="Y310" s="39"/>
      <c r="Z310" s="39"/>
      <c r="AA310" s="39"/>
      <c r="AB310" s="39"/>
      <c r="AC310" s="39"/>
      <c r="AD310" s="39"/>
      <c r="AE310" s="39"/>
      <c r="AR310" s="230" t="s">
        <v>309</v>
      </c>
      <c r="AT310" s="230" t="s">
        <v>261</v>
      </c>
      <c r="AU310" s="230" t="s">
        <v>90</v>
      </c>
      <c r="AY310" s="18" t="s">
        <v>161</v>
      </c>
      <c r="BE310" s="231">
        <f>IF(N310="základní",J310,0)</f>
        <v>0</v>
      </c>
      <c r="BF310" s="231">
        <f>IF(N310="snížená",J310,0)</f>
        <v>0</v>
      </c>
      <c r="BG310" s="231">
        <f>IF(N310="zákl. přenesená",J310,0)</f>
        <v>0</v>
      </c>
      <c r="BH310" s="231">
        <f>IF(N310="sníž. přenesená",J310,0)</f>
        <v>0</v>
      </c>
      <c r="BI310" s="231">
        <f>IF(N310="nulová",J310,0)</f>
        <v>0</v>
      </c>
      <c r="BJ310" s="18" t="s">
        <v>88</v>
      </c>
      <c r="BK310" s="231">
        <f>ROUND(I310*H310,2)</f>
        <v>0</v>
      </c>
      <c r="BL310" s="18" t="s">
        <v>303</v>
      </c>
      <c r="BM310" s="230" t="s">
        <v>1907</v>
      </c>
    </row>
    <row r="311" s="13" customFormat="1">
      <c r="A311" s="13"/>
      <c r="B311" s="241"/>
      <c r="C311" s="242"/>
      <c r="D311" s="232" t="s">
        <v>250</v>
      </c>
      <c r="E311" s="242"/>
      <c r="F311" s="244" t="s">
        <v>1908</v>
      </c>
      <c r="G311" s="242"/>
      <c r="H311" s="245">
        <v>4.9349999999999996</v>
      </c>
      <c r="I311" s="246"/>
      <c r="J311" s="242"/>
      <c r="K311" s="242"/>
      <c r="L311" s="247"/>
      <c r="M311" s="248"/>
      <c r="N311" s="249"/>
      <c r="O311" s="249"/>
      <c r="P311" s="249"/>
      <c r="Q311" s="249"/>
      <c r="R311" s="249"/>
      <c r="S311" s="249"/>
      <c r="T311" s="250"/>
      <c r="U311" s="13"/>
      <c r="V311" s="13"/>
      <c r="W311" s="13"/>
      <c r="X311" s="13"/>
      <c r="Y311" s="13"/>
      <c r="Z311" s="13"/>
      <c r="AA311" s="13"/>
      <c r="AB311" s="13"/>
      <c r="AC311" s="13"/>
      <c r="AD311" s="13"/>
      <c r="AE311" s="13"/>
      <c r="AT311" s="251" t="s">
        <v>250</v>
      </c>
      <c r="AU311" s="251" t="s">
        <v>90</v>
      </c>
      <c r="AV311" s="13" t="s">
        <v>90</v>
      </c>
      <c r="AW311" s="13" t="s">
        <v>4</v>
      </c>
      <c r="AX311" s="13" t="s">
        <v>88</v>
      </c>
      <c r="AY311" s="251" t="s">
        <v>161</v>
      </c>
    </row>
    <row r="312" s="2" customFormat="1" ht="24.15" customHeight="1">
      <c r="A312" s="39"/>
      <c r="B312" s="40"/>
      <c r="C312" s="219" t="s">
        <v>97</v>
      </c>
      <c r="D312" s="219" t="s">
        <v>164</v>
      </c>
      <c r="E312" s="220" t="s">
        <v>1178</v>
      </c>
      <c r="F312" s="221" t="s">
        <v>1179</v>
      </c>
      <c r="G312" s="222" t="s">
        <v>248</v>
      </c>
      <c r="H312" s="223">
        <v>9.4939999999999998</v>
      </c>
      <c r="I312" s="224"/>
      <c r="J312" s="225">
        <f>ROUND(I312*H312,2)</f>
        <v>0</v>
      </c>
      <c r="K312" s="221" t="s">
        <v>168</v>
      </c>
      <c r="L312" s="45"/>
      <c r="M312" s="226" t="s">
        <v>1</v>
      </c>
      <c r="N312" s="227" t="s">
        <v>45</v>
      </c>
      <c r="O312" s="92"/>
      <c r="P312" s="228">
        <f>O312*H312</f>
        <v>0</v>
      </c>
      <c r="Q312" s="228">
        <v>5.0000000000000002E-05</v>
      </c>
      <c r="R312" s="228">
        <f>Q312*H312</f>
        <v>0.00047469999999999999</v>
      </c>
      <c r="S312" s="228">
        <v>0</v>
      </c>
      <c r="T312" s="229">
        <f>S312*H312</f>
        <v>0</v>
      </c>
      <c r="U312" s="39"/>
      <c r="V312" s="39"/>
      <c r="W312" s="39"/>
      <c r="X312" s="39"/>
      <c r="Y312" s="39"/>
      <c r="Z312" s="39"/>
      <c r="AA312" s="39"/>
      <c r="AB312" s="39"/>
      <c r="AC312" s="39"/>
      <c r="AD312" s="39"/>
      <c r="AE312" s="39"/>
      <c r="AR312" s="230" t="s">
        <v>303</v>
      </c>
      <c r="AT312" s="230" t="s">
        <v>164</v>
      </c>
      <c r="AU312" s="230" t="s">
        <v>90</v>
      </c>
      <c r="AY312" s="18" t="s">
        <v>161</v>
      </c>
      <c r="BE312" s="231">
        <f>IF(N312="základní",J312,0)</f>
        <v>0</v>
      </c>
      <c r="BF312" s="231">
        <f>IF(N312="snížená",J312,0)</f>
        <v>0</v>
      </c>
      <c r="BG312" s="231">
        <f>IF(N312="zákl. přenesená",J312,0)</f>
        <v>0</v>
      </c>
      <c r="BH312" s="231">
        <f>IF(N312="sníž. přenesená",J312,0)</f>
        <v>0</v>
      </c>
      <c r="BI312" s="231">
        <f>IF(N312="nulová",J312,0)</f>
        <v>0</v>
      </c>
      <c r="BJ312" s="18" t="s">
        <v>88</v>
      </c>
      <c r="BK312" s="231">
        <f>ROUND(I312*H312,2)</f>
        <v>0</v>
      </c>
      <c r="BL312" s="18" t="s">
        <v>303</v>
      </c>
      <c r="BM312" s="230" t="s">
        <v>1909</v>
      </c>
    </row>
    <row r="313" s="2" customFormat="1" ht="24.15" customHeight="1">
      <c r="A313" s="39"/>
      <c r="B313" s="40"/>
      <c r="C313" s="219" t="s">
        <v>100</v>
      </c>
      <c r="D313" s="219" t="s">
        <v>164</v>
      </c>
      <c r="E313" s="220" t="s">
        <v>1181</v>
      </c>
      <c r="F313" s="221" t="s">
        <v>1182</v>
      </c>
      <c r="G313" s="222" t="s">
        <v>362</v>
      </c>
      <c r="H313" s="283"/>
      <c r="I313" s="224"/>
      <c r="J313" s="225">
        <f>ROUND(I313*H313,2)</f>
        <v>0</v>
      </c>
      <c r="K313" s="221" t="s">
        <v>168</v>
      </c>
      <c r="L313" s="45"/>
      <c r="M313" s="226" t="s">
        <v>1</v>
      </c>
      <c r="N313" s="227" t="s">
        <v>45</v>
      </c>
      <c r="O313" s="92"/>
      <c r="P313" s="228">
        <f>O313*H313</f>
        <v>0</v>
      </c>
      <c r="Q313" s="228">
        <v>0</v>
      </c>
      <c r="R313" s="228">
        <f>Q313*H313</f>
        <v>0</v>
      </c>
      <c r="S313" s="228">
        <v>0</v>
      </c>
      <c r="T313" s="229">
        <f>S313*H313</f>
        <v>0</v>
      </c>
      <c r="U313" s="39"/>
      <c r="V313" s="39"/>
      <c r="W313" s="39"/>
      <c r="X313" s="39"/>
      <c r="Y313" s="39"/>
      <c r="Z313" s="39"/>
      <c r="AA313" s="39"/>
      <c r="AB313" s="39"/>
      <c r="AC313" s="39"/>
      <c r="AD313" s="39"/>
      <c r="AE313" s="39"/>
      <c r="AR313" s="230" t="s">
        <v>303</v>
      </c>
      <c r="AT313" s="230" t="s">
        <v>164</v>
      </c>
      <c r="AU313" s="230" t="s">
        <v>90</v>
      </c>
      <c r="AY313" s="18" t="s">
        <v>161</v>
      </c>
      <c r="BE313" s="231">
        <f>IF(N313="základní",J313,0)</f>
        <v>0</v>
      </c>
      <c r="BF313" s="231">
        <f>IF(N313="snížená",J313,0)</f>
        <v>0</v>
      </c>
      <c r="BG313" s="231">
        <f>IF(N313="zákl. přenesená",J313,0)</f>
        <v>0</v>
      </c>
      <c r="BH313" s="231">
        <f>IF(N313="sníž. přenesená",J313,0)</f>
        <v>0</v>
      </c>
      <c r="BI313" s="231">
        <f>IF(N313="nulová",J313,0)</f>
        <v>0</v>
      </c>
      <c r="BJ313" s="18" t="s">
        <v>88</v>
      </c>
      <c r="BK313" s="231">
        <f>ROUND(I313*H313,2)</f>
        <v>0</v>
      </c>
      <c r="BL313" s="18" t="s">
        <v>303</v>
      </c>
      <c r="BM313" s="230" t="s">
        <v>1910</v>
      </c>
    </row>
    <row r="314" s="2" customFormat="1" ht="33" customHeight="1">
      <c r="A314" s="39"/>
      <c r="B314" s="40"/>
      <c r="C314" s="219" t="s">
        <v>103</v>
      </c>
      <c r="D314" s="219" t="s">
        <v>164</v>
      </c>
      <c r="E314" s="220" t="s">
        <v>1184</v>
      </c>
      <c r="F314" s="221" t="s">
        <v>1185</v>
      </c>
      <c r="G314" s="222" t="s">
        <v>362</v>
      </c>
      <c r="H314" s="283"/>
      <c r="I314" s="224"/>
      <c r="J314" s="225">
        <f>ROUND(I314*H314,2)</f>
        <v>0</v>
      </c>
      <c r="K314" s="221" t="s">
        <v>168</v>
      </c>
      <c r="L314" s="45"/>
      <c r="M314" s="226" t="s">
        <v>1</v>
      </c>
      <c r="N314" s="227" t="s">
        <v>45</v>
      </c>
      <c r="O314" s="92"/>
      <c r="P314" s="228">
        <f>O314*H314</f>
        <v>0</v>
      </c>
      <c r="Q314" s="228">
        <v>0</v>
      </c>
      <c r="R314" s="228">
        <f>Q314*H314</f>
        <v>0</v>
      </c>
      <c r="S314" s="228">
        <v>0</v>
      </c>
      <c r="T314" s="229">
        <f>S314*H314</f>
        <v>0</v>
      </c>
      <c r="U314" s="39"/>
      <c r="V314" s="39"/>
      <c r="W314" s="39"/>
      <c r="X314" s="39"/>
      <c r="Y314" s="39"/>
      <c r="Z314" s="39"/>
      <c r="AA314" s="39"/>
      <c r="AB314" s="39"/>
      <c r="AC314" s="39"/>
      <c r="AD314" s="39"/>
      <c r="AE314" s="39"/>
      <c r="AR314" s="230" t="s">
        <v>303</v>
      </c>
      <c r="AT314" s="230" t="s">
        <v>164</v>
      </c>
      <c r="AU314" s="230" t="s">
        <v>90</v>
      </c>
      <c r="AY314" s="18" t="s">
        <v>161</v>
      </c>
      <c r="BE314" s="231">
        <f>IF(N314="základní",J314,0)</f>
        <v>0</v>
      </c>
      <c r="BF314" s="231">
        <f>IF(N314="snížená",J314,0)</f>
        <v>0</v>
      </c>
      <c r="BG314" s="231">
        <f>IF(N314="zákl. přenesená",J314,0)</f>
        <v>0</v>
      </c>
      <c r="BH314" s="231">
        <f>IF(N314="sníž. přenesená",J314,0)</f>
        <v>0</v>
      </c>
      <c r="BI314" s="231">
        <f>IF(N314="nulová",J314,0)</f>
        <v>0</v>
      </c>
      <c r="BJ314" s="18" t="s">
        <v>88</v>
      </c>
      <c r="BK314" s="231">
        <f>ROUND(I314*H314,2)</f>
        <v>0</v>
      </c>
      <c r="BL314" s="18" t="s">
        <v>303</v>
      </c>
      <c r="BM314" s="230" t="s">
        <v>1911</v>
      </c>
    </row>
    <row r="315" s="13" customFormat="1">
      <c r="A315" s="13"/>
      <c r="B315" s="241"/>
      <c r="C315" s="242"/>
      <c r="D315" s="232" t="s">
        <v>250</v>
      </c>
      <c r="E315" s="242"/>
      <c r="F315" s="244" t="s">
        <v>1912</v>
      </c>
      <c r="G315" s="242"/>
      <c r="H315" s="245">
        <v>795.62400000000002</v>
      </c>
      <c r="I315" s="246"/>
      <c r="J315" s="242"/>
      <c r="K315" s="242"/>
      <c r="L315" s="247"/>
      <c r="M315" s="248"/>
      <c r="N315" s="249"/>
      <c r="O315" s="249"/>
      <c r="P315" s="249"/>
      <c r="Q315" s="249"/>
      <c r="R315" s="249"/>
      <c r="S315" s="249"/>
      <c r="T315" s="250"/>
      <c r="U315" s="13"/>
      <c r="V315" s="13"/>
      <c r="W315" s="13"/>
      <c r="X315" s="13"/>
      <c r="Y315" s="13"/>
      <c r="Z315" s="13"/>
      <c r="AA315" s="13"/>
      <c r="AB315" s="13"/>
      <c r="AC315" s="13"/>
      <c r="AD315" s="13"/>
      <c r="AE315" s="13"/>
      <c r="AT315" s="251" t="s">
        <v>250</v>
      </c>
      <c r="AU315" s="251" t="s">
        <v>90</v>
      </c>
      <c r="AV315" s="13" t="s">
        <v>90</v>
      </c>
      <c r="AW315" s="13" t="s">
        <v>4</v>
      </c>
      <c r="AX315" s="13" t="s">
        <v>88</v>
      </c>
      <c r="AY315" s="251" t="s">
        <v>161</v>
      </c>
    </row>
    <row r="316" s="12" customFormat="1" ht="22.8" customHeight="1">
      <c r="A316" s="12"/>
      <c r="B316" s="203"/>
      <c r="C316" s="204"/>
      <c r="D316" s="205" t="s">
        <v>79</v>
      </c>
      <c r="E316" s="217" t="s">
        <v>369</v>
      </c>
      <c r="F316" s="217" t="s">
        <v>370</v>
      </c>
      <c r="G316" s="204"/>
      <c r="H316" s="204"/>
      <c r="I316" s="207"/>
      <c r="J316" s="218">
        <f>BK316</f>
        <v>0</v>
      </c>
      <c r="K316" s="204"/>
      <c r="L316" s="209"/>
      <c r="M316" s="210"/>
      <c r="N316" s="211"/>
      <c r="O316" s="211"/>
      <c r="P316" s="212">
        <f>SUM(P317:P323)</f>
        <v>0</v>
      </c>
      <c r="Q316" s="211"/>
      <c r="R316" s="212">
        <f>SUM(R317:R323)</f>
        <v>0.0044169999999999999</v>
      </c>
      <c r="S316" s="211"/>
      <c r="T316" s="213">
        <f>SUM(T317:T323)</f>
        <v>0</v>
      </c>
      <c r="U316" s="12"/>
      <c r="V316" s="12"/>
      <c r="W316" s="12"/>
      <c r="X316" s="12"/>
      <c r="Y316" s="12"/>
      <c r="Z316" s="12"/>
      <c r="AA316" s="12"/>
      <c r="AB316" s="12"/>
      <c r="AC316" s="12"/>
      <c r="AD316" s="12"/>
      <c r="AE316" s="12"/>
      <c r="AR316" s="214" t="s">
        <v>90</v>
      </c>
      <c r="AT316" s="215" t="s">
        <v>79</v>
      </c>
      <c r="AU316" s="215" t="s">
        <v>88</v>
      </c>
      <c r="AY316" s="214" t="s">
        <v>161</v>
      </c>
      <c r="BK316" s="216">
        <f>SUM(BK317:BK323)</f>
        <v>0</v>
      </c>
    </row>
    <row r="317" s="2" customFormat="1" ht="24.15" customHeight="1">
      <c r="A317" s="39"/>
      <c r="B317" s="40"/>
      <c r="C317" s="219" t="s">
        <v>106</v>
      </c>
      <c r="D317" s="219" t="s">
        <v>164</v>
      </c>
      <c r="E317" s="220" t="s">
        <v>1189</v>
      </c>
      <c r="F317" s="221" t="s">
        <v>1190</v>
      </c>
      <c r="G317" s="222" t="s">
        <v>441</v>
      </c>
      <c r="H317" s="223">
        <v>44.170000000000002</v>
      </c>
      <c r="I317" s="224"/>
      <c r="J317" s="225">
        <f>ROUND(I317*H317,2)</f>
        <v>0</v>
      </c>
      <c r="K317" s="221" t="s">
        <v>168</v>
      </c>
      <c r="L317" s="45"/>
      <c r="M317" s="226" t="s">
        <v>1</v>
      </c>
      <c r="N317" s="227" t="s">
        <v>45</v>
      </c>
      <c r="O317" s="92"/>
      <c r="P317" s="228">
        <f>O317*H317</f>
        <v>0</v>
      </c>
      <c r="Q317" s="228">
        <v>0</v>
      </c>
      <c r="R317" s="228">
        <f>Q317*H317</f>
        <v>0</v>
      </c>
      <c r="S317" s="228">
        <v>0</v>
      </c>
      <c r="T317" s="229">
        <f>S317*H317</f>
        <v>0</v>
      </c>
      <c r="U317" s="39"/>
      <c r="V317" s="39"/>
      <c r="W317" s="39"/>
      <c r="X317" s="39"/>
      <c r="Y317" s="39"/>
      <c r="Z317" s="39"/>
      <c r="AA317" s="39"/>
      <c r="AB317" s="39"/>
      <c r="AC317" s="39"/>
      <c r="AD317" s="39"/>
      <c r="AE317" s="39"/>
      <c r="AR317" s="230" t="s">
        <v>303</v>
      </c>
      <c r="AT317" s="230" t="s">
        <v>164</v>
      </c>
      <c r="AU317" s="230" t="s">
        <v>90</v>
      </c>
      <c r="AY317" s="18" t="s">
        <v>161</v>
      </c>
      <c r="BE317" s="231">
        <f>IF(N317="základní",J317,0)</f>
        <v>0</v>
      </c>
      <c r="BF317" s="231">
        <f>IF(N317="snížená",J317,0)</f>
        <v>0</v>
      </c>
      <c r="BG317" s="231">
        <f>IF(N317="zákl. přenesená",J317,0)</f>
        <v>0</v>
      </c>
      <c r="BH317" s="231">
        <f>IF(N317="sníž. přenesená",J317,0)</f>
        <v>0</v>
      </c>
      <c r="BI317" s="231">
        <f>IF(N317="nulová",J317,0)</f>
        <v>0</v>
      </c>
      <c r="BJ317" s="18" t="s">
        <v>88</v>
      </c>
      <c r="BK317" s="231">
        <f>ROUND(I317*H317,2)</f>
        <v>0</v>
      </c>
      <c r="BL317" s="18" t="s">
        <v>303</v>
      </c>
      <c r="BM317" s="230" t="s">
        <v>1913</v>
      </c>
    </row>
    <row r="318" s="2" customFormat="1">
      <c r="A318" s="39"/>
      <c r="B318" s="40"/>
      <c r="C318" s="41"/>
      <c r="D318" s="232" t="s">
        <v>171</v>
      </c>
      <c r="E318" s="41"/>
      <c r="F318" s="233" t="s">
        <v>1192</v>
      </c>
      <c r="G318" s="41"/>
      <c r="H318" s="41"/>
      <c r="I318" s="234"/>
      <c r="J318" s="41"/>
      <c r="K318" s="41"/>
      <c r="L318" s="45"/>
      <c r="M318" s="235"/>
      <c r="N318" s="236"/>
      <c r="O318" s="92"/>
      <c r="P318" s="92"/>
      <c r="Q318" s="92"/>
      <c r="R318" s="92"/>
      <c r="S318" s="92"/>
      <c r="T318" s="93"/>
      <c r="U318" s="39"/>
      <c r="V318" s="39"/>
      <c r="W318" s="39"/>
      <c r="X318" s="39"/>
      <c r="Y318" s="39"/>
      <c r="Z318" s="39"/>
      <c r="AA318" s="39"/>
      <c r="AB318" s="39"/>
      <c r="AC318" s="39"/>
      <c r="AD318" s="39"/>
      <c r="AE318" s="39"/>
      <c r="AT318" s="18" t="s">
        <v>171</v>
      </c>
      <c r="AU318" s="18" t="s">
        <v>90</v>
      </c>
    </row>
    <row r="319" s="13" customFormat="1">
      <c r="A319" s="13"/>
      <c r="B319" s="241"/>
      <c r="C319" s="242"/>
      <c r="D319" s="232" t="s">
        <v>250</v>
      </c>
      <c r="E319" s="243" t="s">
        <v>1</v>
      </c>
      <c r="F319" s="244" t="s">
        <v>1914</v>
      </c>
      <c r="G319" s="242"/>
      <c r="H319" s="245">
        <v>23.170000000000002</v>
      </c>
      <c r="I319" s="246"/>
      <c r="J319" s="242"/>
      <c r="K319" s="242"/>
      <c r="L319" s="247"/>
      <c r="M319" s="248"/>
      <c r="N319" s="249"/>
      <c r="O319" s="249"/>
      <c r="P319" s="249"/>
      <c r="Q319" s="249"/>
      <c r="R319" s="249"/>
      <c r="S319" s="249"/>
      <c r="T319" s="250"/>
      <c r="U319" s="13"/>
      <c r="V319" s="13"/>
      <c r="W319" s="13"/>
      <c r="X319" s="13"/>
      <c r="Y319" s="13"/>
      <c r="Z319" s="13"/>
      <c r="AA319" s="13"/>
      <c r="AB319" s="13"/>
      <c r="AC319" s="13"/>
      <c r="AD319" s="13"/>
      <c r="AE319" s="13"/>
      <c r="AT319" s="251" t="s">
        <v>250</v>
      </c>
      <c r="AU319" s="251" t="s">
        <v>90</v>
      </c>
      <c r="AV319" s="13" t="s">
        <v>90</v>
      </c>
      <c r="AW319" s="13" t="s">
        <v>36</v>
      </c>
      <c r="AX319" s="13" t="s">
        <v>80</v>
      </c>
      <c r="AY319" s="251" t="s">
        <v>161</v>
      </c>
    </row>
    <row r="320" s="13" customFormat="1">
      <c r="A320" s="13"/>
      <c r="B320" s="241"/>
      <c r="C320" s="242"/>
      <c r="D320" s="232" t="s">
        <v>250</v>
      </c>
      <c r="E320" s="243" t="s">
        <v>1</v>
      </c>
      <c r="F320" s="244" t="s">
        <v>1915</v>
      </c>
      <c r="G320" s="242"/>
      <c r="H320" s="245">
        <v>21</v>
      </c>
      <c r="I320" s="246"/>
      <c r="J320" s="242"/>
      <c r="K320" s="242"/>
      <c r="L320" s="247"/>
      <c r="M320" s="248"/>
      <c r="N320" s="249"/>
      <c r="O320" s="249"/>
      <c r="P320" s="249"/>
      <c r="Q320" s="249"/>
      <c r="R320" s="249"/>
      <c r="S320" s="249"/>
      <c r="T320" s="250"/>
      <c r="U320" s="13"/>
      <c r="V320" s="13"/>
      <c r="W320" s="13"/>
      <c r="X320" s="13"/>
      <c r="Y320" s="13"/>
      <c r="Z320" s="13"/>
      <c r="AA320" s="13"/>
      <c r="AB320" s="13"/>
      <c r="AC320" s="13"/>
      <c r="AD320" s="13"/>
      <c r="AE320" s="13"/>
      <c r="AT320" s="251" t="s">
        <v>250</v>
      </c>
      <c r="AU320" s="251" t="s">
        <v>90</v>
      </c>
      <c r="AV320" s="13" t="s">
        <v>90</v>
      </c>
      <c r="AW320" s="13" t="s">
        <v>36</v>
      </c>
      <c r="AX320" s="13" t="s">
        <v>80</v>
      </c>
      <c r="AY320" s="251" t="s">
        <v>161</v>
      </c>
    </row>
    <row r="321" s="14" customFormat="1">
      <c r="A321" s="14"/>
      <c r="B321" s="252"/>
      <c r="C321" s="253"/>
      <c r="D321" s="232" t="s">
        <v>250</v>
      </c>
      <c r="E321" s="254" t="s">
        <v>1</v>
      </c>
      <c r="F321" s="255" t="s">
        <v>253</v>
      </c>
      <c r="G321" s="253"/>
      <c r="H321" s="256">
        <v>44.170000000000002</v>
      </c>
      <c r="I321" s="257"/>
      <c r="J321" s="253"/>
      <c r="K321" s="253"/>
      <c r="L321" s="258"/>
      <c r="M321" s="259"/>
      <c r="N321" s="260"/>
      <c r="O321" s="260"/>
      <c r="P321" s="260"/>
      <c r="Q321" s="260"/>
      <c r="R321" s="260"/>
      <c r="S321" s="260"/>
      <c r="T321" s="261"/>
      <c r="U321" s="14"/>
      <c r="V321" s="14"/>
      <c r="W321" s="14"/>
      <c r="X321" s="14"/>
      <c r="Y321" s="14"/>
      <c r="Z321" s="14"/>
      <c r="AA321" s="14"/>
      <c r="AB321" s="14"/>
      <c r="AC321" s="14"/>
      <c r="AD321" s="14"/>
      <c r="AE321" s="14"/>
      <c r="AT321" s="262" t="s">
        <v>250</v>
      </c>
      <c r="AU321" s="262" t="s">
        <v>90</v>
      </c>
      <c r="AV321" s="14" t="s">
        <v>184</v>
      </c>
      <c r="AW321" s="14" t="s">
        <v>36</v>
      </c>
      <c r="AX321" s="14" t="s">
        <v>88</v>
      </c>
      <c r="AY321" s="262" t="s">
        <v>161</v>
      </c>
    </row>
    <row r="322" s="2" customFormat="1" ht="16.5" customHeight="1">
      <c r="A322" s="39"/>
      <c r="B322" s="40"/>
      <c r="C322" s="263" t="s">
        <v>109</v>
      </c>
      <c r="D322" s="263" t="s">
        <v>261</v>
      </c>
      <c r="E322" s="264" t="s">
        <v>1196</v>
      </c>
      <c r="F322" s="265" t="s">
        <v>1197</v>
      </c>
      <c r="G322" s="266" t="s">
        <v>1072</v>
      </c>
      <c r="H322" s="267">
        <v>4.4169999999999998</v>
      </c>
      <c r="I322" s="268"/>
      <c r="J322" s="269">
        <f>ROUND(I322*H322,2)</f>
        <v>0</v>
      </c>
      <c r="K322" s="265" t="s">
        <v>168</v>
      </c>
      <c r="L322" s="270"/>
      <c r="M322" s="271" t="s">
        <v>1</v>
      </c>
      <c r="N322" s="272" t="s">
        <v>45</v>
      </c>
      <c r="O322" s="92"/>
      <c r="P322" s="228">
        <f>O322*H322</f>
        <v>0</v>
      </c>
      <c r="Q322" s="228">
        <v>0.001</v>
      </c>
      <c r="R322" s="228">
        <f>Q322*H322</f>
        <v>0.0044169999999999999</v>
      </c>
      <c r="S322" s="228">
        <v>0</v>
      </c>
      <c r="T322" s="229">
        <f>S322*H322</f>
        <v>0</v>
      </c>
      <c r="U322" s="39"/>
      <c r="V322" s="39"/>
      <c r="W322" s="39"/>
      <c r="X322" s="39"/>
      <c r="Y322" s="39"/>
      <c r="Z322" s="39"/>
      <c r="AA322" s="39"/>
      <c r="AB322" s="39"/>
      <c r="AC322" s="39"/>
      <c r="AD322" s="39"/>
      <c r="AE322" s="39"/>
      <c r="AR322" s="230" t="s">
        <v>309</v>
      </c>
      <c r="AT322" s="230" t="s">
        <v>261</v>
      </c>
      <c r="AU322" s="230" t="s">
        <v>90</v>
      </c>
      <c r="AY322" s="18" t="s">
        <v>161</v>
      </c>
      <c r="BE322" s="231">
        <f>IF(N322="základní",J322,0)</f>
        <v>0</v>
      </c>
      <c r="BF322" s="231">
        <f>IF(N322="snížená",J322,0)</f>
        <v>0</v>
      </c>
      <c r="BG322" s="231">
        <f>IF(N322="zákl. přenesená",J322,0)</f>
        <v>0</v>
      </c>
      <c r="BH322" s="231">
        <f>IF(N322="sníž. přenesená",J322,0)</f>
        <v>0</v>
      </c>
      <c r="BI322" s="231">
        <f>IF(N322="nulová",J322,0)</f>
        <v>0</v>
      </c>
      <c r="BJ322" s="18" t="s">
        <v>88</v>
      </c>
      <c r="BK322" s="231">
        <f>ROUND(I322*H322,2)</f>
        <v>0</v>
      </c>
      <c r="BL322" s="18" t="s">
        <v>303</v>
      </c>
      <c r="BM322" s="230" t="s">
        <v>1916</v>
      </c>
    </row>
    <row r="323" s="13" customFormat="1">
      <c r="A323" s="13"/>
      <c r="B323" s="241"/>
      <c r="C323" s="242"/>
      <c r="D323" s="232" t="s">
        <v>250</v>
      </c>
      <c r="E323" s="242"/>
      <c r="F323" s="244" t="s">
        <v>1917</v>
      </c>
      <c r="G323" s="242"/>
      <c r="H323" s="245">
        <v>4.4169999999999998</v>
      </c>
      <c r="I323" s="246"/>
      <c r="J323" s="242"/>
      <c r="K323" s="242"/>
      <c r="L323" s="247"/>
      <c r="M323" s="248"/>
      <c r="N323" s="249"/>
      <c r="O323" s="249"/>
      <c r="P323" s="249"/>
      <c r="Q323" s="249"/>
      <c r="R323" s="249"/>
      <c r="S323" s="249"/>
      <c r="T323" s="250"/>
      <c r="U323" s="13"/>
      <c r="V323" s="13"/>
      <c r="W323" s="13"/>
      <c r="X323" s="13"/>
      <c r="Y323" s="13"/>
      <c r="Z323" s="13"/>
      <c r="AA323" s="13"/>
      <c r="AB323" s="13"/>
      <c r="AC323" s="13"/>
      <c r="AD323" s="13"/>
      <c r="AE323" s="13"/>
      <c r="AT323" s="251" t="s">
        <v>250</v>
      </c>
      <c r="AU323" s="251" t="s">
        <v>90</v>
      </c>
      <c r="AV323" s="13" t="s">
        <v>90</v>
      </c>
      <c r="AW323" s="13" t="s">
        <v>4</v>
      </c>
      <c r="AX323" s="13" t="s">
        <v>88</v>
      </c>
      <c r="AY323" s="251" t="s">
        <v>161</v>
      </c>
    </row>
    <row r="324" s="12" customFormat="1" ht="22.8" customHeight="1">
      <c r="A324" s="12"/>
      <c r="B324" s="203"/>
      <c r="C324" s="204"/>
      <c r="D324" s="205" t="s">
        <v>79</v>
      </c>
      <c r="E324" s="217" t="s">
        <v>1200</v>
      </c>
      <c r="F324" s="217" t="s">
        <v>1201</v>
      </c>
      <c r="G324" s="204"/>
      <c r="H324" s="204"/>
      <c r="I324" s="207"/>
      <c r="J324" s="218">
        <f>BK324</f>
        <v>0</v>
      </c>
      <c r="K324" s="204"/>
      <c r="L324" s="209"/>
      <c r="M324" s="210"/>
      <c r="N324" s="211"/>
      <c r="O324" s="211"/>
      <c r="P324" s="212">
        <f>SUM(P325:P359)</f>
        <v>0</v>
      </c>
      <c r="Q324" s="211"/>
      <c r="R324" s="212">
        <f>SUM(R325:R359)</f>
        <v>0.31903508999999997</v>
      </c>
      <c r="S324" s="211"/>
      <c r="T324" s="213">
        <f>SUM(T325:T359)</f>
        <v>0.0215312</v>
      </c>
      <c r="U324" s="12"/>
      <c r="V324" s="12"/>
      <c r="W324" s="12"/>
      <c r="X324" s="12"/>
      <c r="Y324" s="12"/>
      <c r="Z324" s="12"/>
      <c r="AA324" s="12"/>
      <c r="AB324" s="12"/>
      <c r="AC324" s="12"/>
      <c r="AD324" s="12"/>
      <c r="AE324" s="12"/>
      <c r="AR324" s="214" t="s">
        <v>90</v>
      </c>
      <c r="AT324" s="215" t="s">
        <v>79</v>
      </c>
      <c r="AU324" s="215" t="s">
        <v>88</v>
      </c>
      <c r="AY324" s="214" t="s">
        <v>161</v>
      </c>
      <c r="BK324" s="216">
        <f>SUM(BK325:BK359)</f>
        <v>0</v>
      </c>
    </row>
    <row r="325" s="2" customFormat="1" ht="16.5" customHeight="1">
      <c r="A325" s="39"/>
      <c r="B325" s="40"/>
      <c r="C325" s="219" t="s">
        <v>1188</v>
      </c>
      <c r="D325" s="219" t="s">
        <v>164</v>
      </c>
      <c r="E325" s="220" t="s">
        <v>1203</v>
      </c>
      <c r="F325" s="221" t="s">
        <v>1204</v>
      </c>
      <c r="G325" s="222" t="s">
        <v>248</v>
      </c>
      <c r="H325" s="223">
        <v>66.920000000000002</v>
      </c>
      <c r="I325" s="224"/>
      <c r="J325" s="225">
        <f>ROUND(I325*H325,2)</f>
        <v>0</v>
      </c>
      <c r="K325" s="221" t="s">
        <v>168</v>
      </c>
      <c r="L325" s="45"/>
      <c r="M325" s="226" t="s">
        <v>1</v>
      </c>
      <c r="N325" s="227" t="s">
        <v>45</v>
      </c>
      <c r="O325" s="92"/>
      <c r="P325" s="228">
        <f>O325*H325</f>
        <v>0</v>
      </c>
      <c r="Q325" s="228">
        <v>0.001</v>
      </c>
      <c r="R325" s="228">
        <f>Q325*H325</f>
        <v>0.066920000000000007</v>
      </c>
      <c r="S325" s="228">
        <v>0.00031</v>
      </c>
      <c r="T325" s="229">
        <f>S325*H325</f>
        <v>0.020745200000000002</v>
      </c>
      <c r="U325" s="39"/>
      <c r="V325" s="39"/>
      <c r="W325" s="39"/>
      <c r="X325" s="39"/>
      <c r="Y325" s="39"/>
      <c r="Z325" s="39"/>
      <c r="AA325" s="39"/>
      <c r="AB325" s="39"/>
      <c r="AC325" s="39"/>
      <c r="AD325" s="39"/>
      <c r="AE325" s="39"/>
      <c r="AR325" s="230" t="s">
        <v>303</v>
      </c>
      <c r="AT325" s="230" t="s">
        <v>164</v>
      </c>
      <c r="AU325" s="230" t="s">
        <v>90</v>
      </c>
      <c r="AY325" s="18" t="s">
        <v>161</v>
      </c>
      <c r="BE325" s="231">
        <f>IF(N325="základní",J325,0)</f>
        <v>0</v>
      </c>
      <c r="BF325" s="231">
        <f>IF(N325="snížená",J325,0)</f>
        <v>0</v>
      </c>
      <c r="BG325" s="231">
        <f>IF(N325="zákl. přenesená",J325,0)</f>
        <v>0</v>
      </c>
      <c r="BH325" s="231">
        <f>IF(N325="sníž. přenesená",J325,0)</f>
        <v>0</v>
      </c>
      <c r="BI325" s="231">
        <f>IF(N325="nulová",J325,0)</f>
        <v>0</v>
      </c>
      <c r="BJ325" s="18" t="s">
        <v>88</v>
      </c>
      <c r="BK325" s="231">
        <f>ROUND(I325*H325,2)</f>
        <v>0</v>
      </c>
      <c r="BL325" s="18" t="s">
        <v>303</v>
      </c>
      <c r="BM325" s="230" t="s">
        <v>1918</v>
      </c>
    </row>
    <row r="326" s="13" customFormat="1">
      <c r="A326" s="13"/>
      <c r="B326" s="241"/>
      <c r="C326" s="242"/>
      <c r="D326" s="232" t="s">
        <v>250</v>
      </c>
      <c r="E326" s="243" t="s">
        <v>1</v>
      </c>
      <c r="F326" s="244" t="s">
        <v>1919</v>
      </c>
      <c r="G326" s="242"/>
      <c r="H326" s="245">
        <v>59.862000000000002</v>
      </c>
      <c r="I326" s="246"/>
      <c r="J326" s="242"/>
      <c r="K326" s="242"/>
      <c r="L326" s="247"/>
      <c r="M326" s="248"/>
      <c r="N326" s="249"/>
      <c r="O326" s="249"/>
      <c r="P326" s="249"/>
      <c r="Q326" s="249"/>
      <c r="R326" s="249"/>
      <c r="S326" s="249"/>
      <c r="T326" s="250"/>
      <c r="U326" s="13"/>
      <c r="V326" s="13"/>
      <c r="W326" s="13"/>
      <c r="X326" s="13"/>
      <c r="Y326" s="13"/>
      <c r="Z326" s="13"/>
      <c r="AA326" s="13"/>
      <c r="AB326" s="13"/>
      <c r="AC326" s="13"/>
      <c r="AD326" s="13"/>
      <c r="AE326" s="13"/>
      <c r="AT326" s="251" t="s">
        <v>250</v>
      </c>
      <c r="AU326" s="251" t="s">
        <v>90</v>
      </c>
      <c r="AV326" s="13" t="s">
        <v>90</v>
      </c>
      <c r="AW326" s="13" t="s">
        <v>36</v>
      </c>
      <c r="AX326" s="13" t="s">
        <v>80</v>
      </c>
      <c r="AY326" s="251" t="s">
        <v>161</v>
      </c>
    </row>
    <row r="327" s="13" customFormat="1">
      <c r="A327" s="13"/>
      <c r="B327" s="241"/>
      <c r="C327" s="242"/>
      <c r="D327" s="232" t="s">
        <v>250</v>
      </c>
      <c r="E327" s="243" t="s">
        <v>1</v>
      </c>
      <c r="F327" s="244" t="s">
        <v>1920</v>
      </c>
      <c r="G327" s="242"/>
      <c r="H327" s="245">
        <v>-9.4939999999999998</v>
      </c>
      <c r="I327" s="246"/>
      <c r="J327" s="242"/>
      <c r="K327" s="242"/>
      <c r="L327" s="247"/>
      <c r="M327" s="248"/>
      <c r="N327" s="249"/>
      <c r="O327" s="249"/>
      <c r="P327" s="249"/>
      <c r="Q327" s="249"/>
      <c r="R327" s="249"/>
      <c r="S327" s="249"/>
      <c r="T327" s="250"/>
      <c r="U327" s="13"/>
      <c r="V327" s="13"/>
      <c r="W327" s="13"/>
      <c r="X327" s="13"/>
      <c r="Y327" s="13"/>
      <c r="Z327" s="13"/>
      <c r="AA327" s="13"/>
      <c r="AB327" s="13"/>
      <c r="AC327" s="13"/>
      <c r="AD327" s="13"/>
      <c r="AE327" s="13"/>
      <c r="AT327" s="251" t="s">
        <v>250</v>
      </c>
      <c r="AU327" s="251" t="s">
        <v>90</v>
      </c>
      <c r="AV327" s="13" t="s">
        <v>90</v>
      </c>
      <c r="AW327" s="13" t="s">
        <v>36</v>
      </c>
      <c r="AX327" s="13" t="s">
        <v>80</v>
      </c>
      <c r="AY327" s="251" t="s">
        <v>161</v>
      </c>
    </row>
    <row r="328" s="13" customFormat="1">
      <c r="A328" s="13"/>
      <c r="B328" s="241"/>
      <c r="C328" s="242"/>
      <c r="D328" s="232" t="s">
        <v>250</v>
      </c>
      <c r="E328" s="243" t="s">
        <v>1</v>
      </c>
      <c r="F328" s="244" t="s">
        <v>1921</v>
      </c>
      <c r="G328" s="242"/>
      <c r="H328" s="245">
        <v>16.552</v>
      </c>
      <c r="I328" s="246"/>
      <c r="J328" s="242"/>
      <c r="K328" s="242"/>
      <c r="L328" s="247"/>
      <c r="M328" s="248"/>
      <c r="N328" s="249"/>
      <c r="O328" s="249"/>
      <c r="P328" s="249"/>
      <c r="Q328" s="249"/>
      <c r="R328" s="249"/>
      <c r="S328" s="249"/>
      <c r="T328" s="250"/>
      <c r="U328" s="13"/>
      <c r="V328" s="13"/>
      <c r="W328" s="13"/>
      <c r="X328" s="13"/>
      <c r="Y328" s="13"/>
      <c r="Z328" s="13"/>
      <c r="AA328" s="13"/>
      <c r="AB328" s="13"/>
      <c r="AC328" s="13"/>
      <c r="AD328" s="13"/>
      <c r="AE328" s="13"/>
      <c r="AT328" s="251" t="s">
        <v>250</v>
      </c>
      <c r="AU328" s="251" t="s">
        <v>90</v>
      </c>
      <c r="AV328" s="13" t="s">
        <v>90</v>
      </c>
      <c r="AW328" s="13" t="s">
        <v>36</v>
      </c>
      <c r="AX328" s="13" t="s">
        <v>80</v>
      </c>
      <c r="AY328" s="251" t="s">
        <v>161</v>
      </c>
    </row>
    <row r="329" s="14" customFormat="1">
      <c r="A329" s="14"/>
      <c r="B329" s="252"/>
      <c r="C329" s="253"/>
      <c r="D329" s="232" t="s">
        <v>250</v>
      </c>
      <c r="E329" s="254" t="s">
        <v>1</v>
      </c>
      <c r="F329" s="255" t="s">
        <v>253</v>
      </c>
      <c r="G329" s="253"/>
      <c r="H329" s="256">
        <v>66.920000000000002</v>
      </c>
      <c r="I329" s="257"/>
      <c r="J329" s="253"/>
      <c r="K329" s="253"/>
      <c r="L329" s="258"/>
      <c r="M329" s="259"/>
      <c r="N329" s="260"/>
      <c r="O329" s="260"/>
      <c r="P329" s="260"/>
      <c r="Q329" s="260"/>
      <c r="R329" s="260"/>
      <c r="S329" s="260"/>
      <c r="T329" s="261"/>
      <c r="U329" s="14"/>
      <c r="V329" s="14"/>
      <c r="W329" s="14"/>
      <c r="X329" s="14"/>
      <c r="Y329" s="14"/>
      <c r="Z329" s="14"/>
      <c r="AA329" s="14"/>
      <c r="AB329" s="14"/>
      <c r="AC329" s="14"/>
      <c r="AD329" s="14"/>
      <c r="AE329" s="14"/>
      <c r="AT329" s="262" t="s">
        <v>250</v>
      </c>
      <c r="AU329" s="262" t="s">
        <v>90</v>
      </c>
      <c r="AV329" s="14" t="s">
        <v>184</v>
      </c>
      <c r="AW329" s="14" t="s">
        <v>36</v>
      </c>
      <c r="AX329" s="14" t="s">
        <v>88</v>
      </c>
      <c r="AY329" s="262" t="s">
        <v>161</v>
      </c>
    </row>
    <row r="330" s="2" customFormat="1" ht="24.15" customHeight="1">
      <c r="A330" s="39"/>
      <c r="B330" s="40"/>
      <c r="C330" s="219" t="s">
        <v>1195</v>
      </c>
      <c r="D330" s="219" t="s">
        <v>164</v>
      </c>
      <c r="E330" s="220" t="s">
        <v>1210</v>
      </c>
      <c r="F330" s="221" t="s">
        <v>1211</v>
      </c>
      <c r="G330" s="222" t="s">
        <v>248</v>
      </c>
      <c r="H330" s="223">
        <v>66.920000000000002</v>
      </c>
      <c r="I330" s="224"/>
      <c r="J330" s="225">
        <f>ROUND(I330*H330,2)</f>
        <v>0</v>
      </c>
      <c r="K330" s="221" t="s">
        <v>168</v>
      </c>
      <c r="L330" s="45"/>
      <c r="M330" s="226" t="s">
        <v>1</v>
      </c>
      <c r="N330" s="227" t="s">
        <v>45</v>
      </c>
      <c r="O330" s="92"/>
      <c r="P330" s="228">
        <f>O330*H330</f>
        <v>0</v>
      </c>
      <c r="Q330" s="228">
        <v>0</v>
      </c>
      <c r="R330" s="228">
        <f>Q330*H330</f>
        <v>0</v>
      </c>
      <c r="S330" s="228">
        <v>0</v>
      </c>
      <c r="T330" s="229">
        <f>S330*H330</f>
        <v>0</v>
      </c>
      <c r="U330" s="39"/>
      <c r="V330" s="39"/>
      <c r="W330" s="39"/>
      <c r="X330" s="39"/>
      <c r="Y330" s="39"/>
      <c r="Z330" s="39"/>
      <c r="AA330" s="39"/>
      <c r="AB330" s="39"/>
      <c r="AC330" s="39"/>
      <c r="AD330" s="39"/>
      <c r="AE330" s="39"/>
      <c r="AR330" s="230" t="s">
        <v>303</v>
      </c>
      <c r="AT330" s="230" t="s">
        <v>164</v>
      </c>
      <c r="AU330" s="230" t="s">
        <v>90</v>
      </c>
      <c r="AY330" s="18" t="s">
        <v>161</v>
      </c>
      <c r="BE330" s="231">
        <f>IF(N330="základní",J330,0)</f>
        <v>0</v>
      </c>
      <c r="BF330" s="231">
        <f>IF(N330="snížená",J330,0)</f>
        <v>0</v>
      </c>
      <c r="BG330" s="231">
        <f>IF(N330="zákl. přenesená",J330,0)</f>
        <v>0</v>
      </c>
      <c r="BH330" s="231">
        <f>IF(N330="sníž. přenesená",J330,0)</f>
        <v>0</v>
      </c>
      <c r="BI330" s="231">
        <f>IF(N330="nulová",J330,0)</f>
        <v>0</v>
      </c>
      <c r="BJ330" s="18" t="s">
        <v>88</v>
      </c>
      <c r="BK330" s="231">
        <f>ROUND(I330*H330,2)</f>
        <v>0</v>
      </c>
      <c r="BL330" s="18" t="s">
        <v>303</v>
      </c>
      <c r="BM330" s="230" t="s">
        <v>1922</v>
      </c>
    </row>
    <row r="331" s="2" customFormat="1" ht="24.15" customHeight="1">
      <c r="A331" s="39"/>
      <c r="B331" s="40"/>
      <c r="C331" s="219" t="s">
        <v>1202</v>
      </c>
      <c r="D331" s="219" t="s">
        <v>164</v>
      </c>
      <c r="E331" s="220" t="s">
        <v>1213</v>
      </c>
      <c r="F331" s="221" t="s">
        <v>1214</v>
      </c>
      <c r="G331" s="222" t="s">
        <v>441</v>
      </c>
      <c r="H331" s="223">
        <v>44.170000000000002</v>
      </c>
      <c r="I331" s="224"/>
      <c r="J331" s="225">
        <f>ROUND(I331*H331,2)</f>
        <v>0</v>
      </c>
      <c r="K331" s="221" t="s">
        <v>168</v>
      </c>
      <c r="L331" s="45"/>
      <c r="M331" s="226" t="s">
        <v>1</v>
      </c>
      <c r="N331" s="227" t="s">
        <v>45</v>
      </c>
      <c r="O331" s="92"/>
      <c r="P331" s="228">
        <f>O331*H331</f>
        <v>0</v>
      </c>
      <c r="Q331" s="228">
        <v>1.0000000000000001E-05</v>
      </c>
      <c r="R331" s="228">
        <f>Q331*H331</f>
        <v>0.00044170000000000006</v>
      </c>
      <c r="S331" s="228">
        <v>0</v>
      </c>
      <c r="T331" s="229">
        <f>S331*H331</f>
        <v>0</v>
      </c>
      <c r="U331" s="39"/>
      <c r="V331" s="39"/>
      <c r="W331" s="39"/>
      <c r="X331" s="39"/>
      <c r="Y331" s="39"/>
      <c r="Z331" s="39"/>
      <c r="AA331" s="39"/>
      <c r="AB331" s="39"/>
      <c r="AC331" s="39"/>
      <c r="AD331" s="39"/>
      <c r="AE331" s="39"/>
      <c r="AR331" s="230" t="s">
        <v>303</v>
      </c>
      <c r="AT331" s="230" t="s">
        <v>164</v>
      </c>
      <c r="AU331" s="230" t="s">
        <v>90</v>
      </c>
      <c r="AY331" s="18" t="s">
        <v>161</v>
      </c>
      <c r="BE331" s="231">
        <f>IF(N331="základní",J331,0)</f>
        <v>0</v>
      </c>
      <c r="BF331" s="231">
        <f>IF(N331="snížená",J331,0)</f>
        <v>0</v>
      </c>
      <c r="BG331" s="231">
        <f>IF(N331="zákl. přenesená",J331,0)</f>
        <v>0</v>
      </c>
      <c r="BH331" s="231">
        <f>IF(N331="sníž. přenesená",J331,0)</f>
        <v>0</v>
      </c>
      <c r="BI331" s="231">
        <f>IF(N331="nulová",J331,0)</f>
        <v>0</v>
      </c>
      <c r="BJ331" s="18" t="s">
        <v>88</v>
      </c>
      <c r="BK331" s="231">
        <f>ROUND(I331*H331,2)</f>
        <v>0</v>
      </c>
      <c r="BL331" s="18" t="s">
        <v>303</v>
      </c>
      <c r="BM331" s="230" t="s">
        <v>1923</v>
      </c>
    </row>
    <row r="332" s="13" customFormat="1">
      <c r="A332" s="13"/>
      <c r="B332" s="241"/>
      <c r="C332" s="242"/>
      <c r="D332" s="232" t="s">
        <v>250</v>
      </c>
      <c r="E332" s="243" t="s">
        <v>1</v>
      </c>
      <c r="F332" s="244" t="s">
        <v>1914</v>
      </c>
      <c r="G332" s="242"/>
      <c r="H332" s="245">
        <v>23.170000000000002</v>
      </c>
      <c r="I332" s="246"/>
      <c r="J332" s="242"/>
      <c r="K332" s="242"/>
      <c r="L332" s="247"/>
      <c r="M332" s="248"/>
      <c r="N332" s="249"/>
      <c r="O332" s="249"/>
      <c r="P332" s="249"/>
      <c r="Q332" s="249"/>
      <c r="R332" s="249"/>
      <c r="S332" s="249"/>
      <c r="T332" s="250"/>
      <c r="U332" s="13"/>
      <c r="V332" s="13"/>
      <c r="W332" s="13"/>
      <c r="X332" s="13"/>
      <c r="Y332" s="13"/>
      <c r="Z332" s="13"/>
      <c r="AA332" s="13"/>
      <c r="AB332" s="13"/>
      <c r="AC332" s="13"/>
      <c r="AD332" s="13"/>
      <c r="AE332" s="13"/>
      <c r="AT332" s="251" t="s">
        <v>250</v>
      </c>
      <c r="AU332" s="251" t="s">
        <v>90</v>
      </c>
      <c r="AV332" s="13" t="s">
        <v>90</v>
      </c>
      <c r="AW332" s="13" t="s">
        <v>36</v>
      </c>
      <c r="AX332" s="13" t="s">
        <v>80</v>
      </c>
      <c r="AY332" s="251" t="s">
        <v>161</v>
      </c>
    </row>
    <row r="333" s="13" customFormat="1">
      <c r="A333" s="13"/>
      <c r="B333" s="241"/>
      <c r="C333" s="242"/>
      <c r="D333" s="232" t="s">
        <v>250</v>
      </c>
      <c r="E333" s="243" t="s">
        <v>1</v>
      </c>
      <c r="F333" s="244" t="s">
        <v>1915</v>
      </c>
      <c r="G333" s="242"/>
      <c r="H333" s="245">
        <v>21</v>
      </c>
      <c r="I333" s="246"/>
      <c r="J333" s="242"/>
      <c r="K333" s="242"/>
      <c r="L333" s="247"/>
      <c r="M333" s="248"/>
      <c r="N333" s="249"/>
      <c r="O333" s="249"/>
      <c r="P333" s="249"/>
      <c r="Q333" s="249"/>
      <c r="R333" s="249"/>
      <c r="S333" s="249"/>
      <c r="T333" s="250"/>
      <c r="U333" s="13"/>
      <c r="V333" s="13"/>
      <c r="W333" s="13"/>
      <c r="X333" s="13"/>
      <c r="Y333" s="13"/>
      <c r="Z333" s="13"/>
      <c r="AA333" s="13"/>
      <c r="AB333" s="13"/>
      <c r="AC333" s="13"/>
      <c r="AD333" s="13"/>
      <c r="AE333" s="13"/>
      <c r="AT333" s="251" t="s">
        <v>250</v>
      </c>
      <c r="AU333" s="251" t="s">
        <v>90</v>
      </c>
      <c r="AV333" s="13" t="s">
        <v>90</v>
      </c>
      <c r="AW333" s="13" t="s">
        <v>36</v>
      </c>
      <c r="AX333" s="13" t="s">
        <v>80</v>
      </c>
      <c r="AY333" s="251" t="s">
        <v>161</v>
      </c>
    </row>
    <row r="334" s="14" customFormat="1">
      <c r="A334" s="14"/>
      <c r="B334" s="252"/>
      <c r="C334" s="253"/>
      <c r="D334" s="232" t="s">
        <v>250</v>
      </c>
      <c r="E334" s="254" t="s">
        <v>1</v>
      </c>
      <c r="F334" s="255" t="s">
        <v>253</v>
      </c>
      <c r="G334" s="253"/>
      <c r="H334" s="256">
        <v>44.170000000000002</v>
      </c>
      <c r="I334" s="257"/>
      <c r="J334" s="253"/>
      <c r="K334" s="253"/>
      <c r="L334" s="258"/>
      <c r="M334" s="259"/>
      <c r="N334" s="260"/>
      <c r="O334" s="260"/>
      <c r="P334" s="260"/>
      <c r="Q334" s="260"/>
      <c r="R334" s="260"/>
      <c r="S334" s="260"/>
      <c r="T334" s="261"/>
      <c r="U334" s="14"/>
      <c r="V334" s="14"/>
      <c r="W334" s="14"/>
      <c r="X334" s="14"/>
      <c r="Y334" s="14"/>
      <c r="Z334" s="14"/>
      <c r="AA334" s="14"/>
      <c r="AB334" s="14"/>
      <c r="AC334" s="14"/>
      <c r="AD334" s="14"/>
      <c r="AE334" s="14"/>
      <c r="AT334" s="262" t="s">
        <v>250</v>
      </c>
      <c r="AU334" s="262" t="s">
        <v>90</v>
      </c>
      <c r="AV334" s="14" t="s">
        <v>184</v>
      </c>
      <c r="AW334" s="14" t="s">
        <v>36</v>
      </c>
      <c r="AX334" s="14" t="s">
        <v>88</v>
      </c>
      <c r="AY334" s="262" t="s">
        <v>161</v>
      </c>
    </row>
    <row r="335" s="2" customFormat="1" ht="21.75" customHeight="1">
      <c r="A335" s="39"/>
      <c r="B335" s="40"/>
      <c r="C335" s="219" t="s">
        <v>1209</v>
      </c>
      <c r="D335" s="219" t="s">
        <v>164</v>
      </c>
      <c r="E335" s="220" t="s">
        <v>1217</v>
      </c>
      <c r="F335" s="221" t="s">
        <v>1218</v>
      </c>
      <c r="G335" s="222" t="s">
        <v>441</v>
      </c>
      <c r="H335" s="223">
        <v>44.170000000000002</v>
      </c>
      <c r="I335" s="224"/>
      <c r="J335" s="225">
        <f>ROUND(I335*H335,2)</f>
        <v>0</v>
      </c>
      <c r="K335" s="221" t="s">
        <v>168</v>
      </c>
      <c r="L335" s="45"/>
      <c r="M335" s="226" t="s">
        <v>1</v>
      </c>
      <c r="N335" s="227" t="s">
        <v>45</v>
      </c>
      <c r="O335" s="92"/>
      <c r="P335" s="228">
        <f>O335*H335</f>
        <v>0</v>
      </c>
      <c r="Q335" s="228">
        <v>8.0000000000000007E-05</v>
      </c>
      <c r="R335" s="228">
        <f>Q335*H335</f>
        <v>0.0035336000000000005</v>
      </c>
      <c r="S335" s="228">
        <v>0</v>
      </c>
      <c r="T335" s="229">
        <f>S335*H335</f>
        <v>0</v>
      </c>
      <c r="U335" s="39"/>
      <c r="V335" s="39"/>
      <c r="W335" s="39"/>
      <c r="X335" s="39"/>
      <c r="Y335" s="39"/>
      <c r="Z335" s="39"/>
      <c r="AA335" s="39"/>
      <c r="AB335" s="39"/>
      <c r="AC335" s="39"/>
      <c r="AD335" s="39"/>
      <c r="AE335" s="39"/>
      <c r="AR335" s="230" t="s">
        <v>303</v>
      </c>
      <c r="AT335" s="230" t="s">
        <v>164</v>
      </c>
      <c r="AU335" s="230" t="s">
        <v>90</v>
      </c>
      <c r="AY335" s="18" t="s">
        <v>161</v>
      </c>
      <c r="BE335" s="231">
        <f>IF(N335="základní",J335,0)</f>
        <v>0</v>
      </c>
      <c r="BF335" s="231">
        <f>IF(N335="snížená",J335,0)</f>
        <v>0</v>
      </c>
      <c r="BG335" s="231">
        <f>IF(N335="zákl. přenesená",J335,0)</f>
        <v>0</v>
      </c>
      <c r="BH335" s="231">
        <f>IF(N335="sníž. přenesená",J335,0)</f>
        <v>0</v>
      </c>
      <c r="BI335" s="231">
        <f>IF(N335="nulová",J335,0)</f>
        <v>0</v>
      </c>
      <c r="BJ335" s="18" t="s">
        <v>88</v>
      </c>
      <c r="BK335" s="231">
        <f>ROUND(I335*H335,2)</f>
        <v>0</v>
      </c>
      <c r="BL335" s="18" t="s">
        <v>303</v>
      </c>
      <c r="BM335" s="230" t="s">
        <v>1924</v>
      </c>
    </row>
    <row r="336" s="2" customFormat="1" ht="16.5" customHeight="1">
      <c r="A336" s="39"/>
      <c r="B336" s="40"/>
      <c r="C336" s="263" t="s">
        <v>112</v>
      </c>
      <c r="D336" s="263" t="s">
        <v>261</v>
      </c>
      <c r="E336" s="264" t="s">
        <v>1221</v>
      </c>
      <c r="F336" s="265" t="s">
        <v>1222</v>
      </c>
      <c r="G336" s="266" t="s">
        <v>441</v>
      </c>
      <c r="H336" s="267">
        <v>46.378999999999998</v>
      </c>
      <c r="I336" s="268"/>
      <c r="J336" s="269">
        <f>ROUND(I336*H336,2)</f>
        <v>0</v>
      </c>
      <c r="K336" s="265" t="s">
        <v>168</v>
      </c>
      <c r="L336" s="270"/>
      <c r="M336" s="271" t="s">
        <v>1</v>
      </c>
      <c r="N336" s="272" t="s">
        <v>45</v>
      </c>
      <c r="O336" s="92"/>
      <c r="P336" s="228">
        <f>O336*H336</f>
        <v>0</v>
      </c>
      <c r="Q336" s="228">
        <v>1.0000000000000001E-05</v>
      </c>
      <c r="R336" s="228">
        <f>Q336*H336</f>
        <v>0.00046379</v>
      </c>
      <c r="S336" s="228">
        <v>0</v>
      </c>
      <c r="T336" s="229">
        <f>S336*H336</f>
        <v>0</v>
      </c>
      <c r="U336" s="39"/>
      <c r="V336" s="39"/>
      <c r="W336" s="39"/>
      <c r="X336" s="39"/>
      <c r="Y336" s="39"/>
      <c r="Z336" s="39"/>
      <c r="AA336" s="39"/>
      <c r="AB336" s="39"/>
      <c r="AC336" s="39"/>
      <c r="AD336" s="39"/>
      <c r="AE336" s="39"/>
      <c r="AR336" s="230" t="s">
        <v>309</v>
      </c>
      <c r="AT336" s="230" t="s">
        <v>261</v>
      </c>
      <c r="AU336" s="230" t="s">
        <v>90</v>
      </c>
      <c r="AY336" s="18" t="s">
        <v>161</v>
      </c>
      <c r="BE336" s="231">
        <f>IF(N336="základní",J336,0)</f>
        <v>0</v>
      </c>
      <c r="BF336" s="231">
        <f>IF(N336="snížená",J336,0)</f>
        <v>0</v>
      </c>
      <c r="BG336" s="231">
        <f>IF(N336="zákl. přenesená",J336,0)</f>
        <v>0</v>
      </c>
      <c r="BH336" s="231">
        <f>IF(N336="sníž. přenesená",J336,0)</f>
        <v>0</v>
      </c>
      <c r="BI336" s="231">
        <f>IF(N336="nulová",J336,0)</f>
        <v>0</v>
      </c>
      <c r="BJ336" s="18" t="s">
        <v>88</v>
      </c>
      <c r="BK336" s="231">
        <f>ROUND(I336*H336,2)</f>
        <v>0</v>
      </c>
      <c r="BL336" s="18" t="s">
        <v>303</v>
      </c>
      <c r="BM336" s="230" t="s">
        <v>1925</v>
      </c>
    </row>
    <row r="337" s="13" customFormat="1">
      <c r="A337" s="13"/>
      <c r="B337" s="241"/>
      <c r="C337" s="242"/>
      <c r="D337" s="232" t="s">
        <v>250</v>
      </c>
      <c r="E337" s="242"/>
      <c r="F337" s="244" t="s">
        <v>1926</v>
      </c>
      <c r="G337" s="242"/>
      <c r="H337" s="245">
        <v>46.378999999999998</v>
      </c>
      <c r="I337" s="246"/>
      <c r="J337" s="242"/>
      <c r="K337" s="242"/>
      <c r="L337" s="247"/>
      <c r="M337" s="248"/>
      <c r="N337" s="249"/>
      <c r="O337" s="249"/>
      <c r="P337" s="249"/>
      <c r="Q337" s="249"/>
      <c r="R337" s="249"/>
      <c r="S337" s="249"/>
      <c r="T337" s="250"/>
      <c r="U337" s="13"/>
      <c r="V337" s="13"/>
      <c r="W337" s="13"/>
      <c r="X337" s="13"/>
      <c r="Y337" s="13"/>
      <c r="Z337" s="13"/>
      <c r="AA337" s="13"/>
      <c r="AB337" s="13"/>
      <c r="AC337" s="13"/>
      <c r="AD337" s="13"/>
      <c r="AE337" s="13"/>
      <c r="AT337" s="251" t="s">
        <v>250</v>
      </c>
      <c r="AU337" s="251" t="s">
        <v>90</v>
      </c>
      <c r="AV337" s="13" t="s">
        <v>90</v>
      </c>
      <c r="AW337" s="13" t="s">
        <v>4</v>
      </c>
      <c r="AX337" s="13" t="s">
        <v>88</v>
      </c>
      <c r="AY337" s="251" t="s">
        <v>161</v>
      </c>
    </row>
    <row r="338" s="2" customFormat="1" ht="24.15" customHeight="1">
      <c r="A338" s="39"/>
      <c r="B338" s="40"/>
      <c r="C338" s="219" t="s">
        <v>1216</v>
      </c>
      <c r="D338" s="219" t="s">
        <v>164</v>
      </c>
      <c r="E338" s="220" t="s">
        <v>1225</v>
      </c>
      <c r="F338" s="221" t="s">
        <v>1226</v>
      </c>
      <c r="G338" s="222" t="s">
        <v>248</v>
      </c>
      <c r="H338" s="223">
        <v>66.920000000000002</v>
      </c>
      <c r="I338" s="224"/>
      <c r="J338" s="225">
        <f>ROUND(I338*H338,2)</f>
        <v>0</v>
      </c>
      <c r="K338" s="221" t="s">
        <v>168</v>
      </c>
      <c r="L338" s="45"/>
      <c r="M338" s="226" t="s">
        <v>1</v>
      </c>
      <c r="N338" s="227" t="s">
        <v>45</v>
      </c>
      <c r="O338" s="92"/>
      <c r="P338" s="228">
        <f>O338*H338</f>
        <v>0</v>
      </c>
      <c r="Q338" s="228">
        <v>0.0031800000000000001</v>
      </c>
      <c r="R338" s="228">
        <f>Q338*H338</f>
        <v>0.21280560000000001</v>
      </c>
      <c r="S338" s="228">
        <v>0</v>
      </c>
      <c r="T338" s="229">
        <f>S338*H338</f>
        <v>0</v>
      </c>
      <c r="U338" s="39"/>
      <c r="V338" s="39"/>
      <c r="W338" s="39"/>
      <c r="X338" s="39"/>
      <c r="Y338" s="39"/>
      <c r="Z338" s="39"/>
      <c r="AA338" s="39"/>
      <c r="AB338" s="39"/>
      <c r="AC338" s="39"/>
      <c r="AD338" s="39"/>
      <c r="AE338" s="39"/>
      <c r="AR338" s="230" t="s">
        <v>303</v>
      </c>
      <c r="AT338" s="230" t="s">
        <v>164</v>
      </c>
      <c r="AU338" s="230" t="s">
        <v>90</v>
      </c>
      <c r="AY338" s="18" t="s">
        <v>161</v>
      </c>
      <c r="BE338" s="231">
        <f>IF(N338="základní",J338,0)</f>
        <v>0</v>
      </c>
      <c r="BF338" s="231">
        <f>IF(N338="snížená",J338,0)</f>
        <v>0</v>
      </c>
      <c r="BG338" s="231">
        <f>IF(N338="zákl. přenesená",J338,0)</f>
        <v>0</v>
      </c>
      <c r="BH338" s="231">
        <f>IF(N338="sníž. přenesená",J338,0)</f>
        <v>0</v>
      </c>
      <c r="BI338" s="231">
        <f>IF(N338="nulová",J338,0)</f>
        <v>0</v>
      </c>
      <c r="BJ338" s="18" t="s">
        <v>88</v>
      </c>
      <c r="BK338" s="231">
        <f>ROUND(I338*H338,2)</f>
        <v>0</v>
      </c>
      <c r="BL338" s="18" t="s">
        <v>303</v>
      </c>
      <c r="BM338" s="230" t="s">
        <v>1927</v>
      </c>
    </row>
    <row r="339" s="2" customFormat="1" ht="16.5" customHeight="1">
      <c r="A339" s="39"/>
      <c r="B339" s="40"/>
      <c r="C339" s="219" t="s">
        <v>1220</v>
      </c>
      <c r="D339" s="219" t="s">
        <v>164</v>
      </c>
      <c r="E339" s="220" t="s">
        <v>1229</v>
      </c>
      <c r="F339" s="221" t="s">
        <v>1230</v>
      </c>
      <c r="G339" s="222" t="s">
        <v>248</v>
      </c>
      <c r="H339" s="223">
        <v>16.552</v>
      </c>
      <c r="I339" s="224"/>
      <c r="J339" s="225">
        <f>ROUND(I339*H339,2)</f>
        <v>0</v>
      </c>
      <c r="K339" s="221" t="s">
        <v>168</v>
      </c>
      <c r="L339" s="45"/>
      <c r="M339" s="226" t="s">
        <v>1</v>
      </c>
      <c r="N339" s="227" t="s">
        <v>45</v>
      </c>
      <c r="O339" s="92"/>
      <c r="P339" s="228">
        <f>O339*H339</f>
        <v>0</v>
      </c>
      <c r="Q339" s="228">
        <v>0</v>
      </c>
      <c r="R339" s="228">
        <f>Q339*H339</f>
        <v>0</v>
      </c>
      <c r="S339" s="228">
        <v>3.0000000000000001E-05</v>
      </c>
      <c r="T339" s="229">
        <f>S339*H339</f>
        <v>0.00049655999999999995</v>
      </c>
      <c r="U339" s="39"/>
      <c r="V339" s="39"/>
      <c r="W339" s="39"/>
      <c r="X339" s="39"/>
      <c r="Y339" s="39"/>
      <c r="Z339" s="39"/>
      <c r="AA339" s="39"/>
      <c r="AB339" s="39"/>
      <c r="AC339" s="39"/>
      <c r="AD339" s="39"/>
      <c r="AE339" s="39"/>
      <c r="AR339" s="230" t="s">
        <v>303</v>
      </c>
      <c r="AT339" s="230" t="s">
        <v>164</v>
      </c>
      <c r="AU339" s="230" t="s">
        <v>90</v>
      </c>
      <c r="AY339" s="18" t="s">
        <v>161</v>
      </c>
      <c r="BE339" s="231">
        <f>IF(N339="základní",J339,0)</f>
        <v>0</v>
      </c>
      <c r="BF339" s="231">
        <f>IF(N339="snížená",J339,0)</f>
        <v>0</v>
      </c>
      <c r="BG339" s="231">
        <f>IF(N339="zákl. přenesená",J339,0)</f>
        <v>0</v>
      </c>
      <c r="BH339" s="231">
        <f>IF(N339="sníž. přenesená",J339,0)</f>
        <v>0</v>
      </c>
      <c r="BI339" s="231">
        <f>IF(N339="nulová",J339,0)</f>
        <v>0</v>
      </c>
      <c r="BJ339" s="18" t="s">
        <v>88</v>
      </c>
      <c r="BK339" s="231">
        <f>ROUND(I339*H339,2)</f>
        <v>0</v>
      </c>
      <c r="BL339" s="18" t="s">
        <v>303</v>
      </c>
      <c r="BM339" s="230" t="s">
        <v>1928</v>
      </c>
    </row>
    <row r="340" s="13" customFormat="1">
      <c r="A340" s="13"/>
      <c r="B340" s="241"/>
      <c r="C340" s="242"/>
      <c r="D340" s="232" t="s">
        <v>250</v>
      </c>
      <c r="E340" s="243" t="s">
        <v>1</v>
      </c>
      <c r="F340" s="244" t="s">
        <v>1857</v>
      </c>
      <c r="G340" s="242"/>
      <c r="H340" s="245">
        <v>16.552</v>
      </c>
      <c r="I340" s="246"/>
      <c r="J340" s="242"/>
      <c r="K340" s="242"/>
      <c r="L340" s="247"/>
      <c r="M340" s="248"/>
      <c r="N340" s="249"/>
      <c r="O340" s="249"/>
      <c r="P340" s="249"/>
      <c r="Q340" s="249"/>
      <c r="R340" s="249"/>
      <c r="S340" s="249"/>
      <c r="T340" s="250"/>
      <c r="U340" s="13"/>
      <c r="V340" s="13"/>
      <c r="W340" s="13"/>
      <c r="X340" s="13"/>
      <c r="Y340" s="13"/>
      <c r="Z340" s="13"/>
      <c r="AA340" s="13"/>
      <c r="AB340" s="13"/>
      <c r="AC340" s="13"/>
      <c r="AD340" s="13"/>
      <c r="AE340" s="13"/>
      <c r="AT340" s="251" t="s">
        <v>250</v>
      </c>
      <c r="AU340" s="251" t="s">
        <v>90</v>
      </c>
      <c r="AV340" s="13" t="s">
        <v>90</v>
      </c>
      <c r="AW340" s="13" t="s">
        <v>36</v>
      </c>
      <c r="AX340" s="13" t="s">
        <v>80</v>
      </c>
      <c r="AY340" s="251" t="s">
        <v>161</v>
      </c>
    </row>
    <row r="341" s="14" customFormat="1">
      <c r="A341" s="14"/>
      <c r="B341" s="252"/>
      <c r="C341" s="253"/>
      <c r="D341" s="232" t="s">
        <v>250</v>
      </c>
      <c r="E341" s="254" t="s">
        <v>1</v>
      </c>
      <c r="F341" s="255" t="s">
        <v>253</v>
      </c>
      <c r="G341" s="253"/>
      <c r="H341" s="256">
        <v>16.552</v>
      </c>
      <c r="I341" s="257"/>
      <c r="J341" s="253"/>
      <c r="K341" s="253"/>
      <c r="L341" s="258"/>
      <c r="M341" s="259"/>
      <c r="N341" s="260"/>
      <c r="O341" s="260"/>
      <c r="P341" s="260"/>
      <c r="Q341" s="260"/>
      <c r="R341" s="260"/>
      <c r="S341" s="260"/>
      <c r="T341" s="261"/>
      <c r="U341" s="14"/>
      <c r="V341" s="14"/>
      <c r="W341" s="14"/>
      <c r="X341" s="14"/>
      <c r="Y341" s="14"/>
      <c r="Z341" s="14"/>
      <c r="AA341" s="14"/>
      <c r="AB341" s="14"/>
      <c r="AC341" s="14"/>
      <c r="AD341" s="14"/>
      <c r="AE341" s="14"/>
      <c r="AT341" s="262" t="s">
        <v>250</v>
      </c>
      <c r="AU341" s="262" t="s">
        <v>90</v>
      </c>
      <c r="AV341" s="14" t="s">
        <v>184</v>
      </c>
      <c r="AW341" s="14" t="s">
        <v>36</v>
      </c>
      <c r="AX341" s="14" t="s">
        <v>88</v>
      </c>
      <c r="AY341" s="262" t="s">
        <v>161</v>
      </c>
    </row>
    <row r="342" s="2" customFormat="1" ht="16.5" customHeight="1">
      <c r="A342" s="39"/>
      <c r="B342" s="40"/>
      <c r="C342" s="263" t="s">
        <v>115</v>
      </c>
      <c r="D342" s="263" t="s">
        <v>261</v>
      </c>
      <c r="E342" s="264" t="s">
        <v>1233</v>
      </c>
      <c r="F342" s="265" t="s">
        <v>1234</v>
      </c>
      <c r="G342" s="266" t="s">
        <v>248</v>
      </c>
      <c r="H342" s="267">
        <v>17.379999999999999</v>
      </c>
      <c r="I342" s="268"/>
      <c r="J342" s="269">
        <f>ROUND(I342*H342,2)</f>
        <v>0</v>
      </c>
      <c r="K342" s="265" t="s">
        <v>168</v>
      </c>
      <c r="L342" s="270"/>
      <c r="M342" s="271" t="s">
        <v>1</v>
      </c>
      <c r="N342" s="272" t="s">
        <v>45</v>
      </c>
      <c r="O342" s="92"/>
      <c r="P342" s="228">
        <f>O342*H342</f>
        <v>0</v>
      </c>
      <c r="Q342" s="228">
        <v>4.0000000000000003E-05</v>
      </c>
      <c r="R342" s="228">
        <f>Q342*H342</f>
        <v>0.00069519999999999998</v>
      </c>
      <c r="S342" s="228">
        <v>0</v>
      </c>
      <c r="T342" s="229">
        <f>S342*H342</f>
        <v>0</v>
      </c>
      <c r="U342" s="39"/>
      <c r="V342" s="39"/>
      <c r="W342" s="39"/>
      <c r="X342" s="39"/>
      <c r="Y342" s="39"/>
      <c r="Z342" s="39"/>
      <c r="AA342" s="39"/>
      <c r="AB342" s="39"/>
      <c r="AC342" s="39"/>
      <c r="AD342" s="39"/>
      <c r="AE342" s="39"/>
      <c r="AR342" s="230" t="s">
        <v>309</v>
      </c>
      <c r="AT342" s="230" t="s">
        <v>261</v>
      </c>
      <c r="AU342" s="230" t="s">
        <v>90</v>
      </c>
      <c r="AY342" s="18" t="s">
        <v>161</v>
      </c>
      <c r="BE342" s="231">
        <f>IF(N342="základní",J342,0)</f>
        <v>0</v>
      </c>
      <c r="BF342" s="231">
        <f>IF(N342="snížená",J342,0)</f>
        <v>0</v>
      </c>
      <c r="BG342" s="231">
        <f>IF(N342="zákl. přenesená",J342,0)</f>
        <v>0</v>
      </c>
      <c r="BH342" s="231">
        <f>IF(N342="sníž. přenesená",J342,0)</f>
        <v>0</v>
      </c>
      <c r="BI342" s="231">
        <f>IF(N342="nulová",J342,0)</f>
        <v>0</v>
      </c>
      <c r="BJ342" s="18" t="s">
        <v>88</v>
      </c>
      <c r="BK342" s="231">
        <f>ROUND(I342*H342,2)</f>
        <v>0</v>
      </c>
      <c r="BL342" s="18" t="s">
        <v>303</v>
      </c>
      <c r="BM342" s="230" t="s">
        <v>1929</v>
      </c>
    </row>
    <row r="343" s="13" customFormat="1">
      <c r="A343" s="13"/>
      <c r="B343" s="241"/>
      <c r="C343" s="242"/>
      <c r="D343" s="232" t="s">
        <v>250</v>
      </c>
      <c r="E343" s="242"/>
      <c r="F343" s="244" t="s">
        <v>1930</v>
      </c>
      <c r="G343" s="242"/>
      <c r="H343" s="245">
        <v>17.379999999999999</v>
      </c>
      <c r="I343" s="246"/>
      <c r="J343" s="242"/>
      <c r="K343" s="242"/>
      <c r="L343" s="247"/>
      <c r="M343" s="248"/>
      <c r="N343" s="249"/>
      <c r="O343" s="249"/>
      <c r="P343" s="249"/>
      <c r="Q343" s="249"/>
      <c r="R343" s="249"/>
      <c r="S343" s="249"/>
      <c r="T343" s="250"/>
      <c r="U343" s="13"/>
      <c r="V343" s="13"/>
      <c r="W343" s="13"/>
      <c r="X343" s="13"/>
      <c r="Y343" s="13"/>
      <c r="Z343" s="13"/>
      <c r="AA343" s="13"/>
      <c r="AB343" s="13"/>
      <c r="AC343" s="13"/>
      <c r="AD343" s="13"/>
      <c r="AE343" s="13"/>
      <c r="AT343" s="251" t="s">
        <v>250</v>
      </c>
      <c r="AU343" s="251" t="s">
        <v>90</v>
      </c>
      <c r="AV343" s="13" t="s">
        <v>90</v>
      </c>
      <c r="AW343" s="13" t="s">
        <v>4</v>
      </c>
      <c r="AX343" s="13" t="s">
        <v>88</v>
      </c>
      <c r="AY343" s="251" t="s">
        <v>161</v>
      </c>
    </row>
    <row r="344" s="2" customFormat="1" ht="24.15" customHeight="1">
      <c r="A344" s="39"/>
      <c r="B344" s="40"/>
      <c r="C344" s="263" t="s">
        <v>1228</v>
      </c>
      <c r="D344" s="263" t="s">
        <v>261</v>
      </c>
      <c r="E344" s="264" t="s">
        <v>1238</v>
      </c>
      <c r="F344" s="265" t="s">
        <v>1239</v>
      </c>
      <c r="G344" s="266" t="s">
        <v>441</v>
      </c>
      <c r="H344" s="267">
        <v>17.379999999999999</v>
      </c>
      <c r="I344" s="268"/>
      <c r="J344" s="269">
        <f>ROUND(I344*H344,2)</f>
        <v>0</v>
      </c>
      <c r="K344" s="265" t="s">
        <v>168</v>
      </c>
      <c r="L344" s="270"/>
      <c r="M344" s="271" t="s">
        <v>1</v>
      </c>
      <c r="N344" s="272" t="s">
        <v>45</v>
      </c>
      <c r="O344" s="92"/>
      <c r="P344" s="228">
        <f>O344*H344</f>
        <v>0</v>
      </c>
      <c r="Q344" s="228">
        <v>0</v>
      </c>
      <c r="R344" s="228">
        <f>Q344*H344</f>
        <v>0</v>
      </c>
      <c r="S344" s="228">
        <v>0</v>
      </c>
      <c r="T344" s="229">
        <f>S344*H344</f>
        <v>0</v>
      </c>
      <c r="U344" s="39"/>
      <c r="V344" s="39"/>
      <c r="W344" s="39"/>
      <c r="X344" s="39"/>
      <c r="Y344" s="39"/>
      <c r="Z344" s="39"/>
      <c r="AA344" s="39"/>
      <c r="AB344" s="39"/>
      <c r="AC344" s="39"/>
      <c r="AD344" s="39"/>
      <c r="AE344" s="39"/>
      <c r="AR344" s="230" t="s">
        <v>309</v>
      </c>
      <c r="AT344" s="230" t="s">
        <v>261</v>
      </c>
      <c r="AU344" s="230" t="s">
        <v>90</v>
      </c>
      <c r="AY344" s="18" t="s">
        <v>161</v>
      </c>
      <c r="BE344" s="231">
        <f>IF(N344="základní",J344,0)</f>
        <v>0</v>
      </c>
      <c r="BF344" s="231">
        <f>IF(N344="snížená",J344,0)</f>
        <v>0</v>
      </c>
      <c r="BG344" s="231">
        <f>IF(N344="zákl. přenesená",J344,0)</f>
        <v>0</v>
      </c>
      <c r="BH344" s="231">
        <f>IF(N344="sníž. přenesená",J344,0)</f>
        <v>0</v>
      </c>
      <c r="BI344" s="231">
        <f>IF(N344="nulová",J344,0)</f>
        <v>0</v>
      </c>
      <c r="BJ344" s="18" t="s">
        <v>88</v>
      </c>
      <c r="BK344" s="231">
        <f>ROUND(I344*H344,2)</f>
        <v>0</v>
      </c>
      <c r="BL344" s="18" t="s">
        <v>303</v>
      </c>
      <c r="BM344" s="230" t="s">
        <v>1931</v>
      </c>
    </row>
    <row r="345" s="13" customFormat="1">
      <c r="A345" s="13"/>
      <c r="B345" s="241"/>
      <c r="C345" s="242"/>
      <c r="D345" s="232" t="s">
        <v>250</v>
      </c>
      <c r="E345" s="242"/>
      <c r="F345" s="244" t="s">
        <v>1930</v>
      </c>
      <c r="G345" s="242"/>
      <c r="H345" s="245">
        <v>17.379999999999999</v>
      </c>
      <c r="I345" s="246"/>
      <c r="J345" s="242"/>
      <c r="K345" s="242"/>
      <c r="L345" s="247"/>
      <c r="M345" s="248"/>
      <c r="N345" s="249"/>
      <c r="O345" s="249"/>
      <c r="P345" s="249"/>
      <c r="Q345" s="249"/>
      <c r="R345" s="249"/>
      <c r="S345" s="249"/>
      <c r="T345" s="250"/>
      <c r="U345" s="13"/>
      <c r="V345" s="13"/>
      <c r="W345" s="13"/>
      <c r="X345" s="13"/>
      <c r="Y345" s="13"/>
      <c r="Z345" s="13"/>
      <c r="AA345" s="13"/>
      <c r="AB345" s="13"/>
      <c r="AC345" s="13"/>
      <c r="AD345" s="13"/>
      <c r="AE345" s="13"/>
      <c r="AT345" s="251" t="s">
        <v>250</v>
      </c>
      <c r="AU345" s="251" t="s">
        <v>90</v>
      </c>
      <c r="AV345" s="13" t="s">
        <v>90</v>
      </c>
      <c r="AW345" s="13" t="s">
        <v>4</v>
      </c>
      <c r="AX345" s="13" t="s">
        <v>88</v>
      </c>
      <c r="AY345" s="251" t="s">
        <v>161</v>
      </c>
    </row>
    <row r="346" s="2" customFormat="1" ht="21.75" customHeight="1">
      <c r="A346" s="39"/>
      <c r="B346" s="40"/>
      <c r="C346" s="219" t="s">
        <v>1232</v>
      </c>
      <c r="D346" s="219" t="s">
        <v>164</v>
      </c>
      <c r="E346" s="220" t="s">
        <v>1242</v>
      </c>
      <c r="F346" s="221" t="s">
        <v>1243</v>
      </c>
      <c r="G346" s="222" t="s">
        <v>248</v>
      </c>
      <c r="H346" s="223">
        <v>9.6479999999999997</v>
      </c>
      <c r="I346" s="224"/>
      <c r="J346" s="225">
        <f>ROUND(I346*H346,2)</f>
        <v>0</v>
      </c>
      <c r="K346" s="221" t="s">
        <v>168</v>
      </c>
      <c r="L346" s="45"/>
      <c r="M346" s="226" t="s">
        <v>1</v>
      </c>
      <c r="N346" s="227" t="s">
        <v>45</v>
      </c>
      <c r="O346" s="92"/>
      <c r="P346" s="228">
        <f>O346*H346</f>
        <v>0</v>
      </c>
      <c r="Q346" s="228">
        <v>0</v>
      </c>
      <c r="R346" s="228">
        <f>Q346*H346</f>
        <v>0</v>
      </c>
      <c r="S346" s="228">
        <v>3.0000000000000001E-05</v>
      </c>
      <c r="T346" s="229">
        <f>S346*H346</f>
        <v>0.00028944000000000002</v>
      </c>
      <c r="U346" s="39"/>
      <c r="V346" s="39"/>
      <c r="W346" s="39"/>
      <c r="X346" s="39"/>
      <c r="Y346" s="39"/>
      <c r="Z346" s="39"/>
      <c r="AA346" s="39"/>
      <c r="AB346" s="39"/>
      <c r="AC346" s="39"/>
      <c r="AD346" s="39"/>
      <c r="AE346" s="39"/>
      <c r="AR346" s="230" t="s">
        <v>303</v>
      </c>
      <c r="AT346" s="230" t="s">
        <v>164</v>
      </c>
      <c r="AU346" s="230" t="s">
        <v>90</v>
      </c>
      <c r="AY346" s="18" t="s">
        <v>161</v>
      </c>
      <c r="BE346" s="231">
        <f>IF(N346="základní",J346,0)</f>
        <v>0</v>
      </c>
      <c r="BF346" s="231">
        <f>IF(N346="snížená",J346,0)</f>
        <v>0</v>
      </c>
      <c r="BG346" s="231">
        <f>IF(N346="zákl. přenesená",J346,0)</f>
        <v>0</v>
      </c>
      <c r="BH346" s="231">
        <f>IF(N346="sníž. přenesená",J346,0)</f>
        <v>0</v>
      </c>
      <c r="BI346" s="231">
        <f>IF(N346="nulová",J346,0)</f>
        <v>0</v>
      </c>
      <c r="BJ346" s="18" t="s">
        <v>88</v>
      </c>
      <c r="BK346" s="231">
        <f>ROUND(I346*H346,2)</f>
        <v>0</v>
      </c>
      <c r="BL346" s="18" t="s">
        <v>303</v>
      </c>
      <c r="BM346" s="230" t="s">
        <v>1932</v>
      </c>
    </row>
    <row r="347" s="13" customFormat="1">
      <c r="A347" s="13"/>
      <c r="B347" s="241"/>
      <c r="C347" s="242"/>
      <c r="D347" s="232" t="s">
        <v>250</v>
      </c>
      <c r="E347" s="243" t="s">
        <v>1</v>
      </c>
      <c r="F347" s="244" t="s">
        <v>1933</v>
      </c>
      <c r="G347" s="242"/>
      <c r="H347" s="245">
        <v>9.6479999999999997</v>
      </c>
      <c r="I347" s="246"/>
      <c r="J347" s="242"/>
      <c r="K347" s="242"/>
      <c r="L347" s="247"/>
      <c r="M347" s="248"/>
      <c r="N347" s="249"/>
      <c r="O347" s="249"/>
      <c r="P347" s="249"/>
      <c r="Q347" s="249"/>
      <c r="R347" s="249"/>
      <c r="S347" s="249"/>
      <c r="T347" s="250"/>
      <c r="U347" s="13"/>
      <c r="V347" s="13"/>
      <c r="W347" s="13"/>
      <c r="X347" s="13"/>
      <c r="Y347" s="13"/>
      <c r="Z347" s="13"/>
      <c r="AA347" s="13"/>
      <c r="AB347" s="13"/>
      <c r="AC347" s="13"/>
      <c r="AD347" s="13"/>
      <c r="AE347" s="13"/>
      <c r="AT347" s="251" t="s">
        <v>250</v>
      </c>
      <c r="AU347" s="251" t="s">
        <v>90</v>
      </c>
      <c r="AV347" s="13" t="s">
        <v>90</v>
      </c>
      <c r="AW347" s="13" t="s">
        <v>36</v>
      </c>
      <c r="AX347" s="13" t="s">
        <v>80</v>
      </c>
      <c r="AY347" s="251" t="s">
        <v>161</v>
      </c>
    </row>
    <row r="348" s="14" customFormat="1">
      <c r="A348" s="14"/>
      <c r="B348" s="252"/>
      <c r="C348" s="253"/>
      <c r="D348" s="232" t="s">
        <v>250</v>
      </c>
      <c r="E348" s="254" t="s">
        <v>1</v>
      </c>
      <c r="F348" s="255" t="s">
        <v>253</v>
      </c>
      <c r="G348" s="253"/>
      <c r="H348" s="256">
        <v>9.6479999999999997</v>
      </c>
      <c r="I348" s="257"/>
      <c r="J348" s="253"/>
      <c r="K348" s="253"/>
      <c r="L348" s="258"/>
      <c r="M348" s="259"/>
      <c r="N348" s="260"/>
      <c r="O348" s="260"/>
      <c r="P348" s="260"/>
      <c r="Q348" s="260"/>
      <c r="R348" s="260"/>
      <c r="S348" s="260"/>
      <c r="T348" s="261"/>
      <c r="U348" s="14"/>
      <c r="V348" s="14"/>
      <c r="W348" s="14"/>
      <c r="X348" s="14"/>
      <c r="Y348" s="14"/>
      <c r="Z348" s="14"/>
      <c r="AA348" s="14"/>
      <c r="AB348" s="14"/>
      <c r="AC348" s="14"/>
      <c r="AD348" s="14"/>
      <c r="AE348" s="14"/>
      <c r="AT348" s="262" t="s">
        <v>250</v>
      </c>
      <c r="AU348" s="262" t="s">
        <v>90</v>
      </c>
      <c r="AV348" s="14" t="s">
        <v>184</v>
      </c>
      <c r="AW348" s="14" t="s">
        <v>36</v>
      </c>
      <c r="AX348" s="14" t="s">
        <v>88</v>
      </c>
      <c r="AY348" s="262" t="s">
        <v>161</v>
      </c>
    </row>
    <row r="349" s="2" customFormat="1" ht="16.5" customHeight="1">
      <c r="A349" s="39"/>
      <c r="B349" s="40"/>
      <c r="C349" s="263" t="s">
        <v>1237</v>
      </c>
      <c r="D349" s="263" t="s">
        <v>261</v>
      </c>
      <c r="E349" s="264" t="s">
        <v>1233</v>
      </c>
      <c r="F349" s="265" t="s">
        <v>1234</v>
      </c>
      <c r="G349" s="266" t="s">
        <v>248</v>
      </c>
      <c r="H349" s="267">
        <v>10.130000000000001</v>
      </c>
      <c r="I349" s="268"/>
      <c r="J349" s="269">
        <f>ROUND(I349*H349,2)</f>
        <v>0</v>
      </c>
      <c r="K349" s="265" t="s">
        <v>168</v>
      </c>
      <c r="L349" s="270"/>
      <c r="M349" s="271" t="s">
        <v>1</v>
      </c>
      <c r="N349" s="272" t="s">
        <v>45</v>
      </c>
      <c r="O349" s="92"/>
      <c r="P349" s="228">
        <f>O349*H349</f>
        <v>0</v>
      </c>
      <c r="Q349" s="228">
        <v>4.0000000000000003E-05</v>
      </c>
      <c r="R349" s="228">
        <f>Q349*H349</f>
        <v>0.00040520000000000009</v>
      </c>
      <c r="S349" s="228">
        <v>0</v>
      </c>
      <c r="T349" s="229">
        <f>S349*H349</f>
        <v>0</v>
      </c>
      <c r="U349" s="39"/>
      <c r="V349" s="39"/>
      <c r="W349" s="39"/>
      <c r="X349" s="39"/>
      <c r="Y349" s="39"/>
      <c r="Z349" s="39"/>
      <c r="AA349" s="39"/>
      <c r="AB349" s="39"/>
      <c r="AC349" s="39"/>
      <c r="AD349" s="39"/>
      <c r="AE349" s="39"/>
      <c r="AR349" s="230" t="s">
        <v>309</v>
      </c>
      <c r="AT349" s="230" t="s">
        <v>261</v>
      </c>
      <c r="AU349" s="230" t="s">
        <v>90</v>
      </c>
      <c r="AY349" s="18" t="s">
        <v>161</v>
      </c>
      <c r="BE349" s="231">
        <f>IF(N349="základní",J349,0)</f>
        <v>0</v>
      </c>
      <c r="BF349" s="231">
        <f>IF(N349="snížená",J349,0)</f>
        <v>0</v>
      </c>
      <c r="BG349" s="231">
        <f>IF(N349="zákl. přenesená",J349,0)</f>
        <v>0</v>
      </c>
      <c r="BH349" s="231">
        <f>IF(N349="sníž. přenesená",J349,0)</f>
        <v>0</v>
      </c>
      <c r="BI349" s="231">
        <f>IF(N349="nulová",J349,0)</f>
        <v>0</v>
      </c>
      <c r="BJ349" s="18" t="s">
        <v>88</v>
      </c>
      <c r="BK349" s="231">
        <f>ROUND(I349*H349,2)</f>
        <v>0</v>
      </c>
      <c r="BL349" s="18" t="s">
        <v>303</v>
      </c>
      <c r="BM349" s="230" t="s">
        <v>1934</v>
      </c>
    </row>
    <row r="350" s="13" customFormat="1">
      <c r="A350" s="13"/>
      <c r="B350" s="241"/>
      <c r="C350" s="242"/>
      <c r="D350" s="232" t="s">
        <v>250</v>
      </c>
      <c r="E350" s="242"/>
      <c r="F350" s="244" t="s">
        <v>1935</v>
      </c>
      <c r="G350" s="242"/>
      <c r="H350" s="245">
        <v>10.130000000000001</v>
      </c>
      <c r="I350" s="246"/>
      <c r="J350" s="242"/>
      <c r="K350" s="242"/>
      <c r="L350" s="247"/>
      <c r="M350" s="248"/>
      <c r="N350" s="249"/>
      <c r="O350" s="249"/>
      <c r="P350" s="249"/>
      <c r="Q350" s="249"/>
      <c r="R350" s="249"/>
      <c r="S350" s="249"/>
      <c r="T350" s="250"/>
      <c r="U350" s="13"/>
      <c r="V350" s="13"/>
      <c r="W350" s="13"/>
      <c r="X350" s="13"/>
      <c r="Y350" s="13"/>
      <c r="Z350" s="13"/>
      <c r="AA350" s="13"/>
      <c r="AB350" s="13"/>
      <c r="AC350" s="13"/>
      <c r="AD350" s="13"/>
      <c r="AE350" s="13"/>
      <c r="AT350" s="251" t="s">
        <v>250</v>
      </c>
      <c r="AU350" s="251" t="s">
        <v>90</v>
      </c>
      <c r="AV350" s="13" t="s">
        <v>90</v>
      </c>
      <c r="AW350" s="13" t="s">
        <v>4</v>
      </c>
      <c r="AX350" s="13" t="s">
        <v>88</v>
      </c>
      <c r="AY350" s="251" t="s">
        <v>161</v>
      </c>
    </row>
    <row r="351" s="2" customFormat="1" ht="24.15" customHeight="1">
      <c r="A351" s="39"/>
      <c r="B351" s="40"/>
      <c r="C351" s="263" t="s">
        <v>1241</v>
      </c>
      <c r="D351" s="263" t="s">
        <v>261</v>
      </c>
      <c r="E351" s="264" t="s">
        <v>1238</v>
      </c>
      <c r="F351" s="265" t="s">
        <v>1239</v>
      </c>
      <c r="G351" s="266" t="s">
        <v>441</v>
      </c>
      <c r="H351" s="267">
        <v>10.130000000000001</v>
      </c>
      <c r="I351" s="268"/>
      <c r="J351" s="269">
        <f>ROUND(I351*H351,2)</f>
        <v>0</v>
      </c>
      <c r="K351" s="265" t="s">
        <v>168</v>
      </c>
      <c r="L351" s="270"/>
      <c r="M351" s="271" t="s">
        <v>1</v>
      </c>
      <c r="N351" s="272" t="s">
        <v>45</v>
      </c>
      <c r="O351" s="92"/>
      <c r="P351" s="228">
        <f>O351*H351</f>
        <v>0</v>
      </c>
      <c r="Q351" s="228">
        <v>0</v>
      </c>
      <c r="R351" s="228">
        <f>Q351*H351</f>
        <v>0</v>
      </c>
      <c r="S351" s="228">
        <v>0</v>
      </c>
      <c r="T351" s="229">
        <f>S351*H351</f>
        <v>0</v>
      </c>
      <c r="U351" s="39"/>
      <c r="V351" s="39"/>
      <c r="W351" s="39"/>
      <c r="X351" s="39"/>
      <c r="Y351" s="39"/>
      <c r="Z351" s="39"/>
      <c r="AA351" s="39"/>
      <c r="AB351" s="39"/>
      <c r="AC351" s="39"/>
      <c r="AD351" s="39"/>
      <c r="AE351" s="39"/>
      <c r="AR351" s="230" t="s">
        <v>309</v>
      </c>
      <c r="AT351" s="230" t="s">
        <v>261</v>
      </c>
      <c r="AU351" s="230" t="s">
        <v>90</v>
      </c>
      <c r="AY351" s="18" t="s">
        <v>161</v>
      </c>
      <c r="BE351" s="231">
        <f>IF(N351="základní",J351,0)</f>
        <v>0</v>
      </c>
      <c r="BF351" s="231">
        <f>IF(N351="snížená",J351,0)</f>
        <v>0</v>
      </c>
      <c r="BG351" s="231">
        <f>IF(N351="zákl. přenesená",J351,0)</f>
        <v>0</v>
      </c>
      <c r="BH351" s="231">
        <f>IF(N351="sníž. přenesená",J351,0)</f>
        <v>0</v>
      </c>
      <c r="BI351" s="231">
        <f>IF(N351="nulová",J351,0)</f>
        <v>0</v>
      </c>
      <c r="BJ351" s="18" t="s">
        <v>88</v>
      </c>
      <c r="BK351" s="231">
        <f>ROUND(I351*H351,2)</f>
        <v>0</v>
      </c>
      <c r="BL351" s="18" t="s">
        <v>303</v>
      </c>
      <c r="BM351" s="230" t="s">
        <v>1936</v>
      </c>
    </row>
    <row r="352" s="13" customFormat="1">
      <c r="A352" s="13"/>
      <c r="B352" s="241"/>
      <c r="C352" s="242"/>
      <c r="D352" s="232" t="s">
        <v>250</v>
      </c>
      <c r="E352" s="242"/>
      <c r="F352" s="244" t="s">
        <v>1935</v>
      </c>
      <c r="G352" s="242"/>
      <c r="H352" s="245">
        <v>10.130000000000001</v>
      </c>
      <c r="I352" s="246"/>
      <c r="J352" s="242"/>
      <c r="K352" s="242"/>
      <c r="L352" s="247"/>
      <c r="M352" s="248"/>
      <c r="N352" s="249"/>
      <c r="O352" s="249"/>
      <c r="P352" s="249"/>
      <c r="Q352" s="249"/>
      <c r="R352" s="249"/>
      <c r="S352" s="249"/>
      <c r="T352" s="250"/>
      <c r="U352" s="13"/>
      <c r="V352" s="13"/>
      <c r="W352" s="13"/>
      <c r="X352" s="13"/>
      <c r="Y352" s="13"/>
      <c r="Z352" s="13"/>
      <c r="AA352" s="13"/>
      <c r="AB352" s="13"/>
      <c r="AC352" s="13"/>
      <c r="AD352" s="13"/>
      <c r="AE352" s="13"/>
      <c r="AT352" s="251" t="s">
        <v>250</v>
      </c>
      <c r="AU352" s="251" t="s">
        <v>90</v>
      </c>
      <c r="AV352" s="13" t="s">
        <v>90</v>
      </c>
      <c r="AW352" s="13" t="s">
        <v>4</v>
      </c>
      <c r="AX352" s="13" t="s">
        <v>88</v>
      </c>
      <c r="AY352" s="251" t="s">
        <v>161</v>
      </c>
    </row>
    <row r="353" s="2" customFormat="1" ht="24.15" customHeight="1">
      <c r="A353" s="39"/>
      <c r="B353" s="40"/>
      <c r="C353" s="219" t="s">
        <v>1246</v>
      </c>
      <c r="D353" s="219" t="s">
        <v>164</v>
      </c>
      <c r="E353" s="220" t="s">
        <v>1252</v>
      </c>
      <c r="F353" s="221" t="s">
        <v>1253</v>
      </c>
      <c r="G353" s="222" t="s">
        <v>248</v>
      </c>
      <c r="H353" s="223">
        <v>66.920000000000002</v>
      </c>
      <c r="I353" s="224"/>
      <c r="J353" s="225">
        <f>ROUND(I353*H353,2)</f>
        <v>0</v>
      </c>
      <c r="K353" s="221" t="s">
        <v>168</v>
      </c>
      <c r="L353" s="45"/>
      <c r="M353" s="226" t="s">
        <v>1</v>
      </c>
      <c r="N353" s="227" t="s">
        <v>45</v>
      </c>
      <c r="O353" s="92"/>
      <c r="P353" s="228">
        <f>O353*H353</f>
        <v>0</v>
      </c>
      <c r="Q353" s="228">
        <v>0.00021000000000000001</v>
      </c>
      <c r="R353" s="228">
        <f>Q353*H353</f>
        <v>0.014053200000000002</v>
      </c>
      <c r="S353" s="228">
        <v>0</v>
      </c>
      <c r="T353" s="229">
        <f>S353*H353</f>
        <v>0</v>
      </c>
      <c r="U353" s="39"/>
      <c r="V353" s="39"/>
      <c r="W353" s="39"/>
      <c r="X353" s="39"/>
      <c r="Y353" s="39"/>
      <c r="Z353" s="39"/>
      <c r="AA353" s="39"/>
      <c r="AB353" s="39"/>
      <c r="AC353" s="39"/>
      <c r="AD353" s="39"/>
      <c r="AE353" s="39"/>
      <c r="AR353" s="230" t="s">
        <v>303</v>
      </c>
      <c r="AT353" s="230" t="s">
        <v>164</v>
      </c>
      <c r="AU353" s="230" t="s">
        <v>90</v>
      </c>
      <c r="AY353" s="18" t="s">
        <v>161</v>
      </c>
      <c r="BE353" s="231">
        <f>IF(N353="základní",J353,0)</f>
        <v>0</v>
      </c>
      <c r="BF353" s="231">
        <f>IF(N353="snížená",J353,0)</f>
        <v>0</v>
      </c>
      <c r="BG353" s="231">
        <f>IF(N353="zákl. přenesená",J353,0)</f>
        <v>0</v>
      </c>
      <c r="BH353" s="231">
        <f>IF(N353="sníž. přenesená",J353,0)</f>
        <v>0</v>
      </c>
      <c r="BI353" s="231">
        <f>IF(N353="nulová",J353,0)</f>
        <v>0</v>
      </c>
      <c r="BJ353" s="18" t="s">
        <v>88</v>
      </c>
      <c r="BK353" s="231">
        <f>ROUND(I353*H353,2)</f>
        <v>0</v>
      </c>
      <c r="BL353" s="18" t="s">
        <v>303</v>
      </c>
      <c r="BM353" s="230" t="s">
        <v>1937</v>
      </c>
    </row>
    <row r="354" s="2" customFormat="1" ht="24.15" customHeight="1">
      <c r="A354" s="39"/>
      <c r="B354" s="40"/>
      <c r="C354" s="219" t="s">
        <v>1249</v>
      </c>
      <c r="D354" s="219" t="s">
        <v>164</v>
      </c>
      <c r="E354" s="220" t="s">
        <v>1256</v>
      </c>
      <c r="F354" s="221" t="s">
        <v>1257</v>
      </c>
      <c r="G354" s="222" t="s">
        <v>248</v>
      </c>
      <c r="H354" s="223">
        <v>4.7999999999999998</v>
      </c>
      <c r="I354" s="224"/>
      <c r="J354" s="225">
        <f>ROUND(I354*H354,2)</f>
        <v>0</v>
      </c>
      <c r="K354" s="221" t="s">
        <v>168</v>
      </c>
      <c r="L354" s="45"/>
      <c r="M354" s="226" t="s">
        <v>1</v>
      </c>
      <c r="N354" s="227" t="s">
        <v>45</v>
      </c>
      <c r="O354" s="92"/>
      <c r="P354" s="228">
        <f>O354*H354</f>
        <v>0</v>
      </c>
      <c r="Q354" s="228">
        <v>2.0000000000000002E-05</v>
      </c>
      <c r="R354" s="228">
        <f>Q354*H354</f>
        <v>9.6000000000000002E-05</v>
      </c>
      <c r="S354" s="228">
        <v>0</v>
      </c>
      <c r="T354" s="229">
        <f>S354*H354</f>
        <v>0</v>
      </c>
      <c r="U354" s="39"/>
      <c r="V354" s="39"/>
      <c r="W354" s="39"/>
      <c r="X354" s="39"/>
      <c r="Y354" s="39"/>
      <c r="Z354" s="39"/>
      <c r="AA354" s="39"/>
      <c r="AB354" s="39"/>
      <c r="AC354" s="39"/>
      <c r="AD354" s="39"/>
      <c r="AE354" s="39"/>
      <c r="AR354" s="230" t="s">
        <v>303</v>
      </c>
      <c r="AT354" s="230" t="s">
        <v>164</v>
      </c>
      <c r="AU354" s="230" t="s">
        <v>90</v>
      </c>
      <c r="AY354" s="18" t="s">
        <v>161</v>
      </c>
      <c r="BE354" s="231">
        <f>IF(N354="základní",J354,0)</f>
        <v>0</v>
      </c>
      <c r="BF354" s="231">
        <f>IF(N354="snížená",J354,0)</f>
        <v>0</v>
      </c>
      <c r="BG354" s="231">
        <f>IF(N354="zákl. přenesená",J354,0)</f>
        <v>0</v>
      </c>
      <c r="BH354" s="231">
        <f>IF(N354="sníž. přenesená",J354,0)</f>
        <v>0</v>
      </c>
      <c r="BI354" s="231">
        <f>IF(N354="nulová",J354,0)</f>
        <v>0</v>
      </c>
      <c r="BJ354" s="18" t="s">
        <v>88</v>
      </c>
      <c r="BK354" s="231">
        <f>ROUND(I354*H354,2)</f>
        <v>0</v>
      </c>
      <c r="BL354" s="18" t="s">
        <v>303</v>
      </c>
      <c r="BM354" s="230" t="s">
        <v>1938</v>
      </c>
    </row>
    <row r="355" s="2" customFormat="1" ht="24.15" customHeight="1">
      <c r="A355" s="39"/>
      <c r="B355" s="40"/>
      <c r="C355" s="219" t="s">
        <v>1251</v>
      </c>
      <c r="D355" s="219" t="s">
        <v>164</v>
      </c>
      <c r="E355" s="220" t="s">
        <v>1260</v>
      </c>
      <c r="F355" s="221" t="s">
        <v>1261</v>
      </c>
      <c r="G355" s="222" t="s">
        <v>248</v>
      </c>
      <c r="H355" s="223">
        <v>4.8479999999999999</v>
      </c>
      <c r="I355" s="224"/>
      <c r="J355" s="225">
        <f>ROUND(I355*H355,2)</f>
        <v>0</v>
      </c>
      <c r="K355" s="221" t="s">
        <v>168</v>
      </c>
      <c r="L355" s="45"/>
      <c r="M355" s="226" t="s">
        <v>1</v>
      </c>
      <c r="N355" s="227" t="s">
        <v>45</v>
      </c>
      <c r="O355" s="92"/>
      <c r="P355" s="228">
        <f>O355*H355</f>
        <v>0</v>
      </c>
      <c r="Q355" s="228">
        <v>1.0000000000000001E-05</v>
      </c>
      <c r="R355" s="228">
        <f>Q355*H355</f>
        <v>4.8480000000000003E-05</v>
      </c>
      <c r="S355" s="228">
        <v>0</v>
      </c>
      <c r="T355" s="229">
        <f>S355*H355</f>
        <v>0</v>
      </c>
      <c r="U355" s="39"/>
      <c r="V355" s="39"/>
      <c r="W355" s="39"/>
      <c r="X355" s="39"/>
      <c r="Y355" s="39"/>
      <c r="Z355" s="39"/>
      <c r="AA355" s="39"/>
      <c r="AB355" s="39"/>
      <c r="AC355" s="39"/>
      <c r="AD355" s="39"/>
      <c r="AE355" s="39"/>
      <c r="AR355" s="230" t="s">
        <v>303</v>
      </c>
      <c r="AT355" s="230" t="s">
        <v>164</v>
      </c>
      <c r="AU355" s="230" t="s">
        <v>90</v>
      </c>
      <c r="AY355" s="18" t="s">
        <v>161</v>
      </c>
      <c r="BE355" s="231">
        <f>IF(N355="základní",J355,0)</f>
        <v>0</v>
      </c>
      <c r="BF355" s="231">
        <f>IF(N355="snížená",J355,0)</f>
        <v>0</v>
      </c>
      <c r="BG355" s="231">
        <f>IF(N355="zákl. přenesená",J355,0)</f>
        <v>0</v>
      </c>
      <c r="BH355" s="231">
        <f>IF(N355="sníž. přenesená",J355,0)</f>
        <v>0</v>
      </c>
      <c r="BI355" s="231">
        <f>IF(N355="nulová",J355,0)</f>
        <v>0</v>
      </c>
      <c r="BJ355" s="18" t="s">
        <v>88</v>
      </c>
      <c r="BK355" s="231">
        <f>ROUND(I355*H355,2)</f>
        <v>0</v>
      </c>
      <c r="BL355" s="18" t="s">
        <v>303</v>
      </c>
      <c r="BM355" s="230" t="s">
        <v>1939</v>
      </c>
    </row>
    <row r="356" s="13" customFormat="1">
      <c r="A356" s="13"/>
      <c r="B356" s="241"/>
      <c r="C356" s="242"/>
      <c r="D356" s="232" t="s">
        <v>250</v>
      </c>
      <c r="E356" s="243" t="s">
        <v>1</v>
      </c>
      <c r="F356" s="244" t="s">
        <v>1940</v>
      </c>
      <c r="G356" s="242"/>
      <c r="H356" s="245">
        <v>4.8479999999999999</v>
      </c>
      <c r="I356" s="246"/>
      <c r="J356" s="242"/>
      <c r="K356" s="242"/>
      <c r="L356" s="247"/>
      <c r="M356" s="248"/>
      <c r="N356" s="249"/>
      <c r="O356" s="249"/>
      <c r="P356" s="249"/>
      <c r="Q356" s="249"/>
      <c r="R356" s="249"/>
      <c r="S356" s="249"/>
      <c r="T356" s="250"/>
      <c r="U356" s="13"/>
      <c r="V356" s="13"/>
      <c r="W356" s="13"/>
      <c r="X356" s="13"/>
      <c r="Y356" s="13"/>
      <c r="Z356" s="13"/>
      <c r="AA356" s="13"/>
      <c r="AB356" s="13"/>
      <c r="AC356" s="13"/>
      <c r="AD356" s="13"/>
      <c r="AE356" s="13"/>
      <c r="AT356" s="251" t="s">
        <v>250</v>
      </c>
      <c r="AU356" s="251" t="s">
        <v>90</v>
      </c>
      <c r="AV356" s="13" t="s">
        <v>90</v>
      </c>
      <c r="AW356" s="13" t="s">
        <v>36</v>
      </c>
      <c r="AX356" s="13" t="s">
        <v>80</v>
      </c>
      <c r="AY356" s="251" t="s">
        <v>161</v>
      </c>
    </row>
    <row r="357" s="14" customFormat="1">
      <c r="A357" s="14"/>
      <c r="B357" s="252"/>
      <c r="C357" s="253"/>
      <c r="D357" s="232" t="s">
        <v>250</v>
      </c>
      <c r="E357" s="254" t="s">
        <v>1</v>
      </c>
      <c r="F357" s="255" t="s">
        <v>253</v>
      </c>
      <c r="G357" s="253"/>
      <c r="H357" s="256">
        <v>4.8479999999999999</v>
      </c>
      <c r="I357" s="257"/>
      <c r="J357" s="253"/>
      <c r="K357" s="253"/>
      <c r="L357" s="258"/>
      <c r="M357" s="259"/>
      <c r="N357" s="260"/>
      <c r="O357" s="260"/>
      <c r="P357" s="260"/>
      <c r="Q357" s="260"/>
      <c r="R357" s="260"/>
      <c r="S357" s="260"/>
      <c r="T357" s="261"/>
      <c r="U357" s="14"/>
      <c r="V357" s="14"/>
      <c r="W357" s="14"/>
      <c r="X357" s="14"/>
      <c r="Y357" s="14"/>
      <c r="Z357" s="14"/>
      <c r="AA357" s="14"/>
      <c r="AB357" s="14"/>
      <c r="AC357" s="14"/>
      <c r="AD357" s="14"/>
      <c r="AE357" s="14"/>
      <c r="AT357" s="262" t="s">
        <v>250</v>
      </c>
      <c r="AU357" s="262" t="s">
        <v>90</v>
      </c>
      <c r="AV357" s="14" t="s">
        <v>184</v>
      </c>
      <c r="AW357" s="14" t="s">
        <v>36</v>
      </c>
      <c r="AX357" s="14" t="s">
        <v>88</v>
      </c>
      <c r="AY357" s="262" t="s">
        <v>161</v>
      </c>
    </row>
    <row r="358" s="2" customFormat="1" ht="24.15" customHeight="1">
      <c r="A358" s="39"/>
      <c r="B358" s="40"/>
      <c r="C358" s="219" t="s">
        <v>1255</v>
      </c>
      <c r="D358" s="219" t="s">
        <v>164</v>
      </c>
      <c r="E358" s="220" t="s">
        <v>1264</v>
      </c>
      <c r="F358" s="221" t="s">
        <v>1265</v>
      </c>
      <c r="G358" s="222" t="s">
        <v>248</v>
      </c>
      <c r="H358" s="223">
        <v>16.552</v>
      </c>
      <c r="I358" s="224"/>
      <c r="J358" s="225">
        <f>ROUND(I358*H358,2)</f>
        <v>0</v>
      </c>
      <c r="K358" s="221" t="s">
        <v>168</v>
      </c>
      <c r="L358" s="45"/>
      <c r="M358" s="226" t="s">
        <v>1</v>
      </c>
      <c r="N358" s="227" t="s">
        <v>45</v>
      </c>
      <c r="O358" s="92"/>
      <c r="P358" s="228">
        <f>O358*H358</f>
        <v>0</v>
      </c>
      <c r="Q358" s="228">
        <v>1.0000000000000001E-05</v>
      </c>
      <c r="R358" s="228">
        <f>Q358*H358</f>
        <v>0.00016552</v>
      </c>
      <c r="S358" s="228">
        <v>0</v>
      </c>
      <c r="T358" s="229">
        <f>S358*H358</f>
        <v>0</v>
      </c>
      <c r="U358" s="39"/>
      <c r="V358" s="39"/>
      <c r="W358" s="39"/>
      <c r="X358" s="39"/>
      <c r="Y358" s="39"/>
      <c r="Z358" s="39"/>
      <c r="AA358" s="39"/>
      <c r="AB358" s="39"/>
      <c r="AC358" s="39"/>
      <c r="AD358" s="39"/>
      <c r="AE358" s="39"/>
      <c r="AR358" s="230" t="s">
        <v>303</v>
      </c>
      <c r="AT358" s="230" t="s">
        <v>164</v>
      </c>
      <c r="AU358" s="230" t="s">
        <v>90</v>
      </c>
      <c r="AY358" s="18" t="s">
        <v>161</v>
      </c>
      <c r="BE358" s="231">
        <f>IF(N358="základní",J358,0)</f>
        <v>0</v>
      </c>
      <c r="BF358" s="231">
        <f>IF(N358="snížená",J358,0)</f>
        <v>0</v>
      </c>
      <c r="BG358" s="231">
        <f>IF(N358="zákl. přenesená",J358,0)</f>
        <v>0</v>
      </c>
      <c r="BH358" s="231">
        <f>IF(N358="sníž. přenesená",J358,0)</f>
        <v>0</v>
      </c>
      <c r="BI358" s="231">
        <f>IF(N358="nulová",J358,0)</f>
        <v>0</v>
      </c>
      <c r="BJ358" s="18" t="s">
        <v>88</v>
      </c>
      <c r="BK358" s="231">
        <f>ROUND(I358*H358,2)</f>
        <v>0</v>
      </c>
      <c r="BL358" s="18" t="s">
        <v>303</v>
      </c>
      <c r="BM358" s="230" t="s">
        <v>1941</v>
      </c>
    </row>
    <row r="359" s="2" customFormat="1" ht="33" customHeight="1">
      <c r="A359" s="39"/>
      <c r="B359" s="40"/>
      <c r="C359" s="219" t="s">
        <v>1259</v>
      </c>
      <c r="D359" s="219" t="s">
        <v>164</v>
      </c>
      <c r="E359" s="220" t="s">
        <v>1267</v>
      </c>
      <c r="F359" s="221" t="s">
        <v>1268</v>
      </c>
      <c r="G359" s="222" t="s">
        <v>248</v>
      </c>
      <c r="H359" s="223">
        <v>66.920000000000002</v>
      </c>
      <c r="I359" s="224"/>
      <c r="J359" s="225">
        <f>ROUND(I359*H359,2)</f>
        <v>0</v>
      </c>
      <c r="K359" s="221" t="s">
        <v>168</v>
      </c>
      <c r="L359" s="45"/>
      <c r="M359" s="226" t="s">
        <v>1</v>
      </c>
      <c r="N359" s="227" t="s">
        <v>45</v>
      </c>
      <c r="O359" s="92"/>
      <c r="P359" s="228">
        <f>O359*H359</f>
        <v>0</v>
      </c>
      <c r="Q359" s="228">
        <v>0.00029</v>
      </c>
      <c r="R359" s="228">
        <f>Q359*H359</f>
        <v>0.019406800000000002</v>
      </c>
      <c r="S359" s="228">
        <v>0</v>
      </c>
      <c r="T359" s="229">
        <f>S359*H359</f>
        <v>0</v>
      </c>
      <c r="U359" s="39"/>
      <c r="V359" s="39"/>
      <c r="W359" s="39"/>
      <c r="X359" s="39"/>
      <c r="Y359" s="39"/>
      <c r="Z359" s="39"/>
      <c r="AA359" s="39"/>
      <c r="AB359" s="39"/>
      <c r="AC359" s="39"/>
      <c r="AD359" s="39"/>
      <c r="AE359" s="39"/>
      <c r="AR359" s="230" t="s">
        <v>303</v>
      </c>
      <c r="AT359" s="230" t="s">
        <v>164</v>
      </c>
      <c r="AU359" s="230" t="s">
        <v>90</v>
      </c>
      <c r="AY359" s="18" t="s">
        <v>161</v>
      </c>
      <c r="BE359" s="231">
        <f>IF(N359="základní",J359,0)</f>
        <v>0</v>
      </c>
      <c r="BF359" s="231">
        <f>IF(N359="snížená",J359,0)</f>
        <v>0</v>
      </c>
      <c r="BG359" s="231">
        <f>IF(N359="zákl. přenesená",J359,0)</f>
        <v>0</v>
      </c>
      <c r="BH359" s="231">
        <f>IF(N359="sníž. přenesená",J359,0)</f>
        <v>0</v>
      </c>
      <c r="BI359" s="231">
        <f>IF(N359="nulová",J359,0)</f>
        <v>0</v>
      </c>
      <c r="BJ359" s="18" t="s">
        <v>88</v>
      </c>
      <c r="BK359" s="231">
        <f>ROUND(I359*H359,2)</f>
        <v>0</v>
      </c>
      <c r="BL359" s="18" t="s">
        <v>303</v>
      </c>
      <c r="BM359" s="230" t="s">
        <v>1942</v>
      </c>
    </row>
    <row r="360" s="12" customFormat="1" ht="25.92" customHeight="1">
      <c r="A360" s="12"/>
      <c r="B360" s="203"/>
      <c r="C360" s="204"/>
      <c r="D360" s="205" t="s">
        <v>79</v>
      </c>
      <c r="E360" s="206" t="s">
        <v>813</v>
      </c>
      <c r="F360" s="206" t="s">
        <v>814</v>
      </c>
      <c r="G360" s="204"/>
      <c r="H360" s="204"/>
      <c r="I360" s="207"/>
      <c r="J360" s="208">
        <f>BK360</f>
        <v>0</v>
      </c>
      <c r="K360" s="204"/>
      <c r="L360" s="209"/>
      <c r="M360" s="210"/>
      <c r="N360" s="211"/>
      <c r="O360" s="211"/>
      <c r="P360" s="212">
        <f>SUM(P361:P364)</f>
        <v>0</v>
      </c>
      <c r="Q360" s="211"/>
      <c r="R360" s="212">
        <f>SUM(R361:R364)</f>
        <v>0</v>
      </c>
      <c r="S360" s="211"/>
      <c r="T360" s="213">
        <f>SUM(T361:T364)</f>
        <v>0</v>
      </c>
      <c r="U360" s="12"/>
      <c r="V360" s="12"/>
      <c r="W360" s="12"/>
      <c r="X360" s="12"/>
      <c r="Y360" s="12"/>
      <c r="Z360" s="12"/>
      <c r="AA360" s="12"/>
      <c r="AB360" s="12"/>
      <c r="AC360" s="12"/>
      <c r="AD360" s="12"/>
      <c r="AE360" s="12"/>
      <c r="AR360" s="214" t="s">
        <v>184</v>
      </c>
      <c r="AT360" s="215" t="s">
        <v>79</v>
      </c>
      <c r="AU360" s="215" t="s">
        <v>80</v>
      </c>
      <c r="AY360" s="214" t="s">
        <v>161</v>
      </c>
      <c r="BK360" s="216">
        <f>SUM(BK361:BK364)</f>
        <v>0</v>
      </c>
    </row>
    <row r="361" s="2" customFormat="1" ht="16.5" customHeight="1">
      <c r="A361" s="39"/>
      <c r="B361" s="40"/>
      <c r="C361" s="219" t="s">
        <v>1263</v>
      </c>
      <c r="D361" s="219" t="s">
        <v>164</v>
      </c>
      <c r="E361" s="220" t="s">
        <v>1270</v>
      </c>
      <c r="F361" s="221" t="s">
        <v>1271</v>
      </c>
      <c r="G361" s="222" t="s">
        <v>406</v>
      </c>
      <c r="H361" s="223">
        <v>8</v>
      </c>
      <c r="I361" s="224"/>
      <c r="J361" s="225">
        <f>ROUND(I361*H361,2)</f>
        <v>0</v>
      </c>
      <c r="K361" s="221" t="s">
        <v>168</v>
      </c>
      <c r="L361" s="45"/>
      <c r="M361" s="226" t="s">
        <v>1</v>
      </c>
      <c r="N361" s="227" t="s">
        <v>45</v>
      </c>
      <c r="O361" s="92"/>
      <c r="P361" s="228">
        <f>O361*H361</f>
        <v>0</v>
      </c>
      <c r="Q361" s="228">
        <v>0</v>
      </c>
      <c r="R361" s="228">
        <f>Q361*H361</f>
        <v>0</v>
      </c>
      <c r="S361" s="228">
        <v>0</v>
      </c>
      <c r="T361" s="229">
        <f>S361*H361</f>
        <v>0</v>
      </c>
      <c r="U361" s="39"/>
      <c r="V361" s="39"/>
      <c r="W361" s="39"/>
      <c r="X361" s="39"/>
      <c r="Y361" s="39"/>
      <c r="Z361" s="39"/>
      <c r="AA361" s="39"/>
      <c r="AB361" s="39"/>
      <c r="AC361" s="39"/>
      <c r="AD361" s="39"/>
      <c r="AE361" s="39"/>
      <c r="AR361" s="230" t="s">
        <v>407</v>
      </c>
      <c r="AT361" s="230" t="s">
        <v>164</v>
      </c>
      <c r="AU361" s="230" t="s">
        <v>88</v>
      </c>
      <c r="AY361" s="18" t="s">
        <v>161</v>
      </c>
      <c r="BE361" s="231">
        <f>IF(N361="základní",J361,0)</f>
        <v>0</v>
      </c>
      <c r="BF361" s="231">
        <f>IF(N361="snížená",J361,0)</f>
        <v>0</v>
      </c>
      <c r="BG361" s="231">
        <f>IF(N361="zákl. přenesená",J361,0)</f>
        <v>0</v>
      </c>
      <c r="BH361" s="231">
        <f>IF(N361="sníž. přenesená",J361,0)</f>
        <v>0</v>
      </c>
      <c r="BI361" s="231">
        <f>IF(N361="nulová",J361,0)</f>
        <v>0</v>
      </c>
      <c r="BJ361" s="18" t="s">
        <v>88</v>
      </c>
      <c r="BK361" s="231">
        <f>ROUND(I361*H361,2)</f>
        <v>0</v>
      </c>
      <c r="BL361" s="18" t="s">
        <v>407</v>
      </c>
      <c r="BM361" s="230" t="s">
        <v>1943</v>
      </c>
    </row>
    <row r="362" s="2" customFormat="1">
      <c r="A362" s="39"/>
      <c r="B362" s="40"/>
      <c r="C362" s="41"/>
      <c r="D362" s="232" t="s">
        <v>171</v>
      </c>
      <c r="E362" s="41"/>
      <c r="F362" s="233" t="s">
        <v>1273</v>
      </c>
      <c r="G362" s="41"/>
      <c r="H362" s="41"/>
      <c r="I362" s="234"/>
      <c r="J362" s="41"/>
      <c r="K362" s="41"/>
      <c r="L362" s="45"/>
      <c r="M362" s="235"/>
      <c r="N362" s="236"/>
      <c r="O362" s="92"/>
      <c r="P362" s="92"/>
      <c r="Q362" s="92"/>
      <c r="R362" s="92"/>
      <c r="S362" s="92"/>
      <c r="T362" s="93"/>
      <c r="U362" s="39"/>
      <c r="V362" s="39"/>
      <c r="W362" s="39"/>
      <c r="X362" s="39"/>
      <c r="Y362" s="39"/>
      <c r="Z362" s="39"/>
      <c r="AA362" s="39"/>
      <c r="AB362" s="39"/>
      <c r="AC362" s="39"/>
      <c r="AD362" s="39"/>
      <c r="AE362" s="39"/>
      <c r="AT362" s="18" t="s">
        <v>171</v>
      </c>
      <c r="AU362" s="18" t="s">
        <v>88</v>
      </c>
    </row>
    <row r="363" s="2" customFormat="1" ht="16.5" customHeight="1">
      <c r="A363" s="39"/>
      <c r="B363" s="40"/>
      <c r="C363" s="219" t="s">
        <v>121</v>
      </c>
      <c r="D363" s="219" t="s">
        <v>164</v>
      </c>
      <c r="E363" s="220" t="s">
        <v>1274</v>
      </c>
      <c r="F363" s="221" t="s">
        <v>1275</v>
      </c>
      <c r="G363" s="222" t="s">
        <v>406</v>
      </c>
      <c r="H363" s="223">
        <v>8</v>
      </c>
      <c r="I363" s="224"/>
      <c r="J363" s="225">
        <f>ROUND(I363*H363,2)</f>
        <v>0</v>
      </c>
      <c r="K363" s="221" t="s">
        <v>168</v>
      </c>
      <c r="L363" s="45"/>
      <c r="M363" s="226" t="s">
        <v>1</v>
      </c>
      <c r="N363" s="227" t="s">
        <v>45</v>
      </c>
      <c r="O363" s="92"/>
      <c r="P363" s="228">
        <f>O363*H363</f>
        <v>0</v>
      </c>
      <c r="Q363" s="228">
        <v>0</v>
      </c>
      <c r="R363" s="228">
        <f>Q363*H363</f>
        <v>0</v>
      </c>
      <c r="S363" s="228">
        <v>0</v>
      </c>
      <c r="T363" s="229">
        <f>S363*H363</f>
        <v>0</v>
      </c>
      <c r="U363" s="39"/>
      <c r="V363" s="39"/>
      <c r="W363" s="39"/>
      <c r="X363" s="39"/>
      <c r="Y363" s="39"/>
      <c r="Z363" s="39"/>
      <c r="AA363" s="39"/>
      <c r="AB363" s="39"/>
      <c r="AC363" s="39"/>
      <c r="AD363" s="39"/>
      <c r="AE363" s="39"/>
      <c r="AR363" s="230" t="s">
        <v>407</v>
      </c>
      <c r="AT363" s="230" t="s">
        <v>164</v>
      </c>
      <c r="AU363" s="230" t="s">
        <v>88</v>
      </c>
      <c r="AY363" s="18" t="s">
        <v>161</v>
      </c>
      <c r="BE363" s="231">
        <f>IF(N363="základní",J363,0)</f>
        <v>0</v>
      </c>
      <c r="BF363" s="231">
        <f>IF(N363="snížená",J363,0)</f>
        <v>0</v>
      </c>
      <c r="BG363" s="231">
        <f>IF(N363="zákl. přenesená",J363,0)</f>
        <v>0</v>
      </c>
      <c r="BH363" s="231">
        <f>IF(N363="sníž. přenesená",J363,0)</f>
        <v>0</v>
      </c>
      <c r="BI363" s="231">
        <f>IF(N363="nulová",J363,0)</f>
        <v>0</v>
      </c>
      <c r="BJ363" s="18" t="s">
        <v>88</v>
      </c>
      <c r="BK363" s="231">
        <f>ROUND(I363*H363,2)</f>
        <v>0</v>
      </c>
      <c r="BL363" s="18" t="s">
        <v>407</v>
      </c>
      <c r="BM363" s="230" t="s">
        <v>1944</v>
      </c>
    </row>
    <row r="364" s="2" customFormat="1">
      <c r="A364" s="39"/>
      <c r="B364" s="40"/>
      <c r="C364" s="41"/>
      <c r="D364" s="232" t="s">
        <v>171</v>
      </c>
      <c r="E364" s="41"/>
      <c r="F364" s="233" t="s">
        <v>1273</v>
      </c>
      <c r="G364" s="41"/>
      <c r="H364" s="41"/>
      <c r="I364" s="234"/>
      <c r="J364" s="41"/>
      <c r="K364" s="41"/>
      <c r="L364" s="45"/>
      <c r="M364" s="237"/>
      <c r="N364" s="238"/>
      <c r="O364" s="239"/>
      <c r="P364" s="239"/>
      <c r="Q364" s="239"/>
      <c r="R364" s="239"/>
      <c r="S364" s="239"/>
      <c r="T364" s="240"/>
      <c r="U364" s="39"/>
      <c r="V364" s="39"/>
      <c r="W364" s="39"/>
      <c r="X364" s="39"/>
      <c r="Y364" s="39"/>
      <c r="Z364" s="39"/>
      <c r="AA364" s="39"/>
      <c r="AB364" s="39"/>
      <c r="AC364" s="39"/>
      <c r="AD364" s="39"/>
      <c r="AE364" s="39"/>
      <c r="AT364" s="18" t="s">
        <v>171</v>
      </c>
      <c r="AU364" s="18" t="s">
        <v>88</v>
      </c>
    </row>
    <row r="365" s="2" customFormat="1" ht="6.96" customHeight="1">
      <c r="A365" s="39"/>
      <c r="B365" s="67"/>
      <c r="C365" s="68"/>
      <c r="D365" s="68"/>
      <c r="E365" s="68"/>
      <c r="F365" s="68"/>
      <c r="G365" s="68"/>
      <c r="H365" s="68"/>
      <c r="I365" s="68"/>
      <c r="J365" s="68"/>
      <c r="K365" s="68"/>
      <c r="L365" s="45"/>
      <c r="M365" s="39"/>
      <c r="O365" s="39"/>
      <c r="P365" s="39"/>
      <c r="Q365" s="39"/>
      <c r="R365" s="39"/>
      <c r="S365" s="39"/>
      <c r="T365" s="39"/>
      <c r="U365" s="39"/>
      <c r="V365" s="39"/>
      <c r="W365" s="39"/>
      <c r="X365" s="39"/>
      <c r="Y365" s="39"/>
      <c r="Z365" s="39"/>
      <c r="AA365" s="39"/>
      <c r="AB365" s="39"/>
      <c r="AC365" s="39"/>
      <c r="AD365" s="39"/>
      <c r="AE365" s="39"/>
    </row>
  </sheetData>
  <sheetProtection sheet="1" autoFilter="0" formatColumns="0" formatRows="0" objects="1" scenarios="1" spinCount="100000" saltValue="QxdoPMB6yPeKlqC7GuK9eYmlqd6+HoIei39JY/Mz1/km17uyoj6Qz28TpVe3Sx18PT55z1+BB7x1BVO4mkJT0A==" hashValue="oeKEHIRt9Ut0pJSVZkbrmcm2nDQmzUJSKS8ulKLgFSWAXucNY+IbJG19zHOYxL9QWzQgeIyia7mWp7tzvgbIcQ==" algorithmName="SHA-512" password="CC35"/>
  <autoFilter ref="C132:K364"/>
  <mergeCells count="9">
    <mergeCell ref="E7:H7"/>
    <mergeCell ref="E9:H9"/>
    <mergeCell ref="E18:H18"/>
    <mergeCell ref="E27:H27"/>
    <mergeCell ref="E85:H85"/>
    <mergeCell ref="E87:H87"/>
    <mergeCell ref="E123:H123"/>
    <mergeCell ref="E125:H125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DAAD0314CEAB348B66A882D38943CDA" ma:contentTypeVersion="15" ma:contentTypeDescription="Vytvoří nový dokument" ma:contentTypeScope="" ma:versionID="52cabcf13aa26b3f4f9d1140dedb7137">
  <xsd:schema xmlns:xsd="http://www.w3.org/2001/XMLSchema" xmlns:xs="http://www.w3.org/2001/XMLSchema" xmlns:p="http://schemas.microsoft.com/office/2006/metadata/properties" xmlns:ns2="98cf0882-ae95-462b-a6fc-23e6ddc1938b" xmlns:ns3="25972bb1-e331-40f3-85e3-2c27b5bae418" targetNamespace="http://schemas.microsoft.com/office/2006/metadata/properties" ma:root="true" ma:fieldsID="15a3307d1cf280bba24573879e71ecb9" ns2:_="" ns3:_="">
    <xsd:import namespace="98cf0882-ae95-462b-a6fc-23e6ddc1938b"/>
    <xsd:import namespace="25972bb1-e331-40f3-85e3-2c27b5bae418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lcf76f155ced4ddcb4097134ff3c332f" minOccurs="0"/>
                <xsd:element ref="ns2:TaxCatchAll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DateTaken" minOccurs="0"/>
                <xsd:element ref="ns3:MediaServiceObjectDetectorVersion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cf0882-ae95-462b-a6fc-23e6ddc1938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2" nillable="true" ma:displayName="Taxonomy Catch All Column" ma:hidden="true" ma:list="{450665a8-0e66-4a52-a474-415ee5edfe02}" ma:internalName="TaxCatchAll" ma:showField="CatchAllData" ma:web="98cf0882-ae95-462b-a6fc-23e6ddc1938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972bb1-e331-40f3-85e3-2c27b5bae418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11" nillable="true" ma:taxonomy="true" ma:internalName="lcf76f155ced4ddcb4097134ff3c332f" ma:taxonomyFieldName="MediaServiceImageTags" ma:displayName="Značky obrázků" ma:readOnly="false" ma:fieldId="{5cf76f15-5ced-4ddc-b409-7134ff3c332f}" ma:taxonomyMulti="true" ma:sspId="ffba1012-4ae7-47f8-9d7a-1bb7a3d6105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5972bb1-e331-40f3-85e3-2c27b5bae418">
      <Terms xmlns="http://schemas.microsoft.com/office/infopath/2007/PartnerControls"/>
    </lcf76f155ced4ddcb4097134ff3c332f>
    <TaxCatchAll xmlns="98cf0882-ae95-462b-a6fc-23e6ddc1938b" xsi:nil="true"/>
  </documentManagement>
</p:properties>
</file>

<file path=customXml/itemProps1.xml><?xml version="1.0" encoding="utf-8"?>
<ds:datastoreItem xmlns:ds="http://schemas.openxmlformats.org/officeDocument/2006/customXml" ds:itemID="{E422F12F-E901-42F3-BE05-52EB03B3F906}"/>
</file>

<file path=customXml/itemProps2.xml><?xml version="1.0" encoding="utf-8"?>
<ds:datastoreItem xmlns:ds="http://schemas.openxmlformats.org/officeDocument/2006/customXml" ds:itemID="{43C8D212-ABD1-4705-8385-9E6BDE7D82E3}"/>
</file>

<file path=customXml/itemProps3.xml><?xml version="1.0" encoding="utf-8"?>
<ds:datastoreItem xmlns:ds="http://schemas.openxmlformats.org/officeDocument/2006/customXml" ds:itemID="{0910E01C-0939-43EB-B59C-9A192F701531}"/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Luboš Polanský</dc:creator>
  <cp:lastModifiedBy>Luboš Polanský</cp:lastModifiedBy>
  <dcterms:created xsi:type="dcterms:W3CDTF">2026-01-08T18:48:04Z</dcterms:created>
  <dcterms:modified xsi:type="dcterms:W3CDTF">2026-01-08T18:48:14Z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0x0101008DAAD0314CEAB348B66A882D38943CDA</vt:lpwstr>
  </property>
</Properties>
</file>